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Ex3.xml" ContentType="application/vnd.ms-office.chartex+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MAHESHWARA REDDY\OneDrive\Desktop\"/>
    </mc:Choice>
  </mc:AlternateContent>
  <xr:revisionPtr revIDLastSave="0" documentId="8_{9AE78C6F-0AB9-4BAB-AC4A-63B6196EB06A}" xr6:coauthVersionLast="47" xr6:coauthVersionMax="47" xr10:uidLastSave="{00000000-0000-0000-0000-000000000000}"/>
  <bookViews>
    <workbookView xWindow="-108" yWindow="-108" windowWidth="23256" windowHeight="12456"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Dashboard" sheetId="2" r:id="rId9"/>
  </sheets>
  <definedNames>
    <definedName name="_xlchart.v1.0" hidden="1">'Waterfall Chart'!$E$4:$E$7</definedName>
    <definedName name="_xlchart.v1.1" hidden="1">'Waterfall Chart'!$F$3</definedName>
    <definedName name="_xlchart.v1.11" hidden="1">'Waterfall Chart'!$E$4:$E$7</definedName>
    <definedName name="_xlchart.v1.12" hidden="1">'Waterfall Chart'!$F$3</definedName>
    <definedName name="_xlchart.v1.13" hidden="1">'Waterfall Chart'!$F$4:$F$7</definedName>
    <definedName name="_xlchart.v1.2" hidden="1">'Waterfall Chart'!$F$4:$F$7</definedName>
    <definedName name="_xlchart.v5.10"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_xlchart.v5.7" hidden="1">'Map Chart'!$E$3</definedName>
    <definedName name="_xlchart.v5.8" hidden="1">'Map Chart'!$E$4:$E$52</definedName>
    <definedName name="_xlchart.v5.9" hidden="1">'Map Chart'!$F$3</definedName>
    <definedName name="_xlnm.Print_Area" localSheetId="8">Dashboard!$A$1:$U$34</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F12" i="9" l="1"/>
  <c r="F11" i="9"/>
  <c r="F10" i="9"/>
  <c r="E12" i="9"/>
  <c r="E11" i="9"/>
  <c r="E10" i="9"/>
  <c r="D12" i="9"/>
  <c r="D11" i="9"/>
  <c r="D10" i="9"/>
  <c r="C12" i="9"/>
  <c r="C11" i="9"/>
  <c r="C10" i="9"/>
  <c r="B12" i="9"/>
  <c r="B11" i="9"/>
  <c r="J73" i="8"/>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E5" i="4"/>
  <c r="E6" i="4"/>
  <c r="E7"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24" i="8"/>
  <c r="F44" i="6"/>
  <c r="F7" i="6"/>
  <c r="F16" i="6"/>
  <c r="F33" i="6"/>
  <c r="F42" i="6"/>
  <c r="F51" i="6"/>
  <c r="F15" i="6"/>
  <c r="F50" i="6"/>
  <c r="F20" i="6"/>
  <c r="F10" i="6"/>
  <c r="F8" i="6"/>
  <c r="F43" i="6"/>
  <c r="J6" i="8"/>
  <c r="F6" i="6"/>
  <c r="F24" i="6"/>
  <c r="F41" i="6"/>
  <c r="F12" i="6"/>
  <c r="J41" i="8"/>
  <c r="F5" i="6"/>
  <c r="F14" i="6"/>
  <c r="F23" i="6"/>
  <c r="F32" i="6"/>
  <c r="F49" i="6"/>
  <c r="F4" i="6"/>
  <c r="F28" i="6"/>
  <c r="F13" i="6"/>
  <c r="F22" i="6"/>
  <c r="F31" i="6"/>
  <c r="F40" i="6"/>
  <c r="F36" i="6"/>
  <c r="F11" i="6"/>
  <c r="F19" i="6"/>
  <c r="F21" i="6"/>
  <c r="F30" i="6"/>
  <c r="F39" i="6"/>
  <c r="F48" i="6"/>
  <c r="F25" i="6"/>
  <c r="F29" i="6"/>
  <c r="F38" i="6"/>
  <c r="F47" i="6"/>
  <c r="F9" i="6"/>
  <c r="F18" i="6"/>
  <c r="F27" i="6"/>
  <c r="F34" i="6"/>
  <c r="J58" i="8"/>
  <c r="F37" i="6"/>
  <c r="F46" i="6"/>
  <c r="F52" i="6"/>
  <c r="F17" i="6"/>
  <c r="F26" i="6"/>
  <c r="F35" i="6"/>
  <c r="F45" i="6"/>
  <c r="F7" i="4"/>
  <c r="F6" i="4"/>
  <c r="F5" i="4"/>
  <c r="F4" i="4"/>
  <c r="B10" i="9"/>
</calcChain>
</file>

<file path=xl/sharedStrings.xml><?xml version="1.0" encoding="utf-8"?>
<sst xmlns="http://schemas.openxmlformats.org/spreadsheetml/2006/main" count="130139" uniqueCount="10960">
  <si>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</si>
  <si>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</si>
  <si>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</si>
  <si>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</si>
  <si>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</si>
  <si>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</si>
  <si>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</si>
  <si>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</si>
  <si>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</si>
  <si>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</si>
  <si>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</si>
  <si>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</si>
  <si>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</si>
  <si>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</si>
  <si>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</si>
  <si>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</si>
  <si>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</si>
  <si>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</si>
  <si>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</si>
  <si>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</si>
  <si>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</si>
  <si>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</si>
  <si>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</si>
  <si>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</si>
  <si>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</si>
  <si>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</si>
  <si>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</si>
  <si>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</si>
  <si>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</si>
  <si>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</si>
  <si>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</si>
  <si>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</si>
  <si>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</si>
  <si>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</si>
  <si>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</si>
  <si>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</si>
  <si>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</si>
  <si>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</si>
  <si>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</si>
  <si>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</si>
  <si>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</si>
  <si>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</si>
  <si>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</si>
  <si>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</si>
  <si>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</si>
  <si>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</si>
  <si>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</si>
  <si>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</si>
  <si>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</si>
  <si>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</si>
  <si>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</si>
  <si>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</si>
  <si>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</si>
  <si>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</si>
  <si>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</si>
  <si>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</si>
  <si>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</si>
  <si>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</si>
  <si>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</si>
  <si>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</si>
  <si>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</si>
  <si>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</si>
  <si>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</si>
  <si>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</si>
  <si>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</si>
  <si>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</si>
  <si>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</si>
  <si>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</si>
  <si>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</si>
  <si>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</si>
  <si>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</si>
  <si>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</si>
  <si>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</si>
  <si>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</si>
  <si>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</si>
  <si>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</si>
  <si>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</si>
  <si>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</si>
  <si>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</si>
  <si>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</si>
  <si>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</si>
  <si>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</si>
  <si>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</si>
  <si>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</si>
  <si>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</si>
  <si>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</si>
  <si>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</si>
  <si>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</si>
  <si>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</si>
  <si>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</si>
  <si>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</si>
  <si>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</si>
  <si>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</si>
  <si>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</si>
  <si>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</si>
  <si>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</si>
  <si>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</si>
  <si>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</si>
  <si>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</si>
  <si>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</si>
  <si>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</si>
  <si>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</si>
  <si>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</si>
  <si>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</si>
  <si>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</si>
  <si>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</si>
  <si>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</si>
  <si>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</si>
  <si>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</si>
  <si>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</si>
  <si>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</si>
  <si>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</si>
  <si>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</si>
  <si>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</si>
  <si>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</si>
  <si>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</si>
  <si>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</si>
  <si>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</si>
  <si>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</si>
  <si>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</si>
  <si>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</si>
  <si>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</si>
  <si>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</si>
  <si>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</si>
  <si>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</si>
  <si>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</si>
  <si>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</si>
  <si>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</si>
  <si>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</si>
  <si>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</si>
  <si>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</si>
  <si>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</si>
  <si>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</si>
  <si>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</si>
  <si>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</si>
  <si>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</si>
  <si>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</si>
  <si>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</si>
  <si>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</si>
  <si>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</si>
  <si>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</si>
  <si>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</si>
  <si>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</si>
  <si>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</si>
  <si>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</si>
  <si>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</si>
  <si>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</si>
  <si>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</si>
  <si>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</si>
  <si>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</si>
  <si>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</si>
  <si>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</si>
  <si>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</si>
  <si>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</si>
  <si>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</si>
  <si>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</si>
  <si>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</si>
  <si>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</si>
  <si>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</si>
  <si>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</si>
  <si>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</si>
  <si>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</si>
  <si>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</si>
  <si>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</si>
  <si>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</si>
  <si>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</si>
  <si>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</si>
  <si>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</si>
  <si>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</si>
  <si>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</si>
  <si>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</si>
  <si>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</si>
  <si>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</si>
  <si>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</si>
  <si>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</si>
  <si>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</si>
  <si>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</si>
  <si>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</si>
  <si>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</si>
  <si>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</si>
  <si>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</si>
  <si>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</si>
  <si>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</si>
  <si>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</si>
  <si>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</si>
  <si>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</si>
  <si>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</si>
  <si>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</si>
  <si>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</si>
  <si>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</si>
  <si>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</si>
  <si>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</si>
  <si>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</si>
  <si>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</si>
  <si>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</si>
  <si>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</si>
  <si>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</si>
  <si>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</si>
  <si>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</si>
  <si>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</si>
  <si>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</si>
  <si>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</si>
  <si>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</si>
  <si>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</si>
  <si>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</si>
  <si>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</si>
  <si>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</si>
  <si>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</si>
  <si>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</si>
  <si>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</si>
  <si>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</si>
  <si>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</si>
  <si>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</si>
  <si>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</si>
  <si>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</si>
  <si>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</si>
  <si>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</si>
  <si>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</si>
  <si>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</si>
  <si>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</si>
  <si>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</si>
  <si>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</si>
  <si>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</si>
  <si>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</si>
  <si>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</si>
  <si>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</si>
  <si>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</si>
  <si>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</si>
  <si>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</si>
  <si>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</si>
  <si>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</si>
  <si>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</si>
  <si>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</si>
  <si>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</si>
  <si>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</si>
  <si>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</si>
  <si>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</si>
  <si>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</si>
  <si>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</si>
  <si>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</si>
  <si>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</si>
  <si>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</si>
  <si>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</si>
  <si>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</si>
  <si>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</si>
  <si>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</si>
  <si>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</si>
  <si>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</si>
  <si>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</si>
  <si>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</si>
  <si>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</si>
  <si>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</si>
  <si>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</si>
  <si>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</si>
  <si>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</si>
  <si>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</si>
  <si>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</si>
  <si>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</si>
  <si>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</si>
  <si>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</si>
  <si>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</si>
  <si>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</si>
  <si>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</si>
  <si>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</si>
  <si>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</si>
  <si>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</si>
  <si>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</si>
  <si>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</si>
  <si>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</si>
  <si>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</si>
  <si>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</si>
  <si>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</si>
  <si>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</si>
  <si>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</si>
  <si>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</si>
  <si>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</si>
  <si>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</si>
  <si>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</si>
  <si>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</si>
  <si>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</si>
  <si>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</si>
  <si>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</si>
  <si>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</si>
  <si>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</si>
  <si>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</si>
  <si>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</si>
  <si>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</si>
  <si>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</si>
  <si>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</si>
  <si>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</si>
  <si>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</si>
  <si>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</si>
  <si>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</si>
  <si>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</si>
  <si>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</si>
  <si>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</si>
  <si>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</si>
  <si>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</si>
  <si>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</si>
  <si>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</si>
  <si>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</si>
  <si>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</si>
  <si>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</si>
  <si>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</si>
  <si>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</si>
  <si>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</si>
  <si>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</si>
  <si>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</si>
  <si>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</si>
  <si>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</si>
  <si>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</si>
  <si>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</si>
  <si>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</si>
  <si>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</si>
  <si>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</si>
  <si>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</si>
  <si>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</si>
  <si>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</si>
  <si>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</si>
  <si>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</si>
  <si>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</si>
  <si>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</si>
  <si>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</si>
  <si>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</si>
  <si>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</si>
  <si>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</si>
  <si>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</si>
  <si>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</si>
  <si>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</si>
  <si>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</si>
  <si>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</si>
  <si>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</si>
  <si>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</si>
  <si>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</si>
  <si>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</si>
  <si>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</si>
  <si>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</si>
  <si>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</si>
  <si>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</si>
  <si>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</si>
  <si>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</si>
  <si>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</si>
  <si>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</si>
  <si>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</si>
  <si>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</si>
  <si>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</si>
  <si>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</si>
  <si>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</si>
  <si>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</si>
  <si>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</si>
  <si>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</si>
  <si>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</si>
  <si>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</si>
  <si>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</si>
  <si>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</si>
  <si>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</si>
  <si>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</si>
  <si>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</si>
  <si>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</si>
  <si>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</si>
  <si>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</si>
  <si>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</si>
  <si>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</si>
  <si>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</si>
  <si>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</si>
  <si>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</si>
  <si>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</si>
  <si>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</si>
  <si>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</si>
  <si>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</si>
  <si>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</si>
  <si>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</si>
  <si>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</si>
  <si>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</si>
  <si>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</si>
  <si>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</si>
  <si>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</si>
  <si>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</si>
  <si>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</si>
  <si>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</si>
  <si>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</si>
  <si>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</si>
  <si>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</si>
  <si>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</si>
  <si>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</si>
  <si>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</si>
  <si>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</si>
  <si>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</si>
  <si>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</si>
  <si>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</si>
  <si>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</si>
  <si>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</si>
  <si>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</si>
  <si>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</si>
  <si>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</si>
  <si>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</si>
  <si>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</si>
  <si>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</si>
  <si>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</si>
  <si>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</si>
  <si>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</si>
  <si>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</si>
  <si>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</si>
  <si>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</si>
  <si>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</si>
  <si>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</si>
  <si>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</si>
  <si>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</si>
  <si>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</si>
  <si>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</si>
  <si>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</si>
  <si>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</si>
  <si>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</si>
  <si>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</si>
  <si>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</si>
  <si>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</si>
  <si>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</si>
  <si>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</si>
  <si>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</si>
  <si>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</si>
  <si>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</si>
  <si>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</si>
  <si>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</si>
  <si>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</si>
  <si>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</si>
  <si>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</si>
  <si>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</si>
  <si>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</si>
  <si>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</si>
  <si>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</si>
  <si>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</si>
  <si>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</si>
  <si>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</si>
  <si>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</si>
  <si>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</si>
  <si>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</si>
  <si>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</si>
  <si>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</si>
  <si>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</si>
  <si>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</si>
  <si>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</si>
  <si>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</si>
  <si>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</si>
  <si>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</si>
  <si>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</si>
  <si>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</si>
  <si>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</si>
  <si>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</si>
  <si>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</si>
  <si>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</si>
  <si>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</si>
  <si>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</si>
  <si>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</si>
  <si>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</si>
  <si>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</si>
  <si>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</si>
  <si>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</si>
  <si>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</si>
  <si>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</si>
  <si>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</si>
  <si>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</si>
  <si>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</si>
  <si>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</si>
  <si>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</si>
  <si>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</si>
  <si>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</si>
  <si>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</si>
  <si>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</si>
  <si>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</si>
  <si>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</si>
  <si>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</si>
  <si>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</si>
  <si>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</si>
  <si>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</si>
  <si>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</si>
  <si>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</si>
  <si>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</si>
  <si>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</si>
  <si>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</si>
  <si>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</si>
  <si>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</si>
  <si>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</si>
  <si>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</si>
  <si>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</si>
  <si>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</si>
  <si>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</si>
  <si>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</si>
  <si>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</si>
  <si>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</si>
  <si>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</si>
  <si>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</si>
  <si>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</si>
  <si>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</si>
  <si>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</si>
  <si>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</si>
  <si>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</si>
  <si>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</si>
  <si>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</si>
  <si>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</si>
  <si>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</si>
  <si>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</si>
  <si>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</si>
  <si>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</si>
  <si>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</si>
  <si>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</si>
  <si>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</si>
  <si>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</si>
  <si>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</si>
  <si>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</si>
  <si>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</si>
  <si>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</si>
  <si>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</si>
  <si>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</si>
  <si>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</si>
  <si>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</si>
  <si>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</si>
  <si>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</si>
  <si>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</si>
  <si>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</si>
  <si>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</si>
  <si>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</si>
  <si>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</si>
  <si>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</si>
  <si>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</si>
  <si>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</si>
  <si>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</si>
  <si>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</si>
  <si>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</si>
  <si>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</si>
  <si>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</si>
  <si>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</si>
  <si>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</si>
  <si>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</si>
  <si>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</si>
  <si>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</si>
  <si>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</si>
  <si>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</si>
  <si>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</si>
  <si>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</si>
  <si>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</si>
  <si>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</si>
  <si>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</si>
  <si>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</si>
  <si>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</si>
  <si>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</si>
  <si>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</si>
  <si>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</si>
  <si>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</si>
  <si>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</si>
  <si>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</si>
  <si>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</si>
  <si>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</si>
  <si>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</si>
  <si>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</si>
  <si>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</si>
  <si>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</si>
  <si>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</si>
  <si>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</si>
  <si>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</si>
  <si>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</si>
  <si>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</si>
  <si>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</si>
  <si>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</si>
  <si>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</si>
  <si>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</si>
  <si>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</si>
  <si>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</si>
  <si>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</si>
  <si>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</si>
  <si>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</si>
  <si>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</si>
  <si>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</si>
  <si>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</si>
  <si>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</si>
  <si>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</si>
  <si>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</si>
  <si>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</si>
  <si>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</si>
  <si>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</si>
  <si>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</si>
  <si>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</si>
  <si>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</si>
  <si>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</si>
  <si>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</si>
  <si>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</si>
  <si>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</si>
  <si>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</si>
  <si>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</si>
  <si>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</si>
  <si>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</si>
  <si>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</si>
  <si>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</si>
  <si>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</si>
  <si>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</si>
  <si>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</si>
  <si>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</si>
  <si>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</si>
  <si>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</si>
  <si>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</si>
  <si>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</si>
  <si>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</si>
  <si>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</si>
  <si>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</si>
  <si>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</si>
  <si>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</si>
  <si>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</si>
  <si>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</si>
  <si>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</si>
  <si>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</si>
  <si>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</si>
  <si>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</si>
  <si>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</si>
  <si>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</si>
  <si>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</si>
  <si>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</si>
  <si>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</si>
  <si>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</si>
  <si>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</si>
  <si>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</si>
  <si>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</si>
  <si>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</si>
  <si>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</si>
  <si>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</si>
  <si>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</si>
  <si>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</si>
  <si>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</si>
  <si>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</si>
  <si>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</si>
  <si>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</si>
  <si>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</si>
  <si>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</si>
  <si>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</si>
  <si>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</si>
  <si>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</si>
  <si>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</si>
  <si>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</si>
  <si>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</si>
  <si>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</si>
  <si>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</si>
  <si>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</si>
  <si>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</si>
  <si>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</si>
  <si>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</si>
  <si>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</si>
  <si>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</si>
  <si>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</si>
  <si>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</si>
  <si>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</si>
  <si>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</si>
  <si>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</si>
  <si>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</si>
  <si>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</si>
  <si>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</si>
  <si>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</si>
  <si>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</si>
  <si>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</si>
  <si>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</si>
  <si>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</si>
  <si>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</si>
  <si>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</si>
  <si>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</si>
  <si>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</si>
  <si>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</si>
  <si>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</si>
  <si>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</si>
  <si>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</si>
  <si>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</si>
  <si>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</si>
  <si>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</si>
  <si>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</si>
  <si>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</si>
  <si>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</si>
  <si>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</si>
  <si>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</si>
  <si>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</si>
  <si>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</si>
  <si>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</si>
  <si>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</si>
  <si>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</si>
  <si>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</si>
  <si>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</si>
  <si>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</si>
  <si>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</si>
  <si>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</si>
  <si>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</si>
  <si>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</si>
  <si>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</si>
  <si>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</si>
  <si>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</si>
  <si>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</si>
  <si>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</si>
  <si>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</si>
  <si>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</si>
  <si>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</si>
  <si>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</si>
  <si>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</si>
  <si>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</si>
  <si>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</si>
  <si>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</si>
  <si>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</si>
  <si>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</si>
  <si>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</si>
  <si>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</si>
  <si>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</si>
  <si>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</si>
  <si>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</si>
  <si>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</si>
  <si>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</si>
  <si>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</si>
  <si>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</si>
  <si>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</si>
  <si>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</si>
  <si>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</si>
  <si>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</si>
  <si>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</si>
  <si>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</si>
  <si>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</si>
  <si>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</si>
  <si>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</si>
  <si>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</si>
  <si>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</si>
  <si>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</si>
  <si>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</si>
  <si>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</si>
  <si>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</si>
  <si>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</si>
  <si>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</si>
  <si>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</si>
  <si>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</si>
  <si>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</si>
  <si>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</si>
  <si>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</si>
  <si>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</si>
  <si>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</si>
  <si>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</si>
  <si>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</si>
  <si>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</si>
  <si>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</si>
  <si>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</si>
  <si>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</si>
  <si>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</si>
  <si>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</si>
  <si>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</si>
  <si>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</si>
  <si>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</si>
  <si>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</si>
  <si>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</si>
  <si>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</si>
  <si>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</si>
  <si>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</si>
  <si>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</si>
  <si>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</si>
  <si>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</si>
  <si>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</si>
  <si>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</si>
  <si>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</si>
  <si>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</si>
  <si>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</si>
  <si>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</si>
  <si>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</si>
  <si>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</si>
  <si>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</si>
  <si>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</si>
  <si>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</si>
  <si>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</si>
  <si>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</si>
  <si>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</si>
  <si>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</si>
  <si>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</si>
  <si>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</si>
  <si>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</si>
  <si>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</si>
  <si>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</si>
  <si>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</si>
  <si>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</si>
  <si>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</si>
  <si>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</si>
  <si>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</si>
  <si>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</si>
  <si>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</si>
  <si>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</si>
  <si>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</si>
  <si>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</si>
  <si>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</si>
  <si>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</si>
  <si>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</si>
  <si>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</si>
  <si>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</si>
  <si>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</si>
  <si>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</si>
  <si>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</si>
  <si>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</si>
  <si>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</si>
  <si>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</si>
  <si>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</si>
  <si>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</si>
  <si>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</si>
  <si>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</si>
  <si>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</si>
  <si>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</si>
  <si>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</si>
  <si>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</si>
  <si>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</si>
  <si>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</si>
  <si>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</si>
  <si>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</si>
  <si>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</si>
  <si>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</si>
  <si>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</si>
  <si>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</si>
  <si>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</si>
  <si>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</si>
  <si>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</si>
  <si>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</si>
  <si>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</si>
  <si>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</si>
  <si>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</si>
  <si>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</si>
  <si>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</si>
  <si>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</si>
  <si>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</si>
  <si>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</si>
  <si>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</si>
  <si>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</si>
  <si>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</si>
  <si>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</si>
  <si>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</si>
  <si>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</si>
  <si>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</si>
  <si>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</si>
  <si>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</si>
  <si>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</si>
  <si>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</si>
  <si>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</si>
  <si>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</si>
  <si>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</si>
  <si>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</si>
  <si>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</si>
  <si>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</si>
  <si>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</si>
  <si>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</si>
  <si>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</si>
  <si>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</si>
  <si>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</si>
  <si>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</si>
  <si>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</si>
  <si>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</si>
  <si>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</si>
  <si>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</si>
  <si>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</si>
  <si>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</si>
  <si>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</si>
  <si>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</si>
  <si>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</si>
  <si>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</si>
  <si>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</si>
  <si>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</si>
  <si>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</si>
  <si>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</si>
  <si>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</si>
  <si>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</si>
  <si>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</si>
  <si>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</si>
  <si>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</si>
  <si>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</si>
  <si>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</si>
  <si>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</si>
  <si>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</si>
  <si>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</si>
  <si>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</si>
  <si>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</si>
  <si>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</si>
  <si>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</si>
  <si>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</si>
  <si>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</si>
  <si>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</si>
  <si>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</si>
  <si>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</si>
  <si>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</si>
  <si>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</si>
  <si>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</si>
  <si>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</si>
  <si>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</si>
  <si>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</si>
  <si>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</si>
  <si>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</si>
  <si>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</si>
  <si>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</si>
  <si>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</si>
  <si>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</si>
  <si>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</si>
  <si>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</si>
  <si>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</si>
  <si>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</si>
  <si>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</si>
  <si>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</si>
  <si>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</si>
  <si>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</si>
  <si>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</si>
  <si>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</si>
  <si>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</si>
  <si>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</si>
  <si>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</si>
  <si>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</si>
  <si>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</si>
  <si>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</si>
  <si>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</si>
  <si>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</si>
  <si>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</si>
  <si>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</si>
  <si>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</si>
  <si>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</si>
  <si>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</si>
  <si>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</si>
  <si>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</si>
  <si>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</si>
  <si>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</si>
  <si>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</si>
  <si>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</si>
  <si>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</si>
  <si>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</si>
  <si>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</si>
  <si>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</si>
  <si>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</si>
  <si>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</si>
  <si>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</si>
  <si>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</si>
  <si>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</si>
  <si>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</si>
  <si>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</si>
  <si>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</si>
  <si>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</si>
  <si>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</si>
  <si>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</si>
  <si>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</si>
  <si>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</si>
  <si>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</si>
  <si>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</si>
  <si>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</si>
  <si>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</si>
  <si>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</si>
  <si>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</si>
  <si>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</si>
  <si>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</si>
  <si>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</si>
  <si>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</si>
  <si>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</si>
  <si>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</si>
  <si>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</si>
  <si>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</si>
  <si>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</si>
  <si>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</si>
  <si>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</si>
  <si>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</si>
  <si>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</si>
  <si>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</si>
  <si>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</si>
  <si>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</si>
  <si>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</si>
  <si>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</si>
  <si>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</si>
  <si>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</si>
  <si>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</si>
  <si>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</si>
  <si>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</si>
  <si>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</si>
  <si>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</si>
  <si>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</si>
  <si>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</si>
  <si>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</si>
  <si>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</si>
  <si>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</si>
  <si>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</si>
  <si>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</si>
  <si>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</si>
  <si>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</si>
  <si>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</si>
  <si>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</si>
  <si>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</si>
  <si>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</si>
  <si>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</si>
  <si>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</si>
  <si>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</si>
  <si>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</si>
  <si>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</si>
  <si>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</si>
  <si>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</si>
  <si>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</si>
  <si>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</si>
  <si>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</si>
  <si>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</si>
  <si>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</si>
  <si>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</si>
  <si>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</si>
  <si>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</si>
  <si>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</si>
  <si>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</si>
  <si>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</si>
  <si>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</si>
  <si>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</si>
  <si>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</si>
  <si>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</si>
  <si>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</si>
  <si>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</si>
  <si>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</si>
  <si>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</si>
  <si>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</si>
  <si>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</si>
  <si>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</si>
  <si>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</si>
  <si>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</si>
  <si>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</si>
  <si>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</si>
  <si>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</si>
  <si>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</si>
  <si>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</si>
  <si>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</si>
  <si>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</si>
  <si>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</si>
  <si>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</si>
  <si>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</si>
  <si>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</si>
  <si>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</si>
  <si>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</si>
  <si>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</si>
  <si>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</si>
  <si>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</si>
  <si>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</si>
  <si>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</si>
  <si>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</si>
  <si>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</si>
  <si>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</si>
  <si>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</si>
  <si>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</si>
  <si>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</si>
  <si>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</si>
  <si>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</si>
  <si>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</si>
  <si>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</si>
  <si>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</si>
  <si>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</si>
  <si>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</si>
  <si>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</si>
  <si>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</si>
  <si>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</si>
  <si>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</si>
  <si>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</si>
  <si>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</si>
  <si>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</si>
  <si>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</si>
  <si>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</si>
  <si>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</si>
  <si>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</si>
  <si>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</si>
  <si>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</si>
  <si>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</si>
  <si>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</si>
  <si>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</si>
  <si>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</si>
  <si>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</si>
  <si>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</si>
  <si>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</si>
  <si>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</si>
  <si>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</si>
  <si>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</si>
  <si>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</si>
  <si>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</si>
  <si>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</si>
  <si>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</si>
  <si>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</si>
  <si>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</si>
  <si>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</si>
  <si>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</si>
  <si>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</si>
  <si>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</si>
  <si>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</si>
  <si>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</si>
  <si>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</si>
  <si>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</si>
  <si>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</si>
  <si>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</si>
  <si>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</si>
  <si>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</si>
  <si>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</si>
  <si>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</si>
  <si>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</si>
  <si>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</si>
  <si>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</si>
  <si>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</si>
  <si>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</si>
  <si>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</si>
  <si>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</si>
  <si>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</si>
  <si>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</si>
  <si>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</si>
  <si>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</si>
  <si>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</si>
  <si>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</si>
  <si>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</si>
  <si>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</si>
  <si>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</si>
  <si>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</si>
  <si>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</si>
  <si>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</si>
  <si>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</si>
  <si>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</si>
  <si>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</si>
  <si>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</si>
  <si>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</si>
  <si>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</si>
  <si>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</si>
  <si>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</si>
  <si>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</si>
  <si>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</si>
  <si>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</si>
  <si>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</si>
  <si>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</si>
  <si>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</si>
  <si>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</si>
  <si>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</si>
  <si>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</si>
  <si>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</si>
  <si>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</si>
  <si>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</si>
  <si>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</si>
  <si>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</si>
  <si>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</si>
  <si>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</si>
  <si>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</si>
  <si>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</si>
  <si>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</si>
  <si>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</si>
  <si>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</si>
  <si>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</si>
  <si>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</si>
  <si>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</si>
  <si>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</si>
  <si>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</si>
  <si>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</si>
  <si>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</si>
  <si>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</si>
  <si>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</si>
  <si>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</si>
  <si>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</si>
  <si>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</si>
  <si>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</si>
  <si>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</si>
  <si>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</si>
  <si>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</si>
  <si>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</si>
  <si>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</si>
  <si>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</si>
  <si>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</si>
  <si>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</si>
  <si>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</si>
  <si>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</si>
  <si>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</si>
  <si>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</si>
  <si>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</si>
  <si>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</si>
  <si>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</si>
  <si>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</si>
  <si>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</si>
  <si>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</si>
  <si>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</si>
  <si>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</si>
  <si>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</si>
  <si>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</si>
  <si>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</si>
  <si>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</si>
  <si>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</si>
  <si>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</si>
  <si>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</si>
  <si>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</si>
  <si>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</si>
  <si>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</si>
  <si>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</si>
  <si>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</si>
  <si>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</si>
  <si>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</si>
  <si>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</si>
  <si>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</si>
  <si>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</si>
  <si>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</si>
  <si>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</si>
  <si>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</si>
  <si>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</si>
  <si>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</si>
  <si>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</si>
  <si>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</si>
  <si>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</si>
  <si>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</si>
  <si>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</si>
  <si>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</si>
  <si>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</si>
  <si>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</si>
  <si>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</si>
  <si>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</si>
  <si>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</si>
  <si>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</si>
  <si>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</si>
  <si>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</si>
  <si>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</si>
  <si>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</si>
  <si>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</si>
  <si>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</si>
  <si>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</si>
  <si>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</si>
  <si>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</si>
  <si>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</si>
  <si>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</si>
  <si>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</si>
  <si>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</si>
  <si>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</si>
  <si>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</si>
  <si>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</si>
  <si>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</si>
  <si>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</si>
  <si>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</si>
  <si>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</si>
  <si>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</si>
  <si>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</si>
  <si>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</si>
  <si>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</si>
  <si>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</si>
  <si>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</si>
  <si>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</si>
  <si>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</si>
  <si>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</si>
  <si>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</si>
  <si>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</si>
  <si>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</si>
  <si>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</si>
  <si>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</si>
  <si>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</si>
  <si>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</si>
  <si>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</si>
  <si>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</si>
  <si>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</si>
  <si>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</si>
  <si>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</si>
  <si>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</si>
  <si>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</si>
  <si>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</si>
  <si>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</si>
  <si>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</si>
  <si>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</si>
  <si>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</si>
  <si>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</si>
  <si>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</si>
  <si>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</si>
  <si>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</si>
  <si>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</si>
  <si>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</si>
  <si>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</si>
  <si>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</si>
  <si>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</si>
  <si>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</si>
  <si>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</si>
  <si>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</si>
  <si>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</si>
  <si>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</si>
  <si>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</si>
  <si>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</si>
  <si>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</si>
  <si>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</si>
  <si>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</si>
  <si>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</si>
  <si>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</si>
  <si>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</si>
  <si>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</si>
  <si>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</si>
  <si>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</si>
  <si>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</si>
  <si>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</si>
  <si>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</si>
  <si>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</si>
  <si>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</si>
  <si>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</si>
  <si>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</si>
  <si>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</si>
  <si>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</si>
  <si>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</si>
  <si>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</si>
  <si>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</si>
  <si>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</si>
  <si>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</si>
  <si>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</si>
  <si>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</si>
  <si>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</si>
  <si>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</si>
  <si>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</si>
  <si>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</si>
  <si>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</si>
  <si>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</si>
  <si>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</si>
  <si>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</si>
  <si>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</si>
  <si>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</si>
  <si>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</si>
  <si>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</si>
  <si>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</si>
  <si>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</si>
  <si>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</si>
  <si>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</si>
  <si>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</si>
  <si>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</si>
  <si>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</si>
  <si>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</si>
  <si>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</si>
  <si>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</si>
  <si>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</si>
  <si>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</si>
  <si>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</si>
  <si>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</si>
  <si>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</si>
  <si>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</si>
  <si>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</si>
  <si>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</si>
  <si>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</si>
  <si>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</si>
  <si>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</si>
  <si>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</si>
  <si>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</si>
  <si>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</si>
  <si>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</si>
  <si>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</si>
  <si>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</si>
  <si>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</si>
  <si>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</si>
  <si>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</si>
  <si>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</si>
  <si>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</si>
  <si>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</si>
  <si>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</si>
  <si>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</si>
  <si>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</si>
  <si>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</si>
  <si>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</si>
  <si>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</si>
  <si>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</si>
  <si>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</si>
  <si>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</si>
  <si>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</si>
  <si>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</si>
  <si>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</si>
  <si>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</si>
  <si>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</si>
  <si>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</si>
  <si>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</si>
  <si>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</si>
  <si>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</si>
  <si>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</si>
  <si>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</si>
  <si>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</si>
  <si>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</si>
  <si>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</si>
  <si>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</si>
  <si>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</si>
  <si>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</si>
  <si>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</si>
  <si>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</si>
  <si>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</si>
  <si>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</si>
  <si>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</si>
  <si>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</si>
  <si>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</si>
  <si>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</si>
  <si>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</si>
  <si>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</si>
  <si>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</si>
  <si>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</si>
  <si>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</si>
  <si>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</si>
  <si>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</si>
  <si>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</si>
  <si>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</si>
  <si>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</si>
  <si>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</si>
  <si>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</si>
  <si>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</si>
  <si>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</si>
  <si>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</si>
  <si>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</si>
  <si>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</si>
  <si>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</si>
  <si>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</si>
  <si>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</si>
  <si>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</si>
  <si>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</si>
  <si>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</si>
  <si>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</si>
  <si>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</si>
  <si>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</si>
  <si>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</si>
  <si>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</si>
  <si>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</si>
  <si>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</si>
  <si>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</si>
  <si>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</si>
  <si>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</si>
  <si>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</si>
  <si>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</si>
  <si>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</si>
  <si>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</si>
  <si>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</si>
  <si>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</si>
  <si>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</si>
  <si>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</si>
  <si>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</si>
  <si>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</si>
  <si>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</si>
  <si>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</si>
  <si>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</si>
  <si>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</si>
  <si>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</si>
  <si>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</si>
  <si>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</si>
  <si>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</si>
  <si>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</si>
  <si>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</si>
  <si>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</si>
  <si>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</si>
  <si>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</si>
  <si>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</si>
  <si>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</si>
  <si>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</si>
  <si>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</si>
  <si>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</si>
  <si>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</si>
  <si>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</si>
  <si>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</si>
  <si>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</si>
  <si>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</si>
  <si>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</si>
  <si>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</si>
  <si>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</si>
  <si>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</si>
  <si>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</si>
  <si>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</si>
  <si>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</si>
  <si>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</si>
  <si>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</si>
  <si>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</si>
  <si>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</si>
  <si>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</si>
  <si>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</si>
  <si>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</si>
  <si>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</si>
  <si>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</si>
  <si>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</si>
  <si>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</si>
  <si>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</si>
  <si>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</si>
  <si>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</si>
  <si>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</si>
  <si>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</si>
  <si>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</si>
  <si>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</si>
  <si>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</si>
  <si>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</si>
  <si>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</si>
  <si>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</si>
  <si>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</si>
  <si>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</si>
  <si>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</si>
  <si>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</si>
  <si>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</si>
  <si>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</si>
  <si>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</si>
  <si>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</si>
  <si>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</si>
  <si>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</si>
  <si>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</si>
  <si>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</si>
  <si>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</si>
  <si>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</si>
  <si>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</si>
  <si>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</si>
  <si>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</si>
  <si>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</si>
  <si>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</si>
  <si>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</si>
  <si>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</si>
  <si>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</si>
  <si>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</si>
  <si>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</si>
  <si>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</si>
  <si>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</si>
  <si>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</si>
  <si>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</si>
  <si>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</si>
  <si>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</si>
  <si>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</si>
  <si>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</si>
  <si>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</si>
  <si>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</si>
  <si>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</si>
  <si>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</si>
  <si>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</si>
  <si>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</si>
  <si>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</si>
  <si>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</si>
  <si>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</si>
  <si>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</si>
  <si>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</si>
  <si>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</si>
  <si>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</si>
  <si>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</si>
  <si>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</si>
  <si>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</si>
  <si>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</si>
  <si>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</si>
  <si>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</si>
  <si>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</si>
  <si>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</si>
  <si>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</si>
  <si>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</si>
  <si>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</si>
  <si>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</si>
  <si>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</si>
  <si>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</si>
  <si>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</si>
  <si>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</si>
  <si>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</si>
  <si>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</si>
  <si>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</si>
  <si>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</si>
  <si>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</si>
  <si>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</si>
  <si>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</si>
  <si>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</si>
  <si>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</si>
  <si>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</si>
  <si>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</si>
  <si>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</si>
  <si>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</si>
  <si>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</si>
  <si>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</si>
  <si>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</si>
  <si>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</si>
  <si>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</si>
  <si>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</si>
  <si>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</si>
  <si>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</si>
  <si>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</si>
  <si>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</si>
  <si>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</si>
  <si>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</si>
  <si>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</si>
  <si>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</si>
  <si>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</si>
  <si>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</si>
  <si>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</si>
  <si>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</si>
  <si>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</si>
  <si>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</si>
  <si>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</si>
  <si>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</si>
  <si>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</si>
  <si>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</si>
  <si>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</si>
  <si>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</si>
  <si>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</si>
  <si>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</si>
  <si>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</si>
  <si>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</si>
  <si>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</si>
  <si>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</si>
  <si>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</si>
  <si>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</si>
  <si>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</si>
  <si>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</si>
  <si>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</si>
  <si>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</si>
  <si>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</si>
  <si>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</si>
  <si>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</si>
  <si>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</si>
  <si>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</si>
  <si>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</si>
  <si>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</si>
  <si>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</si>
  <si>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</si>
  <si>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</si>
  <si>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</si>
  <si>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</si>
  <si>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</si>
  <si>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</si>
  <si>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</si>
  <si>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</si>
  <si>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</si>
  <si>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</si>
  <si>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</si>
  <si>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</si>
  <si>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</si>
  <si>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</si>
  <si>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</si>
  <si>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</si>
  <si>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</si>
  <si>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</si>
  <si>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</si>
  <si>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</si>
  <si>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</si>
  <si>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</si>
  <si>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</si>
  <si>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</si>
  <si>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</si>
  <si>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</si>
  <si>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</si>
  <si>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</si>
  <si>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</si>
  <si>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</si>
  <si>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</si>
  <si>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</si>
  <si>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</si>
  <si>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</si>
  <si>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</si>
  <si>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</si>
  <si>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</si>
  <si>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</si>
  <si>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</si>
  <si>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</si>
  <si>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</si>
  <si>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</si>
  <si>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</si>
  <si>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</si>
  <si>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</si>
  <si>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</si>
  <si>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</si>
  <si>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</si>
  <si>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</si>
  <si>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</si>
  <si>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</si>
  <si>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</si>
  <si>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</si>
  <si>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</si>
  <si>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</si>
  <si>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</si>
  <si>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</si>
  <si>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</si>
  <si>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</si>
  <si>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</si>
  <si>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</si>
  <si>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</si>
  <si>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</si>
  <si>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</si>
  <si>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</si>
  <si>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</si>
  <si>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</si>
  <si>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</si>
  <si>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</si>
  <si>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</si>
  <si>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</si>
  <si>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</si>
  <si>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</si>
  <si>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</si>
  <si>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</si>
  <si>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</si>
  <si>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</si>
  <si>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</si>
  <si>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</si>
  <si>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</si>
  <si>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</si>
  <si>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</si>
  <si>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</si>
  <si>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</si>
  <si>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</si>
  <si>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</si>
  <si>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</si>
  <si>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</si>
  <si>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</si>
  <si>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</si>
  <si>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</si>
  <si>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</si>
  <si>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</si>
  <si>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</si>
  <si>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</si>
  <si>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</si>
  <si>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</si>
  <si>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</si>
  <si>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</si>
  <si>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</si>
  <si>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</si>
  <si>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</si>
  <si>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</si>
  <si>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</si>
  <si>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</si>
  <si>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</si>
  <si>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</si>
  <si>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</si>
  <si>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</si>
  <si>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</si>
  <si>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</si>
  <si>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</si>
  <si>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</si>
  <si>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</si>
  <si>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</si>
  <si>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</si>
  <si>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</si>
  <si>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</si>
  <si>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</si>
  <si>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</si>
  <si>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</si>
  <si>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</si>
  <si>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</si>
  <si>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</si>
  <si>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</si>
  <si>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</si>
  <si>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</si>
  <si>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</si>
  <si>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</si>
  <si>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</si>
  <si>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</si>
  <si>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</si>
  <si>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</si>
  <si>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</si>
  <si>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</si>
  <si>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</si>
  <si>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</si>
  <si>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</si>
  <si>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</si>
  <si>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</si>
  <si>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</si>
  <si>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</si>
  <si>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</si>
  <si>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</si>
  <si>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</si>
  <si>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</si>
  <si>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</si>
  <si>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</si>
  <si>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</si>
  <si>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</si>
  <si>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</si>
  <si>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</si>
  <si>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</si>
  <si>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</si>
  <si>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</si>
  <si>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</si>
  <si>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</si>
  <si>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</si>
  <si>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</si>
  <si>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</si>
  <si>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</si>
  <si>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</si>
  <si>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</si>
  <si>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</si>
  <si>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</si>
  <si>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</si>
  <si>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</si>
  <si>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</si>
  <si>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</si>
  <si>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</si>
  <si>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</si>
  <si>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</si>
  <si>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</si>
  <si>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</si>
  <si>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</si>
  <si>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</si>
  <si>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</si>
  <si>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</si>
  <si>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</si>
  <si>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</si>
  <si>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</si>
  <si>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</si>
  <si>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</si>
  <si>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</si>
  <si>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</si>
  <si>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</si>
  <si>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</si>
  <si>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</si>
  <si>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</si>
  <si>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</si>
  <si>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</si>
  <si>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</si>
  <si>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</si>
  <si>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</si>
  <si>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</si>
  <si>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</si>
  <si>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</si>
  <si>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</si>
  <si>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</si>
  <si>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</si>
  <si>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</si>
  <si>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</si>
  <si>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</si>
  <si>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</si>
  <si>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</si>
  <si>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</si>
  <si>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</si>
  <si>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</si>
  <si>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</si>
  <si>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</si>
  <si>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</si>
  <si>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</si>
  <si>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</si>
  <si>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</si>
  <si>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</si>
  <si>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</si>
  <si>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</si>
  <si>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</si>
  <si>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</si>
  <si>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</si>
  <si>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</si>
  <si>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</si>
  <si>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</si>
  <si>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</si>
  <si>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</si>
  <si>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</si>
  <si>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</si>
  <si>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</si>
  <si>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</si>
  <si>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</si>
  <si>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</si>
  <si>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</si>
  <si>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</si>
  <si>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</si>
  <si>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</si>
  <si>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</si>
  <si>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</si>
  <si>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</si>
  <si>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</si>
  <si>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</si>
  <si>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</si>
  <si>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</si>
  <si>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</si>
  <si>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</si>
  <si>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</si>
  <si>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</si>
  <si>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</si>
  <si>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</si>
  <si>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</si>
  <si>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</si>
  <si>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</si>
  <si>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</si>
  <si>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</si>
  <si>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</si>
  <si>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</si>
  <si>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</si>
  <si>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</si>
  <si>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</si>
  <si>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</si>
  <si>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</si>
  <si>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</si>
  <si>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</si>
  <si>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</si>
  <si>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</si>
  <si>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</si>
  <si>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</si>
  <si>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</si>
  <si>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</si>
  <si>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</si>
  <si>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</si>
  <si>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</si>
  <si>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</si>
  <si>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</si>
  <si>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</si>
  <si>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</si>
  <si>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</si>
  <si>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</si>
  <si>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</si>
  <si>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</si>
  <si>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</si>
  <si>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</si>
  <si>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</si>
  <si>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</si>
  <si>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</si>
  <si>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</si>
  <si>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</si>
  <si>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</si>
  <si>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</si>
  <si>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</si>
  <si>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</si>
  <si>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</si>
  <si>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</si>
  <si>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</si>
  <si>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</si>
  <si>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</si>
  <si>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</si>
  <si>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</si>
  <si>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</si>
  <si>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</si>
  <si>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</si>
  <si>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</si>
  <si>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</si>
  <si>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</si>
  <si>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</si>
  <si>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</si>
  <si>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</si>
  <si>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</si>
  <si>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</si>
  <si>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</si>
  <si>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</si>
  <si>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</si>
  <si>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</si>
  <si>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</si>
  <si>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</si>
  <si>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</si>
  <si>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</si>
  <si>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</si>
  <si>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</si>
  <si>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</si>
  <si>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</si>
  <si>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</si>
  <si>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</si>
  <si>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</si>
  <si>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</si>
  <si>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</si>
  <si>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</si>
  <si>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</si>
  <si>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</si>
  <si>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</si>
  <si>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</si>
  <si>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</si>
  <si>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</si>
  <si>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</si>
  <si>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</si>
  <si>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</si>
  <si>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</si>
  <si>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</si>
  <si>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</si>
  <si>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</si>
  <si>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</si>
  <si>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</si>
  <si>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</si>
  <si>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</si>
  <si>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</si>
  <si>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</si>
  <si>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</si>
  <si>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</si>
  <si>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</si>
  <si>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</si>
  <si>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</si>
  <si>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</si>
  <si>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</si>
  <si>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</si>
  <si>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</si>
  <si>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</si>
  <si>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</si>
  <si>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</si>
  <si>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</si>
  <si>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</si>
  <si>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</si>
  <si>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</si>
  <si>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</si>
  <si>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</si>
  <si>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</si>
  <si>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</si>
  <si>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</si>
  <si>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</si>
  <si>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</si>
  <si>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</si>
  <si>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</si>
  <si>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</si>
  <si>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</si>
  <si>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</si>
  <si>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</si>
  <si>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</si>
  <si>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</si>
  <si>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</si>
  <si>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</si>
  <si>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</si>
  <si>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</si>
  <si>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</si>
  <si>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</si>
  <si>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</si>
  <si>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</si>
  <si>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</si>
  <si>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</si>
  <si>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</si>
  <si>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</si>
  <si>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</si>
  <si>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</si>
  <si>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</si>
  <si>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</si>
  <si>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</si>
  <si>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</si>
  <si>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</si>
  <si>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</si>
  <si>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</si>
  <si>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</si>
  <si>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</si>
  <si>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</si>
  <si>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</si>
  <si>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</si>
  <si>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</si>
  <si>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</si>
  <si>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</si>
  <si>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</si>
  <si>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</si>
  <si>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</si>
  <si>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</si>
  <si>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</si>
  <si>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</si>
  <si>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</si>
  <si>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</si>
  <si>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</si>
  <si>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</si>
  <si>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</si>
  <si>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</si>
  <si>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</si>
  <si>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</si>
  <si>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</si>
  <si>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</si>
  <si>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</si>
  <si>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</si>
  <si>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</si>
  <si>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</si>
  <si>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</si>
  <si>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</si>
  <si>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</si>
  <si>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</si>
  <si>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</si>
  <si>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</si>
  <si>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</si>
  <si>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</si>
  <si>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</si>
  <si>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</si>
  <si>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</si>
  <si>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</si>
  <si>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</si>
  <si>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</si>
  <si>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</si>
  <si>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</si>
  <si>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</si>
  <si>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</si>
  <si>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</si>
  <si>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</si>
  <si>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</si>
  <si>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</si>
  <si>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</si>
  <si>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</si>
  <si>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</si>
  <si>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</si>
  <si>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</si>
  <si>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</si>
  <si>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</si>
  <si>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</si>
  <si>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</si>
  <si>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</si>
  <si>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</si>
  <si>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</si>
  <si>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</si>
  <si>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</si>
  <si>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</si>
  <si>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</si>
  <si>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</si>
  <si>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</si>
  <si>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</si>
  <si>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</si>
  <si>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</si>
  <si>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</si>
  <si>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</si>
  <si>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</si>
  <si>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</si>
  <si>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</si>
  <si>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</si>
  <si>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</si>
  <si>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</si>
  <si>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</si>
  <si>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</si>
  <si>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</si>
  <si>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</si>
  <si>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</si>
  <si>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</si>
  <si>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</si>
  <si>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</si>
  <si>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</si>
  <si>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</si>
  <si>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</si>
  <si>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</si>
  <si>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</si>
  <si>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</si>
  <si>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</si>
  <si>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</si>
  <si>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</si>
  <si>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</si>
  <si>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</si>
  <si>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</si>
  <si>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</si>
  <si>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</si>
  <si>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</si>
  <si>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</si>
  <si>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</si>
  <si>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</si>
  <si>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</si>
  <si>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</si>
  <si>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</si>
  <si>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</si>
  <si>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</si>
  <si>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</si>
  <si>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</si>
  <si>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</si>
  <si>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</si>
  <si>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</si>
  <si>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</si>
  <si>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</si>
  <si>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</si>
  <si>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</si>
  <si>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</si>
  <si>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</si>
  <si>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</si>
  <si>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</si>
  <si>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</si>
  <si>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</si>
  <si>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</si>
  <si>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</si>
  <si>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</si>
  <si>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</si>
  <si>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</si>
  <si>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</si>
  <si>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</si>
  <si>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</si>
  <si>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</si>
  <si>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</si>
  <si>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</si>
  <si>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</si>
  <si>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</si>
  <si>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</si>
  <si>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</si>
  <si>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</si>
  <si>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</si>
  <si>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</si>
  <si>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</si>
  <si>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</si>
  <si>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</si>
  <si>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</si>
  <si>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</si>
  <si>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</si>
  <si>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</si>
  <si>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</si>
  <si>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</si>
  <si>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</si>
  <si>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</si>
  <si>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</si>
  <si>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</si>
  <si>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</si>
  <si>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</si>
  <si>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</si>
  <si>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</si>
  <si>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</si>
  <si>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</si>
  <si>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</si>
  <si>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</si>
  <si>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</si>
  <si>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</si>
  <si>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</si>
  <si>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</si>
  <si>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</si>
  <si>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</si>
  <si>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</si>
  <si>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</si>
  <si>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</si>
  <si>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</si>
  <si>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</si>
  <si>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</si>
  <si>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</si>
  <si>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</si>
  <si>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</si>
  <si>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</si>
  <si>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</si>
  <si>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</si>
  <si>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</si>
  <si>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</si>
  <si>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</si>
  <si>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</si>
  <si>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</si>
  <si>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</si>
  <si>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</si>
  <si>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</si>
  <si>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</si>
  <si>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</si>
  <si>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</si>
  <si>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</si>
  <si>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</si>
  <si>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</si>
  <si>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</si>
  <si>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</si>
  <si>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</si>
  <si>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</si>
  <si>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</si>
  <si>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</si>
  <si>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</si>
  <si>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</si>
  <si>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</si>
  <si>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</si>
  <si>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</si>
  <si>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</si>
  <si>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</si>
  <si>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</si>
  <si>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</si>
  <si>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</si>
  <si>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</si>
  <si>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</si>
  <si>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</si>
  <si>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</si>
  <si>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</si>
  <si>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</si>
  <si>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</si>
  <si>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</si>
  <si>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</si>
  <si>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</si>
  <si>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</si>
  <si>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</si>
  <si>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</si>
  <si>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</si>
  <si>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</si>
  <si>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</si>
  <si>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</si>
  <si>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</si>
  <si>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</si>
  <si>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</si>
  <si>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</si>
  <si>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</si>
  <si>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</si>
  <si>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</si>
  <si>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</si>
  <si>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</si>
  <si>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</si>
  <si>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</si>
  <si>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</si>
  <si>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</si>
  <si>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</si>
  <si>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</si>
  <si>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</si>
  <si>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</si>
  <si>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</si>
  <si>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</si>
  <si>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</si>
  <si>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</si>
  <si>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</si>
  <si>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</si>
  <si>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</si>
  <si>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</si>
  <si>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</si>
  <si>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</si>
  <si>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</si>
  <si>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</si>
  <si>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</si>
  <si>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</si>
  <si>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</si>
  <si>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</si>
  <si>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</si>
  <si>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</si>
  <si>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</si>
  <si>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</si>
  <si>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</si>
  <si>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</si>
  <si>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</si>
  <si>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</si>
  <si>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</si>
  <si>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</si>
  <si>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</si>
  <si>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</si>
  <si>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</si>
  <si>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</si>
  <si>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</si>
  <si>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</si>
  <si>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</si>
  <si>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</si>
  <si>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</si>
  <si>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</si>
  <si>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</si>
  <si>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</si>
  <si>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</si>
  <si>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</si>
  <si>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</si>
  <si>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</si>
  <si>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</si>
  <si>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</si>
  <si>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</si>
  <si>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</si>
  <si>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</si>
  <si>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</si>
  <si>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</si>
  <si>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</si>
  <si>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</si>
  <si>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</si>
  <si>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</si>
  <si>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</si>
  <si>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</si>
  <si>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</si>
  <si>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</si>
  <si>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</si>
  <si>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</si>
  <si>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</si>
  <si>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</si>
  <si>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</si>
  <si>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</si>
  <si>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</si>
  <si>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</si>
  <si>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</si>
  <si>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</si>
  <si>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</si>
  <si>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</si>
  <si>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</si>
  <si>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</si>
  <si>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</si>
  <si>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</si>
  <si>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</si>
  <si>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</si>
  <si>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</si>
  <si>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</si>
  <si>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</si>
  <si>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</si>
  <si>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</si>
  <si>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</si>
  <si>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</si>
  <si>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</si>
  <si>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</si>
  <si>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</si>
  <si>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</si>
  <si>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</si>
  <si>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</si>
  <si>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</si>
  <si>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</si>
  <si>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</si>
  <si>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</si>
  <si>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</si>
  <si>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</si>
  <si>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</si>
  <si>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</si>
  <si>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</si>
  <si>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</si>
  <si>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</si>
  <si>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</si>
  <si>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</si>
  <si>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</si>
  <si>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</si>
  <si>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</si>
  <si>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</si>
  <si>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</si>
  <si>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</si>
  <si>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</si>
  <si>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</si>
  <si>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</si>
  <si>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</si>
  <si>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</si>
  <si>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</si>
  <si>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</si>
  <si>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</si>
  <si>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</si>
  <si>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</si>
  <si>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</si>
  <si>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</si>
  <si>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</si>
  <si>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</si>
  <si>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</si>
  <si>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</si>
  <si>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</si>
  <si>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</si>
  <si>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</si>
  <si>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</si>
  <si>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</si>
  <si>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</si>
  <si>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</si>
  <si>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</si>
  <si>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</si>
  <si>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</si>
  <si>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</si>
  <si>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</si>
  <si>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</si>
  <si>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</si>
  <si>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</si>
  <si>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</si>
  <si>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</si>
  <si>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</si>
  <si>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</si>
  <si>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</si>
  <si>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</si>
  <si>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</si>
  <si>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</si>
  <si>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</si>
  <si>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</si>
  <si>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</si>
  <si>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</si>
  <si>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</si>
  <si>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</si>
  <si>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</si>
  <si>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</si>
  <si>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</si>
  <si>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</si>
  <si>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</si>
  <si>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</si>
  <si>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</si>
  <si>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</si>
  <si>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</si>
  <si>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</si>
  <si>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</si>
  <si>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</si>
  <si>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</si>
  <si>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</si>
  <si>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</si>
  <si>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</si>
  <si>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</si>
  <si>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</si>
  <si>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</si>
  <si>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</si>
  <si>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</si>
  <si>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</si>
  <si>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</si>
  <si>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</si>
  <si>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</si>
  <si>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</si>
  <si>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</si>
  <si>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</si>
  <si>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</si>
  <si>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</si>
  <si>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</si>
  <si>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</si>
  <si>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</si>
  <si>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</si>
  <si>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</si>
  <si>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</si>
  <si>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</si>
  <si>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</si>
  <si>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</si>
  <si>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</si>
  <si>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</si>
  <si>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</si>
  <si>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</si>
  <si>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</si>
  <si>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</si>
  <si>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</si>
  <si>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</si>
  <si>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</si>
  <si>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</si>
  <si>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</si>
  <si>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</si>
  <si>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</si>
  <si>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</si>
  <si>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</si>
  <si>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</si>
  <si>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</si>
  <si>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</si>
  <si>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</si>
  <si>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</si>
  <si>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</si>
  <si>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</si>
  <si>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</si>
  <si>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</si>
  <si>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</si>
  <si>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</si>
  <si>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</si>
  <si>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</si>
  <si>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</si>
  <si>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</si>
  <si>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</si>
  <si>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</si>
  <si>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</si>
  <si>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</si>
  <si>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</si>
  <si>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</si>
  <si>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</si>
  <si>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</si>
  <si>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</si>
  <si>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</si>
  <si>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</si>
  <si>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</si>
  <si>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</si>
  <si>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</si>
  <si>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</si>
  <si>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</si>
  <si>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</si>
  <si>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</si>
  <si>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</si>
  <si>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</si>
  <si>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</si>
  <si>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</si>
  <si>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</si>
  <si>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</si>
  <si>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</si>
  <si>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</si>
  <si>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</si>
  <si>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</si>
  <si>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</si>
  <si>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</si>
  <si>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</si>
  <si>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</si>
  <si>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</si>
  <si>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</si>
  <si>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</si>
  <si>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</si>
  <si>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</si>
  <si>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</si>
  <si>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</si>
  <si>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</si>
  <si>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</si>
  <si>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</si>
  <si>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</si>
  <si>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</si>
  <si>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</si>
  <si>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</si>
  <si>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</si>
  <si>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</si>
  <si>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</si>
  <si>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</si>
  <si>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</si>
  <si>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</si>
  <si>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</si>
  <si>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</si>
  <si>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</si>
  <si>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</si>
  <si>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</si>
  <si>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</si>
  <si>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</si>
  <si>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</si>
  <si>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</si>
  <si>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</si>
  <si>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</si>
  <si>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</si>
  <si>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</si>
  <si>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</si>
  <si>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</si>
  <si>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</si>
  <si>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</si>
  <si>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</si>
  <si>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</si>
  <si>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</si>
  <si>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</si>
  <si>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</si>
  <si>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</si>
  <si>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</si>
  <si>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</si>
  <si>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</si>
  <si>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</si>
  <si>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</si>
  <si>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</si>
  <si>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</si>
  <si>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</si>
  <si>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</si>
  <si>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</si>
  <si>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</si>
  <si>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</si>
  <si>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</si>
  <si>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</si>
  <si>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</si>
  <si>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</si>
  <si>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</si>
  <si>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</si>
  <si>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</si>
  <si>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</si>
  <si>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</si>
  <si>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</si>
  <si>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</si>
  <si>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</si>
  <si>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</si>
  <si>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</si>
  <si>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</si>
  <si>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</si>
  <si>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</si>
  <si>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</si>
  <si>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</si>
  <si>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</si>
  <si>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</si>
  <si>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</si>
  <si>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</si>
  <si>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</si>
  <si>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</si>
  <si>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</si>
  <si>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</si>
  <si>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</si>
  <si>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</si>
  <si>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</si>
  <si>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</si>
  <si>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</si>
  <si>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</si>
  <si>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</si>
  <si>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</si>
  <si>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</si>
  <si>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</si>
  <si>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</si>
  <si>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</si>
  <si>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</si>
  <si>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</si>
  <si>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</si>
  <si>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</si>
  <si>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</si>
  <si>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</si>
  <si>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</si>
  <si>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</si>
  <si>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</si>
  <si>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</si>
  <si>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</si>
  <si>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</si>
  <si>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</si>
  <si>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</si>
  <si>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</si>
  <si>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</si>
  <si>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</si>
  <si>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</si>
  <si>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</si>
  <si>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</si>
  <si>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</si>
  <si>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</si>
  <si>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</si>
  <si>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</si>
  <si>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</si>
  <si>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</si>
  <si>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</si>
  <si>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</si>
  <si>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</si>
  <si>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</si>
  <si>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</si>
  <si>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</si>
  <si>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</si>
  <si>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</si>
  <si>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</si>
  <si>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</si>
  <si>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</si>
  <si>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</si>
  <si>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</si>
  <si>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</si>
  <si>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</si>
  <si>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</si>
  <si>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</si>
  <si>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</si>
  <si>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</si>
  <si>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</si>
  <si>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</si>
  <si>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</si>
  <si>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</si>
  <si>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</si>
  <si>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</si>
  <si>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</si>
  <si>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</si>
  <si>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</si>
  <si>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</si>
  <si>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</si>
  <si>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</si>
  <si>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</si>
  <si>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</si>
  <si>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</si>
  <si>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</si>
  <si>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</si>
  <si>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</si>
  <si>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</si>
  <si>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</si>
  <si>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</si>
  <si>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</si>
  <si>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</si>
  <si>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</si>
  <si>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</si>
  <si>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</si>
  <si>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</si>
  <si>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</si>
  <si>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</si>
  <si>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</si>
  <si>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</si>
  <si>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</si>
  <si>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</si>
  <si>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</si>
  <si>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</si>
  <si>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</si>
  <si>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</si>
  <si>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</si>
  <si>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</si>
  <si>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</si>
  <si>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</si>
  <si>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</si>
  <si>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</si>
  <si>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</si>
  <si>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</si>
  <si>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</si>
  <si>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</si>
  <si>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</si>
  <si>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</si>
  <si>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</si>
  <si>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</si>
  <si>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</si>
  <si>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</si>
  <si>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</si>
  <si>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</si>
  <si>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</si>
  <si>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</si>
  <si>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</si>
  <si>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</si>
  <si>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</si>
  <si>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</si>
  <si>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</si>
  <si>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</si>
  <si>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</si>
  <si>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</si>
  <si>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</si>
  <si>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</si>
  <si>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</si>
  <si>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</si>
  <si>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</si>
  <si>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</si>
  <si>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</si>
  <si>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</si>
  <si>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</si>
  <si>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</si>
  <si>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</si>
  <si>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</si>
  <si>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</si>
  <si>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</si>
  <si>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</si>
  <si>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</si>
  <si>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</si>
  <si>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</si>
  <si>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</si>
  <si>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</si>
  <si>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</si>
  <si>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</si>
  <si>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</si>
  <si>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</si>
  <si>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</si>
  <si>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</si>
  <si>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</si>
  <si>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</si>
  <si>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</si>
  <si>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</si>
  <si>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</si>
  <si>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</si>
  <si>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</si>
  <si>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</si>
  <si>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</si>
  <si>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</si>
  <si>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</si>
  <si>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</si>
  <si>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</si>
  <si>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</si>
  <si>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</si>
  <si>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</si>
  <si>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</si>
  <si>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</si>
  <si>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</si>
  <si>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</si>
  <si>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</si>
  <si>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</si>
  <si>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</si>
  <si>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</si>
  <si>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</si>
  <si>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</si>
  <si>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</si>
  <si>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</si>
  <si>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</si>
  <si>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</si>
  <si>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</si>
  <si>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</si>
  <si>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</si>
  <si>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</si>
  <si>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</si>
  <si>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</si>
  <si>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</si>
  <si>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</si>
  <si>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</si>
  <si>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</si>
  <si>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</si>
  <si>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</si>
  <si>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</si>
  <si>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</si>
  <si>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</si>
  <si>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</si>
  <si>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</si>
  <si>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</si>
  <si>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</si>
  <si>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</si>
  <si>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</si>
  <si>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</si>
  <si>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</si>
  <si>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</si>
  <si>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</si>
  <si>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</si>
  <si>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</si>
  <si>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</si>
  <si>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</si>
  <si>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</si>
  <si>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</si>
  <si>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</si>
  <si>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</si>
  <si>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</si>
  <si>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</si>
  <si>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</si>
  <si>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</si>
  <si>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</si>
  <si>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</si>
  <si>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</si>
  <si>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</si>
  <si>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</si>
  <si>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</si>
  <si>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</si>
  <si>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</si>
  <si>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</si>
  <si>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</si>
  <si>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</si>
  <si>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</si>
  <si>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</si>
  <si>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</si>
  <si>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</si>
  <si>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</si>
  <si>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</si>
  <si>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</si>
  <si>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</si>
  <si>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</si>
  <si>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</si>
  <si>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</si>
  <si>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</si>
  <si>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</si>
  <si>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</si>
  <si>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</si>
  <si>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</si>
  <si>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</si>
  <si>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</si>
  <si>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</si>
  <si>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</si>
  <si>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</si>
  <si>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</si>
  <si>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</si>
  <si>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</si>
  <si>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</si>
  <si>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</si>
  <si>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</si>
  <si>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</si>
  <si>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</si>
  <si>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</si>
  <si>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</si>
  <si>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</si>
  <si>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</si>
  <si>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</si>
  <si>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</si>
  <si>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</si>
  <si>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</si>
  <si>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</si>
  <si>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</si>
  <si>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</si>
  <si>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</si>
  <si>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</si>
  <si>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</si>
  <si>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</si>
  <si>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</si>
  <si>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</si>
  <si>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</si>
  <si>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</si>
  <si>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</si>
  <si>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</si>
  <si>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</si>
  <si>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</si>
  <si>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</si>
  <si>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</si>
  <si>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</si>
  <si>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</si>
  <si>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</si>
  <si>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</si>
  <si>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</si>
  <si>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</si>
  <si>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</si>
  <si>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</si>
  <si>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</si>
  <si>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</si>
  <si>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</si>
  <si>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</si>
  <si>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</si>
  <si>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</si>
  <si>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</si>
  <si>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</si>
  <si>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</si>
  <si>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</si>
  <si>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</si>
  <si>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</si>
  <si>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</si>
  <si>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</si>
  <si>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</si>
  <si>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</si>
  <si>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</si>
  <si>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</si>
  <si>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</si>
  <si>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</si>
  <si>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</si>
  <si>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</si>
  <si>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</si>
  <si>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</si>
  <si>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</si>
  <si>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</si>
  <si>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</si>
  <si>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</si>
  <si>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</si>
  <si>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</si>
  <si>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</si>
  <si>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</si>
  <si>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</si>
  <si>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</si>
  <si>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</si>
  <si>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</si>
  <si>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</si>
  <si>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</si>
  <si>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</si>
  <si>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</si>
  <si>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</si>
  <si>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</si>
  <si>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</si>
  <si>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</si>
  <si>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</si>
  <si>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</si>
  <si>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</si>
  <si>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</si>
  <si>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</si>
  <si>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</si>
  <si>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</si>
  <si>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</si>
  <si>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</si>
  <si>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</si>
  <si>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</si>
  <si>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</si>
  <si>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</si>
  <si>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</si>
  <si>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</si>
  <si>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</si>
  <si>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</si>
  <si>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</si>
  <si>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</si>
  <si>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</si>
  <si>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</si>
  <si>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</si>
  <si>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</si>
  <si>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</si>
  <si>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</si>
  <si>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</si>
  <si>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</si>
  <si>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</si>
  <si>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</si>
  <si>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</si>
  <si>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</si>
  <si>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</si>
  <si>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</si>
  <si>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</si>
  <si>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</si>
  <si>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</si>
  <si>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</si>
  <si>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</si>
  <si>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</si>
  <si>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</si>
  <si>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</si>
  <si>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</si>
  <si>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</si>
  <si>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</si>
  <si>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</si>
  <si>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</si>
  <si>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</si>
  <si>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</si>
  <si>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</si>
  <si>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</si>
  <si>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</si>
  <si>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</si>
  <si>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</si>
  <si>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</si>
  <si>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</si>
  <si>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</si>
  <si>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</si>
  <si>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</si>
  <si>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</si>
  <si>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</si>
  <si>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</si>
  <si>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</si>
  <si>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</si>
  <si>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</si>
  <si>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</si>
  <si>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</si>
  <si>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</si>
  <si>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</si>
  <si>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</si>
  <si>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</si>
  <si>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</si>
  <si>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</si>
  <si>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</si>
  <si>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</si>
  <si>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</si>
  <si>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</si>
  <si>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</si>
  <si>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</si>
  <si>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</si>
  <si>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</si>
  <si>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</si>
  <si>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</si>
  <si>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</si>
  <si>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</si>
  <si>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</si>
  <si>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</si>
  <si>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</si>
  <si>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</si>
  <si>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</si>
  <si>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</si>
  <si>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</si>
  <si>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</si>
  <si>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</si>
  <si>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</si>
  <si>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</si>
  <si>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</si>
  <si>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</si>
  <si>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</si>
  <si>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</si>
  <si>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</si>
  <si>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</si>
  <si>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</si>
  <si>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</si>
  <si>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</si>
  <si>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</si>
  <si>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</si>
  <si>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</si>
  <si>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</si>
  <si>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</si>
  <si>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</si>
  <si>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</si>
  <si>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</si>
  <si>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</si>
  <si>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</si>
  <si>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</si>
  <si>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</si>
  <si>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</si>
  <si>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</si>
  <si>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</si>
  <si>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</si>
  <si>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</si>
  <si>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</si>
  <si>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</si>
  <si>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</si>
  <si>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</si>
  <si>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</si>
  <si>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</si>
  <si>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</si>
  <si>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</si>
  <si>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</si>
  <si>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</si>
  <si>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</si>
  <si>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</si>
  <si>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</si>
  <si>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</si>
  <si>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</si>
  <si>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</si>
  <si>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</si>
  <si>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</si>
  <si>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</si>
  <si>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</si>
  <si>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</si>
  <si>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</si>
  <si>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</si>
  <si>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</si>
  <si>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</si>
  <si>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</si>
  <si>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</si>
  <si>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</si>
  <si>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</si>
  <si>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</si>
  <si>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</si>
  <si>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</si>
  <si>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</si>
  <si>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</si>
  <si>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</si>
  <si>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</si>
  <si>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</si>
  <si>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</si>
  <si>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</si>
  <si>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</si>
  <si>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</si>
  <si>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</si>
  <si>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</si>
  <si>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</si>
  <si>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</si>
  <si>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</si>
  <si>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</si>
  <si>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</si>
  <si>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</si>
  <si>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</si>
  <si>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</si>
  <si>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</si>
  <si>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</si>
  <si>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</si>
  <si>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</si>
  <si>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</si>
  <si>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</si>
  <si>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</si>
  <si>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</si>
  <si>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</si>
  <si>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</si>
  <si>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</si>
  <si>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</si>
  <si>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</si>
  <si>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</si>
  <si>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</si>
  <si>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</si>
  <si>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</si>
  <si>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</si>
  <si>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</si>
  <si>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</si>
  <si>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</si>
  <si>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</si>
  <si>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</si>
  <si>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</si>
  <si>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</si>
  <si>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</si>
  <si>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</si>
  <si>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</si>
  <si>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</si>
  <si>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</si>
  <si>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</si>
  <si>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</si>
  <si>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</si>
  <si>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</si>
  <si>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</si>
  <si>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</si>
  <si>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</si>
  <si>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</si>
  <si>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</si>
  <si>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</si>
  <si>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</si>
  <si>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</si>
  <si>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</si>
  <si>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</si>
  <si>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</si>
  <si>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</si>
  <si>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</si>
  <si>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</si>
  <si>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</si>
  <si>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</si>
  <si>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</si>
  <si>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</si>
  <si>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</si>
  <si>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</si>
  <si>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</si>
  <si>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</si>
  <si>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</si>
  <si>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</si>
  <si>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</si>
  <si>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</si>
  <si>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</si>
  <si>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</si>
  <si>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</si>
  <si>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</si>
  <si>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</si>
  <si>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</si>
  <si>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</si>
  <si>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</si>
  <si>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</si>
  <si>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</si>
  <si>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</si>
  <si>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</si>
  <si>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</si>
  <si>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</si>
  <si>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</si>
  <si>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</si>
  <si>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</si>
  <si>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</si>
  <si>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</si>
  <si>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</si>
  <si>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</si>
  <si>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</si>
  <si>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</si>
  <si>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</si>
  <si>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</si>
  <si>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</si>
  <si>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</si>
  <si>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</si>
  <si>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</si>
  <si>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</si>
  <si>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</si>
  <si>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</si>
  <si>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</si>
  <si>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</si>
  <si>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</si>
  <si>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</si>
  <si>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</si>
  <si>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</si>
  <si>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</si>
  <si>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</si>
  <si>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</si>
  <si>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</si>
  <si>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</si>
  <si>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</si>
  <si>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</si>
  <si>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</si>
  <si>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</si>
  <si>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</si>
  <si>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</si>
  <si>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</si>
  <si>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</si>
  <si>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</si>
  <si>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</si>
  <si>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</si>
  <si>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</si>
  <si>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</si>
  <si>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</si>
  <si>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</si>
  <si>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</si>
  <si>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</si>
  <si>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</si>
  <si>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</si>
  <si>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</si>
  <si>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</si>
  <si>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</si>
  <si>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</si>
  <si>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</si>
  <si>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</si>
  <si>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</si>
  <si>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</si>
  <si>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</si>
  <si>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</si>
  <si>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</si>
  <si>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</si>
  <si>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</si>
  <si>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</si>
  <si>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</si>
  <si>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</si>
  <si>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</si>
  <si>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</si>
  <si>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</si>
  <si>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</si>
  <si>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</si>
  <si>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</si>
  <si>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</si>
  <si>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</si>
  <si>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</si>
  <si>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</si>
  <si>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</si>
  <si>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</si>
  <si>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</si>
  <si>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</si>
  <si>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</si>
  <si>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</si>
  <si>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</si>
  <si>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</si>
  <si>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</si>
  <si>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</si>
  <si>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</si>
  <si>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</si>
  <si>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</si>
  <si>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</si>
  <si>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</si>
  <si>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</si>
  <si>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</si>
  <si>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</si>
  <si>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</si>
  <si>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</si>
  <si>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</si>
  <si>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</si>
  <si>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</si>
  <si>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</si>
  <si>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</si>
  <si>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</si>
  <si>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</si>
  <si>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</si>
  <si>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</si>
  <si>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</si>
  <si>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</si>
  <si>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</si>
  <si>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</si>
  <si>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</si>
  <si>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</si>
  <si>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</si>
  <si>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</si>
  <si>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</si>
  <si>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</si>
  <si>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</si>
  <si>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</si>
  <si>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</si>
  <si>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</si>
  <si>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</si>
  <si>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</si>
  <si>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</si>
  <si>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</si>
  <si>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</si>
  <si>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</si>
  <si>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</si>
  <si>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</si>
  <si>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</si>
  <si>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</si>
  <si>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</si>
  <si>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</si>
  <si>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</si>
  <si>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</si>
  <si>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</si>
  <si>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</si>
  <si>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</si>
  <si>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</si>
  <si>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</si>
  <si>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</si>
  <si>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</si>
  <si>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</si>
  <si>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</si>
  <si>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</si>
  <si>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</si>
  <si>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</si>
  <si>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</si>
  <si>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</si>
  <si>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</si>
  <si>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</si>
  <si>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</si>
  <si>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</si>
  <si>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</si>
  <si>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</si>
  <si>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</si>
  <si>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</si>
  <si>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</si>
  <si>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</si>
  <si>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</si>
  <si>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</si>
  <si>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</si>
  <si>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</si>
  <si>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</si>
  <si>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</si>
  <si>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</si>
  <si>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</si>
  <si>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</si>
  <si>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</si>
  <si>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</si>
  <si>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</si>
  <si>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</si>
  <si>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</si>
  <si>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</si>
  <si>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</si>
  <si>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</si>
  <si>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</si>
  <si>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</si>
  <si>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</si>
  <si>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</si>
  <si>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</si>
  <si>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</si>
  <si>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</si>
  <si>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</si>
  <si>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</si>
  <si>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</si>
  <si>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</si>
  <si>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</si>
  <si>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</si>
  <si>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</si>
  <si>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</si>
  <si>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</si>
  <si>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</si>
  <si>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</si>
  <si>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</si>
  <si>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</si>
  <si>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</si>
  <si>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</si>
  <si>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</si>
  <si>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</si>
  <si>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</si>
  <si>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</si>
  <si>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</si>
  <si>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</si>
  <si>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</si>
  <si>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</si>
  <si>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</si>
  <si>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</si>
  <si>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</si>
  <si>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</si>
  <si>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</si>
  <si>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</si>
  <si>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</si>
  <si>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</si>
  <si>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</si>
  <si>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</si>
  <si>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</si>
  <si>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</si>
  <si>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</si>
  <si>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</si>
  <si>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</si>
  <si>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</si>
  <si>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</si>
  <si>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</si>
  <si>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</si>
  <si>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</si>
  <si>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</si>
  <si>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</si>
  <si>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</si>
  <si>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</si>
  <si>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</si>
  <si>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</si>
  <si>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</si>
  <si>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</si>
  <si>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</si>
  <si>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</si>
  <si>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</si>
  <si>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</si>
  <si>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</si>
  <si>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</si>
  <si>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</si>
  <si>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</si>
  <si>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</si>
  <si>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</si>
  <si>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</si>
  <si>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</si>
  <si>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</si>
  <si>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</si>
  <si>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</si>
  <si>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</si>
  <si>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</si>
  <si>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</si>
  <si>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</si>
  <si>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</si>
  <si>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</si>
  <si>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</si>
  <si>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</si>
  <si>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</si>
  <si>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</si>
  <si>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</si>
  <si>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</si>
  <si>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</si>
  <si>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</si>
  <si>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</si>
  <si>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</si>
  <si>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</si>
  <si>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</si>
  <si>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</si>
  <si>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</si>
  <si>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</si>
  <si>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</si>
  <si>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</si>
  <si>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</si>
  <si>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</si>
  <si>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</si>
  <si>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</si>
  <si>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</si>
  <si>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</si>
  <si>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</si>
  <si>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</si>
  <si>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</si>
  <si>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</si>
  <si>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</si>
  <si>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</si>
  <si>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</si>
  <si>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</si>
  <si>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</si>
  <si>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</si>
  <si>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</si>
  <si>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</si>
  <si>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</si>
  <si>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</si>
  <si>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</si>
  <si>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</si>
  <si>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</si>
  <si>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</si>
  <si>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</si>
  <si>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</si>
  <si>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</si>
  <si>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</si>
  <si>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</si>
  <si>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</si>
  <si>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</si>
  <si>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</si>
  <si>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</si>
  <si>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</si>
  <si>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</si>
  <si>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</si>
  <si>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</si>
  <si>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</si>
  <si>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</si>
  <si>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</si>
  <si>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</si>
  <si>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</si>
  <si>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</si>
  <si>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</si>
  <si>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</si>
  <si>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</si>
  <si>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</si>
  <si>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</si>
  <si>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</si>
  <si>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</si>
  <si>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</si>
  <si>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</si>
  <si>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</si>
  <si>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</si>
  <si>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</si>
  <si>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</si>
  <si>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</si>
  <si>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</si>
  <si>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</si>
  <si>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</si>
  <si>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</si>
  <si>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</si>
  <si>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</si>
  <si>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</si>
  <si>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</si>
  <si>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</si>
  <si>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</si>
  <si>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</si>
  <si>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</si>
  <si>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</si>
  <si>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</si>
  <si>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</si>
  <si>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</si>
  <si>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</si>
  <si>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</si>
  <si>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</si>
  <si>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</si>
  <si>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</si>
  <si>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</si>
  <si>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</si>
  <si>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</si>
  <si>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</si>
  <si>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</si>
  <si>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</si>
  <si>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</si>
  <si>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</si>
  <si>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</si>
  <si>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</si>
  <si>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</si>
  <si>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</si>
  <si>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</si>
  <si>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</si>
  <si>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</si>
  <si>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</si>
  <si>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</si>
  <si>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</si>
  <si>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</si>
  <si>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</si>
  <si>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</si>
  <si>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</si>
  <si>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</si>
  <si>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</si>
  <si>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</si>
  <si>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</si>
  <si>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</si>
  <si>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</si>
  <si>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</si>
  <si>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</si>
  <si>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</si>
  <si>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</si>
  <si>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</si>
  <si>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</si>
  <si>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</si>
  <si>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</si>
  <si>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</si>
  <si>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</si>
  <si>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</si>
  <si>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</si>
  <si>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</si>
  <si>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</si>
  <si>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</si>
  <si>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</si>
  <si>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</si>
  <si>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</si>
  <si>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</si>
  <si>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</si>
  <si>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</si>
  <si>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</si>
  <si>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</si>
  <si>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</si>
  <si>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</si>
  <si>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</si>
  <si>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</si>
  <si>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</si>
  <si>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</si>
  <si>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</si>
  <si>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</si>
  <si>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</si>
  <si>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</si>
  <si>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</si>
  <si>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</si>
  <si>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</si>
  <si>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</si>
  <si>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</si>
  <si>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</si>
  <si>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</si>
  <si>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</si>
  <si>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</si>
  <si>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</si>
  <si>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</si>
  <si>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</si>
  <si>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</si>
  <si>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</si>
  <si>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</si>
  <si>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</si>
  <si>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</si>
  <si>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</si>
  <si>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</si>
  <si>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</si>
  <si>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</si>
  <si>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</si>
  <si>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</si>
  <si>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</si>
  <si>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</si>
  <si>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</si>
  <si>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</si>
  <si>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</si>
  <si>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</si>
  <si>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</si>
  <si>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</si>
  <si>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</si>
  <si>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</si>
  <si>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</si>
  <si>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</si>
  <si>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</si>
  <si>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</si>
  <si>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</si>
  <si>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</si>
  <si>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</si>
  <si>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</si>
  <si>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</si>
  <si>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</si>
  <si>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</si>
  <si>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</si>
  <si>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</si>
  <si>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</si>
  <si>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</si>
  <si>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</si>
  <si>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</si>
  <si>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</si>
  <si>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</si>
  <si>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</si>
  <si>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</si>
  <si>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</si>
  <si>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</si>
  <si>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</si>
  <si>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</si>
  <si>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</si>
  <si>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</si>
  <si>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</si>
  <si>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</si>
  <si>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</si>
  <si>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</si>
  <si>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</si>
  <si>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</si>
  <si>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</si>
  <si>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</si>
  <si>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</si>
  <si>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</si>
  <si>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</si>
  <si>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</si>
  <si>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</si>
  <si>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</si>
  <si>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</si>
  <si>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</si>
  <si>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</si>
  <si>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</si>
  <si>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</si>
  <si>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</si>
  <si>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</si>
  <si>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</si>
  <si>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</si>
  <si>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</si>
  <si>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</si>
  <si>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</si>
  <si>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</si>
  <si>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</si>
  <si>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</si>
  <si>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</si>
  <si>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</si>
  <si>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</si>
  <si>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</si>
  <si>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</si>
  <si>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</si>
  <si>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</si>
  <si>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</si>
  <si>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</si>
  <si>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</si>
  <si>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</si>
  <si>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</si>
  <si>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</si>
  <si>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</si>
  <si>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</si>
  <si>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</si>
  <si>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</si>
  <si>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</si>
  <si>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</si>
  <si>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</si>
  <si>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</si>
  <si>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</si>
  <si>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</si>
  <si>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</si>
  <si>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</si>
  <si>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</si>
  <si>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</si>
  <si>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</si>
  <si>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</si>
  <si>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</si>
  <si>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</si>
  <si>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</si>
  <si>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</si>
  <si>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</si>
  <si>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</si>
  <si>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</si>
  <si>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</si>
  <si>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</si>
  <si>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</si>
  <si>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</si>
  <si>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</si>
  <si>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</si>
  <si>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</si>
  <si>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</si>
  <si>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</si>
  <si>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</si>
  <si>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</si>
  <si>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</si>
  <si>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</si>
  <si>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</si>
  <si>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</si>
  <si>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</si>
  <si>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</si>
  <si>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</si>
  <si>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</si>
  <si>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</si>
  <si>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</si>
  <si>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</si>
  <si>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</si>
  <si>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</si>
  <si>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</si>
  <si>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</si>
  <si>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</si>
  <si>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</si>
  <si>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</si>
  <si>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</si>
  <si>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</si>
  <si>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</si>
  <si>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</si>
  <si>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</si>
  <si>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</si>
  <si>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</si>
  <si>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</si>
  <si>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</si>
  <si>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</si>
  <si>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</si>
  <si>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</si>
  <si>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</si>
  <si>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</si>
  <si>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</si>
  <si>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</si>
  <si>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</si>
  <si>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</si>
  <si>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</si>
  <si>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</si>
  <si>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</si>
  <si>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</si>
  <si>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</si>
  <si>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</si>
  <si>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</si>
  <si>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</si>
  <si>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</si>
  <si>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</si>
  <si>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</si>
  <si>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</si>
  <si>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</si>
  <si>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</si>
  <si>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</si>
  <si>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</si>
  <si>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</si>
  <si>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</si>
  <si>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</si>
  <si>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</si>
  <si>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</si>
  <si>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</si>
  <si>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</si>
  <si>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</si>
  <si>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</si>
  <si>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</si>
  <si>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</si>
  <si>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</si>
  <si>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</si>
  <si>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</si>
  <si>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</si>
  <si>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</si>
  <si>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</si>
  <si>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</si>
  <si>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</si>
  <si>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</si>
  <si>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</si>
  <si>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</si>
  <si>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</si>
  <si>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</si>
  <si>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</si>
  <si>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</si>
  <si>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</si>
  <si>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</si>
  <si>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</si>
  <si>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</si>
  <si>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</si>
  <si>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</si>
  <si>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</si>
  <si>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</si>
  <si>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</si>
  <si>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</si>
  <si>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</si>
  <si>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</si>
  <si>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</si>
  <si>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</si>
  <si>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</si>
  <si>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</si>
  <si>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</si>
  <si>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</si>
  <si>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</si>
  <si>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</si>
  <si>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</si>
  <si>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</si>
  <si>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</si>
  <si>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</si>
  <si>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</si>
  <si>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</si>
  <si>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</si>
  <si>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</si>
  <si>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</si>
  <si>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</si>
  <si>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</si>
  <si>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</si>
  <si>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</si>
  <si>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</si>
  <si>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</si>
  <si>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</si>
  <si>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</si>
  <si>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</si>
  <si>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</si>
  <si>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</si>
  <si>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</si>
  <si>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</si>
  <si>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</si>
  <si>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</si>
  <si>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</si>
  <si>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</si>
  <si>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</si>
  <si>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</si>
  <si>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</si>
  <si>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</si>
  <si>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</si>
  <si>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</si>
  <si>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</si>
  <si>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</si>
  <si>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</si>
  <si>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</si>
  <si>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</si>
  <si>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</si>
  <si>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</si>
  <si>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</si>
  <si>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</si>
  <si>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</si>
  <si>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</si>
  <si>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</si>
  <si>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</si>
  <si>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</si>
  <si>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</si>
  <si>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</si>
  <si>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</si>
  <si>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</si>
  <si>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</si>
  <si>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</si>
  <si>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</si>
  <si>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</si>
  <si>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</si>
  <si>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</si>
  <si>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</si>
  <si>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</si>
  <si>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</si>
  <si>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</si>
  <si>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</si>
  <si>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</si>
  <si>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</si>
  <si>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</si>
  <si>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</si>
  <si>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</si>
  <si>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</si>
  <si>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</si>
  <si>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</si>
  <si>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</si>
  <si>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</si>
  <si>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</si>
  <si>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</si>
  <si>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</si>
  <si>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</si>
  <si>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</si>
  <si>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</si>
  <si>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</si>
  <si>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</si>
  <si>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</si>
  <si>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</si>
  <si>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</si>
  <si>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</si>
  <si>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</si>
  <si>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</si>
  <si>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</si>
  <si>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</si>
  <si>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</si>
  <si>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</si>
  <si>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</si>
  <si>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</si>
  <si>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</si>
  <si>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</si>
  <si>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</si>
  <si>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</si>
  <si>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</si>
  <si>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</si>
  <si>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</si>
  <si>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</si>
  <si>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</si>
  <si>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</si>
  <si>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</si>
  <si>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</si>
  <si>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</si>
  <si>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</si>
  <si>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</si>
  <si>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</si>
  <si>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</si>
  <si>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</si>
  <si>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</si>
  <si>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</si>
  <si>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</si>
  <si>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</si>
  <si>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</si>
  <si>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</si>
  <si>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</si>
  <si>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</si>
  <si>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</si>
  <si>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</si>
  <si>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</si>
  <si>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</si>
  <si>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</si>
  <si>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</si>
  <si>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</si>
  <si>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</si>
  <si>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</si>
  <si>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</si>
  <si>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</si>
  <si>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</si>
  <si>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</si>
  <si>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</si>
  <si>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</si>
  <si>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</si>
  <si>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</si>
  <si>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</si>
  <si>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</si>
  <si>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</si>
  <si>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</si>
  <si>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</si>
  <si>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</si>
  <si>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</si>
  <si>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</si>
  <si>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</si>
  <si>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</si>
  <si>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</si>
  <si>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</si>
  <si>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</si>
  <si>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</si>
  <si>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</si>
  <si>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</si>
  <si>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</si>
  <si>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</si>
  <si>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</si>
  <si>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</si>
  <si>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</si>
  <si>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</si>
  <si>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</si>
  <si>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</si>
  <si>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</si>
  <si>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</si>
  <si>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</si>
  <si>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</si>
  <si>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</si>
  <si>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</si>
  <si>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</si>
  <si>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</si>
  <si>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</si>
  <si>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</si>
  <si>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</si>
  <si>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</si>
  <si>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</si>
  <si>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</si>
  <si>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</si>
  <si>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</si>
  <si>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</si>
  <si>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</si>
  <si>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</si>
  <si>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</si>
  <si>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</si>
  <si>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</si>
  <si>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</si>
  <si>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</si>
  <si>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</si>
  <si>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</si>
  <si>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</si>
  <si>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</si>
  <si>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</si>
  <si>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</si>
  <si>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</si>
  <si>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</si>
  <si>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</si>
  <si>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</si>
  <si>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</si>
  <si>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</si>
  <si>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</si>
  <si>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</si>
  <si>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</si>
  <si>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</si>
  <si>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</si>
  <si>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</si>
  <si>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</si>
  <si>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</si>
  <si>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</si>
  <si>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</si>
  <si>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</si>
  <si>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</si>
  <si>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</si>
  <si>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</si>
  <si>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</si>
  <si>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</si>
  <si>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</si>
  <si>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</si>
  <si>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</si>
  <si>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</si>
  <si>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</si>
  <si>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</si>
  <si>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</si>
  <si>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</si>
  <si>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</si>
  <si>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</si>
  <si>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</si>
  <si>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</si>
  <si>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</si>
  <si>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</si>
  <si>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</si>
  <si>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</si>
  <si>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</si>
  <si>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</si>
  <si>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</si>
  <si>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</si>
  <si>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</si>
  <si>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</si>
  <si>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</si>
  <si>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</si>
  <si>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</si>
  <si>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</si>
  <si>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</si>
  <si>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</si>
  <si>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</si>
  <si>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</si>
  <si>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</si>
  <si>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</si>
  <si>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</si>
  <si>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</si>
  <si>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</si>
  <si>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</si>
  <si>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</si>
  <si>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</si>
  <si>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</si>
  <si>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</si>
  <si>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</si>
  <si>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</si>
  <si>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</si>
  <si>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</si>
  <si>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</si>
  <si>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</si>
  <si>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</si>
  <si>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</si>
  <si>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</si>
  <si>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</si>
  <si>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</si>
  <si>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</si>
  <si>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</si>
  <si>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</si>
  <si>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</si>
  <si>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</si>
  <si>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</si>
  <si>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</si>
  <si>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</si>
  <si>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</si>
  <si>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</si>
  <si>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</si>
  <si>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</si>
  <si>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</si>
  <si>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</si>
  <si>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</si>
  <si>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</si>
  <si>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</si>
  <si>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</si>
  <si>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</si>
  <si>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</si>
  <si>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</si>
  <si>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</si>
  <si>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</si>
  <si>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</si>
  <si>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</si>
  <si>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</si>
  <si>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</si>
  <si>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</si>
  <si>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</si>
  <si>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</si>
  <si>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</si>
  <si>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</si>
  <si>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</si>
  <si>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</si>
  <si>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</si>
  <si>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</si>
  <si>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</si>
  <si>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</si>
  <si>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</si>
  <si>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</si>
  <si>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</si>
  <si>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</si>
  <si>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</si>
  <si>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</si>
  <si>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</si>
  <si>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</si>
  <si>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</si>
  <si>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</si>
  <si>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</si>
  <si>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</si>
  <si>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</si>
  <si>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</si>
  <si>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</si>
  <si>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</si>
  <si>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</si>
  <si>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</si>
  <si>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</si>
  <si>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</si>
  <si>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</si>
  <si>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</si>
  <si>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</si>
  <si>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</si>
  <si>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</si>
  <si>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</si>
  <si>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</si>
  <si>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</si>
  <si>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</si>
  <si>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</si>
  <si>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</si>
  <si>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</si>
  <si>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</si>
  <si>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</si>
  <si>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</si>
  <si>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</si>
  <si>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</si>
  <si>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</si>
  <si>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</si>
  <si>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</si>
  <si>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</si>
  <si>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</si>
  <si>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</si>
  <si>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</si>
  <si>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</si>
  <si>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</si>
  <si>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</si>
  <si>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</si>
  <si>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</si>
  <si>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</si>
  <si>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</si>
  <si>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</si>
  <si>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</si>
  <si>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</si>
  <si>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</si>
  <si>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</si>
  <si>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</si>
  <si>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</si>
  <si>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</si>
  <si>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</si>
  <si>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</si>
  <si>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</si>
  <si>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</si>
  <si>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</si>
  <si>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</si>
  <si>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</si>
  <si>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</si>
  <si>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</si>
  <si>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</si>
  <si>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</si>
  <si>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</si>
  <si>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</si>
  <si>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</si>
  <si>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</si>
  <si>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</si>
  <si>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</si>
  <si>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</si>
  <si>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</si>
  <si>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</si>
  <si>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</si>
  <si>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</si>
  <si>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</si>
  <si>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</si>
  <si>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</si>
  <si>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</si>
  <si>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</si>
  <si>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</si>
  <si>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</si>
  <si>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</si>
  <si>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</si>
  <si>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</si>
  <si>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</si>
  <si>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</si>
  <si>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</si>
  <si>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</si>
  <si>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</si>
  <si>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</si>
  <si>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</si>
  <si>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</si>
  <si>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</si>
  <si>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</si>
  <si>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</si>
  <si>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</si>
  <si>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</si>
  <si>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</si>
  <si>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</si>
  <si>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</si>
  <si>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</si>
  <si>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</si>
  <si>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</si>
  <si>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</si>
  <si>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</si>
  <si>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</si>
  <si>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</si>
  <si>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</si>
  <si>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</si>
  <si>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</si>
  <si>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</si>
  <si>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</si>
  <si>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</si>
  <si>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</si>
  <si>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</si>
  <si>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</si>
  <si>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</si>
  <si>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</si>
  <si>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</si>
  <si>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</si>
  <si>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</si>
  <si>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</si>
  <si>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</si>
  <si>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</si>
  <si>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</si>
  <si>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</si>
  <si>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</si>
  <si>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</si>
  <si>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</si>
  <si>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</si>
  <si>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</si>
  <si>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</si>
  <si>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</si>
  <si>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</si>
  <si>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</si>
  <si>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</si>
  <si>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</si>
  <si>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</si>
  <si>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</si>
  <si>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</si>
  <si>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</si>
  <si>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</si>
  <si>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</si>
  <si>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</si>
  <si>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</si>
  <si>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</si>
  <si>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</si>
  <si>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</si>
  <si>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</si>
  <si>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</si>
  <si>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</si>
  <si>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</si>
  <si>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</si>
  <si>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</si>
  <si>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</si>
  <si>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</si>
  <si>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</si>
  <si>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</si>
  <si>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</si>
  <si>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</si>
  <si>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</si>
  <si>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</si>
  <si>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</si>
  <si>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</si>
  <si>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</si>
  <si>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</si>
  <si>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</si>
  <si>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</si>
  <si>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</si>
  <si>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</si>
  <si>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</si>
  <si>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</si>
  <si>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</si>
  <si>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</si>
  <si>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</si>
  <si>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</si>
  <si>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</si>
  <si>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</si>
  <si>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</si>
  <si>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</si>
  <si>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</si>
  <si>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</si>
  <si>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</si>
  <si>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</si>
  <si>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</si>
  <si>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</si>
  <si>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</si>
  <si>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</si>
  <si>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</si>
  <si>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</si>
  <si>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</si>
  <si>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</si>
  <si>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</si>
  <si>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</si>
  <si>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</si>
  <si>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</si>
  <si>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</si>
  <si>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</si>
  <si>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</si>
  <si>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</si>
  <si>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</si>
  <si>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</si>
  <si>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</si>
  <si>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</si>
  <si>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</si>
  <si>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</si>
  <si>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</si>
  <si>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</si>
  <si>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</si>
  <si>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</si>
  <si>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</si>
  <si>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</si>
  <si>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</si>
  <si>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</si>
  <si>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</si>
  <si>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</si>
  <si>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</si>
  <si>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</si>
  <si>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</si>
  <si>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</si>
  <si>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</si>
  <si>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</si>
  <si>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</si>
  <si>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</si>
  <si>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</si>
  <si>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</si>
  <si>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</si>
  <si>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</si>
  <si>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</si>
  <si>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</si>
  <si>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</si>
  <si>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</si>
  <si>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</si>
  <si>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</si>
  <si>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</si>
  <si>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</si>
  <si>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</si>
  <si>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</si>
  <si>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</si>
  <si>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</si>
  <si>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</si>
  <si>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</si>
  <si>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</si>
  <si>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</si>
  <si>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</si>
  <si>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</si>
  <si>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</si>
  <si>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</si>
  <si>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</si>
  <si>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</si>
  <si>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</si>
  <si>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</si>
  <si>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</si>
  <si>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</si>
  <si>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</si>
  <si>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</si>
  <si>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</si>
  <si>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</si>
  <si>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</si>
  <si>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</si>
  <si>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</si>
  <si>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</si>
  <si>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</si>
  <si>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</si>
  <si>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</si>
  <si>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</si>
  <si>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</si>
  <si>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</si>
  <si>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</si>
  <si>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</si>
  <si>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</si>
  <si>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</si>
  <si>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</si>
  <si>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</si>
  <si>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</si>
  <si>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</si>
  <si>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</si>
  <si>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</si>
  <si>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</si>
  <si>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</si>
  <si>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</si>
  <si>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</si>
  <si>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</si>
  <si>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</si>
  <si>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</si>
  <si>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</si>
  <si>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</si>
  <si>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</si>
  <si>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</si>
  <si>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</si>
  <si>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</si>
  <si>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</si>
  <si>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</si>
  <si>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</si>
  <si>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</si>
  <si>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</si>
  <si>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</si>
  <si>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</si>
  <si>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</si>
  <si>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</si>
  <si>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</si>
  <si>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</si>
  <si>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</si>
  <si>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</si>
  <si>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</si>
  <si>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</si>
  <si>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</si>
  <si>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</si>
  <si>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</si>
  <si>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</si>
  <si>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</si>
  <si>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</si>
  <si>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</si>
  <si>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</si>
  <si>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</si>
  <si>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</si>
  <si>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</si>
  <si>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</si>
  <si>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</si>
  <si>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</si>
  <si>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</si>
  <si>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</si>
  <si>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</si>
  <si>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</si>
  <si>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</si>
  <si>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</si>
  <si>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</si>
  <si>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</si>
  <si>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</si>
  <si>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</si>
  <si>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</si>
  <si>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</si>
  <si>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</si>
  <si>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</si>
  <si>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</si>
  <si>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</si>
  <si>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</si>
  <si>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</si>
  <si>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</si>
  <si>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</si>
  <si>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</si>
  <si>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</si>
  <si>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</si>
  <si>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</si>
  <si>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</si>
  <si>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</si>
  <si>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</si>
  <si>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</si>
  <si>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</si>
  <si>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</si>
  <si>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</si>
  <si>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</si>
  <si>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</si>
  <si>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</si>
  <si>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</si>
  <si>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</si>
  <si>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</si>
  <si>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</si>
  <si>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</si>
  <si>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</si>
  <si>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</si>
  <si>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</si>
  <si>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</si>
  <si>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</si>
  <si>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</si>
  <si>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</si>
  <si>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</si>
  <si>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</si>
  <si>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</si>
  <si>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</si>
  <si>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</si>
  <si>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</si>
  <si>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</si>
  <si>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</si>
  <si>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</si>
  <si>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</si>
  <si>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</si>
  <si>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</si>
  <si>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</si>
  <si>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</si>
  <si>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</si>
  <si>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</si>
  <si>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</si>
  <si>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</si>
  <si>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</si>
  <si>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</si>
  <si>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</si>
  <si>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</si>
  <si>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</si>
  <si>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</si>
  <si>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</si>
  <si>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</si>
  <si>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</si>
  <si>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</si>
  <si>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</si>
  <si>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</si>
  <si>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</si>
  <si>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</si>
  <si>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</si>
  <si>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</si>
  <si>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</si>
  <si>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</si>
  <si>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</si>
  <si>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</si>
  <si>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</si>
  <si>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</si>
  <si>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</si>
  <si>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</si>
  <si>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</si>
  <si>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</si>
  <si>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</si>
  <si>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</si>
  <si>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</si>
  <si>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</si>
  <si>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</si>
  <si>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</si>
  <si>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</si>
  <si>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</si>
  <si>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</si>
  <si>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</si>
  <si>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</si>
  <si>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</si>
  <si>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</si>
  <si>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</si>
  <si>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</si>
  <si>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</si>
  <si>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</si>
  <si>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</si>
  <si>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</si>
  <si>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</si>
  <si>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</si>
  <si>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</si>
  <si>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</si>
  <si>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</si>
  <si>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</si>
  <si>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</si>
  <si>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</si>
  <si>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</si>
  <si>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</si>
  <si>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</si>
  <si>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</si>
  <si>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</si>
  <si>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</si>
  <si>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</si>
  <si>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</si>
  <si>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</si>
  <si>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</si>
  <si>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</si>
  <si>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</si>
  <si>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</si>
  <si>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</si>
  <si>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</si>
  <si>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</si>
  <si>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</si>
  <si>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</si>
  <si>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</si>
  <si>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</si>
  <si>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</si>
  <si>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</si>
  <si>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</si>
  <si>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</si>
  <si>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</si>
  <si>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</si>
  <si>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</si>
  <si>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</si>
  <si>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</si>
  <si>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</si>
  <si>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</si>
  <si>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</si>
  <si>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</si>
  <si>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</si>
  <si>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</si>
  <si>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</si>
  <si>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</si>
  <si>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</si>
  <si>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</si>
  <si>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</si>
  <si>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</si>
  <si>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</si>
  <si>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</si>
  <si>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</si>
  <si>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</si>
  <si>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</si>
  <si>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</si>
  <si>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</si>
  <si>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</si>
  <si>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</si>
  <si>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</si>
  <si>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</si>
  <si>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</si>
  <si>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</si>
  <si>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</si>
  <si>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</si>
  <si>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</si>
  <si>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</si>
  <si>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</si>
  <si>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</si>
  <si>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</si>
  <si>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</si>
  <si>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</si>
  <si>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</si>
  <si>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</si>
  <si>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</si>
  <si>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</si>
  <si>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</si>
  <si>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</si>
  <si>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</si>
  <si>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</si>
  <si>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</si>
  <si>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</si>
  <si>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</si>
  <si>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</si>
  <si>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</si>
  <si>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</si>
  <si>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</si>
  <si>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</si>
  <si>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</si>
  <si>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</si>
  <si>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</si>
  <si>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</si>
  <si>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</si>
  <si>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</si>
  <si>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</si>
  <si>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</si>
  <si>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</si>
  <si>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</si>
  <si>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</si>
  <si>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</si>
  <si>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</si>
  <si>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</si>
  <si>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</si>
  <si>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</si>
  <si>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</si>
  <si>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</si>
  <si>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</si>
  <si>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</si>
  <si>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</si>
  <si>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</si>
  <si>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</si>
  <si>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</si>
  <si>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</si>
  <si>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</si>
  <si>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</si>
  <si>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</si>
  <si>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</si>
  <si>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</si>
  <si>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</si>
  <si>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</si>
  <si>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</si>
  <si>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</si>
  <si>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</si>
  <si>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</si>
  <si>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</si>
  <si>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</si>
  <si>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</si>
  <si>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</si>
  <si>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</si>
  <si>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</si>
  <si>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</si>
  <si>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</si>
  <si>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</si>
  <si>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</si>
  <si>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</si>
  <si>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</si>
  <si>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</si>
  <si>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</si>
  <si>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</si>
  <si>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</si>
  <si>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</si>
  <si>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</si>
  <si>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</si>
  <si>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</si>
  <si>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</si>
  <si>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</si>
  <si>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</si>
  <si>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</si>
  <si>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</si>
  <si>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</si>
  <si>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</si>
  <si>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</si>
  <si>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</si>
  <si>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</si>
  <si>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</si>
  <si>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</si>
  <si>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</si>
  <si>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</si>
  <si>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</si>
  <si>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</si>
  <si>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</si>
  <si>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</si>
  <si>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</si>
  <si>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</si>
  <si>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</si>
  <si>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</si>
  <si>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</si>
  <si>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</si>
  <si>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</si>
  <si>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</si>
  <si>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</si>
  <si>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</si>
  <si>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</si>
  <si>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</si>
  <si>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</si>
  <si>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</si>
  <si>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</si>
  <si>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</si>
  <si>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</si>
  <si>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</si>
  <si>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</si>
  <si>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</si>
  <si>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</si>
  <si>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</si>
  <si>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</si>
  <si>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</si>
  <si>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</si>
  <si>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</si>
  <si>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</si>
  <si>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</si>
  <si>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</si>
  <si>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</si>
  <si>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</si>
  <si>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</si>
  <si>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</si>
  <si>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</si>
  <si>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</si>
  <si>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</si>
  <si>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</si>
  <si>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</si>
  <si>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</si>
  <si>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</si>
  <si>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</si>
  <si>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</si>
  <si>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</si>
  <si>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</si>
  <si>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</si>
  <si>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</si>
  <si>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</si>
  <si>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</si>
  <si>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</si>
  <si>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</si>
  <si>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</si>
  <si>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</si>
  <si>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</si>
  <si>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</si>
  <si>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</si>
  <si>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</si>
  <si>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</si>
  <si>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</si>
  <si>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</si>
  <si>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</si>
  <si>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</si>
  <si>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</si>
  <si>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</si>
  <si>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</si>
  <si>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</si>
  <si>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</si>
  <si>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</si>
  <si>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</si>
  <si>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</si>
  <si>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</si>
  <si>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</si>
  <si>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</si>
  <si>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</si>
  <si>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</si>
  <si>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</si>
  <si>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</si>
  <si>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</si>
  <si>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</si>
  <si>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</si>
  <si>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</si>
  <si>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</si>
  <si>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</si>
  <si>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</si>
  <si>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</si>
  <si>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</si>
  <si>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</si>
  <si>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</si>
  <si>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</si>
  <si>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</si>
  <si>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</si>
  <si>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</si>
  <si>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</si>
  <si>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</si>
  <si>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</si>
  <si>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</si>
  <si>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</si>
  <si>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</si>
  <si>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</si>
  <si>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</si>
  <si>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</si>
  <si>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</si>
  <si>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</si>
  <si>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</si>
  <si>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</si>
  <si>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</si>
  <si>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</si>
  <si>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</si>
  <si>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</si>
  <si>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</si>
  <si>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</si>
  <si>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</si>
  <si>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</si>
  <si>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</si>
  <si>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</si>
  <si>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</si>
  <si>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</si>
  <si>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</si>
  <si>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</si>
  <si>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</si>
  <si>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</si>
  <si>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</si>
  <si>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</si>
  <si>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</si>
  <si>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</si>
  <si>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</si>
  <si>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</si>
  <si>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</si>
  <si>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</si>
  <si>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</si>
  <si>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</si>
  <si>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</si>
  <si>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</si>
  <si>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</si>
  <si>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</si>
  <si>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</si>
  <si>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</si>
  <si>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</si>
  <si>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</si>
  <si>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</si>
  <si>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</si>
  <si>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</si>
  <si>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</si>
  <si>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</si>
  <si>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</si>
  <si>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</si>
  <si>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</si>
  <si>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</si>
  <si>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</si>
  <si>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</si>
  <si>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</si>
  <si>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</si>
  <si>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</si>
  <si>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</si>
  <si>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</si>
  <si>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</si>
  <si>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</si>
  <si>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</si>
  <si>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</si>
  <si>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</si>
  <si>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</si>
  <si>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</si>
  <si>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</si>
  <si>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</si>
  <si>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</si>
  <si>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</si>
  <si>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</si>
  <si>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</si>
  <si>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</si>
  <si>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</si>
  <si>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</si>
  <si>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</si>
  <si>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</si>
  <si>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</si>
  <si>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</si>
  <si>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</si>
  <si>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</si>
  <si>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</si>
  <si>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</si>
  <si>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</si>
  <si>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</si>
  <si>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</si>
  <si>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</si>
  <si>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</si>
  <si>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</si>
  <si>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</si>
  <si>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</si>
  <si>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</si>
  <si>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</si>
  <si>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</si>
  <si>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</si>
  <si>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</si>
  <si>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</si>
  <si>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</si>
  <si>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</si>
  <si>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</si>
  <si>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</si>
  <si>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</si>
  <si>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</si>
  <si>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</si>
  <si>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</si>
  <si>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</si>
  <si>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</si>
  <si>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</si>
  <si>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</si>
  <si>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</si>
  <si>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</si>
  <si>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</si>
  <si>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</si>
  <si>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</si>
  <si>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</si>
  <si>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</si>
  <si>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</si>
  <si>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</si>
  <si>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</si>
  <si>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</si>
  <si>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</si>
  <si>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</si>
  <si>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</si>
  <si>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</si>
  <si>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</si>
  <si>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</si>
  <si>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</si>
  <si>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</si>
  <si>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</si>
  <si>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</si>
  <si>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</si>
  <si>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</si>
  <si>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</si>
  <si>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</si>
  <si>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</si>
  <si>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</si>
  <si>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</si>
  <si>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</si>
  <si>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</si>
  <si>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</si>
  <si>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</si>
  <si>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</si>
  <si>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</si>
  <si>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</si>
  <si>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</si>
  <si>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</si>
  <si>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</si>
  <si>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</si>
  <si>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</si>
  <si>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</si>
  <si>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</si>
  <si>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</si>
  <si>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</si>
  <si>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</si>
  <si>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</si>
  <si>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</si>
  <si>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</si>
  <si>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</si>
  <si>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</si>
  <si>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</si>
  <si>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</si>
  <si>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</si>
  <si>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</si>
  <si>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</si>
  <si>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</si>
  <si>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</si>
  <si>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</si>
  <si>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</si>
  <si>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</si>
  <si>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</si>
  <si>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</si>
  <si>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</si>
  <si>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</si>
  <si>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</si>
  <si>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</si>
  <si>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</si>
  <si>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</si>
  <si>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</si>
  <si>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</si>
  <si>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</si>
  <si>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</si>
  <si>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</si>
  <si>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</si>
  <si>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</si>
  <si>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</si>
  <si>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</si>
  <si>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</si>
  <si>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</si>
  <si>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</si>
  <si>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</si>
  <si>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</si>
  <si>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</si>
  <si>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</si>
  <si>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</si>
  <si>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</si>
  <si>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</si>
  <si>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</si>
  <si>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</si>
  <si>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</si>
  <si>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</si>
  <si>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</si>
  <si>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</si>
  <si>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</si>
  <si>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</si>
  <si>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</si>
  <si>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</si>
  <si>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</si>
  <si>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</si>
  <si>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</si>
  <si>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</si>
  <si>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</si>
  <si>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</si>
  <si>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</si>
  <si>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</si>
  <si>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</si>
  <si>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</si>
  <si>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</si>
  <si>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</si>
  <si>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</si>
  <si>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</si>
  <si>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</si>
  <si>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</si>
  <si>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</si>
  <si>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</si>
  <si>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</si>
  <si>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</si>
  <si>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</si>
  <si>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</si>
  <si>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</si>
  <si>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</si>
  <si>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</si>
  <si>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</si>
  <si>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</si>
  <si>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</si>
  <si>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</si>
  <si>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</si>
  <si>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</si>
  <si>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</si>
  <si>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</si>
  <si>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</si>
  <si>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</si>
  <si>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</si>
  <si>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</si>
  <si>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</si>
  <si>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</si>
  <si>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</si>
  <si>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</si>
  <si>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</si>
  <si>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</si>
  <si>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</si>
  <si>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</si>
  <si>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</si>
  <si>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</si>
  <si>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</si>
  <si>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</si>
  <si>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</si>
  <si>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</si>
  <si>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</si>
  <si>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</si>
  <si>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</si>
  <si>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</si>
  <si>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</si>
  <si>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</si>
  <si>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</si>
  <si>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</si>
  <si>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</si>
  <si>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</si>
  <si>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</si>
  <si>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</si>
  <si>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</si>
  <si>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</si>
  <si>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</si>
  <si>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</si>
  <si>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</si>
  <si>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</si>
  <si>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</si>
  <si>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</si>
  <si>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</si>
  <si>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</si>
  <si>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</si>
  <si>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</si>
  <si>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</si>
  <si>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</si>
  <si>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</si>
  <si>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</si>
  <si>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</si>
  <si>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</si>
  <si>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</si>
  <si>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</si>
  <si>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</si>
  <si>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</si>
  <si>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</si>
  <si>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</si>
  <si>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</si>
  <si>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</si>
  <si>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</si>
  <si>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</si>
  <si>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</si>
  <si>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</si>
  <si>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</si>
  <si>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</si>
  <si>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</si>
  <si>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</si>
  <si>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</si>
  <si>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</si>
  <si>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</si>
  <si>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</si>
  <si>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</si>
  <si>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</si>
  <si>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</si>
  <si>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</si>
  <si>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</si>
  <si>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</si>
  <si>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</si>
  <si>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</si>
  <si>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</si>
  <si>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</si>
  <si>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</si>
  <si>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</si>
  <si>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</si>
  <si>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</si>
  <si>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</si>
  <si>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</si>
  <si>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</si>
  <si>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</si>
  <si>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</si>
  <si>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</si>
  <si>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</si>
  <si>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</si>
  <si>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</si>
  <si>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</si>
  <si>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</si>
  <si>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</si>
  <si>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</si>
  <si>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</si>
  <si>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</si>
  <si>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</si>
  <si>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</si>
  <si>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</si>
  <si>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</si>
  <si>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</si>
  <si>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</si>
  <si>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</si>
  <si>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</si>
  <si>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</si>
  <si>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</si>
  <si>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</si>
  <si>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</si>
  <si>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</si>
  <si>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</si>
  <si>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</si>
  <si>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</si>
  <si>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</si>
  <si>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</si>
  <si>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</si>
  <si>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</si>
  <si>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</si>
  <si>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</si>
  <si>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</si>
  <si>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</si>
  <si>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</si>
  <si>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</si>
  <si>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</si>
  <si>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</si>
  <si>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</si>
  <si>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</si>
  <si>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</si>
  <si>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</si>
  <si>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</si>
  <si>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</si>
  <si>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</si>
  <si>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</si>
  <si>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</si>
  <si>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</si>
  <si>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</si>
  <si>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</si>
  <si>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</si>
  <si>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</si>
  <si>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</si>
  <si>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</si>
  <si>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</si>
  <si>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</si>
  <si>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</si>
  <si>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</si>
  <si>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</si>
  <si>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</si>
  <si>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</si>
  <si>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</si>
  <si>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</si>
  <si>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</si>
  <si>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</si>
  <si>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</si>
  <si>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</si>
  <si>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</si>
  <si>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</si>
  <si>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</si>
  <si>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</si>
  <si>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</si>
  <si>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</si>
  <si>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</si>
  <si>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</si>
  <si>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</si>
  <si>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</si>
  <si>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</si>
  <si>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</si>
  <si>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</si>
  <si>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</si>
  <si>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</si>
  <si>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</si>
  <si>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</si>
  <si>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</si>
  <si>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</si>
  <si>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</si>
  <si>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</si>
  <si>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</si>
  <si>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</si>
  <si>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</si>
  <si>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</si>
  <si>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</si>
  <si>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</si>
  <si>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</si>
  <si>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</si>
  <si>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</si>
  <si>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</si>
  <si>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</si>
  <si>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</si>
  <si>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</si>
  <si>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</si>
  <si>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</si>
  <si>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</si>
  <si>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</si>
  <si>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</si>
  <si>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</si>
  <si>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</si>
  <si>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</si>
  <si>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</si>
  <si>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</si>
  <si>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</si>
  <si>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</si>
  <si>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</si>
  <si>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</si>
  <si>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</si>
  <si>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</si>
  <si>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</si>
  <si>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</si>
  <si>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</si>
  <si>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</si>
  <si>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</si>
  <si>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</si>
  <si>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</si>
  <si>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</si>
  <si>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</si>
  <si>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</si>
  <si>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</si>
  <si>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</si>
  <si>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</si>
  <si>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</si>
  <si>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</si>
  <si>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</si>
  <si>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</si>
  <si>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</si>
  <si>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</si>
  <si>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</si>
  <si>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</si>
  <si>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</si>
  <si>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</si>
  <si>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</si>
  <si>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</si>
  <si>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</si>
  <si>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</si>
  <si>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</si>
  <si>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</si>
  <si>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</si>
  <si>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</si>
  <si>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</si>
  <si>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</si>
  <si>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</si>
  <si>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</si>
  <si>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</si>
  <si>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</si>
  <si>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</si>
  <si>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</si>
  <si>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</si>
  <si>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</si>
  <si>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</si>
  <si>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</si>
  <si>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</si>
  <si>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</si>
  <si>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</si>
  <si>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</si>
  <si>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</si>
  <si>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</si>
  <si>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</si>
  <si>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</si>
  <si>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</si>
  <si>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</si>
  <si>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</si>
  <si>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</si>
  <si>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</si>
  <si>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</si>
  <si>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</si>
  <si>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</si>
  <si>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</si>
  <si>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</si>
  <si>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</si>
  <si>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</si>
  <si>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</si>
  <si>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</si>
  <si>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</si>
  <si>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</si>
  <si>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</si>
  <si>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</si>
  <si>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</si>
  <si>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</si>
  <si>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</si>
  <si>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</si>
  <si>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</si>
  <si>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</si>
  <si>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</si>
  <si>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</si>
  <si>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</si>
  <si>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</si>
  <si>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</si>
  <si>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</si>
  <si>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</si>
  <si>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</si>
  <si>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</si>
  <si>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</si>
  <si>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</si>
  <si>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</si>
  <si>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</si>
  <si>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</si>
  <si>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</si>
  <si>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</si>
  <si>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</si>
  <si>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</si>
  <si>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</si>
  <si>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</si>
  <si>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</si>
  <si>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</si>
  <si>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</si>
  <si>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</si>
  <si>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</si>
  <si>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</si>
  <si>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</si>
  <si>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</si>
  <si>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</si>
  <si>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</si>
  <si>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</si>
  <si>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</si>
  <si>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</si>
  <si>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</si>
  <si>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</si>
  <si>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</si>
  <si>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</si>
  <si>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</si>
  <si>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</si>
  <si>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</si>
  <si>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</si>
  <si>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</si>
  <si>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</si>
  <si>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</si>
  <si>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</si>
  <si>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</si>
  <si>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</si>
  <si>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</si>
  <si>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</si>
  <si>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</si>
  <si>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</si>
  <si>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</si>
  <si>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</si>
  <si>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</si>
  <si>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</si>
  <si>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</si>
  <si>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</si>
  <si>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</si>
  <si>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</si>
  <si>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</si>
  <si>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</si>
  <si>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</si>
  <si>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</si>
  <si>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</si>
  <si>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</si>
  <si>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</si>
  <si>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</si>
  <si>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</si>
  <si>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</si>
  <si>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</si>
  <si>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</si>
  <si>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</si>
  <si>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</si>
  <si>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</si>
  <si>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</si>
  <si>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</si>
  <si>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</si>
  <si>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</si>
  <si>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</si>
  <si>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</si>
  <si>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</si>
  <si>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</si>
  <si>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</si>
  <si>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</si>
  <si>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</si>
  <si>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</si>
  <si>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</si>
  <si>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</si>
  <si>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</si>
  <si>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</si>
  <si>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</si>
  <si>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</si>
  <si>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</si>
  <si>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</si>
  <si>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</si>
  <si>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</si>
  <si>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</si>
  <si>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</si>
  <si>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</si>
  <si>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</si>
  <si>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</si>
  <si>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</si>
  <si>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</si>
  <si>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</si>
  <si>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</si>
  <si>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</si>
  <si>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</si>
  <si>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</si>
  <si>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</si>
  <si>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</si>
  <si>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</si>
  <si>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</si>
  <si>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</si>
  <si>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</si>
  <si>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</si>
  <si>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</si>
  <si>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</si>
  <si>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</si>
  <si>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</si>
  <si>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</si>
  <si>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</si>
  <si>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</si>
  <si>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</si>
  <si>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</si>
  <si>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</si>
  <si>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</si>
  <si>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</si>
  <si>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</si>
  <si>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</si>
  <si>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</si>
  <si>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</si>
  <si>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</si>
  <si>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</si>
  <si>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</si>
  <si>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</si>
  <si>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</si>
  <si>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</si>
  <si>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</si>
  <si>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</si>
  <si>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</si>
  <si>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</si>
  <si>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</si>
  <si>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</si>
  <si>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</si>
  <si>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</si>
  <si>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</si>
  <si>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</si>
  <si>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</si>
  <si>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</si>
  <si>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</si>
  <si>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</si>
  <si>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</si>
  <si>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</si>
  <si>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</si>
  <si>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</si>
  <si>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</si>
  <si>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</si>
  <si>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</si>
  <si>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</si>
  <si>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</si>
  <si>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</si>
  <si>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</si>
  <si>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</si>
  <si>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</si>
  <si>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</si>
  <si>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</si>
  <si>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</si>
  <si>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</si>
  <si>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</si>
  <si>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</si>
  <si>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</si>
  <si>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</si>
  <si>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</si>
  <si>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</si>
  <si>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</si>
  <si>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</si>
  <si>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</si>
  <si>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</si>
  <si>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</si>
  <si>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</si>
  <si>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</si>
  <si>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</si>
  <si>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</si>
  <si>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</si>
  <si>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</si>
  <si>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</si>
  <si>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</si>
  <si>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</si>
  <si>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</si>
  <si>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</si>
  <si>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</si>
  <si>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</si>
  <si>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</si>
  <si>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</si>
  <si>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</si>
  <si>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</si>
  <si>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</si>
  <si>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</si>
  <si>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</si>
  <si>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</si>
  <si>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</si>
  <si>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</si>
  <si>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</si>
  <si>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</si>
  <si>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</si>
  <si>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</si>
  <si>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</si>
  <si>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</si>
  <si>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</si>
  <si>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</si>
  <si>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</si>
  <si>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</si>
  <si>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</si>
  <si>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</si>
  <si>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</si>
  <si>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</si>
  <si>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</si>
  <si>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</si>
  <si>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</si>
  <si>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</si>
  <si>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</si>
  <si>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</si>
  <si>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</si>
  <si>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</si>
  <si>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</si>
  <si>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</si>
  <si>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</si>
  <si>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</si>
  <si>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</si>
  <si>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</si>
  <si>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</si>
  <si>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</si>
  <si>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</si>
  <si>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</si>
  <si>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</si>
  <si>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</si>
  <si>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</si>
  <si>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</si>
  <si>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</si>
  <si>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</si>
  <si>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</si>
  <si>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</si>
  <si>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</si>
  <si>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</si>
  <si>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</si>
  <si>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</si>
  <si>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</si>
  <si>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</si>
  <si>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</si>
  <si>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</si>
  <si>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</si>
  <si>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</si>
  <si>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</si>
  <si>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</si>
  <si>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</si>
  <si>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</si>
  <si>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</si>
  <si>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</si>
  <si>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</si>
  <si>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</si>
  <si>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</si>
  <si>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</si>
  <si>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</si>
  <si>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</si>
  <si>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</si>
  <si>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</si>
  <si>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</si>
  <si>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</si>
  <si>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</si>
  <si>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</si>
  <si>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</si>
  <si>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</si>
  <si>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</si>
  <si>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</si>
  <si>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</si>
  <si>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</si>
  <si>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</si>
  <si>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</si>
  <si>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</si>
  <si>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</si>
  <si>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</si>
  <si>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</si>
  <si>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</si>
  <si>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</si>
  <si>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</si>
  <si>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</si>
  <si>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</si>
  <si>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</si>
  <si>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</si>
  <si>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</si>
  <si>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</si>
  <si>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</si>
  <si>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</si>
  <si>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</si>
  <si>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</si>
  <si>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</si>
  <si>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</si>
  <si>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</si>
  <si>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</si>
  <si>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</si>
  <si>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</si>
  <si>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</si>
  <si>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</si>
  <si>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</si>
  <si>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</si>
  <si>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</si>
  <si>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</si>
  <si>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</si>
  <si>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</si>
  <si>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</si>
  <si>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</si>
  <si>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</si>
  <si>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</si>
  <si>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</si>
  <si>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</si>
  <si>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</si>
  <si>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</si>
  <si>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</si>
  <si>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</si>
  <si>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</si>
  <si>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</si>
  <si>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</si>
  <si>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</si>
  <si>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</si>
  <si>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</si>
  <si>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</si>
  <si>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</si>
  <si>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</si>
  <si>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</si>
  <si>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</si>
  <si>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</si>
  <si>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</si>
  <si>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</si>
  <si>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</si>
  <si>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</si>
  <si>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</si>
  <si>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</si>
  <si>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</si>
  <si>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</si>
  <si>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</si>
  <si>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</si>
  <si>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</si>
  <si>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</si>
  <si>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</si>
  <si>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</si>
  <si>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</si>
  <si>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</si>
  <si>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</si>
  <si>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</si>
  <si>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</si>
  <si>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</si>
  <si>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</si>
  <si>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</si>
  <si>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</si>
  <si>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</si>
  <si>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</si>
  <si>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</si>
  <si>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</si>
  <si>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</si>
  <si>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</si>
  <si>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</si>
  <si>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</si>
  <si>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</si>
  <si>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</si>
  <si>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</si>
  <si>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</si>
  <si>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</si>
  <si>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</si>
  <si>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</si>
  <si>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</si>
  <si>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</si>
  <si>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</si>
  <si>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</si>
  <si>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</si>
  <si>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</si>
  <si>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</si>
  <si>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</si>
  <si>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</si>
  <si>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</si>
  <si>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</si>
  <si>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</si>
  <si>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</si>
  <si>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</si>
  <si>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</si>
  <si>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</si>
  <si>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</si>
  <si>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</si>
  <si>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</si>
  <si>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</si>
  <si>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</si>
  <si>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</si>
  <si>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</si>
  <si>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</si>
  <si>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</si>
  <si>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</si>
  <si>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</si>
  <si>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</si>
  <si>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</si>
  <si>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</si>
  <si>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</si>
  <si>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</si>
  <si>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</si>
  <si>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</si>
  <si>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</si>
  <si>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</si>
  <si>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</si>
  <si>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</si>
  <si>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</si>
  <si>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</si>
  <si>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</si>
  <si>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</si>
  <si>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</si>
  <si>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</si>
  <si>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</si>
  <si>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</si>
  <si>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</si>
  <si>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</si>
  <si>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</si>
  <si>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</si>
  <si>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</si>
  <si>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</si>
  <si>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</si>
  <si>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</si>
  <si>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</si>
  <si>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</si>
  <si>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</si>
  <si>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</si>
  <si>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</si>
  <si>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</si>
  <si>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</si>
  <si>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</si>
  <si>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</si>
  <si>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</si>
  <si>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</si>
  <si>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</si>
  <si>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</si>
  <si>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</si>
  <si>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</si>
  <si>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</si>
  <si>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</si>
  <si>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</si>
  <si>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</si>
  <si>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</si>
  <si>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</si>
  <si>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</si>
  <si>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</si>
  <si>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</si>
  <si>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</si>
  <si>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</si>
  <si>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</si>
  <si>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</si>
  <si>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</si>
  <si>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</si>
  <si>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</si>
  <si>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</si>
  <si>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</si>
  <si>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</si>
  <si>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</si>
  <si>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</si>
  <si>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</si>
  <si>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</si>
  <si>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</si>
  <si>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</si>
  <si>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</si>
  <si>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</si>
  <si>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</si>
  <si>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</si>
  <si>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</si>
  <si>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</si>
  <si>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</si>
  <si>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</si>
  <si>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</si>
  <si>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</si>
  <si>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</si>
  <si>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</si>
  <si>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</si>
  <si>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</si>
  <si>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</si>
  <si>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</si>
  <si>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</si>
  <si>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</si>
  <si>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</si>
  <si>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</si>
  <si>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</si>
  <si>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</si>
  <si>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</si>
  <si>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</si>
  <si>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</si>
  <si>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</si>
  <si>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</si>
  <si>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</si>
  <si>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</si>
  <si>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</si>
  <si>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</si>
  <si>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</si>
  <si>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</si>
  <si>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</si>
  <si>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</si>
  <si>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</si>
  <si>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</si>
  <si>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</si>
  <si>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</si>
  <si>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</si>
  <si>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</si>
  <si>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</si>
  <si>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</si>
  <si>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</si>
  <si>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</si>
  <si>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</si>
  <si>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</si>
  <si>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</si>
  <si>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</si>
  <si>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</si>
  <si>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</si>
  <si>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</si>
  <si>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</si>
  <si>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</si>
  <si>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</si>
  <si>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</si>
  <si>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</si>
  <si>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</si>
  <si>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</si>
  <si>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</si>
  <si>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</si>
  <si>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</si>
  <si>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</si>
  <si>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</si>
  <si>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</si>
  <si>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</si>
  <si>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</si>
  <si>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</si>
  <si>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</si>
  <si>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</si>
  <si>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</si>
  <si>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</si>
  <si>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</si>
  <si>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</si>
  <si>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</si>
  <si>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</si>
  <si>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</si>
  <si>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</si>
  <si>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</si>
  <si>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</si>
  <si>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</si>
  <si>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</si>
  <si>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</si>
  <si>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</si>
  <si>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</si>
  <si>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</si>
  <si>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</si>
  <si>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</si>
  <si>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</si>
  <si>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</si>
  <si>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</si>
  <si>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</si>
  <si>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</si>
  <si>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</si>
  <si>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</si>
  <si>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</si>
  <si>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</si>
  <si>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</si>
  <si>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</si>
  <si>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</si>
  <si>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</si>
  <si>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</si>
  <si>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</si>
  <si>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</si>
  <si>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</si>
  <si>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</si>
  <si>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</si>
  <si>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</si>
  <si>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</si>
  <si>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</si>
  <si>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</si>
  <si>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</si>
  <si>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</si>
  <si>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</si>
  <si>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</si>
  <si>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</si>
  <si>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</si>
  <si>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</si>
  <si>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</si>
  <si>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</si>
  <si>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</si>
  <si>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</si>
  <si>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</si>
  <si>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</si>
  <si>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</si>
  <si>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</si>
  <si>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</si>
  <si>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</si>
  <si>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</si>
  <si>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</si>
  <si>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</si>
  <si>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</si>
  <si>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</si>
  <si>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</si>
  <si>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</si>
  <si>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</si>
  <si>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</si>
  <si>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</si>
  <si>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</si>
  <si>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</si>
  <si>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</si>
  <si>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</si>
  <si>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</si>
  <si>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</si>
  <si>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</si>
  <si>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</si>
  <si>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</si>
  <si>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</si>
  <si>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</si>
  <si>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</si>
  <si>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</si>
  <si>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</si>
  <si>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</si>
  <si>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</si>
  <si>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</si>
  <si>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</si>
  <si>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</si>
  <si>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</si>
  <si>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</si>
  <si>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</si>
  <si>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</si>
  <si>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</si>
  <si>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</si>
  <si>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</si>
  <si>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</si>
  <si>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</si>
  <si>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</si>
  <si>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</si>
  <si>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</si>
  <si>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</si>
  <si>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</si>
  <si>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</si>
  <si>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</si>
  <si>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</si>
  <si>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</si>
  <si>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</si>
  <si>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</si>
  <si>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</si>
  <si>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</si>
  <si>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</si>
  <si>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</si>
  <si>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</si>
  <si>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</si>
  <si>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</si>
  <si>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</si>
  <si>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</si>
  <si>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</si>
  <si>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</si>
  <si>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</si>
  <si>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</si>
  <si>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</si>
  <si>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</si>
  <si>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</si>
  <si>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</si>
  <si>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</si>
  <si>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</si>
  <si>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</si>
  <si>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</si>
  <si>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</si>
  <si>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</si>
  <si>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</si>
  <si>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</si>
  <si>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</si>
  <si>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</si>
  <si>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</si>
  <si>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</si>
  <si>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</si>
  <si>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</si>
  <si>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</si>
  <si>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</si>
  <si>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</si>
  <si>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</si>
  <si>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</si>
  <si>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</si>
  <si>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</si>
  <si>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</si>
  <si>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</si>
  <si>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</si>
  <si>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</si>
  <si>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</si>
  <si>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</si>
  <si>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</si>
  <si>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</si>
  <si>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</si>
  <si>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</si>
  <si>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</si>
  <si>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</si>
  <si>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</si>
  <si>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</si>
  <si>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</si>
  <si>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</si>
  <si>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</si>
  <si>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</si>
  <si>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</si>
  <si>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</si>
  <si>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</si>
  <si>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</si>
  <si>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</si>
  <si>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</si>
  <si>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</si>
  <si>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</si>
  <si>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</si>
  <si>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</si>
  <si>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</si>
  <si>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</si>
  <si>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</si>
  <si>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</si>
  <si>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</si>
  <si>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</si>
  <si>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</si>
  <si>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</si>
  <si>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</si>
  <si>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</si>
  <si>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</si>
  <si>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</si>
  <si>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</si>
  <si>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</si>
  <si>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</si>
  <si>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</si>
  <si>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</si>
  <si>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</si>
  <si>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</si>
  <si>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</si>
  <si>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</si>
  <si>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</si>
  <si>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</si>
  <si>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</si>
  <si>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</si>
  <si>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</si>
  <si>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</si>
  <si>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</si>
  <si>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</si>
  <si>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</si>
  <si>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</si>
  <si>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</si>
  <si>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</si>
  <si>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</si>
  <si>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</si>
  <si>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</si>
  <si>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</si>
  <si>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</si>
  <si>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</si>
  <si>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</si>
  <si>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</si>
  <si>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</si>
  <si>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</si>
  <si>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</si>
  <si>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</si>
  <si>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</si>
  <si>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</si>
  <si>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</si>
  <si>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</si>
  <si>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</si>
  <si>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</si>
  <si>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</si>
  <si>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</si>
  <si>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</si>
  <si>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</si>
  <si>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</si>
  <si>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</si>
  <si>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</si>
  <si>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</si>
  <si>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</si>
  <si>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</si>
  <si>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</si>
  <si>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</si>
  <si>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</si>
  <si>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</si>
  <si>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</si>
  <si>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</si>
  <si>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</si>
  <si>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</si>
  <si>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</si>
  <si>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</si>
  <si>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</si>
  <si>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</si>
  <si>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</si>
  <si>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</si>
  <si>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</si>
  <si>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</si>
  <si>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</si>
  <si>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</si>
  <si>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</si>
  <si>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</si>
  <si>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</si>
  <si>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</si>
  <si>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</si>
  <si>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</si>
  <si>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</si>
  <si>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</si>
  <si>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</si>
  <si>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</si>
  <si>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</si>
  <si>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</si>
  <si>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</si>
  <si>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</si>
  <si>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</si>
  <si>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</si>
  <si>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</si>
  <si>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</si>
  <si>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</si>
  <si>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</si>
  <si>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</si>
  <si>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</si>
  <si>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</si>
  <si>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</si>
  <si>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</si>
  <si>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</si>
  <si>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</si>
  <si>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</si>
  <si>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</si>
  <si>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</si>
  <si>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</si>
  <si>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</si>
  <si>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</si>
  <si>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</si>
  <si>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</si>
  <si>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</si>
  <si>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</si>
  <si>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</si>
  <si>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</si>
  <si>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</si>
  <si>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</si>
  <si>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</si>
  <si>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</si>
  <si>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</si>
  <si>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</si>
  <si>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</si>
  <si>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</si>
  <si>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</si>
  <si>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</si>
  <si>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</si>
  <si>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</si>
  <si>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</si>
  <si>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</si>
  <si>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</si>
  <si>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</si>
  <si>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</si>
  <si>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</si>
  <si>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</si>
  <si>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</si>
  <si>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</si>
  <si>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</si>
  <si>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</si>
  <si>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</si>
  <si>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</si>
  <si>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</si>
  <si>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</si>
  <si>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</si>
  <si>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</si>
  <si>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</si>
  <si>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</si>
  <si>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</si>
  <si>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</si>
  <si>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</si>
  <si>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</si>
  <si>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</si>
  <si>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</si>
  <si>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</si>
  <si>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</si>
  <si>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</si>
  <si>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</si>
  <si>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</si>
  <si>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</si>
  <si>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</si>
  <si>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</si>
  <si>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</si>
  <si>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</si>
  <si>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</si>
  <si>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</si>
  <si>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</si>
  <si>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</si>
  <si>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</si>
  <si>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</si>
  <si>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</si>
  <si>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</si>
  <si>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</si>
  <si>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</si>
  <si>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</si>
  <si>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</si>
  <si>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</si>
  <si>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</si>
  <si>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</si>
  <si>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</si>
  <si>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</si>
  <si>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</si>
  <si>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</si>
  <si>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</si>
  <si>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</si>
  <si>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</si>
  <si>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</si>
  <si>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</si>
  <si>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</si>
  <si>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</si>
  <si>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</si>
  <si>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</si>
  <si>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</si>
  <si>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</si>
  <si>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</si>
  <si>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</si>
  <si>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</si>
  <si>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</si>
  <si>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</si>
  <si>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</si>
  <si>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</si>
  <si>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</si>
  <si>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</si>
  <si>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</si>
  <si>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</si>
  <si>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</si>
  <si>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</si>
  <si>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</si>
  <si>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</si>
  <si>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</si>
  <si>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</si>
  <si>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</si>
  <si>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</si>
  <si>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</si>
  <si>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</si>
  <si>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</si>
  <si>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</si>
  <si>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</si>
  <si>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</si>
  <si>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</si>
  <si>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</si>
  <si>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</si>
  <si>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</si>
  <si>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</si>
  <si>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</si>
  <si>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</si>
  <si>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</si>
  <si>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</si>
  <si>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</si>
  <si>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</si>
  <si>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</si>
  <si>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</si>
  <si>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</si>
  <si>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</si>
  <si>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</si>
  <si>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</si>
  <si>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</si>
  <si>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</si>
  <si>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</si>
  <si>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</si>
  <si>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</si>
  <si>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</si>
  <si>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</si>
  <si>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</si>
  <si>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</si>
  <si>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</si>
  <si>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</si>
  <si>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</si>
  <si>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</si>
  <si>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</si>
  <si>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</si>
  <si>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</si>
  <si>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</si>
  <si>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</si>
  <si>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</si>
  <si>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</si>
  <si>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</si>
  <si>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</si>
  <si>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</si>
  <si>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</si>
  <si>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</si>
  <si>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</si>
  <si>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</si>
  <si>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</si>
  <si>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</si>
  <si>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</si>
  <si>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</si>
  <si>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</si>
  <si>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</si>
  <si>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</si>
  <si>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</si>
  <si>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</si>
  <si>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</si>
  <si>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</si>
  <si>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</si>
  <si>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</si>
  <si>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</si>
  <si>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</si>
  <si>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</si>
  <si>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</si>
  <si>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</si>
  <si>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</si>
  <si>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</si>
  <si>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</si>
  <si>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</si>
  <si>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</si>
  <si>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</si>
  <si>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</si>
  <si>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</si>
  <si>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</si>
  <si>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</si>
  <si>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</si>
  <si>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</si>
  <si>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</si>
  <si>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</si>
  <si>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</si>
  <si>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</si>
  <si>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</si>
  <si>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</si>
  <si>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</si>
  <si>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</si>
  <si>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</si>
  <si>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</si>
  <si>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</si>
  <si>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</si>
  <si>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</si>
  <si>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</si>
  <si>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</si>
  <si>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</si>
  <si>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</si>
  <si>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</si>
  <si>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</si>
  <si>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</si>
  <si>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</si>
  <si>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</si>
  <si>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</si>
  <si>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</si>
  <si>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</si>
  <si>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</si>
  <si>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</si>
  <si>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</si>
  <si>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</si>
  <si>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</si>
  <si>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</si>
  <si>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</si>
  <si>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</si>
  <si>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</si>
  <si>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</si>
  <si>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</si>
  <si>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</si>
  <si>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</si>
  <si>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</si>
  <si>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</si>
  <si>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</si>
  <si>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</si>
  <si>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</si>
  <si>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</si>
  <si>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</si>
  <si>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</si>
  <si>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</si>
  <si>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</si>
  <si>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</si>
  <si>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</si>
  <si>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</si>
  <si>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</si>
  <si>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</si>
  <si>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</si>
  <si>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</si>
  <si>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</si>
  <si>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</si>
  <si>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</si>
  <si>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</si>
  <si>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</si>
  <si>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</si>
  <si>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</si>
  <si>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</si>
  <si>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</si>
  <si>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</si>
  <si>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</si>
  <si>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</si>
  <si>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</si>
  <si>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</si>
  <si>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</si>
  <si>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</si>
  <si>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</si>
  <si>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</si>
  <si>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</si>
  <si>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</si>
  <si>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</si>
  <si>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</si>
  <si>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</si>
  <si>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</si>
  <si>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</si>
  <si>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</si>
  <si>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</si>
  <si>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</si>
  <si>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</si>
  <si>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</si>
  <si>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</si>
  <si>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</si>
  <si>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</si>
  <si>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</si>
  <si>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</si>
  <si>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</si>
  <si>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</si>
  <si>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</si>
  <si>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</si>
  <si>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</si>
  <si>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</si>
  <si>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</si>
  <si>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</si>
  <si>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</si>
  <si>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</si>
  <si>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</si>
  <si>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</si>
  <si>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</si>
  <si>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</si>
  <si>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</si>
  <si>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</si>
  <si>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</si>
  <si>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</si>
  <si>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</si>
  <si>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</si>
  <si>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</si>
  <si>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</si>
  <si>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</si>
  <si>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</si>
  <si>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</si>
  <si>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</si>
  <si>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</si>
  <si>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</si>
  <si>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</si>
  <si>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</si>
  <si>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</si>
  <si>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</si>
  <si>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</si>
  <si>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</si>
  <si>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</si>
  <si>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</si>
  <si>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</si>
  <si>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</si>
  <si>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</si>
  <si>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</si>
  <si>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</si>
  <si>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</si>
  <si>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</si>
  <si>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</si>
  <si>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</si>
  <si>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</si>
  <si>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</si>
  <si>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</si>
  <si>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</si>
  <si>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</si>
  <si>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</si>
  <si>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</si>
  <si>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</si>
  <si>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</si>
  <si>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</si>
  <si>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</si>
  <si>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</si>
  <si>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</si>
  <si>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</si>
  <si>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</si>
  <si>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</si>
  <si>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</si>
  <si>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</si>
  <si>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</si>
  <si>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</si>
  <si>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</si>
  <si>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</si>
  <si>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</si>
  <si>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</si>
  <si>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</si>
  <si>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</si>
  <si>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</si>
  <si>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</si>
  <si>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</si>
  <si>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</si>
  <si>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</si>
  <si>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</si>
  <si>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</si>
  <si>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</si>
  <si>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</si>
  <si>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</si>
  <si>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</si>
  <si>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</si>
  <si>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</si>
  <si>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</si>
  <si>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</si>
  <si>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</si>
  <si>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</si>
  <si>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</si>
  <si>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</si>
  <si>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</si>
  <si>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</si>
  <si>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</si>
  <si>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</si>
  <si>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</si>
  <si>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</si>
  <si>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</si>
  <si>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</si>
  <si>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</si>
  <si>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</si>
  <si>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</si>
  <si>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</si>
  <si>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</si>
  <si>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</si>
  <si>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</si>
  <si>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</si>
  <si>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</si>
  <si>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</si>
  <si>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</si>
  <si>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</si>
  <si>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</si>
  <si>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</si>
  <si>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</si>
  <si>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</si>
  <si>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</si>
  <si>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</si>
  <si>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</si>
  <si>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</si>
  <si>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</si>
  <si>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</si>
  <si>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</si>
  <si>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</si>
  <si>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</si>
  <si>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</si>
  <si>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</si>
  <si>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</si>
  <si>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</si>
  <si>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</si>
  <si>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</si>
  <si>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</si>
  <si>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</si>
  <si>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</si>
  <si>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</si>
  <si>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</si>
  <si>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</si>
  <si>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</si>
  <si>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</si>
  <si>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</si>
  <si>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</si>
  <si>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</si>
  <si>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</si>
  <si>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</si>
  <si>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</si>
  <si>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</si>
  <si>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</si>
  <si>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</si>
  <si>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</si>
  <si>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</si>
  <si>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</si>
  <si>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</si>
  <si>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</si>
  <si>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</si>
  <si>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</si>
  <si>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</si>
  <si>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</si>
  <si>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</si>
  <si>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</si>
  <si>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</si>
  <si>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</si>
  <si>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</si>
  <si>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</si>
  <si>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</si>
  <si>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</si>
  <si>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</si>
  <si>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</si>
  <si>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</si>
  <si>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</si>
  <si>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</si>
  <si>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</si>
  <si>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</si>
  <si>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</si>
  <si>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</si>
  <si>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</si>
  <si>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</si>
  <si>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</si>
  <si>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</si>
  <si>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</si>
  <si>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</si>
  <si>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</si>
  <si>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</si>
  <si>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</si>
  <si>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</si>
  <si>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</si>
  <si>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</si>
  <si>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</si>
  <si>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</si>
  <si>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</si>
  <si>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</si>
  <si>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</si>
  <si>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</si>
  <si>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</si>
  <si>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</si>
  <si>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</si>
  <si>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</si>
  <si>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</si>
  <si>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</si>
  <si>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</si>
  <si>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</si>
  <si>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</si>
  <si>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</si>
  <si>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</si>
  <si>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</si>
  <si>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</si>
  <si>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</si>
  <si>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</si>
  <si>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</si>
  <si>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</si>
  <si>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</si>
  <si>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</si>
  <si>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</si>
  <si>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</si>
  <si>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</si>
  <si>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</si>
  <si>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</si>
  <si>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</si>
  <si>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</si>
  <si>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</si>
  <si>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</si>
  <si>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</si>
  <si>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</si>
  <si>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</si>
  <si>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</si>
  <si>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</si>
  <si>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</si>
  <si>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</si>
  <si>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</si>
  <si>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</si>
  <si>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</si>
  <si>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</si>
  <si>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</si>
  <si>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</si>
  <si>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</si>
  <si>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</si>
  <si>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</si>
  <si>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</si>
  <si>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</si>
  <si>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</si>
  <si>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</si>
  <si>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</si>
  <si>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</si>
  <si>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</si>
  <si>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</si>
  <si>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</si>
  <si>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</si>
  <si>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</si>
  <si>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</si>
  <si>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</si>
  <si>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</si>
  <si>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</si>
  <si>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</si>
  <si>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</si>
  <si>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</si>
  <si>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</si>
  <si>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</si>
  <si>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</si>
  <si>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</si>
  <si>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</si>
  <si>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</si>
  <si>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</si>
  <si>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</si>
  <si>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</si>
  <si>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</si>
  <si>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</si>
  <si>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</si>
  <si>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</si>
  <si>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</si>
  <si>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</si>
  <si>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</si>
  <si>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</si>
  <si>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</si>
  <si>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</si>
  <si>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</si>
  <si>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</si>
  <si>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</si>
  <si>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</si>
  <si>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</si>
  <si>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</si>
  <si>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</si>
  <si>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</si>
  <si>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</si>
  <si>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</si>
  <si>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</si>
  <si>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</si>
  <si>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</si>
  <si>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</si>
  <si>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</si>
  <si>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</si>
  <si>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</si>
  <si>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</si>
  <si>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</si>
  <si>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</si>
  <si>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</si>
  <si>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</si>
  <si>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</si>
  <si>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</si>
  <si>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</si>
  <si>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</si>
  <si>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</si>
  <si>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</si>
  <si>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</si>
  <si>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</si>
  <si>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</si>
  <si>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</si>
  <si>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</si>
  <si>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</si>
  <si>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</si>
  <si>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</si>
  <si>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</si>
  <si>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</si>
  <si>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</si>
  <si>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</si>
  <si>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</si>
  <si>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</si>
  <si>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</si>
  <si>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</si>
  <si>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</si>
  <si>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</si>
  <si>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</si>
  <si>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</si>
  <si>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</si>
  <si>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</si>
  <si>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</si>
  <si>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</si>
  <si>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</si>
  <si>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</si>
  <si>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</si>
  <si>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</si>
  <si>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</si>
  <si>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</si>
  <si>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</si>
  <si>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</si>
  <si>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</si>
  <si>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</si>
  <si>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</si>
  <si>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</si>
  <si>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</si>
  <si>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</si>
  <si>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</si>
  <si>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</si>
  <si>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</si>
  <si>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</si>
  <si>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</si>
  <si>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</si>
  <si>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</si>
  <si>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</si>
  <si>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</si>
  <si>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</si>
  <si>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</si>
  <si>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</si>
  <si>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</si>
  <si>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</si>
  <si>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</si>
  <si>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</si>
  <si>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</si>
  <si>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</si>
  <si>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</si>
  <si>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</si>
  <si>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</si>
  <si>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</si>
  <si>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</si>
  <si>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</si>
  <si>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</si>
  <si>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</si>
  <si>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</si>
  <si>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</si>
  <si>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</si>
  <si>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</si>
  <si>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</si>
  <si>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</si>
  <si>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</si>
  <si>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</si>
  <si>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</si>
  <si>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</si>
  <si>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</si>
  <si>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</si>
  <si>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</si>
  <si>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</si>
  <si>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</si>
  <si>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</si>
  <si>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</si>
  <si>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</si>
  <si>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</si>
  <si>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</si>
  <si>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</si>
  <si>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</si>
  <si>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</si>
  <si>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</si>
  <si>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</si>
  <si>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</si>
  <si>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</si>
  <si>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</si>
  <si>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</si>
  <si>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</si>
  <si>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</si>
  <si>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</si>
  <si>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</si>
  <si>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</si>
  <si>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</si>
  <si>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</si>
  <si>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</si>
  <si>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</si>
  <si>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</si>
  <si>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</si>
  <si>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</si>
  <si>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</si>
  <si>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</si>
  <si>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</si>
  <si>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</si>
  <si>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</si>
  <si>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</si>
  <si>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</si>
  <si>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</si>
  <si>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</si>
  <si>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</si>
  <si>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</si>
  <si>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</si>
  <si>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</si>
  <si>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</si>
  <si>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</si>
  <si>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</si>
  <si>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</si>
  <si>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</si>
  <si>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</si>
  <si>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</si>
  <si>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</si>
  <si>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</si>
  <si>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</si>
  <si>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</si>
  <si>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</si>
  <si>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</si>
  <si>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</si>
  <si>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</si>
  <si>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</si>
  <si>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</si>
  <si>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</si>
  <si>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</si>
  <si>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</si>
  <si>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</si>
  <si>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</si>
  <si>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</si>
  <si>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</si>
  <si>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</si>
  <si>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</si>
  <si>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</si>
  <si>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</si>
  <si>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</si>
  <si>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</si>
  <si>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</si>
  <si>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</si>
  <si>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</si>
  <si>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</si>
  <si>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</si>
  <si>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</si>
  <si>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</si>
  <si>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</si>
  <si>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</si>
  <si>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</si>
  <si>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</si>
  <si>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</si>
  <si>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</si>
  <si>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</si>
  <si>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</si>
  <si>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</si>
  <si>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</si>
  <si>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</si>
  <si>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</si>
  <si>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</si>
  <si>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</si>
  <si>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</si>
  <si>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</si>
  <si>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</si>
  <si>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</si>
  <si>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</si>
  <si>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</si>
  <si>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</si>
  <si>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</si>
  <si>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</si>
  <si>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</si>
  <si>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</si>
  <si>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</si>
  <si>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</si>
  <si>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</si>
  <si>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</si>
  <si>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</si>
  <si>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</si>
  <si>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</si>
  <si>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</si>
  <si>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</si>
  <si>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</si>
  <si>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</si>
  <si>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</si>
  <si>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</si>
  <si>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</si>
  <si>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</si>
  <si>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</si>
  <si>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</si>
  <si>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</si>
  <si>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</si>
  <si>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</si>
  <si>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</si>
  <si>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</si>
  <si>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</si>
  <si>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</si>
  <si>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</si>
  <si>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</si>
  <si>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</si>
  <si>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</si>
  <si>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</si>
  <si>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</si>
  <si>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</si>
  <si>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</si>
  <si>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</si>
  <si>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</si>
  <si>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</si>
  <si>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</si>
  <si>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</si>
  <si>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</si>
  <si>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</si>
  <si>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</si>
  <si>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</si>
  <si>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</si>
  <si>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</si>
  <si>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</si>
  <si>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</si>
  <si>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</si>
  <si>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</si>
  <si>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</si>
  <si>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</si>
  <si>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</si>
  <si>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</si>
  <si>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</si>
  <si>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</si>
  <si>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</si>
  <si>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</si>
  <si>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</si>
  <si>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</si>
  <si>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</si>
  <si>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</si>
  <si>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</si>
  <si>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</si>
  <si>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</si>
  <si>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</si>
  <si>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</si>
  <si>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</si>
  <si>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</si>
  <si>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</si>
  <si>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</si>
  <si>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</si>
  <si>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</si>
  <si>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</si>
  <si>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</si>
  <si>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</si>
  <si>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</si>
  <si>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</si>
  <si>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</si>
  <si>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</si>
  <si>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</si>
  <si>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</si>
  <si>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</si>
  <si>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</si>
  <si>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</si>
  <si>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</si>
  <si>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</si>
  <si>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</si>
  <si>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</si>
  <si>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</si>
  <si>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</si>
  <si>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</si>
  <si>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</si>
  <si>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</si>
  <si>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</si>
  <si>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</si>
  <si>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</si>
  <si>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</si>
  <si>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</si>
  <si>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</si>
  <si>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</si>
  <si>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</si>
  <si>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</si>
  <si>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</si>
  <si>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</si>
  <si>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</si>
  <si>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</si>
  <si>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</si>
  <si>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</si>
  <si>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</si>
  <si>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</si>
  <si>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</si>
  <si>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</si>
  <si>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</si>
  <si>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</si>
  <si>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</si>
  <si>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</si>
  <si>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</si>
  <si>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</si>
  <si>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</si>
  <si>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</si>
  <si>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</si>
  <si>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</si>
  <si>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</si>
  <si>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</si>
  <si>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</si>
  <si>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</si>
  <si>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</si>
  <si>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</si>
  <si>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</si>
  <si>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</si>
  <si>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</si>
  <si>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</si>
  <si>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</si>
  <si>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</si>
  <si>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</si>
  <si>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</si>
  <si>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</si>
  <si>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</si>
  <si>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</si>
  <si>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</si>
  <si>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</si>
  <si>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</si>
  <si>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</si>
  <si>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</si>
  <si>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</si>
  <si>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</si>
  <si>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</si>
  <si>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</si>
  <si>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</si>
  <si>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</si>
  <si>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</si>
  <si>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</si>
  <si>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</si>
  <si>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</si>
  <si>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</si>
  <si>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</si>
  <si>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</si>
  <si>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</si>
  <si>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</si>
  <si>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</si>
  <si>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</si>
  <si>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</si>
  <si>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</si>
  <si>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</si>
  <si>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</si>
  <si>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</si>
  <si>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</si>
  <si>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</si>
  <si>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</si>
  <si>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</si>
  <si>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</si>
  <si>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</si>
  <si>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</si>
  <si>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</si>
  <si>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</si>
  <si>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</si>
  <si>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</si>
  <si>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</si>
  <si>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</si>
  <si>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</si>
  <si>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</si>
  <si>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</si>
  <si>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</si>
  <si>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</si>
  <si>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</si>
  <si>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</si>
  <si>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</si>
  <si>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</si>
  <si>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</si>
  <si>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</si>
  <si>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</si>
  <si>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</si>
  <si>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</si>
  <si>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</si>
  <si>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</si>
  <si>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</si>
  <si>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</si>
  <si>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</si>
  <si>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</si>
  <si>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</si>
  <si>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</si>
  <si>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</si>
  <si>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</si>
  <si>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</si>
  <si>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</si>
  <si>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</si>
  <si>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</si>
  <si>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</si>
  <si>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</si>
  <si>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</si>
  <si>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</si>
  <si>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</si>
  <si>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</si>
  <si>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</si>
  <si>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</si>
  <si>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</si>
  <si>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</si>
  <si>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</si>
  <si>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</si>
  <si>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</si>
  <si>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</si>
  <si>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</si>
  <si>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</si>
  <si>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</si>
  <si>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</si>
  <si>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</si>
  <si>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</si>
  <si>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</si>
  <si>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</si>
  <si>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</si>
  <si>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</si>
  <si>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</si>
  <si>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</si>
  <si>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</si>
  <si>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</si>
  <si>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</si>
  <si>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</si>
  <si>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</si>
  <si>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</si>
  <si>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</si>
  <si>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</si>
  <si>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</si>
  <si>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</si>
  <si>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</si>
  <si>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</si>
  <si>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</si>
  <si>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</si>
  <si>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</si>
  <si>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</si>
  <si>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</si>
  <si>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</si>
  <si>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</si>
  <si>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</si>
  <si>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</si>
  <si>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</si>
  <si>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</si>
  <si>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</si>
  <si>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</si>
  <si>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</si>
  <si>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</si>
  <si>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</si>
  <si>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</si>
  <si>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</si>
  <si>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</si>
  <si>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</si>
  <si>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</si>
  <si>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</si>
  <si>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</si>
  <si>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</si>
  <si>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</si>
  <si>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</si>
  <si>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</si>
  <si>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</si>
  <si>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</si>
  <si>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</si>
  <si>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</si>
  <si>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</si>
  <si>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</si>
  <si>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</si>
  <si>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</si>
  <si>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</si>
  <si>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</si>
  <si>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</si>
  <si>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</si>
  <si>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</si>
  <si>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</si>
  <si>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</si>
  <si>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</si>
  <si>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</si>
  <si>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</si>
  <si>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</si>
  <si>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</si>
  <si>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</si>
  <si>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</si>
  <si>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</si>
  <si>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</si>
  <si>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</si>
  <si>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</si>
  <si>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</si>
  <si>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</si>
  <si>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</si>
  <si>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</si>
  <si>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</si>
  <si>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</si>
  <si>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</si>
  <si>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</si>
  <si>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</si>
  <si>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</si>
  <si>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</si>
  <si>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</si>
  <si>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</si>
  <si>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</si>
  <si>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</si>
  <si>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</si>
  <si>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</si>
  <si>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</si>
  <si>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</si>
  <si>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</si>
  <si>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</si>
  <si>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</si>
  <si>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</si>
  <si>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</si>
  <si>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</si>
  <si>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</si>
  <si>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</si>
  <si>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</si>
  <si>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</si>
  <si>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</si>
  <si>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</si>
  <si>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</si>
  <si>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</si>
  <si>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</si>
  <si>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</si>
  <si>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</si>
  <si>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</si>
  <si>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</si>
  <si>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</si>
  <si>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</si>
  <si>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</si>
  <si>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</si>
  <si>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</si>
  <si>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</si>
  <si>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</si>
  <si>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</si>
  <si>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</si>
  <si>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</si>
  <si>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</si>
  <si>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</si>
  <si>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</si>
  <si>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</si>
  <si>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</si>
  <si>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</si>
  <si>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</si>
  <si>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</si>
  <si>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</si>
  <si>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</si>
  <si>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</si>
  <si>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</si>
  <si>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</si>
  <si>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</si>
  <si>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</si>
  <si>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</si>
  <si>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</si>
  <si>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</si>
  <si>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</si>
  <si>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</si>
  <si>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</si>
  <si>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</si>
  <si>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</si>
  <si>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</si>
  <si>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</si>
  <si>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</si>
  <si>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</si>
  <si>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</si>
  <si>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</si>
  <si>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</si>
  <si>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</si>
  <si>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</si>
  <si>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</si>
  <si>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</si>
  <si>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</si>
  <si>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</si>
  <si>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</si>
  <si>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</si>
  <si>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</si>
  <si>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</si>
  <si>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</si>
  <si>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</si>
  <si>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</si>
  <si>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</si>
  <si>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</si>
  <si>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</si>
  <si>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</si>
  <si>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</si>
  <si>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</si>
  <si>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</si>
  <si>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</si>
  <si>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</si>
  <si>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</si>
  <si>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</si>
  <si>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</si>
  <si>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</si>
  <si>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</si>
  <si>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</si>
  <si>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</si>
  <si>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</si>
  <si>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</si>
  <si>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</si>
  <si>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</si>
  <si>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</si>
  <si>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</si>
  <si>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</si>
  <si>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</si>
  <si>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</si>
  <si>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</si>
  <si>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</si>
  <si>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</si>
  <si>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</si>
  <si>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</si>
  <si>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</si>
  <si>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</si>
  <si>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</si>
  <si>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</si>
  <si>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</si>
  <si>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</si>
  <si>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</si>
  <si>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</si>
  <si>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</si>
  <si>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</si>
  <si>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</si>
  <si>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</si>
  <si>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</si>
  <si>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</si>
  <si>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</si>
  <si>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</si>
  <si>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</si>
  <si>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</si>
  <si>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</si>
  <si>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</si>
  <si>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</si>
  <si>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</si>
  <si>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</si>
  <si>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</si>
  <si>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</si>
  <si>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</si>
  <si>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</si>
  <si>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</si>
  <si>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</si>
  <si>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</si>
  <si>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</si>
  <si>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</si>
  <si>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</si>
  <si>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</si>
  <si>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</si>
  <si>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</si>
  <si>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</si>
  <si>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</si>
  <si>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</si>
  <si>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</si>
  <si>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</si>
  <si>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</si>
  <si>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</si>
  <si>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</si>
  <si>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</si>
  <si>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</si>
  <si>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</si>
  <si>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</si>
  <si>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</si>
  <si>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</si>
  <si>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</si>
  <si>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</si>
  <si>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</si>
  <si>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</si>
  <si>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</si>
  <si>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</si>
  <si>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</si>
  <si>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</si>
  <si>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</si>
  <si>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</si>
  <si>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</si>
  <si>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</si>
  <si>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</si>
  <si>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</si>
  <si>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</si>
  <si>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</si>
  <si>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</si>
  <si>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</si>
  <si>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</si>
  <si>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</si>
  <si>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</si>
  <si>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</si>
  <si>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</si>
  <si>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</si>
  <si>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</si>
  <si>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</si>
  <si>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</si>
  <si>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</si>
  <si>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</si>
  <si>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</si>
  <si>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</si>
  <si>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</si>
  <si>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</si>
  <si>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</si>
  <si>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</si>
  <si>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</si>
  <si>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</si>
  <si>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</si>
  <si>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</si>
  <si>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</si>
  <si>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</si>
  <si>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</si>
  <si>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</si>
  <si>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</si>
  <si>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</si>
  <si>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</si>
  <si>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</si>
  <si>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</si>
  <si>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</si>
  <si>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</si>
  <si>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</si>
  <si>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</si>
  <si>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</si>
  <si>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</si>
  <si>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</si>
  <si>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</si>
  <si>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</si>
  <si>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</si>
  <si>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</si>
  <si>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</si>
  <si>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</si>
  <si>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</si>
  <si>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</si>
  <si>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</si>
  <si>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</si>
  <si>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</si>
  <si>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</si>
  <si>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</si>
  <si>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</si>
  <si>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</si>
  <si>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</si>
  <si>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</si>
  <si>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</si>
  <si>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</si>
  <si>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</si>
  <si>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</si>
  <si>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</si>
  <si>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</si>
  <si>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</si>
  <si>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</si>
  <si>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</si>
  <si>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</si>
  <si>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</si>
  <si>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</si>
  <si>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</si>
  <si>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</si>
  <si>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</si>
  <si>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</si>
  <si>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</si>
  <si>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</si>
  <si>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</si>
  <si>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</si>
  <si>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</si>
  <si>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</si>
  <si>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</si>
  <si>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</si>
  <si>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</si>
  <si>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</si>
  <si>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</si>
  <si>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</si>
  <si>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</si>
  <si>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</si>
  <si>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</si>
  <si>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</si>
  <si>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</si>
  <si>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</si>
  <si>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</si>
  <si>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</si>
  <si>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</si>
  <si>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</si>
  <si>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</si>
  <si>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</si>
  <si>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</si>
  <si>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</si>
  <si>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</si>
  <si>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</si>
  <si>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</si>
  <si>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</si>
  <si>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</si>
  <si>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</si>
  <si>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</si>
  <si>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</si>
  <si>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</si>
  <si>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</si>
  <si>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</si>
  <si>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</si>
  <si>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</si>
  <si>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</si>
  <si>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</si>
  <si>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</si>
  <si>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</si>
  <si>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</si>
  <si>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</si>
  <si>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</si>
  <si>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</si>
  <si>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</si>
  <si>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</si>
  <si>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</si>
  <si>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</si>
  <si>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</si>
  <si>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</si>
  <si>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</si>
  <si>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</si>
  <si>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</si>
  <si>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</si>
  <si>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</si>
  <si>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</si>
  <si>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</si>
  <si>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</si>
  <si>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</si>
  <si>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</si>
  <si>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</si>
  <si>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</si>
  <si>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</si>
  <si>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</si>
  <si>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</si>
  <si>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</si>
  <si>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</si>
  <si>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</si>
  <si>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</si>
  <si>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</si>
  <si>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</si>
  <si>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</si>
  <si>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</si>
  <si>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</si>
  <si>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</si>
  <si>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</si>
  <si>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</si>
  <si>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</si>
  <si>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</si>
  <si>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</si>
  <si>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</si>
  <si>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</si>
  <si>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</si>
  <si>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</si>
  <si>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</si>
  <si>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</si>
  <si>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</si>
  <si>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</si>
  <si>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</si>
  <si>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</si>
  <si>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</si>
  <si>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</si>
  <si>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</si>
  <si>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</si>
  <si>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</si>
  <si>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</si>
  <si>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</si>
  <si>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</si>
  <si>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</si>
  <si>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</si>
  <si>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</si>
  <si>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</si>
  <si>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</si>
  <si>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</si>
  <si>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</si>
  <si>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</si>
  <si>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</si>
  <si>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</si>
  <si>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</si>
  <si>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</si>
  <si>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</si>
  <si>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</si>
  <si>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</si>
  <si>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</si>
  <si>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</si>
  <si>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</si>
  <si>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</si>
  <si>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</si>
  <si>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</si>
  <si>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</si>
  <si>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</si>
  <si>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</si>
  <si>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</si>
  <si>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</si>
  <si>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</si>
  <si>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</si>
  <si>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</si>
  <si>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</si>
  <si>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</si>
  <si>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</si>
  <si>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</si>
  <si>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</si>
  <si>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</si>
  <si>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</si>
  <si>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</si>
  <si>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</si>
  <si>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</si>
  <si>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</si>
  <si>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</si>
  <si>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</si>
  <si>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</si>
  <si>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</si>
  <si>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</si>
  <si>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</si>
  <si>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</si>
  <si>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</si>
  <si>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</si>
  <si>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</si>
  <si>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</si>
  <si>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</si>
  <si>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</si>
  <si>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</si>
  <si>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</si>
  <si>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</si>
  <si>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</si>
  <si>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</si>
  <si>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</si>
  <si>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</si>
  <si>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</si>
  <si>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</si>
  <si>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</si>
  <si>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</si>
  <si>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</si>
  <si>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</si>
  <si>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</si>
  <si>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</si>
  <si>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</si>
  <si>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</si>
  <si>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</si>
  <si>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</si>
  <si>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</si>
  <si>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</si>
  <si>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</si>
  <si>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</si>
  <si>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</si>
  <si>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</si>
  <si>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</si>
  <si>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</si>
  <si>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</si>
  <si>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</si>
  <si>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</si>
  <si>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</si>
  <si>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</si>
  <si>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</si>
  <si>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</si>
  <si>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</si>
  <si>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</si>
  <si>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</si>
  <si>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</si>
  <si>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</si>
  <si>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</si>
  <si>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</si>
  <si>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</si>
  <si>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</si>
  <si>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</si>
  <si>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</si>
  <si>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</si>
  <si>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</si>
  <si>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</si>
  <si>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</si>
  <si>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</si>
  <si>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</si>
  <si>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</si>
  <si>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</si>
  <si>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</si>
  <si>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</si>
  <si>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</si>
  <si>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</si>
  <si>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</si>
  <si>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</si>
  <si>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</si>
  <si>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</si>
  <si>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</si>
  <si>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</si>
  <si>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</si>
  <si>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</si>
  <si>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</si>
  <si>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</si>
  <si>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</si>
  <si>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</si>
  <si>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</si>
  <si>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</si>
  <si>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</si>
  <si>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</si>
  <si>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</si>
  <si>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</si>
  <si>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</si>
  <si>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</si>
  <si>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</si>
  <si>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</si>
  <si>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</si>
  <si>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</si>
  <si>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</si>
  <si>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</si>
  <si>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</si>
  <si>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</si>
  <si>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</si>
  <si>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</si>
  <si>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</si>
  <si>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</si>
  <si>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</si>
  <si>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</si>
  <si>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</si>
  <si>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</si>
  <si>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</si>
  <si>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</si>
  <si>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</si>
  <si>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</si>
  <si>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</si>
  <si>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</si>
  <si>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</si>
  <si>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</si>
  <si>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</si>
  <si>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</si>
  <si>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</si>
  <si>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</si>
  <si>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</si>
  <si>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</si>
  <si>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</si>
  <si>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</si>
  <si>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</si>
  <si>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</si>
  <si>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</si>
  <si>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</si>
  <si>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</si>
  <si>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</si>
  <si>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</si>
  <si>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</si>
  <si>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</si>
  <si>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</si>
  <si>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</si>
  <si>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</si>
  <si>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</si>
  <si>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</si>
  <si>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</si>
  <si>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</si>
  <si>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</si>
  <si>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</si>
  <si>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</si>
  <si>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</si>
  <si>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</si>
  <si>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</si>
  <si>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</si>
  <si>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</si>
  <si>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</si>
  <si>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</si>
  <si>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</si>
  <si>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</si>
  <si>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</si>
  <si>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</si>
  <si>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</si>
  <si>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</si>
  <si>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</si>
  <si>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</si>
  <si>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</si>
  <si>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</si>
  <si>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</si>
  <si>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</si>
  <si>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</si>
  <si>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</si>
  <si>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</si>
  <si>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</si>
  <si>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</si>
  <si>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</si>
  <si>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</si>
  <si>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</si>
  <si>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</si>
  <si>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</si>
  <si>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</si>
  <si>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</si>
  <si>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</si>
  <si>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</si>
  <si>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</si>
  <si>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</si>
  <si>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</si>
  <si>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</si>
  <si>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</si>
  <si>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</si>
  <si>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</si>
  <si>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</si>
  <si>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</si>
  <si>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</si>
  <si>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</si>
  <si>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</si>
  <si>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</si>
  <si>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</si>
  <si>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</si>
  <si>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</si>
  <si>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</si>
  <si>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</si>
  <si>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</si>
  <si>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</si>
  <si>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</si>
  <si>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</si>
  <si>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</si>
  <si>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</si>
  <si>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</si>
  <si>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</si>
  <si>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</si>
  <si>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</si>
  <si>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</si>
  <si>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</si>
  <si>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</si>
  <si>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</si>
  <si>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</si>
  <si>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</si>
  <si>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</si>
  <si>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</si>
  <si>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</si>
  <si>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</si>
  <si>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</si>
  <si>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</si>
  <si>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</si>
  <si>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</si>
  <si>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</si>
  <si>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</si>
  <si>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</si>
  <si>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</si>
  <si>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</si>
  <si>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</si>
  <si>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</si>
  <si>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</si>
  <si>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</si>
  <si>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</si>
  <si>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</si>
  <si>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</si>
  <si>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</si>
  <si>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</si>
  <si>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</si>
  <si>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</si>
  <si>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</si>
  <si>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</si>
  <si>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</si>
  <si>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</si>
  <si>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</si>
  <si>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</si>
  <si>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</si>
  <si>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</si>
  <si>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</si>
  <si>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</si>
  <si>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</si>
  <si>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</si>
  <si>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</si>
  <si>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</si>
  <si>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</si>
  <si>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</si>
  <si>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</si>
  <si>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</si>
  <si>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</si>
  <si>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</si>
  <si>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</si>
  <si>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</si>
  <si>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</si>
  <si>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</si>
  <si>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</si>
  <si>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</si>
  <si>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</si>
  <si>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</si>
  <si>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</si>
  <si>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</si>
  <si>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</si>
  <si>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</si>
  <si>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</si>
  <si>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</si>
  <si>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</si>
  <si>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</si>
  <si>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</si>
  <si>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</si>
  <si>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</si>
  <si>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</si>
  <si>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</si>
  <si>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</si>
  <si>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</si>
  <si>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</si>
  <si>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</si>
  <si>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</si>
  <si>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</si>
  <si>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</si>
  <si>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</si>
  <si>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</si>
  <si>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</si>
  <si>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</si>
  <si>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</si>
  <si>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</si>
  <si>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</si>
  <si>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</si>
  <si>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</si>
  <si>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</si>
  <si>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</si>
  <si>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</si>
  <si>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</si>
  <si>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</si>
  <si>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</si>
  <si>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</si>
  <si>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</si>
  <si>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</si>
  <si>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</si>
  <si>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</si>
  <si>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</si>
  <si>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</si>
  <si>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</si>
  <si>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</si>
  <si>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</si>
  <si>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</si>
  <si>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</si>
  <si>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</si>
  <si>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</si>
  <si>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</si>
  <si>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</si>
  <si>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</si>
  <si>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</si>
  <si>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</si>
  <si>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</si>
  <si>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</si>
  <si>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</si>
  <si>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</si>
  <si>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</si>
  <si>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</si>
  <si>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</si>
  <si>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</si>
  <si>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</si>
  <si>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</si>
  <si>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</si>
  <si>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</si>
  <si>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</si>
  <si>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</si>
  <si>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</si>
  <si>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</si>
  <si>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</si>
  <si>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</si>
  <si>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</si>
  <si>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</si>
  <si>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</si>
  <si>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</si>
  <si>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</si>
  <si>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</si>
  <si>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</si>
  <si>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</si>
  <si>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</si>
  <si>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</si>
  <si>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</si>
  <si>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</si>
  <si>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</si>
  <si>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</si>
  <si>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</si>
  <si>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</si>
  <si>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</si>
  <si>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</si>
  <si>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</si>
  <si>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</si>
  <si>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</si>
  <si>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</si>
  <si>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</si>
  <si>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</si>
  <si>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</si>
  <si>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</si>
  <si>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</si>
  <si>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</si>
  <si>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</si>
  <si>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</si>
  <si>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</si>
  <si>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</si>
  <si>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</si>
  <si>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</si>
  <si>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</si>
  <si>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</si>
  <si>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</si>
  <si>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</si>
  <si>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</si>
  <si>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</si>
  <si>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</si>
  <si>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</si>
  <si>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</si>
  <si>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</si>
  <si>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</si>
  <si>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</si>
  <si>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</si>
  <si>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</si>
  <si>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</si>
  <si>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</si>
  <si>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</si>
  <si>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</si>
  <si>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</si>
  <si>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</si>
  <si>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</si>
  <si>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</si>
  <si>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</si>
  <si>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</si>
  <si>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</si>
  <si>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</si>
  <si>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</si>
  <si>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</si>
  <si>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</si>
  <si>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</si>
  <si>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</si>
  <si>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</si>
  <si>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</si>
  <si>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</si>
  <si>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</si>
  <si>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</si>
  <si>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</si>
  <si>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</si>
  <si>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</si>
  <si>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</si>
  <si>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</si>
  <si>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</si>
  <si>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</si>
  <si>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</si>
  <si>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</si>
  <si>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</si>
  <si>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</si>
  <si>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</si>
  <si>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</si>
  <si>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</si>
  <si>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</si>
  <si>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</si>
  <si>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</si>
  <si>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</si>
  <si>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</si>
  <si>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</si>
  <si>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</si>
  <si>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</si>
  <si>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</si>
  <si>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</si>
  <si>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</si>
  <si>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</si>
  <si>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</si>
  <si>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</si>
  <si>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</si>
  <si>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</si>
  <si>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</si>
  <si>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</si>
  <si>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</si>
  <si>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</si>
  <si>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</si>
  <si>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</si>
  <si>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</si>
  <si>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</si>
  <si>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</si>
  <si>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</si>
  <si>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</si>
  <si>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</si>
  <si>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</si>
  <si>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</si>
  <si>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</si>
  <si>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</si>
  <si>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</si>
  <si>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</si>
  <si>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</si>
  <si>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</si>
  <si>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</si>
  <si>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</si>
  <si>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</si>
  <si>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</si>
  <si>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</si>
  <si>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</si>
  <si>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</si>
  <si>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</si>
  <si>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</si>
  <si>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</si>
  <si>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</si>
  <si>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</si>
  <si>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</si>
  <si>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</si>
  <si>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</si>
  <si>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</si>
  <si>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</si>
  <si>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</si>
  <si>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</si>
  <si>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</si>
  <si>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</si>
  <si>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</si>
  <si>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</si>
  <si>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</si>
  <si>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</si>
  <si>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</si>
  <si>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</si>
  <si>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</si>
  <si>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</si>
  <si>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</si>
  <si>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</si>
  <si>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</si>
  <si>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</si>
  <si>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</si>
  <si>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</si>
  <si>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</si>
  <si>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</si>
  <si>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</si>
  <si>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</si>
  <si>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</si>
  <si>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</si>
  <si>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</si>
  <si>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</si>
  <si>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</si>
  <si>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</si>
  <si>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</si>
  <si>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</si>
  <si>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</si>
  <si>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</si>
  <si>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</si>
  <si>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</si>
  <si>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</si>
  <si>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</si>
  <si>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</si>
  <si>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</si>
  <si>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</si>
  <si>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</si>
  <si>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</si>
  <si>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</si>
  <si>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</si>
  <si>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</si>
  <si>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</si>
  <si>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</si>
  <si>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</si>
  <si>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</si>
  <si>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</si>
  <si>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</si>
  <si>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</si>
  <si>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</si>
  <si>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</si>
  <si>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</si>
  <si>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</si>
  <si>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</si>
  <si>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</si>
  <si>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</si>
  <si>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</si>
  <si>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</si>
  <si>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</si>
  <si>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</si>
  <si>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</si>
  <si>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</si>
  <si>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</si>
  <si>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</si>
  <si>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</si>
  <si>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</si>
  <si>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</si>
  <si>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</si>
  <si>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</si>
  <si>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</si>
  <si>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</si>
  <si>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</si>
  <si>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</si>
  <si>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</si>
  <si>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</si>
  <si>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</si>
  <si>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</si>
  <si>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</si>
  <si>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</si>
  <si>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</si>
  <si>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</si>
  <si>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</si>
  <si>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</si>
  <si>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</si>
  <si>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</si>
  <si>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</si>
  <si>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</si>
  <si>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</si>
  <si>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</si>
  <si>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</si>
  <si>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</si>
  <si>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</si>
  <si>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</si>
  <si>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</si>
  <si>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</si>
  <si>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</si>
  <si>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</si>
  <si>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</si>
  <si>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</si>
  <si>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</si>
  <si>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</si>
  <si>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</si>
  <si>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</si>
  <si>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</si>
  <si>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</si>
  <si>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</si>
  <si>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</si>
  <si>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</si>
  <si>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</si>
  <si>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</si>
  <si>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</si>
  <si>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</si>
  <si>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</si>
  <si>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</si>
  <si>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</si>
  <si>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</si>
  <si>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</si>
  <si>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</si>
  <si>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</si>
  <si>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</si>
  <si>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</si>
  <si>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</si>
  <si>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</si>
  <si>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</si>
  <si>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</si>
  <si>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</si>
  <si>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</si>
  <si>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</si>
  <si>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</si>
  <si>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</si>
  <si>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</si>
  <si>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</si>
  <si>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</si>
  <si>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</si>
  <si>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</si>
  <si>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</si>
  <si>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</si>
  <si>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</si>
  <si>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</si>
  <si>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</si>
  <si>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</si>
  <si>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</si>
  <si>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</si>
  <si>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</si>
  <si>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</si>
  <si>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</si>
  <si>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</si>
  <si>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</si>
  <si>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</si>
  <si>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</si>
  <si>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</si>
  <si>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</si>
  <si>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</si>
  <si>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</si>
  <si>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</si>
  <si>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</si>
  <si>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</si>
  <si>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</si>
  <si>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</si>
  <si>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</si>
  <si>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</si>
  <si>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</si>
  <si>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</si>
  <si>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</si>
  <si>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</si>
  <si>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</si>
  <si>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</si>
  <si>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</si>
  <si>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</si>
  <si>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</si>
  <si>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</si>
  <si>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</si>
  <si>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</si>
  <si>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</si>
  <si>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</si>
  <si>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</si>
  <si>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</si>
  <si>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</si>
  <si>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</si>
  <si>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</si>
  <si>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</si>
  <si>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</si>
  <si>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</si>
  <si>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</si>
  <si>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</si>
  <si>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</si>
  <si>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</si>
  <si>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</si>
  <si>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</si>
  <si>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</si>
  <si>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</si>
  <si>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</si>
  <si>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</si>
  <si>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</si>
  <si>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</si>
  <si>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</si>
  <si>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</si>
  <si>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</si>
  <si>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</si>
  <si>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</si>
  <si>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</si>
  <si>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</si>
  <si>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</si>
  <si>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</si>
  <si>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</si>
  <si>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</si>
  <si>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</si>
  <si>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</si>
  <si>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</si>
  <si>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</si>
  <si>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</si>
  <si>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</si>
  <si>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</si>
  <si>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</si>
  <si>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</si>
  <si>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</si>
  <si>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</si>
  <si>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</si>
  <si>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</si>
  <si>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</si>
  <si>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</si>
  <si>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</si>
  <si>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</si>
  <si>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</si>
  <si>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</si>
  <si>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</si>
  <si>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</si>
  <si>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</si>
  <si>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</si>
  <si>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</si>
  <si>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</si>
  <si>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</si>
  <si>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</si>
  <si>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</si>
  <si>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</si>
  <si>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</si>
  <si>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</si>
  <si>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</si>
  <si>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</si>
  <si>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</si>
  <si>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</si>
  <si>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</si>
  <si>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</si>
  <si>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</si>
  <si>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</si>
  <si>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</si>
  <si>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</si>
  <si>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</si>
  <si>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</si>
  <si>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</si>
  <si>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</si>
  <si>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</si>
  <si>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</si>
  <si>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</si>
  <si>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</si>
  <si>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</si>
  <si>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</si>
  <si>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</si>
  <si>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</si>
  <si>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</si>
  <si>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</si>
  <si>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</si>
  <si>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</si>
  <si>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</si>
  <si>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</si>
  <si>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</si>
  <si>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</si>
  <si>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</si>
  <si>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</si>
  <si>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</si>
  <si>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</si>
  <si>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</si>
  <si>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</si>
  <si>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</si>
  <si>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</si>
  <si>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</si>
  <si>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</si>
  <si>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</si>
  <si>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</si>
  <si>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</si>
  <si>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</si>
  <si>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</si>
  <si>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</si>
  <si>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</si>
  <si>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</si>
  <si>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</si>
  <si>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</si>
  <si>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</si>
  <si>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</si>
  <si>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</si>
  <si>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</si>
  <si>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</si>
  <si>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</si>
  <si>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</si>
  <si>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</si>
  <si>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</si>
  <si>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</si>
  <si>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</si>
  <si>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</si>
  <si>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</si>
  <si>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</si>
  <si>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</si>
  <si>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</si>
  <si>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</si>
  <si>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</si>
  <si>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</si>
  <si>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</si>
  <si>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</si>
  <si>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</si>
  <si>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</si>
  <si>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</si>
  <si>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</si>
  <si>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</si>
  <si>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</si>
  <si>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</si>
  <si>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</si>
  <si>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</si>
  <si>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</si>
  <si>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</si>
  <si>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</si>
  <si>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</si>
  <si>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</si>
  <si>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</si>
  <si>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</si>
  <si>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</si>
  <si>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</si>
  <si>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</si>
  <si>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</si>
  <si>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</si>
  <si>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</si>
  <si>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</si>
  <si>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</si>
  <si>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</si>
  <si>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</si>
  <si>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</si>
  <si>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</si>
  <si>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</si>
  <si>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</si>
  <si>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</si>
  <si>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</si>
  <si>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</si>
  <si>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</si>
  <si>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</si>
  <si>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</si>
  <si>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</si>
  <si>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</si>
  <si>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</si>
  <si>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</si>
  <si>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</si>
  <si>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</si>
  <si>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</si>
  <si>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</si>
  <si>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</si>
  <si>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</si>
  <si>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</si>
  <si>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</si>
  <si>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</si>
  <si>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</si>
  <si>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</si>
  <si>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</si>
  <si>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</si>
  <si>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</si>
  <si>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</si>
  <si>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</si>
  <si>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</si>
  <si>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</si>
  <si>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</si>
  <si>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</si>
  <si>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</si>
  <si>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</si>
  <si>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</si>
  <si>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</si>
  <si>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</si>
  <si>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</si>
  <si>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</si>
  <si>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</si>
  <si>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</si>
  <si>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</si>
  <si>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</si>
  <si>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</si>
  <si>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</si>
  <si>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</si>
  <si>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</si>
  <si>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</si>
  <si>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</si>
  <si>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</si>
  <si>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</si>
  <si>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</si>
  <si>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</si>
  <si>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</si>
  <si>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</si>
  <si>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</si>
  <si>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</si>
  <si>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</si>
  <si>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</si>
  <si>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</si>
  <si>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</si>
  <si>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</si>
  <si>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</si>
  <si>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</si>
  <si>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</si>
  <si>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</si>
  <si>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</si>
  <si>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</si>
  <si>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</si>
  <si>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</si>
  <si>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</si>
  <si>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</si>
  <si>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</si>
  <si>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</si>
  <si>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</si>
  <si>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</si>
  <si>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</si>
  <si>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</si>
  <si>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</si>
  <si>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</si>
  <si>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</si>
  <si>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</si>
  <si>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</si>
  <si>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</si>
  <si>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</si>
  <si>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</si>
  <si>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</si>
  <si>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</si>
  <si>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</si>
  <si>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</si>
  <si>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</si>
  <si>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</si>
  <si>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</si>
  <si>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</si>
  <si>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</si>
  <si>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</si>
  <si>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</si>
  <si>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</si>
  <si>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</si>
  <si>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</si>
  <si>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</si>
  <si>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</si>
  <si>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</si>
  <si>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</si>
  <si>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</si>
  <si>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</si>
  <si>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</si>
  <si>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</si>
  <si>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</si>
  <si>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</si>
  <si>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</si>
  <si>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</si>
  <si>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</si>
  <si>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</si>
  <si>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</si>
  <si>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</si>
  <si>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</si>
  <si>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</si>
  <si>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</si>
  <si>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</si>
  <si>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</si>
  <si>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</si>
  <si>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</si>
  <si>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</si>
  <si>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</si>
  <si>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</si>
  <si>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</si>
  <si>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</si>
  <si>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</si>
  <si>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</si>
  <si>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</si>
  <si>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</si>
  <si>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</si>
  <si>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</si>
  <si>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</si>
  <si>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</si>
  <si>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</si>
  <si>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</si>
  <si>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</si>
  <si>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</si>
  <si>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</si>
  <si>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</si>
  <si>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</si>
  <si>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</si>
  <si>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</si>
  <si>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</si>
  <si>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</si>
  <si>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</si>
  <si>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</si>
  <si>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</si>
  <si>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</si>
  <si>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</si>
  <si>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</si>
  <si>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</si>
  <si>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</si>
  <si>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</si>
  <si>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</si>
  <si>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</si>
  <si>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</si>
  <si>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</si>
  <si>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</si>
  <si>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</si>
  <si>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</si>
  <si>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</si>
  <si>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</si>
  <si>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</si>
  <si>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</si>
  <si>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</si>
  <si>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</si>
  <si>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</si>
  <si>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</si>
  <si>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</si>
  <si>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</si>
  <si>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</si>
  <si>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</si>
  <si>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</si>
  <si>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</si>
  <si>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</si>
  <si>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</si>
  <si>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</si>
  <si>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</si>
  <si>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</si>
  <si>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</si>
  <si>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</si>
  <si>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</si>
  <si>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</si>
  <si>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</si>
  <si>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</si>
  <si>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</si>
  <si>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</si>
  <si>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</si>
  <si>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</si>
  <si>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</si>
  <si>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</si>
  <si>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</si>
  <si>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</si>
  <si>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</si>
  <si>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</si>
  <si>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</si>
  <si>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</si>
  <si>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</si>
  <si>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</si>
  <si>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</si>
  <si>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</si>
  <si>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</si>
  <si>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</si>
  <si>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</si>
  <si>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</si>
  <si>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</si>
  <si>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</si>
  <si>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</si>
  <si>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</si>
  <si>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</si>
  <si>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</si>
  <si>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</si>
  <si>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</si>
  <si>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</si>
  <si>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</si>
  <si>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</si>
  <si>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</si>
  <si>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</si>
  <si>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</si>
  <si>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</si>
  <si>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</si>
  <si>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</si>
  <si>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</si>
  <si>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</si>
  <si>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</si>
  <si>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</si>
  <si>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</si>
  <si>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</si>
  <si>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</si>
  <si>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</si>
  <si>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</si>
  <si>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</si>
  <si>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</si>
  <si>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</si>
  <si>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</si>
  <si>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</si>
  <si>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</si>
  <si>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</si>
  <si>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</si>
  <si>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</si>
  <si>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</si>
  <si>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</si>
  <si>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</si>
  <si>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</si>
  <si>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</si>
  <si>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</si>
  <si>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</si>
  <si>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</si>
  <si>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</si>
  <si>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</si>
  <si>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</si>
  <si>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</si>
  <si>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</si>
  <si>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</si>
  <si>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</si>
  <si>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</si>
  <si>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</si>
  <si>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</si>
  <si>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</si>
  <si>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</si>
  <si>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</si>
  <si>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</si>
  <si>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</si>
  <si>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</si>
  <si>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</si>
  <si>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</si>
  <si>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</si>
  <si>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</si>
  <si>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</si>
  <si>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</si>
  <si>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</si>
  <si>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</si>
  <si>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</si>
  <si>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</si>
  <si>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</si>
  <si>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</si>
  <si>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</si>
  <si>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</si>
  <si>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</si>
  <si>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</si>
  <si>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</si>
  <si>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</si>
  <si>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</si>
  <si>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</si>
  <si>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</si>
  <si>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</si>
  <si>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</si>
  <si>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</si>
  <si>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</si>
  <si>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</si>
  <si>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</si>
  <si>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</si>
  <si>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</si>
  <si>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</si>
  <si>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</si>
  <si>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</si>
  <si>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</si>
  <si>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</si>
  <si>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</si>
  <si>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</si>
  <si>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</si>
  <si>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</si>
  <si>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</si>
  <si>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</si>
  <si>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</si>
  <si>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</si>
  <si>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</si>
  <si>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</si>
  <si>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</si>
  <si>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</si>
  <si>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</si>
  <si>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</si>
  <si>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</si>
  <si>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</si>
  <si>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</si>
  <si>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</si>
  <si>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</si>
  <si>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</si>
  <si>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</si>
  <si>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</si>
  <si>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</si>
  <si>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</si>
  <si>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</si>
  <si>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</si>
  <si>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</si>
  <si>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</si>
  <si>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</si>
  <si>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</si>
  <si>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</si>
  <si>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</si>
  <si>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</si>
  <si>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</si>
  <si>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</si>
  <si>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</si>
  <si>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</si>
  <si>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</si>
  <si>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</si>
  <si>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</si>
  <si>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</si>
  <si>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</si>
  <si>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</si>
  <si>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</si>
  <si>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</si>
  <si>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</si>
  <si>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</si>
  <si>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</si>
  <si>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</si>
  <si>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</si>
  <si>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</si>
  <si>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</si>
  <si>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</si>
  <si>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</si>
  <si>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</si>
  <si>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</si>
  <si>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</si>
  <si>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</si>
  <si>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</si>
  <si>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</si>
  <si>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</si>
  <si>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</si>
  <si>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</si>
  <si>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</si>
  <si>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</si>
  <si>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</si>
  <si>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</si>
  <si>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</si>
  <si>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</si>
  <si>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</si>
  <si>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</si>
  <si>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</si>
  <si>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</si>
  <si>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</si>
  <si>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</si>
  <si>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</si>
  <si>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</si>
  <si>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</si>
  <si>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</si>
  <si>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</si>
  <si>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</si>
  <si>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</si>
  <si>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</si>
  <si>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</si>
  <si>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</si>
  <si>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</si>
  <si>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</si>
  <si>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</si>
  <si>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</si>
  <si>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</si>
  <si>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</si>
  <si>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</si>
  <si>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</si>
  <si>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</si>
  <si>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</si>
  <si>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</si>
  <si>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</si>
  <si>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</si>
  <si>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</si>
  <si>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</si>
  <si>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</si>
  <si>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</si>
  <si>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</si>
  <si>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</si>
  <si>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</si>
  <si>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</si>
  <si>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</si>
  <si>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</si>
  <si>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</si>
  <si>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</si>
  <si>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</si>
  <si>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</si>
  <si>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</si>
  <si>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</si>
  <si>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</si>
  <si>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</si>
  <si>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</si>
  <si>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</si>
  <si>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</si>
  <si>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</si>
  <si>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</si>
  <si>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</si>
  <si>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</si>
  <si>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</si>
  <si>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</si>
  <si>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</si>
  <si>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</si>
  <si>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</si>
  <si>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</si>
  <si>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</si>
  <si>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</si>
  <si>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</si>
  <si>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</si>
  <si>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</si>
  <si>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</si>
  <si>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</si>
  <si>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</si>
  <si>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</si>
  <si>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</si>
  <si>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</si>
  <si>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</si>
  <si>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</si>
  <si>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</si>
  <si>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</si>
  <si>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</si>
  <si>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</si>
  <si>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</si>
  <si>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</si>
  <si>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</si>
  <si>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</si>
  <si>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</si>
  <si>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</si>
  <si>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</si>
  <si>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</si>
  <si>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</si>
  <si>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</si>
  <si>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</si>
  <si>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</si>
  <si>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</si>
  <si>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</si>
  <si>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</si>
  <si>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</si>
  <si>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</si>
  <si>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</si>
  <si>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</si>
  <si>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</si>
  <si>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</si>
  <si>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</si>
  <si>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</si>
  <si>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</si>
  <si>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</si>
  <si>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</si>
  <si>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</si>
  <si>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</si>
  <si>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</si>
  <si>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</si>
  <si>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</si>
  <si>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</si>
  <si>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</si>
  <si>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</si>
  <si>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</si>
  <si>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</si>
  <si>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</si>
  <si>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</si>
  <si>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</si>
  <si>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</si>
  <si>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</si>
  <si>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</si>
  <si>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</si>
  <si>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</si>
  <si>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</si>
  <si>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</si>
  <si>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</si>
  <si>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</si>
  <si>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</si>
  <si>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</si>
  <si>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</si>
  <si>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</si>
  <si>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</si>
  <si>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</si>
  <si>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</si>
  <si>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</si>
  <si>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</si>
  <si>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</si>
  <si>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</si>
  <si>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</si>
  <si>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</si>
  <si>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</si>
  <si>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</si>
  <si>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</si>
  <si>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</si>
  <si>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</si>
  <si>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</si>
  <si>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</si>
  <si>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</si>
  <si>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</si>
  <si>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</si>
  <si>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</si>
  <si>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</si>
  <si>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</si>
  <si>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</si>
  <si>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</si>
  <si>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</si>
  <si>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</si>
  <si>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</si>
  <si>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</si>
  <si>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</si>
  <si>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</si>
  <si>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</si>
  <si>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</si>
  <si>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</si>
  <si>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</si>
  <si>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</si>
  <si>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</si>
  <si>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</si>
  <si>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</si>
  <si>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</si>
  <si>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</si>
  <si>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</si>
  <si>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</si>
  <si>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</si>
  <si>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</si>
  <si>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</si>
  <si>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</si>
  <si>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</si>
  <si>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</si>
  <si>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</si>
  <si>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</si>
  <si>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</si>
  <si>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</si>
  <si>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</si>
  <si>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</si>
  <si>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</si>
  <si>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</si>
  <si>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</si>
  <si>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</si>
  <si>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</si>
  <si>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</si>
  <si>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</si>
  <si>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</si>
  <si>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</si>
  <si>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</si>
  <si>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</si>
  <si>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</si>
  <si>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</si>
  <si>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</si>
  <si>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</si>
  <si>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</si>
  <si>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</si>
  <si>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</si>
  <si>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</si>
  <si>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</si>
  <si>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</si>
  <si>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</si>
  <si>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</si>
  <si>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</si>
  <si>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</si>
  <si>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</si>
  <si>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</si>
  <si>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</si>
  <si>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</si>
  <si>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</si>
  <si>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</si>
  <si>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</si>
  <si>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</si>
  <si>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</si>
  <si>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</si>
  <si>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</si>
  <si>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</si>
  <si>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</si>
  <si>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</si>
  <si>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</si>
  <si>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</si>
  <si>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</si>
  <si>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</si>
  <si>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</si>
  <si>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</si>
  <si>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</si>
  <si>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</si>
  <si>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</si>
  <si>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</si>
  <si>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</si>
  <si>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</si>
  <si>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</si>
  <si>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</si>
  <si>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</si>
  <si>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</si>
  <si>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</si>
  <si>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</si>
  <si>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</si>
  <si>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</si>
  <si>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</si>
  <si>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</si>
  <si>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</si>
  <si>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</si>
  <si>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</si>
  <si>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</si>
  <si>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</si>
  <si>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</si>
  <si>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</si>
  <si>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</si>
  <si>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</si>
  <si>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</si>
  <si>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</si>
  <si>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</si>
  <si>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</si>
  <si>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</si>
  <si>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</si>
  <si>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</si>
  <si>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</si>
  <si>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</si>
  <si>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</si>
  <si>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</si>
  <si>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</si>
  <si>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</si>
  <si>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</si>
  <si>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</si>
  <si>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</si>
  <si>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</si>
  <si>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</si>
  <si>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</si>
  <si>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</si>
  <si>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</si>
  <si>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</si>
  <si>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</si>
  <si>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</si>
  <si>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</si>
  <si>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</si>
  <si>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</si>
  <si>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</si>
  <si>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</si>
  <si>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</si>
  <si>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</si>
  <si>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</si>
  <si>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</si>
  <si>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</si>
  <si>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</si>
  <si>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</si>
  <si>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</si>
  <si>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</si>
  <si>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</si>
  <si>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</si>
  <si>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</si>
  <si>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</si>
  <si>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</si>
  <si>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</si>
  <si>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</si>
  <si>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</si>
  <si>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</si>
  <si>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</si>
  <si>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</si>
  <si>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</si>
  <si>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</si>
  <si>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</si>
  <si>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</si>
  <si>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</si>
  <si>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</si>
  <si>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</si>
  <si>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</si>
  <si>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</si>
  <si>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</si>
  <si>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</si>
  <si>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</si>
  <si>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</si>
  <si>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</si>
  <si>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</si>
  <si>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</si>
  <si>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</si>
  <si>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</si>
  <si>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</si>
  <si>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</si>
  <si>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</si>
  <si>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</si>
  <si>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</si>
  <si>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</si>
  <si>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</si>
  <si>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</si>
  <si>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</si>
  <si>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</si>
  <si>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</si>
  <si>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</si>
  <si>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</si>
  <si>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</si>
  <si>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</si>
  <si>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</si>
  <si>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</si>
  <si>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</si>
  <si>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</si>
  <si>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</si>
  <si>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</si>
  <si>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</si>
  <si>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</si>
  <si>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</si>
  <si>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</si>
  <si>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</si>
  <si>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</si>
  <si>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</si>
  <si>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</si>
  <si>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</si>
  <si>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</si>
  <si>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</si>
  <si>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</si>
  <si>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</si>
  <si>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</si>
  <si>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</si>
  <si>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</si>
  <si>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</si>
  <si>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</si>
  <si>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</si>
  <si>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</si>
  <si>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</si>
  <si>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</si>
  <si>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</si>
  <si>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</si>
  <si>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</si>
  <si>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</si>
  <si>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</si>
  <si>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</si>
  <si>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</si>
  <si>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</si>
  <si>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</si>
  <si>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</si>
  <si>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</si>
  <si>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</si>
  <si>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</si>
  <si>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</si>
  <si>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</si>
  <si>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</si>
  <si>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</si>
  <si>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</si>
  <si>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</si>
  <si>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</si>
  <si>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</si>
  <si>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</si>
  <si>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</si>
  <si>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</si>
  <si>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</si>
  <si>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</si>
  <si>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</si>
  <si>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</si>
  <si>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</si>
  <si>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</si>
  <si>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</si>
  <si>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</si>
  <si>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</si>
  <si>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</si>
  <si>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</si>
  <si>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</si>
  <si>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</si>
  <si>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</si>
  <si>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</si>
  <si>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</si>
  <si>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</si>
  <si>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</si>
  <si>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</si>
  <si>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</si>
  <si>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</si>
  <si>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</si>
  <si>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</si>
  <si>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</si>
  <si>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</si>
  <si>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</si>
  <si>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</si>
  <si>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</si>
  <si>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</si>
  <si>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</si>
  <si>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</si>
  <si>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</si>
  <si>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</si>
  <si>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</si>
  <si>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</si>
  <si>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</si>
  <si>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</si>
  <si>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</si>
  <si>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</si>
  <si>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</si>
  <si>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</si>
  <si>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</si>
  <si>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</si>
  <si>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</si>
  <si>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</si>
  <si>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</si>
  <si>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</si>
  <si>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</si>
  <si>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</si>
  <si>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</si>
  <si>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</si>
  <si>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</si>
  <si>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</si>
  <si>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</si>
  <si>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</si>
  <si>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</si>
  <si>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</si>
  <si>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</si>
  <si>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</si>
  <si>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</si>
  <si>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</si>
  <si>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</si>
  <si>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</si>
  <si>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</si>
  <si>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</si>
  <si>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</si>
  <si>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</si>
  <si>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</si>
  <si>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</si>
  <si>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</si>
  <si>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</si>
  <si>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</si>
  <si>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</si>
  <si>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</si>
  <si>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</si>
  <si>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</si>
  <si>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</si>
  <si>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</si>
  <si>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</si>
  <si>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</si>
  <si>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</si>
  <si>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</si>
  <si>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</si>
  <si>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</si>
  <si>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</si>
  <si>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</si>
  <si>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</si>
  <si>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</si>
  <si>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</si>
  <si>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</si>
  <si>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</si>
  <si>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</si>
  <si>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</si>
  <si>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</si>
  <si>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</si>
  <si>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</si>
  <si>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</si>
  <si>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</si>
  <si>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</si>
  <si>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</si>
  <si>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</si>
  <si>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</si>
  <si>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</si>
  <si>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</si>
  <si>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</si>
  <si>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</si>
  <si>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</si>
  <si>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</si>
  <si>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</si>
  <si>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</si>
  <si>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</si>
  <si>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</si>
  <si>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</si>
  <si>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</si>
  <si>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</si>
  <si>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</si>
  <si>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</si>
  <si>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</si>
  <si>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</si>
  <si>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</si>
  <si>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</si>
  <si>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</si>
  <si>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</si>
  <si>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</si>
  <si>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</si>
  <si>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</si>
  <si>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</si>
  <si>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</si>
  <si>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</si>
  <si>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</si>
  <si>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</si>
  <si>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</si>
  <si>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</si>
  <si>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</si>
  <si>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</si>
  <si>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</si>
  <si>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</si>
  <si>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</si>
  <si>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</si>
  <si>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</si>
  <si>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</si>
  <si>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</si>
  <si>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</si>
  <si>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</si>
  <si>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</si>
  <si>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</si>
  <si>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</si>
  <si>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</si>
  <si>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</si>
  <si>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</si>
  <si>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</si>
  <si>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</si>
  <si>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</si>
  <si>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</si>
  <si>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</si>
  <si>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</si>
  <si>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</si>
  <si>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</si>
  <si>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</si>
  <si>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</si>
  <si>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</si>
  <si>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</si>
  <si>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</si>
  <si>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</si>
  <si>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</si>
  <si>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</si>
  <si>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</si>
  <si>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</si>
  <si>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</si>
  <si>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</si>
  <si>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</si>
  <si>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</si>
  <si>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</si>
  <si>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</si>
  <si>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</si>
  <si>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</si>
  <si>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</si>
  <si>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</si>
  <si>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</si>
  <si>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</si>
  <si>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</si>
  <si>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</si>
  <si>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</si>
  <si>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</si>
  <si>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</si>
  <si>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</si>
  <si>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</si>
  <si>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</si>
  <si>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</si>
  <si>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</si>
  <si>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</si>
  <si>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</si>
  <si>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</si>
  <si>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</si>
  <si>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</si>
  <si>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</si>
  <si>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</si>
  <si>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</si>
  <si>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</si>
  <si>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</si>
  <si>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</si>
  <si>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</si>
  <si>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</si>
  <si>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</si>
  <si>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</si>
  <si>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</si>
  <si>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</si>
  <si>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</si>
  <si>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</si>
  <si>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</si>
  <si>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</si>
  <si>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</si>
  <si>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</si>
  <si>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</si>
  <si>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</si>
  <si>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</si>
  <si>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</si>
  <si>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</si>
  <si>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</si>
  <si>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</si>
  <si>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</si>
  <si>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</si>
  <si>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</si>
  <si>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</si>
  <si>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</si>
  <si>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</si>
  <si>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</si>
  <si>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</si>
  <si>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</si>
  <si>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</si>
  <si>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</si>
  <si>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</si>
  <si>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</si>
  <si>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</si>
  <si>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</si>
  <si>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</si>
  <si>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</si>
  <si>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</si>
  <si>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</si>
  <si>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</si>
  <si>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</si>
  <si>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</si>
  <si>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</si>
  <si>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</si>
  <si>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</si>
  <si>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</si>
  <si>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</si>
  <si>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</si>
  <si>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</si>
  <si>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</si>
  <si>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</si>
  <si>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</si>
  <si>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</si>
  <si>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</si>
  <si>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</si>
  <si>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</si>
  <si>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</si>
  <si>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</si>
  <si>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</si>
  <si>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</si>
  <si>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</si>
  <si>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</si>
  <si>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</si>
  <si>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</si>
  <si>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</si>
  <si>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</si>
  <si>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</si>
  <si>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</si>
  <si>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</si>
  <si>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</si>
  <si>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</si>
  <si>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</si>
  <si>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</si>
  <si>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</si>
  <si>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</si>
  <si>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</si>
  <si>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</si>
  <si>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</si>
  <si>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</si>
  <si>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</si>
  <si>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</si>
  <si>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</si>
  <si>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</si>
  <si>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</si>
  <si>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</si>
  <si>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</si>
  <si>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</si>
  <si>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</si>
  <si>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</si>
  <si>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</si>
  <si>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</si>
  <si>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</si>
  <si>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</si>
  <si>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</si>
  <si>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</si>
  <si>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</si>
  <si>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</si>
  <si>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</si>
  <si>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</si>
  <si>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</si>
  <si>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</si>
  <si>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</si>
  <si>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</si>
  <si>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</si>
  <si>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</si>
  <si>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</si>
  <si>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</si>
  <si>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</si>
  <si>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</si>
  <si>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</si>
  <si>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</si>
  <si>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</si>
  <si>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</si>
  <si>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</si>
  <si>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</si>
  <si>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</si>
  <si>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</si>
  <si>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</si>
  <si>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</si>
  <si>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</si>
  <si>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</si>
  <si>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</si>
  <si>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</si>
  <si>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</si>
  <si>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</si>
  <si>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</si>
  <si>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</si>
  <si>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</si>
  <si>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</si>
  <si>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</si>
  <si>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</si>
  <si>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</si>
  <si>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</si>
  <si>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</si>
  <si>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</si>
  <si>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</si>
  <si>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</si>
  <si>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</si>
  <si>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</si>
  <si>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</si>
  <si>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</si>
  <si>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</si>
  <si>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</si>
  <si>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</si>
  <si>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</si>
  <si>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</si>
  <si>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</si>
  <si>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</si>
  <si>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</si>
  <si>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</si>
  <si>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</si>
  <si>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</si>
  <si>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</si>
  <si>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</si>
  <si>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</si>
  <si>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</si>
  <si>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</si>
  <si>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</si>
  <si>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</si>
  <si>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</si>
  <si>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</si>
  <si>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</si>
  <si>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</si>
  <si>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</si>
  <si>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</si>
  <si>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</si>
  <si>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</si>
  <si>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</si>
  <si>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</si>
  <si>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</si>
  <si>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</si>
  <si>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</si>
  <si>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</si>
  <si>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</si>
  <si>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</si>
  <si>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</si>
  <si>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</si>
  <si>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</si>
  <si>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</si>
  <si>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</si>
  <si>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</si>
  <si>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</si>
  <si>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</si>
  <si>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</si>
  <si>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</si>
  <si>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</si>
  <si>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</si>
  <si>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</si>
  <si>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</si>
  <si>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</si>
  <si>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</si>
  <si>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</si>
  <si>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</si>
  <si>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</si>
  <si>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</si>
  <si>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</si>
  <si>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</si>
  <si>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</si>
  <si>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</si>
  <si>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</si>
  <si>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</si>
  <si>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</si>
  <si>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</si>
  <si>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</si>
  <si>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</si>
  <si>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</si>
  <si>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</si>
  <si>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</si>
  <si>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</si>
  <si>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</si>
  <si>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</si>
  <si>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</si>
  <si>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</si>
  <si>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</si>
  <si>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</si>
  <si>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</si>
  <si>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</si>
  <si>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</si>
  <si>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</si>
  <si>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</si>
  <si>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</si>
  <si>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</si>
  <si>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</si>
  <si>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</si>
  <si>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</si>
  <si>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</si>
  <si>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</si>
  <si>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</si>
  <si>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</si>
  <si>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</si>
  <si>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</si>
  <si>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</si>
  <si>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</si>
  <si>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</si>
  <si>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</si>
  <si>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</si>
  <si>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</si>
  <si>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</si>
  <si>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</si>
  <si>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</si>
  <si>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</si>
  <si>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</si>
  <si>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</si>
  <si>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</si>
  <si>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</si>
  <si>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</si>
  <si>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</si>
  <si>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</si>
  <si>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</si>
  <si>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</si>
  <si>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</si>
  <si>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</si>
  <si>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</si>
  <si>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</si>
  <si>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</si>
  <si>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</si>
  <si>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</si>
  <si>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</si>
  <si>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</si>
  <si>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</si>
  <si>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</si>
  <si>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</si>
  <si>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</si>
  <si>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</si>
  <si>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</si>
  <si>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</si>
  <si>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</si>
  <si>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</si>
  <si>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</si>
  <si>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</si>
  <si>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</si>
  <si>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</si>
  <si>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</si>
  <si>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</si>
  <si>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</si>
  <si>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</si>
  <si>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</si>
  <si>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</si>
  <si>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</si>
  <si>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</si>
  <si>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</si>
  <si>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</si>
  <si>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</si>
  <si>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</si>
  <si>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</si>
  <si>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</si>
  <si>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</si>
  <si>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</si>
  <si>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</si>
  <si>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</si>
  <si>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</si>
  <si>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</si>
  <si>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</si>
  <si>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</si>
  <si>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</si>
  <si>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</si>
  <si>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</si>
  <si>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</si>
  <si>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</si>
  <si>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</si>
  <si>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</si>
  <si>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</si>
  <si>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</si>
  <si>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</si>
  <si>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</si>
  <si>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</si>
  <si>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</si>
  <si>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</si>
  <si>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</si>
  <si>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</si>
  <si>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</si>
  <si>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</si>
  <si>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</si>
  <si>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</si>
  <si>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</si>
  <si>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</si>
  <si>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</si>
  <si>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</si>
  <si>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</si>
  <si>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</si>
  <si>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</si>
  <si>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</si>
  <si>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</si>
  <si>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</si>
  <si>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</si>
  <si>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</si>
  <si>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</si>
  <si>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</si>
  <si>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</si>
  <si>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</si>
  <si>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</si>
  <si>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</si>
  <si>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</si>
  <si>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</si>
  <si>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</si>
  <si>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</si>
  <si>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</si>
  <si>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</si>
  <si>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</si>
  <si>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</si>
  <si>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</si>
  <si>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</si>
  <si>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</si>
  <si>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</si>
  <si>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</si>
  <si>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</si>
  <si>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</si>
  <si>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</si>
  <si>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</si>
  <si>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</si>
  <si>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</si>
  <si>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</si>
  <si>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</si>
  <si>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</si>
  <si>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</si>
  <si>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</si>
  <si>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</si>
  <si>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</si>
  <si>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</si>
  <si>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</si>
  <si>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</si>
  <si>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</si>
  <si>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</si>
  <si>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</si>
  <si>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</si>
  <si>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</si>
  <si>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</si>
  <si>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</si>
  <si>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</si>
  <si>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</si>
  <si>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</si>
  <si>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</si>
  <si>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</si>
  <si>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</si>
  <si>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</si>
  <si>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</si>
  <si>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</si>
  <si>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</si>
  <si>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</si>
  <si>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</si>
  <si>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</si>
  <si>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</si>
  <si>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</si>
  <si>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</si>
  <si>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</si>
  <si>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</si>
  <si>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</si>
  <si>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</si>
  <si>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</si>
  <si>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</si>
  <si>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</si>
  <si>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</si>
  <si>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</si>
  <si>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</si>
  <si>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</si>
  <si>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</si>
  <si>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</si>
  <si>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</si>
  <si>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</si>
  <si>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</si>
  <si>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</si>
  <si>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</si>
  <si>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</si>
  <si>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</si>
  <si>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</si>
  <si>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</si>
  <si>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</si>
  <si>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</si>
  <si>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</si>
  <si>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</si>
  <si>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</si>
  <si>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</si>
  <si>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</si>
  <si>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</si>
  <si>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</si>
  <si>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</si>
  <si>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</si>
  <si>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</si>
  <si>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</si>
  <si>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</si>
  <si>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</si>
  <si>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</si>
  <si>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</si>
  <si>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</si>
  <si>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</si>
  <si>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</si>
  <si>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</si>
  <si>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</si>
  <si>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</si>
  <si>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</si>
  <si>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</si>
  <si>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</si>
  <si>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</si>
  <si>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</si>
  <si>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</si>
  <si>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</si>
  <si>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</si>
  <si>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</si>
  <si>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</si>
  <si>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</si>
  <si>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</si>
  <si>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</si>
  <si>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</si>
  <si>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</si>
  <si>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</si>
  <si>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</si>
  <si>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</si>
  <si>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</si>
  <si>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</si>
  <si>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</si>
  <si>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</si>
  <si>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</si>
  <si>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</si>
  <si>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</si>
  <si>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</si>
  <si>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</si>
  <si>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</si>
  <si>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</si>
  <si>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</si>
  <si>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</si>
  <si>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</si>
  <si>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</si>
  <si>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</si>
  <si>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</si>
  <si>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</si>
  <si>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</si>
  <si>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</si>
  <si>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</si>
  <si>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</si>
  <si>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</si>
  <si>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</si>
  <si>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</si>
  <si>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</si>
  <si>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</si>
  <si>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</si>
  <si>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</si>
  <si>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</si>
  <si>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</si>
  <si>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</si>
  <si>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</si>
  <si>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</si>
  <si>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</si>
  <si>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</si>
  <si>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</si>
  <si>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</si>
  <si>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</si>
  <si>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</si>
  <si>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</si>
  <si>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</si>
  <si>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</si>
  <si>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</si>
  <si>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</si>
  <si>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</si>
  <si>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</si>
  <si>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</si>
  <si>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</si>
  <si>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</si>
  <si>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</si>
  <si>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</si>
  <si>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</si>
  <si>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</si>
  <si>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</si>
  <si>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</si>
  <si>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</si>
  <si>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</si>
  <si>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</si>
  <si>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</si>
  <si>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</si>
  <si>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</si>
  <si>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</si>
  <si>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</si>
  <si>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</si>
  <si>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</si>
  <si>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</si>
  <si>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</si>
  <si>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</si>
  <si>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</si>
  <si>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</si>
  <si>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</si>
  <si>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</si>
  <si>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</si>
  <si>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</si>
  <si>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</si>
  <si>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</si>
  <si>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</si>
  <si>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</si>
  <si>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</si>
  <si>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</si>
  <si>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</si>
  <si>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</si>
  <si>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</si>
  <si>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</si>
  <si>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</si>
  <si>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</si>
  <si>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</si>
  <si>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</si>
  <si>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</si>
  <si>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</si>
  <si>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</si>
  <si>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</si>
  <si>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</si>
  <si>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</si>
  <si>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</si>
  <si>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</si>
  <si>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</si>
  <si>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</si>
  <si>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</si>
  <si>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</si>
  <si>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</si>
  <si>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</si>
  <si>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</si>
  <si>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</si>
  <si>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</si>
  <si>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</si>
  <si>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</si>
  <si>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</si>
  <si>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</si>
  <si>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</si>
  <si>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</si>
  <si>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</si>
  <si>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</si>
  <si>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</si>
  <si>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</si>
  <si>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</si>
  <si>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</si>
  <si>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</si>
  <si>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</si>
  <si>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</si>
  <si>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</si>
  <si>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</si>
  <si>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</si>
  <si>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</si>
  <si>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</si>
  <si>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</si>
  <si>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</si>
  <si>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</si>
  <si>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</si>
  <si>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</si>
  <si>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</si>
  <si>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</si>
  <si>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</si>
  <si>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</si>
  <si>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</si>
  <si>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</si>
  <si>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</si>
  <si>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</si>
  <si>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</si>
  <si>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</si>
  <si>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</si>
  <si>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</si>
  <si>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</si>
  <si>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</si>
  <si>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</si>
  <si>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</si>
  <si>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</si>
  <si>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</si>
  <si>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</si>
  <si>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</si>
  <si>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</si>
  <si>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</si>
  <si>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</si>
  <si>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</si>
  <si>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</si>
  <si>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</si>
  <si>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</si>
  <si>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</si>
  <si>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</si>
  <si>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</si>
  <si>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</si>
  <si>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</si>
  <si>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</si>
  <si>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</si>
  <si>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</si>
  <si>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</si>
  <si>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</si>
  <si>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</si>
  <si>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</si>
  <si>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</si>
  <si>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</si>
  <si>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</si>
  <si>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</si>
  <si>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</si>
  <si>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</si>
  <si>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</si>
  <si>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</si>
  <si>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</si>
  <si>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</si>
  <si>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</si>
  <si>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</si>
  <si>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</si>
  <si>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</si>
  <si>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</si>
  <si>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</si>
  <si>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</si>
  <si>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</si>
  <si>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</si>
  <si>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</si>
  <si>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</si>
  <si>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</si>
  <si>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</si>
  <si>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</si>
  <si>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</si>
  <si>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</si>
  <si>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</si>
  <si>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</si>
  <si>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</si>
  <si>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</si>
  <si>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</si>
  <si>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</si>
  <si>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</si>
  <si>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</si>
  <si>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</si>
  <si>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</si>
  <si>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</si>
  <si>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</si>
  <si>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</si>
  <si>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</si>
  <si>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</si>
  <si>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</si>
  <si>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</si>
  <si>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</si>
  <si>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</si>
  <si>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</si>
  <si>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</si>
  <si>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</si>
  <si>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</si>
  <si>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</si>
  <si>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</si>
  <si>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</si>
  <si>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</si>
  <si>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</si>
  <si>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</si>
  <si>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</si>
  <si>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</si>
  <si>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</si>
  <si>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</si>
  <si>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</si>
  <si>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</si>
  <si>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</si>
  <si>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</si>
  <si>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</si>
  <si>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</si>
  <si>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</si>
  <si>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</si>
  <si>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</si>
  <si>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</si>
  <si>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</si>
  <si>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</si>
  <si>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</si>
  <si>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</si>
  <si>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</si>
  <si>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</si>
  <si>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</si>
  <si>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</si>
  <si>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</si>
  <si>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</si>
  <si>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</si>
  <si>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</si>
  <si>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</si>
  <si>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</si>
  <si>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</si>
  <si>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</si>
  <si>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</si>
  <si>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</si>
  <si>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</si>
  <si>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</si>
  <si>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</si>
  <si>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</si>
  <si>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</si>
  <si>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</si>
  <si>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</si>
  <si>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</si>
  <si>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</si>
  <si>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</si>
  <si>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</si>
  <si>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</si>
  <si>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</si>
  <si>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</si>
  <si>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</si>
  <si>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</si>
  <si>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</si>
  <si>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</si>
  <si>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</si>
  <si>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</si>
  <si>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</si>
  <si>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</si>
  <si>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</si>
  <si>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</si>
  <si>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</si>
  <si>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</si>
  <si>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</si>
  <si>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</si>
  <si>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</si>
  <si>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</si>
  <si>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</si>
  <si>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</si>
  <si>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</si>
  <si>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</si>
  <si>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</si>
  <si>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</si>
  <si>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</si>
  <si>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</si>
  <si>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</si>
  <si>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</si>
  <si>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</si>
  <si>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</si>
  <si>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</si>
  <si>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</si>
  <si>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</si>
  <si>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</si>
  <si>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</si>
  <si>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</si>
  <si>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</si>
  <si>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</si>
  <si>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</si>
  <si>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</si>
  <si>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</si>
  <si>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</si>
  <si>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</si>
  <si>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</si>
  <si>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</si>
  <si>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</si>
  <si>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</si>
  <si>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</si>
  <si>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</si>
  <si>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</si>
  <si>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</si>
  <si>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</si>
  <si>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</si>
  <si>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</si>
  <si>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</si>
  <si>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</si>
  <si>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</si>
  <si>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</si>
  <si>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</si>
  <si>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</si>
  <si>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</si>
  <si>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</si>
  <si>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</si>
  <si>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</si>
  <si>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</si>
  <si>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</si>
  <si>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</si>
  <si>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</si>
  <si>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</si>
  <si>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</si>
  <si>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</si>
  <si>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</si>
  <si>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</si>
  <si>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</si>
  <si>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</si>
  <si>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</si>
  <si>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</si>
  <si>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</si>
  <si>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</si>
  <si>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</si>
  <si>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</si>
  <si>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</si>
  <si>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</si>
  <si>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</si>
  <si>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</si>
  <si>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</si>
  <si>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</si>
  <si>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</si>
  <si>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</si>
  <si>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</si>
  <si>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</si>
  <si>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</si>
  <si>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</si>
  <si>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</si>
  <si>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</si>
  <si>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</si>
  <si>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</si>
  <si>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</si>
  <si>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</si>
  <si>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</si>
  <si>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</si>
  <si>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</si>
  <si>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</si>
  <si>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</si>
  <si>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</si>
  <si>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</si>
  <si>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</si>
  <si>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</si>
  <si>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</si>
  <si>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</si>
  <si>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</si>
  <si>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</si>
  <si>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</si>
  <si>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</si>
  <si>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</si>
  <si>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</si>
  <si>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</si>
  <si>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</si>
  <si>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</si>
  <si>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</si>
  <si>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</si>
  <si>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</si>
  <si>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</si>
  <si>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</si>
  <si>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</si>
  <si>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</si>
  <si>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</si>
  <si>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</si>
  <si>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</si>
  <si>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</si>
  <si>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</si>
  <si>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</si>
  <si>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</si>
  <si>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</si>
  <si>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</si>
  <si>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</si>
  <si>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</si>
  <si>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</si>
  <si>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</si>
  <si>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</si>
  <si>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</si>
  <si>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</si>
  <si>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</si>
  <si>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</si>
  <si>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</si>
  <si>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</si>
  <si>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</si>
  <si>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</si>
  <si>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</si>
  <si>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</si>
  <si>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</si>
  <si>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</si>
  <si>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</si>
  <si>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</si>
  <si>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</si>
  <si>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</si>
  <si>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</si>
  <si>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</si>
  <si>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</si>
  <si>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</si>
  <si>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</si>
  <si>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</si>
  <si>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</si>
  <si>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</si>
  <si>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</si>
  <si>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</si>
  <si>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</si>
  <si>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</si>
  <si>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</si>
  <si>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</si>
  <si>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</si>
  <si>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</si>
  <si>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</si>
  <si>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</si>
  <si>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</si>
  <si>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</si>
  <si>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</si>
  <si>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</si>
  <si>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</si>
  <si>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</si>
  <si>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</si>
  <si>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</si>
  <si>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</si>
  <si>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</si>
  <si>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</si>
  <si>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</si>
  <si>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</si>
  <si>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</si>
  <si>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</si>
  <si>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</si>
  <si>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</si>
  <si>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</si>
  <si>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</si>
  <si>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</si>
  <si>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</si>
  <si>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</si>
  <si>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</si>
  <si>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</si>
  <si>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</si>
  <si>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</si>
  <si>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</si>
  <si>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</si>
  <si>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</si>
  <si>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</si>
  <si>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</si>
  <si>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</si>
  <si>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</si>
  <si>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</si>
  <si>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</si>
  <si>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</si>
  <si>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</si>
  <si>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</si>
  <si>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</si>
  <si>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</si>
  <si>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</si>
  <si>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</si>
  <si>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</si>
  <si>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</si>
  <si>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</si>
  <si>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</si>
  <si>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</si>
  <si>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</si>
  <si>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</si>
  <si>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</si>
  <si>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</si>
  <si>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</si>
  <si>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</si>
  <si>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</si>
  <si>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</si>
  <si>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</si>
  <si>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</si>
  <si>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</si>
  <si>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</si>
  <si>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</si>
  <si>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</si>
  <si>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</si>
  <si>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</si>
  <si>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</si>
  <si>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</si>
  <si>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</si>
  <si>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</si>
  <si>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</si>
  <si>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</si>
  <si>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</si>
  <si>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</si>
  <si>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</si>
  <si>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</si>
  <si>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</si>
  <si>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</si>
  <si>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</si>
  <si>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</si>
  <si>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</si>
  <si>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</si>
  <si>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</si>
  <si>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</si>
  <si>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</si>
  <si>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</si>
  <si>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</si>
  <si>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</si>
  <si>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</si>
  <si>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</si>
  <si>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</si>
  <si>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</si>
  <si>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</si>
  <si>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</si>
  <si>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</si>
  <si>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</si>
  <si>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</si>
  <si>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</si>
  <si>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</si>
  <si>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</si>
  <si>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</si>
  <si>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</si>
  <si>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</si>
  <si>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</si>
  <si>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</si>
  <si>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</si>
  <si>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</si>
  <si>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</si>
  <si>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</si>
  <si>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</si>
  <si>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</si>
  <si>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</si>
  <si>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</si>
  <si>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</si>
  <si>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</si>
  <si>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</si>
  <si>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</si>
  <si>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</si>
  <si>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</si>
  <si>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</si>
  <si>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</si>
  <si>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</si>
  <si>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</si>
  <si>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</si>
  <si>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</si>
  <si>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</si>
  <si>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</si>
  <si>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</si>
  <si>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</si>
  <si>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</si>
  <si>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</si>
  <si>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</si>
  <si>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</si>
  <si>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</si>
  <si>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</si>
  <si>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</si>
  <si>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</si>
  <si>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</si>
  <si>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</si>
  <si>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</si>
  <si>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</si>
  <si>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</si>
  <si>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</si>
  <si>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</si>
  <si>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</si>
  <si>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</si>
  <si>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</si>
  <si>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</si>
  <si>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</si>
  <si>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</si>
  <si>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</si>
  <si>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</si>
  <si>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</si>
  <si>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</si>
  <si>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</si>
  <si>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</si>
  <si>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</si>
  <si>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</si>
  <si>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</si>
  <si>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</si>
  <si>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</si>
  <si>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</si>
  <si>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</si>
  <si>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</si>
  <si>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</si>
  <si>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</si>
  <si>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</si>
  <si>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</si>
  <si>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</si>
  <si>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</si>
  <si>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</si>
  <si>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</si>
  <si>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</si>
  <si>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</si>
  <si>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</si>
  <si>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</si>
  <si>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</si>
  <si>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</si>
  <si>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</si>
  <si>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</si>
  <si>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</si>
  <si>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</si>
  <si>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</si>
  <si>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</si>
  <si>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</si>
  <si>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</si>
  <si>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</si>
  <si>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</si>
  <si>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</si>
  <si>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</si>
  <si>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</si>
  <si>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</si>
  <si>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</si>
  <si>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</si>
  <si>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</si>
  <si>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</si>
  <si>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</si>
  <si>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</si>
  <si>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</si>
  <si>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</si>
  <si>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</si>
  <si>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</si>
  <si>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</si>
  <si>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</si>
  <si>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</si>
  <si>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</si>
  <si>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</si>
  <si>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</si>
  <si>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</si>
  <si>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</si>
  <si>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</si>
  <si>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</si>
  <si>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</si>
  <si>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</si>
  <si>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</si>
  <si>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</si>
  <si>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</si>
  <si>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</si>
  <si>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</si>
  <si>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</si>
  <si>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</si>
  <si>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</si>
  <si>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</si>
  <si>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</si>
  <si>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</si>
  <si>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</si>
  <si>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</si>
  <si>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</si>
  <si>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</si>
  <si>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</si>
  <si>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</si>
  <si>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</si>
  <si>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</si>
  <si>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</si>
  <si>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</si>
  <si>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</si>
  <si>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</si>
  <si>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</si>
  <si>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</si>
  <si>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</si>
  <si>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</si>
  <si>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</si>
  <si>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</si>
  <si>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</si>
  <si>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</si>
  <si>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</si>
  <si>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</si>
  <si>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</si>
  <si>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</si>
  <si>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</si>
  <si>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</si>
  <si>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</si>
  <si>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</si>
  <si>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</si>
  <si>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</si>
  <si>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</si>
  <si>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</si>
  <si>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</si>
  <si>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</si>
  <si>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</si>
  <si>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</si>
  <si>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</si>
  <si>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</si>
  <si>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</si>
  <si>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</si>
  <si>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</si>
  <si>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</si>
  <si>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</si>
  <si>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</si>
  <si>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</si>
  <si>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</si>
  <si>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</si>
  <si>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</si>
  <si>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</si>
  <si>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</si>
  <si>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</si>
  <si>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</si>
  <si>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</si>
  <si>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</si>
  <si>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</si>
  <si>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</si>
  <si>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</si>
  <si>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</si>
  <si>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</si>
  <si>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</si>
  <si>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</si>
  <si>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</si>
  <si>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</si>
  <si>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</si>
  <si>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</si>
  <si>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</si>
  <si>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</si>
  <si>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</si>
  <si>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</si>
  <si>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</si>
  <si>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</si>
  <si>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</si>
  <si>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</si>
  <si>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</si>
  <si>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</si>
  <si>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</si>
  <si>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</si>
  <si>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</si>
  <si>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</si>
  <si>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</si>
  <si>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</si>
  <si>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</si>
  <si>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</si>
  <si>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</si>
  <si>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</si>
  <si>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</si>
  <si>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</si>
  <si>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</si>
  <si>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</si>
  <si>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</si>
  <si>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</si>
  <si>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</si>
  <si>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</si>
  <si>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</si>
  <si>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</si>
  <si>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</si>
  <si>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</si>
  <si>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</si>
  <si>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</si>
  <si>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</si>
  <si>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</si>
  <si>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</si>
  <si>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</si>
  <si>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</si>
  <si>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</si>
  <si>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</si>
  <si>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</si>
  <si>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</si>
  <si>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</si>
  <si>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</si>
  <si>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</si>
  <si>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</si>
  <si>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</si>
  <si>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</si>
  <si>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</si>
  <si>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</si>
  <si>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</si>
  <si>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</si>
  <si>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</si>
  <si>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</si>
  <si>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</si>
  <si>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</si>
  <si>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</si>
  <si>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</si>
  <si>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</si>
  <si>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</si>
  <si>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</si>
  <si>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</si>
  <si>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</si>
  <si>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</si>
  <si>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</si>
  <si>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</si>
  <si>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</si>
  <si>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</si>
  <si>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</si>
  <si>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</si>
  <si>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</si>
  <si>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</si>
  <si>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</si>
  <si>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</si>
  <si>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</si>
  <si>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</si>
  <si>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</si>
  <si>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</si>
  <si>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</si>
  <si>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</si>
  <si>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</si>
  <si>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</si>
  <si>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</si>
  <si>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</si>
  <si>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</si>
  <si>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</si>
  <si>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</si>
  <si>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</si>
  <si>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</si>
  <si>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</si>
  <si>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</si>
  <si>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</si>
  <si>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</si>
  <si>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</si>
  <si>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</si>
  <si>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</si>
  <si>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</si>
  <si>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</si>
  <si>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</si>
  <si>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</si>
  <si>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</si>
  <si>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</si>
  <si>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</si>
  <si>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</si>
  <si>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</si>
  <si>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</si>
  <si>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</si>
  <si>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</si>
  <si>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</si>
  <si>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</si>
  <si>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</si>
  <si>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</si>
  <si>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</si>
  <si>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</si>
  <si>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</si>
  <si>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</si>
  <si>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</si>
  <si>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</si>
  <si>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</si>
  <si>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</si>
  <si>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</si>
  <si>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</si>
  <si>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</si>
  <si>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</si>
  <si>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</si>
  <si>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</si>
  <si>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</si>
  <si>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</si>
  <si>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</si>
  <si>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</si>
  <si>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</si>
  <si>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</si>
  <si>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</si>
  <si>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</si>
  <si>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</si>
  <si>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</si>
  <si>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</si>
  <si>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</si>
  <si>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</si>
  <si>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</si>
  <si>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</si>
  <si>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</si>
  <si>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</si>
  <si>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</si>
  <si>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</si>
  <si>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</si>
  <si>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</si>
  <si>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</si>
  <si>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</si>
  <si>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</si>
  <si>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</si>
  <si>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</si>
  <si>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</si>
  <si>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</si>
  <si>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</si>
  <si>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</si>
  <si>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</si>
  <si>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</si>
  <si>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</si>
  <si>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</si>
  <si>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</si>
  <si>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</si>
  <si>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</si>
  <si>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</si>
  <si>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</si>
  <si>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</si>
  <si>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</si>
  <si>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</si>
  <si>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</si>
  <si>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</si>
  <si>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</si>
  <si>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</si>
  <si>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</si>
  <si>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</si>
  <si>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</si>
  <si>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</si>
  <si>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</si>
  <si>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</si>
  <si>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</si>
  <si>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</si>
  <si>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</si>
  <si>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</si>
  <si>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</si>
  <si>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</si>
  <si>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</si>
  <si>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</si>
  <si>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</si>
  <si>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</si>
  <si>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</si>
  <si>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</si>
  <si>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</si>
  <si>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</si>
  <si>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</si>
  <si>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</si>
  <si>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</si>
  <si>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</si>
  <si>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</si>
  <si>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</si>
  <si>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</si>
  <si>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</si>
  <si>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</si>
  <si>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</si>
  <si>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</si>
  <si>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</si>
  <si>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</si>
  <si>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</si>
  <si>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</si>
  <si>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</si>
  <si>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</si>
  <si>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</si>
  <si>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</si>
  <si>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</si>
  <si>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</si>
  <si>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</si>
  <si>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</si>
  <si>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</si>
  <si>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</si>
  <si>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</si>
  <si>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</si>
  <si>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</si>
  <si>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</si>
  <si>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</si>
  <si>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</si>
  <si>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</si>
  <si>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</si>
  <si>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</si>
  <si>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</si>
  <si>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</si>
  <si>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</si>
  <si>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</si>
  <si>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</si>
  <si>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</si>
  <si>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</si>
  <si>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</si>
  <si>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</si>
  <si>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</si>
  <si>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</si>
  <si>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</si>
  <si>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</si>
  <si>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</si>
  <si>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</si>
  <si>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</si>
  <si>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</si>
  <si>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</si>
  <si>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</si>
  <si>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</si>
  <si>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</si>
  <si>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</si>
  <si>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</si>
  <si>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</si>
  <si>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</si>
  <si>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</si>
  <si>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</si>
  <si>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</si>
  <si>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</si>
  <si>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</si>
  <si>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</si>
  <si>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</si>
  <si>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</si>
  <si>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</si>
  <si>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</si>
  <si>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</si>
  <si>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</si>
  <si>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</si>
  <si>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</si>
  <si>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</si>
  <si>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</si>
  <si>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</si>
  <si>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</si>
  <si>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</si>
  <si>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</si>
  <si>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</si>
  <si>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</si>
  <si>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</si>
  <si>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</si>
  <si>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</si>
  <si>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</si>
  <si>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</si>
  <si>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</si>
  <si>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</si>
  <si>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</si>
  <si>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</si>
  <si>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</si>
  <si>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</si>
  <si>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</si>
  <si>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</si>
  <si>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</si>
  <si>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</si>
  <si>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</si>
  <si>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</si>
  <si>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</si>
  <si>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</si>
  <si>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</si>
  <si>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</si>
  <si>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</si>
  <si>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</si>
  <si>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</si>
  <si>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</si>
  <si>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</si>
  <si>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</si>
  <si>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</si>
  <si>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</si>
  <si>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</si>
  <si>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</si>
  <si>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</si>
  <si>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</si>
  <si>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</si>
  <si>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</si>
  <si>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</si>
  <si>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</si>
  <si>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</si>
  <si>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</si>
  <si>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</si>
  <si>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</si>
  <si>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</si>
  <si>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</si>
  <si>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</si>
  <si>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</si>
  <si>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</si>
  <si>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</si>
  <si>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</si>
  <si>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</si>
  <si>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</si>
  <si>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</si>
  <si>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</si>
  <si>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</si>
  <si>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</si>
  <si>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</si>
  <si>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</si>
  <si>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</si>
  <si>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</si>
  <si>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</si>
  <si>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</si>
  <si>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</si>
  <si>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</si>
  <si>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</si>
  <si>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</si>
  <si>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</si>
  <si>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</si>
  <si>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</si>
  <si>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</si>
  <si>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</si>
  <si>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</si>
  <si>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</si>
  <si>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</si>
  <si>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</si>
  <si>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</si>
  <si>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</si>
  <si>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</si>
  <si>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</si>
  <si>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</si>
  <si>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</si>
  <si>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</si>
  <si>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</si>
  <si>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</si>
  <si>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</si>
  <si>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</si>
  <si>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</si>
  <si>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</si>
  <si>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</si>
  <si>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</si>
  <si>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</si>
  <si>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</si>
  <si>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</si>
  <si>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</si>
  <si>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</si>
  <si>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</si>
  <si>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</si>
  <si>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</si>
  <si>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</si>
  <si>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</si>
  <si>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</si>
  <si>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</si>
  <si>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</si>
  <si>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</si>
  <si>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</si>
  <si>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</si>
  <si>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</si>
  <si>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</si>
  <si>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</si>
  <si>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</si>
  <si>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</si>
  <si>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</si>
  <si>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</si>
  <si>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</si>
  <si>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</si>
  <si>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</si>
  <si>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</si>
  <si>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</si>
  <si>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</si>
  <si>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</si>
  <si>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</si>
  <si>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</si>
  <si>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</si>
  <si>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</si>
  <si>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</si>
  <si>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</si>
  <si>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</si>
  <si>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</si>
  <si>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</si>
  <si>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</si>
  <si>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</si>
  <si>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</si>
  <si>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</si>
  <si>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</si>
  <si>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</si>
  <si>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</si>
  <si>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</si>
  <si>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</si>
  <si>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</si>
  <si>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</si>
  <si>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</si>
  <si>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</si>
  <si>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</si>
  <si>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</si>
  <si>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</si>
  <si>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</si>
  <si>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</si>
  <si>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</si>
  <si>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</si>
  <si>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</si>
  <si>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</si>
  <si>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</si>
  <si>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</si>
  <si>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</si>
  <si>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</si>
  <si>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</si>
  <si>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</si>
  <si>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</si>
  <si>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</si>
  <si>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</si>
  <si>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</si>
  <si>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</si>
  <si>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</si>
  <si>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</si>
  <si>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</si>
  <si>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</si>
  <si>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</si>
  <si>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</si>
  <si>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</si>
  <si>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</si>
  <si>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</si>
  <si>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</si>
  <si>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</si>
  <si>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</si>
  <si>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</si>
  <si>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</si>
  <si>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</si>
  <si>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</si>
  <si>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</si>
  <si>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</si>
  <si>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</si>
  <si>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</si>
  <si>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</si>
  <si>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</si>
  <si>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</si>
  <si>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</si>
  <si>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Categry</t>
  </si>
  <si>
    <t>sales</t>
  </si>
  <si>
    <t>Sum of Quantity</t>
  </si>
  <si>
    <t>Count of Order ID</t>
  </si>
  <si>
    <t>Sum of Profit Margin</t>
  </si>
  <si>
    <t>KPI</t>
  </si>
  <si>
    <t>For the Year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</si>
</sst>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Times New Roman"/>
      <family val="1"/>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164" fontId="6" fillId="0" borderId="0" xfId="1" applyNumberFormat="1" applyFont="1" applyAlignment="1">
      <alignment horizontal="center"/>
    </xf>
    <xf numFmtId="165" fontId="0" fillId="0" borderId="4" xfId="0" applyNumberFormat="1" applyBorder="1"/>
    <xf numFmtId="165" fontId="0" fillId="0" borderId="5" xfId="0" applyNumberFormat="1" applyBorder="1"/>
    <xf numFmtId="4" fontId="0" fillId="0" borderId="0" xfId="0" applyNumberFormat="1"/>
    <xf numFmtId="0" fontId="0" fillId="0" borderId="5" xfId="0" applyBorder="1"/>
    <xf numFmtId="0" fontId="0" fillId="0" borderId="6" xfId="0" applyBorder="1"/>
    <xf numFmtId="0" fontId="0" fillId="0" borderId="7" xfId="0" applyBorder="1"/>
    <xf numFmtId="0" fontId="0" fillId="0" borderId="9" xfId="0" applyBorder="1"/>
    <xf numFmtId="0" fontId="0" fillId="0" borderId="2" xfId="0" applyBorder="1"/>
    <xf numFmtId="0" fontId="0" fillId="0" borderId="12" xfId="0" applyBorder="1"/>
    <xf numFmtId="0" fontId="0" fillId="0" borderId="10" xfId="0" applyBorder="1"/>
    <xf numFmtId="0" fontId="0" fillId="0" borderId="3" xfId="0" applyBorder="1"/>
    <xf numFmtId="0" fontId="0" fillId="0" borderId="13" xfId="0" applyBorder="1"/>
    <xf numFmtId="0" fontId="0" fillId="0" borderId="14" xfId="0" applyBorder="1"/>
    <xf numFmtId="0" fontId="0" fillId="0" borderId="0" xfId="0" applyAlignment="1">
      <alignment horizontal="left"/>
    </xf>
  </cellXfs>
  <cellStyles count="2">
    <cellStyle name="Normal" xfId="0" builtinId="0"/>
    <cellStyle name="Percent" xfId="1" builtinId="5"/>
  </cellStyles>
  <dxfs count="18">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b val="0"/>
        <i val="0"/>
        <color theme="0"/>
        <name val="Times New Roman"/>
        <family val="1"/>
        <scheme val="none"/>
      </font>
      <fill>
        <patternFill>
          <bgColor theme="1"/>
        </patternFill>
      </fill>
    </dxf>
    <dxf>
      <font>
        <b val="0"/>
        <i val="0"/>
        <name val="Times New Roman"/>
        <family val="1"/>
        <scheme val="none"/>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7"/>
      <tableStyleElement type="firstRowStripe" dxfId="16"/>
      <tableStyleElement type="secondRowStripe" dxfId="15"/>
    </tableStyle>
    <tableStyle name="Slicer Style 1" pivot="0" table="0" count="3" xr9:uid="{7CCC1836-20A4-4522-94EE-2BD9BBE9236C}">
      <tableStyleElement type="wholeTable" dxfId="14"/>
      <tableStyleElement type="headerRow" dxfId="13"/>
    </tableStyle>
  </tableStyles>
  <extLst>
    <ext xmlns:x14="http://schemas.microsoft.com/office/spreadsheetml/2009/9/main" uri="{46F421CA-312F-682f-3DD2-61675219B42D}">
      <x14:dxfs count="1">
        <dxf>
          <font>
            <b val="0"/>
            <i val="0"/>
            <name val="Times New Roman"/>
            <family val="1"/>
            <scheme val="none"/>
          </font>
          <fill>
            <patternFill>
              <bgColor theme="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FB8-45CA-9BC1-32F7539DDD57}"/>
            </c:ext>
          </c:extLst>
        </c:ser>
        <c:dLbls>
          <c:showLegendKey val="0"/>
          <c:showVal val="0"/>
          <c:showCatName val="0"/>
          <c:showSerName val="0"/>
          <c:showPercent val="0"/>
          <c:showBubbleSize val="0"/>
        </c:dLbls>
        <c:gapWidth val="219"/>
        <c:overlap val="-27"/>
        <c:axId val="33065007"/>
        <c:axId val="34001007"/>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8FB8-45CA-9BC1-32F7539DDD57}"/>
            </c:ext>
          </c:extLst>
        </c:ser>
        <c:dLbls>
          <c:showLegendKey val="0"/>
          <c:showVal val="0"/>
          <c:showCatName val="0"/>
          <c:showSerName val="0"/>
          <c:showPercent val="0"/>
          <c:showBubbleSize val="0"/>
        </c:dLbls>
        <c:marker val="1"/>
        <c:smooth val="0"/>
        <c:axId val="34001487"/>
        <c:axId val="33999567"/>
      </c:lineChart>
      <c:catAx>
        <c:axId val="3306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01007"/>
        <c:crosses val="autoZero"/>
        <c:auto val="1"/>
        <c:lblAlgn val="ctr"/>
        <c:lblOffset val="100"/>
        <c:noMultiLvlLbl val="0"/>
      </c:catAx>
      <c:valAx>
        <c:axId val="34001007"/>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65007"/>
        <c:crosses val="autoZero"/>
        <c:crossBetween val="between"/>
      </c:valAx>
      <c:valAx>
        <c:axId val="33999567"/>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01487"/>
        <c:crosses val="max"/>
        <c:crossBetween val="between"/>
      </c:valAx>
      <c:catAx>
        <c:axId val="34001487"/>
        <c:scaling>
          <c:orientation val="minMax"/>
        </c:scaling>
        <c:delete val="1"/>
        <c:axPos val="b"/>
        <c:numFmt formatCode="General" sourceLinked="1"/>
        <c:majorTickMark val="out"/>
        <c:minorTickMark val="none"/>
        <c:tickLblPos val="nextTo"/>
        <c:crossAx val="3399956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3333333333333835E-3"/>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3333333333333343E-2"/>
              <c:y val="-2.7777777777777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43D-4574-8FAD-A0AA1786BD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3D-4574-8FAD-A0AA1786BD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543D-4574-8FAD-A0AA1786BD7A}"/>
              </c:ext>
            </c:extLst>
          </c:dPt>
          <c:dLbls>
            <c:dLbl>
              <c:idx val="0"/>
              <c:layout>
                <c:manualLayout>
                  <c:x val="0.1"/>
                  <c:y val="-5.0925925925925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3D-4574-8FAD-A0AA1786BD7A}"/>
                </c:ext>
              </c:extLst>
            </c:dLbl>
            <c:dLbl>
              <c:idx val="1"/>
              <c:layout>
                <c:manualLayout>
                  <c:x val="-8.3333333333333835E-3"/>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43D-4574-8FAD-A0AA1786BD7A}"/>
                </c:ext>
              </c:extLst>
            </c:dLbl>
            <c:dLbl>
              <c:idx val="2"/>
              <c:layout>
                <c:manualLayout>
                  <c:x val="-8.3333333333333343E-2"/>
                  <c:y val="-2.7777777777777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43D-4574-8FAD-A0AA1786BD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43D-4574-8FAD-A0AA1786BD7A}"/>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[E-CommerceAnalysis.xlsx]Top 5!PivotTable9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10597302504816955"/>
          <c:w val="0.93888888888888888"/>
          <c:h val="0.89402697495183048"/>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719-434D-B53E-FD0FEC803399}"/>
            </c:ext>
          </c:extLst>
        </c:ser>
        <c:dLbls>
          <c:dLblPos val="inEnd"/>
          <c:showLegendKey val="0"/>
          <c:showVal val="1"/>
          <c:showCatName val="0"/>
          <c:showSerName val="0"/>
          <c:showPercent val="0"/>
          <c:showBubbleSize val="0"/>
        </c:dLbls>
        <c:gapWidth val="182"/>
        <c:axId val="67704671"/>
        <c:axId val="75272031"/>
      </c:barChart>
      <c:catAx>
        <c:axId val="67704671"/>
        <c:scaling>
          <c:orientation val="minMax"/>
        </c:scaling>
        <c:delete val="1"/>
        <c:axPos val="l"/>
        <c:numFmt formatCode="General" sourceLinked="1"/>
        <c:majorTickMark val="none"/>
        <c:minorTickMark val="none"/>
        <c:tickLblPos val="nextTo"/>
        <c:crossAx val="75272031"/>
        <c:crosses val="autoZero"/>
        <c:auto val="1"/>
        <c:lblAlgn val="ctr"/>
        <c:lblOffset val="100"/>
        <c:noMultiLvlLbl val="0"/>
      </c:catAx>
      <c:valAx>
        <c:axId val="75272031"/>
        <c:scaling>
          <c:orientation val="minMax"/>
        </c:scaling>
        <c:delete val="1"/>
        <c:axPos val="b"/>
        <c:numFmt formatCode="\$\ 0.00,\ &quot;k&quot;" sourceLinked="1"/>
        <c:majorTickMark val="none"/>
        <c:minorTickMark val="none"/>
        <c:tickLblPos val="nextTo"/>
        <c:crossAx val="6770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B09-4E68-A8F4-598B37C1D267}"/>
            </c:ext>
          </c:extLst>
        </c:ser>
        <c:dLbls>
          <c:showLegendKey val="0"/>
          <c:showVal val="0"/>
          <c:showCatName val="0"/>
          <c:showSerName val="0"/>
          <c:showPercent val="0"/>
          <c:showBubbleSize val="0"/>
        </c:dLbls>
        <c:smooth val="0"/>
        <c:axId val="1623990991"/>
        <c:axId val="158839711"/>
      </c:lineChart>
      <c:catAx>
        <c:axId val="1623990991"/>
        <c:scaling>
          <c:orientation val="minMax"/>
        </c:scaling>
        <c:delete val="1"/>
        <c:axPos val="b"/>
        <c:numFmt formatCode="General" sourceLinked="1"/>
        <c:majorTickMark val="none"/>
        <c:minorTickMark val="none"/>
        <c:tickLblPos val="nextTo"/>
        <c:crossAx val="158839711"/>
        <c:crosses val="autoZero"/>
        <c:auto val="1"/>
        <c:lblAlgn val="ctr"/>
        <c:lblOffset val="100"/>
        <c:noMultiLvlLbl val="0"/>
      </c:catAx>
      <c:valAx>
        <c:axId val="158839711"/>
        <c:scaling>
          <c:orientation val="minMax"/>
        </c:scaling>
        <c:delete val="1"/>
        <c:axPos val="l"/>
        <c:numFmt formatCode="General" sourceLinked="1"/>
        <c:majorTickMark val="none"/>
        <c:minorTickMark val="none"/>
        <c:tickLblPos val="nextTo"/>
        <c:crossAx val="162399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KPI!$B$20</c:f>
              <c:strCache>
                <c:ptCount val="1"/>
                <c:pt idx="0">
                  <c:v>Total</c:v>
                </c:pt>
              </c:strCache>
            </c:strRef>
          </c:tx>
          <c:spPr>
            <a:ln w="28575" cap="rnd">
              <a:solidFill>
                <a:schemeClr val="accent1"/>
              </a:solidFill>
              <a:round/>
            </a:ln>
            <a:effectLst/>
          </c:spPr>
          <c:marker>
            <c:symbol val="none"/>
          </c:marker>
          <c:cat>
            <c:strRef>
              <c:f>KPI!$A$21:$A$33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KPI!$B$21:$B$33</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11B-4416-8C2D-5B9852D24351}"/>
            </c:ext>
          </c:extLst>
        </c:ser>
        <c:dLbls>
          <c:showLegendKey val="0"/>
          <c:showVal val="0"/>
          <c:showCatName val="0"/>
          <c:showSerName val="0"/>
          <c:showPercent val="0"/>
          <c:showBubbleSize val="0"/>
        </c:dLbls>
        <c:smooth val="0"/>
        <c:axId val="1770513727"/>
        <c:axId val="1770514207"/>
      </c:lineChart>
      <c:catAx>
        <c:axId val="1770513727"/>
        <c:scaling>
          <c:orientation val="minMax"/>
        </c:scaling>
        <c:delete val="1"/>
        <c:axPos val="b"/>
        <c:numFmt formatCode="General" sourceLinked="1"/>
        <c:majorTickMark val="none"/>
        <c:minorTickMark val="none"/>
        <c:tickLblPos val="nextTo"/>
        <c:crossAx val="1770514207"/>
        <c:crosses val="autoZero"/>
        <c:auto val="1"/>
        <c:lblAlgn val="ctr"/>
        <c:lblOffset val="100"/>
        <c:noMultiLvlLbl val="0"/>
      </c:catAx>
      <c:valAx>
        <c:axId val="1770514207"/>
        <c:scaling>
          <c:orientation val="minMax"/>
        </c:scaling>
        <c:delete val="1"/>
        <c:axPos val="l"/>
        <c:numFmt formatCode="General" sourceLinked="1"/>
        <c:majorTickMark val="none"/>
        <c:minorTickMark val="none"/>
        <c:tickLblPos val="nextTo"/>
        <c:crossAx val="177051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[E-CommerceAnalysis.xlsx]KPI!PivotTable12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KPI!$B$37</c:f>
              <c:strCache>
                <c:ptCount val="1"/>
                <c:pt idx="0">
                  <c:v>Total</c:v>
                </c:pt>
              </c:strCache>
            </c:strRef>
          </c:tx>
          <c:spPr>
            <a:ln w="28575" cap="rnd">
              <a:solidFill>
                <a:schemeClr val="accent1"/>
              </a:solidFill>
              <a:round/>
            </a:ln>
            <a:effectLst/>
          </c:spPr>
          <c:marker>
            <c:symbol val="none"/>
          </c:marker>
          <c:cat>
            <c:strRef>
              <c:f>KPI!$A$38:$A$50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KPI!$B$38:$B$50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EF6-4512-A710-04738ECF25D8}"/>
            </c:ext>
          </c:extLst>
        </c:ser>
        <c:dLbls>
          <c:showLegendKey val="0"/>
          <c:showVal val="0"/>
          <c:showCatName val="0"/>
          <c:showSerName val="0"/>
          <c:showPercent val="0"/>
          <c:showBubbleSize val="0"/>
        </c:dLbls>
        <c:smooth val="0"/>
        <c:axId val="158838751"/>
        <c:axId val="158839231"/>
      </c:lineChart>
      <c:catAx>
        <c:axId val="158838751"/>
        <c:scaling>
          <c:orientation val="minMax"/>
        </c:scaling>
        <c:delete val="1"/>
        <c:axPos val="b"/>
        <c:numFmt formatCode="General" sourceLinked="1"/>
        <c:majorTickMark val="none"/>
        <c:minorTickMark val="none"/>
        <c:tickLblPos val="nextTo"/>
        <c:crossAx val="158839231"/>
        <c:crosses val="autoZero"/>
        <c:auto val="1"/>
        <c:lblAlgn val="ctr"/>
        <c:lblOffset val="100"/>
        <c:noMultiLvlLbl val="0"/>
      </c:catAx>
      <c:valAx>
        <c:axId val="158839231"/>
        <c:scaling>
          <c:orientation val="minMax"/>
        </c:scaling>
        <c:delete val="1"/>
        <c:axPos val="l"/>
        <c:numFmt formatCode="General" sourceLinked="1"/>
        <c:majorTickMark val="none"/>
        <c:minorTickMark val="none"/>
        <c:tickLblPos val="nextTo"/>
        <c:crossAx val="15883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[E-CommerceAnalysis.xlsx]KPI!PivotTable13</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KPI!$B$53</c:f>
              <c:strCache>
                <c:ptCount val="1"/>
                <c:pt idx="0">
                  <c:v>Total</c:v>
                </c:pt>
              </c:strCache>
            </c:strRef>
          </c:tx>
          <c:spPr>
            <a:ln w="28575" cap="rnd">
              <a:solidFill>
                <a:schemeClr val="accent1"/>
              </a:solidFill>
              <a:round/>
            </a:ln>
            <a:effectLst/>
          </c:spPr>
          <c:marker>
            <c:symbol val="none"/>
          </c:marker>
          <c:cat>
            <c:strRef>
              <c:f>KPI!$A$54:$A$66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KPI!$B$54:$B$66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166-474E-A1D2-172B83365364}"/>
            </c:ext>
          </c:extLst>
        </c:ser>
        <c:dLbls>
          <c:showLegendKey val="0"/>
          <c:showVal val="0"/>
          <c:showCatName val="0"/>
          <c:showSerName val="0"/>
          <c:showPercent val="0"/>
          <c:showBubbleSize val="0"/>
        </c:dLbls>
        <c:smooth val="0"/>
        <c:axId val="1622868095"/>
        <c:axId val="1622864255"/>
      </c:lineChart>
      <c:catAx>
        <c:axId val="1622868095"/>
        <c:scaling>
          <c:orientation val="minMax"/>
        </c:scaling>
        <c:delete val="1"/>
        <c:axPos val="b"/>
        <c:numFmt formatCode="General" sourceLinked="1"/>
        <c:majorTickMark val="none"/>
        <c:minorTickMark val="none"/>
        <c:tickLblPos val="nextTo"/>
        <c:crossAx val="1622864255"/>
        <c:crosses val="autoZero"/>
        <c:auto val="1"/>
        <c:lblAlgn val="ctr"/>
        <c:lblOffset val="100"/>
        <c:noMultiLvlLbl val="0"/>
      </c:catAx>
      <c:valAx>
        <c:axId val="1622864255"/>
        <c:scaling>
          <c:orientation val="minMax"/>
        </c:scaling>
        <c:delete val="1"/>
        <c:axPos val="l"/>
        <c:numFmt formatCode="General" sourceLinked="1"/>
        <c:majorTickMark val="none"/>
        <c:minorTickMark val="none"/>
        <c:tickLblPos val="nextTo"/>
        <c:crossAx val="162286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[E-CommerceAnalysis.xlsx]KPI!PivotTable14</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KPI!$B$69</c:f>
              <c:strCache>
                <c:ptCount val="1"/>
                <c:pt idx="0">
                  <c:v>Total</c:v>
                </c:pt>
              </c:strCache>
            </c:strRef>
          </c:tx>
          <c:spPr>
            <a:ln w="28575" cap="rnd">
              <a:solidFill>
                <a:schemeClr val="accent1"/>
              </a:solidFill>
              <a:round/>
            </a:ln>
            <a:effectLst/>
          </c:spPr>
          <c:marker>
            <c:symbol val="none"/>
          </c:marker>
          <c:cat>
            <c:strRef>
              <c:f>KPI!$A$70:$A$82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KPI!$B$70:$B$82</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743-492B-820C-DE73917411F3}"/>
            </c:ext>
          </c:extLst>
        </c:ser>
        <c:dLbls>
          <c:showLegendKey val="0"/>
          <c:showVal val="0"/>
          <c:showCatName val="0"/>
          <c:showSerName val="0"/>
          <c:showPercent val="0"/>
          <c:showBubbleSize val="0"/>
        </c:dLbls>
        <c:smooth val="0"/>
        <c:axId val="1621787759"/>
        <c:axId val="1621788239"/>
      </c:lineChart>
      <c:catAx>
        <c:axId val="1621787759"/>
        <c:scaling>
          <c:orientation val="minMax"/>
        </c:scaling>
        <c:delete val="1"/>
        <c:axPos val="b"/>
        <c:numFmt formatCode="General" sourceLinked="1"/>
        <c:majorTickMark val="none"/>
        <c:minorTickMark val="none"/>
        <c:tickLblPos val="nextTo"/>
        <c:crossAx val="1621788239"/>
        <c:crosses val="autoZero"/>
        <c:auto val="1"/>
        <c:lblAlgn val="ctr"/>
        <c:lblOffset val="100"/>
        <c:noMultiLvlLbl val="0"/>
      </c:catAx>
      <c:valAx>
        <c:axId val="1621788239"/>
        <c:scaling>
          <c:orientation val="minMax"/>
        </c:scaling>
        <c:delete val="1"/>
        <c:axPos val="l"/>
        <c:numFmt formatCode="General" sourceLinked="1"/>
        <c:majorTickMark val="none"/>
        <c:minorTickMark val="none"/>
        <c:tickLblPos val="nextTo"/>
        <c:crossAx val="162178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8100"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2FE-474D-9337-8B7DAF5AA8EC}"/>
            </c:ext>
          </c:extLst>
        </c:ser>
        <c:dLbls>
          <c:showLegendKey val="0"/>
          <c:showVal val="0"/>
          <c:showCatName val="0"/>
          <c:showSerName val="0"/>
          <c:showPercent val="0"/>
          <c:showBubbleSize val="0"/>
        </c:dLbls>
        <c:smooth val="0"/>
        <c:axId val="1623990991"/>
        <c:axId val="158839711"/>
      </c:lineChart>
      <c:catAx>
        <c:axId val="1623990991"/>
        <c:scaling>
          <c:orientation val="minMax"/>
        </c:scaling>
        <c:delete val="1"/>
        <c:axPos val="b"/>
        <c:numFmt formatCode="General" sourceLinked="1"/>
        <c:majorTickMark val="none"/>
        <c:minorTickMark val="none"/>
        <c:tickLblPos val="nextTo"/>
        <c:crossAx val="158839711"/>
        <c:crosses val="autoZero"/>
        <c:auto val="1"/>
        <c:lblAlgn val="ctr"/>
        <c:lblOffset val="100"/>
        <c:noMultiLvlLbl val="0"/>
      </c:catAx>
      <c:valAx>
        <c:axId val="158839711"/>
        <c:scaling>
          <c:orientation val="minMax"/>
        </c:scaling>
        <c:delete val="1"/>
        <c:axPos val="l"/>
        <c:numFmt formatCode="General" sourceLinked="1"/>
        <c:majorTickMark val="none"/>
        <c:minorTickMark val="none"/>
        <c:tickLblPos val="nextTo"/>
        <c:crossAx val="162399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KPI!$B$20</c:f>
              <c:strCache>
                <c:ptCount val="1"/>
                <c:pt idx="0">
                  <c:v>Total</c:v>
                </c:pt>
              </c:strCache>
            </c:strRef>
          </c:tx>
          <c:spPr>
            <a:ln w="34925" cap="rnd">
              <a:solidFill>
                <a:schemeClr val="bg1"/>
              </a:solidFill>
              <a:round/>
            </a:ln>
            <a:effectLst/>
          </c:spPr>
          <c:marker>
            <c:symbol val="none"/>
          </c:marker>
          <c:cat>
            <c:strRef>
              <c:f>KPI!$A$21:$A$33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KPI!$B$21:$B$33</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94A-4728-A1E7-9AED9FF6BF2E}"/>
            </c:ext>
          </c:extLst>
        </c:ser>
        <c:dLbls>
          <c:showLegendKey val="0"/>
          <c:showVal val="0"/>
          <c:showCatName val="0"/>
          <c:showSerName val="0"/>
          <c:showPercent val="0"/>
          <c:showBubbleSize val="0"/>
        </c:dLbls>
        <c:smooth val="0"/>
        <c:axId val="1770513727"/>
        <c:axId val="1770514207"/>
      </c:lineChart>
      <c:catAx>
        <c:axId val="1770513727"/>
        <c:scaling>
          <c:orientation val="minMax"/>
        </c:scaling>
        <c:delete val="1"/>
        <c:axPos val="b"/>
        <c:numFmt formatCode="General" sourceLinked="1"/>
        <c:majorTickMark val="none"/>
        <c:minorTickMark val="none"/>
        <c:tickLblPos val="nextTo"/>
        <c:crossAx val="1770514207"/>
        <c:crosses val="autoZero"/>
        <c:auto val="1"/>
        <c:lblAlgn val="ctr"/>
        <c:lblOffset val="100"/>
        <c:noMultiLvlLbl val="0"/>
      </c:catAx>
      <c:valAx>
        <c:axId val="1770514207"/>
        <c:scaling>
          <c:orientation val="minMax"/>
        </c:scaling>
        <c:delete val="1"/>
        <c:axPos val="l"/>
        <c:numFmt formatCode="General" sourceLinked="1"/>
        <c:majorTickMark val="none"/>
        <c:minorTickMark val="none"/>
        <c:tickLblPos val="nextTo"/>
        <c:crossAx val="177051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KPI!$B$37</c:f>
              <c:strCache>
                <c:ptCount val="1"/>
                <c:pt idx="0">
                  <c:v>Total</c:v>
                </c:pt>
              </c:strCache>
            </c:strRef>
          </c:tx>
          <c:spPr>
            <a:ln w="34925" cap="rnd">
              <a:solidFill>
                <a:schemeClr val="bg1"/>
              </a:solidFill>
              <a:round/>
            </a:ln>
            <a:effectLst/>
          </c:spPr>
          <c:marker>
            <c:symbol val="none"/>
          </c:marker>
          <c:cat>
            <c:strRef>
              <c:f>KPI!$A$38:$A$50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KPI!$B$38:$B$50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0F0-4DB3-852D-5C5B26BAE9AC}"/>
            </c:ext>
          </c:extLst>
        </c:ser>
        <c:dLbls>
          <c:showLegendKey val="0"/>
          <c:showVal val="0"/>
          <c:showCatName val="0"/>
          <c:showSerName val="0"/>
          <c:showPercent val="0"/>
          <c:showBubbleSize val="0"/>
        </c:dLbls>
        <c:smooth val="0"/>
        <c:axId val="158838751"/>
        <c:axId val="158839231"/>
      </c:lineChart>
      <c:catAx>
        <c:axId val="158838751"/>
        <c:scaling>
          <c:orientation val="minMax"/>
        </c:scaling>
        <c:delete val="1"/>
        <c:axPos val="b"/>
        <c:numFmt formatCode="General" sourceLinked="1"/>
        <c:majorTickMark val="none"/>
        <c:minorTickMark val="none"/>
        <c:tickLblPos val="nextTo"/>
        <c:crossAx val="158839231"/>
        <c:crosses val="autoZero"/>
        <c:auto val="1"/>
        <c:lblAlgn val="ctr"/>
        <c:lblOffset val="100"/>
        <c:noMultiLvlLbl val="0"/>
      </c:catAx>
      <c:valAx>
        <c:axId val="158839231"/>
        <c:scaling>
          <c:orientation val="minMax"/>
        </c:scaling>
        <c:delete val="1"/>
        <c:axPos val="l"/>
        <c:numFmt formatCode="General" sourceLinked="1"/>
        <c:majorTickMark val="none"/>
        <c:minorTickMark val="none"/>
        <c:tickLblPos val="nextTo"/>
        <c:crossAx val="15883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[E-CommerceAnalysis.xlsx]KPI!PivotTable13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KPI!$B$53</c:f>
              <c:strCache>
                <c:ptCount val="1"/>
                <c:pt idx="0">
                  <c:v>Total</c:v>
                </c:pt>
              </c:strCache>
            </c:strRef>
          </c:tx>
          <c:spPr>
            <a:ln w="34925" cap="rnd">
              <a:solidFill>
                <a:schemeClr val="bg1"/>
              </a:solidFill>
              <a:round/>
            </a:ln>
            <a:effectLst/>
          </c:spPr>
          <c:marker>
            <c:symbol val="none"/>
          </c:marker>
          <c:cat>
            <c:strRef>
              <c:f>KPI!$A$54:$A$66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KPI!$B$54:$B$66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40B-4E25-AA0D-0FC45562071D}"/>
            </c:ext>
          </c:extLst>
        </c:ser>
        <c:dLbls>
          <c:showLegendKey val="0"/>
          <c:showVal val="0"/>
          <c:showCatName val="0"/>
          <c:showSerName val="0"/>
          <c:showPercent val="0"/>
          <c:showBubbleSize val="0"/>
        </c:dLbls>
        <c:smooth val="0"/>
        <c:axId val="1622868095"/>
        <c:axId val="1622864255"/>
      </c:lineChart>
      <c:catAx>
        <c:axId val="1622868095"/>
        <c:scaling>
          <c:orientation val="minMax"/>
        </c:scaling>
        <c:delete val="1"/>
        <c:axPos val="b"/>
        <c:numFmt formatCode="General" sourceLinked="1"/>
        <c:majorTickMark val="none"/>
        <c:minorTickMark val="none"/>
        <c:tickLblPos val="nextTo"/>
        <c:crossAx val="1622864255"/>
        <c:crosses val="autoZero"/>
        <c:auto val="1"/>
        <c:lblAlgn val="ctr"/>
        <c:lblOffset val="100"/>
        <c:noMultiLvlLbl val="0"/>
      </c:catAx>
      <c:valAx>
        <c:axId val="1622864255"/>
        <c:scaling>
          <c:orientation val="minMax"/>
        </c:scaling>
        <c:delete val="1"/>
        <c:axPos val="l"/>
        <c:numFmt formatCode="General" sourceLinked="1"/>
        <c:majorTickMark val="none"/>
        <c:minorTickMark val="none"/>
        <c:tickLblPos val="nextTo"/>
        <c:crossAx val="162286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[E-CommerceAnalysis.xlsx]KPI!PivotTable14</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KPI!$B$69</c:f>
              <c:strCache>
                <c:ptCount val="1"/>
                <c:pt idx="0">
                  <c:v>Total</c:v>
                </c:pt>
              </c:strCache>
            </c:strRef>
          </c:tx>
          <c:spPr>
            <a:ln w="34925" cap="rnd">
              <a:solidFill>
                <a:schemeClr val="bg1"/>
              </a:solidFill>
              <a:round/>
            </a:ln>
            <a:effectLst/>
          </c:spPr>
          <c:marker>
            <c:symbol val="none"/>
          </c:marker>
          <c:cat>
            <c:strRef>
              <c:f>KPI!$A$70:$A$82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KPI!$B$70:$B$82</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12C-4D0E-8B32-BD1B9B85C7D7}"/>
            </c:ext>
          </c:extLst>
        </c:ser>
        <c:dLbls>
          <c:showLegendKey val="0"/>
          <c:showVal val="0"/>
          <c:showCatName val="0"/>
          <c:showSerName val="0"/>
          <c:showPercent val="0"/>
          <c:showBubbleSize val="0"/>
        </c:dLbls>
        <c:smooth val="0"/>
        <c:axId val="1621787759"/>
        <c:axId val="1621788239"/>
      </c:lineChart>
      <c:catAx>
        <c:axId val="1621787759"/>
        <c:scaling>
          <c:orientation val="minMax"/>
        </c:scaling>
        <c:delete val="1"/>
        <c:axPos val="b"/>
        <c:numFmt formatCode="General" sourceLinked="1"/>
        <c:majorTickMark val="none"/>
        <c:minorTickMark val="none"/>
        <c:tickLblPos val="nextTo"/>
        <c:crossAx val="1621788239"/>
        <c:crosses val="autoZero"/>
        <c:auto val="1"/>
        <c:lblAlgn val="ctr"/>
        <c:lblOffset val="100"/>
        <c:noMultiLvlLbl val="0"/>
      </c:catAx>
      <c:valAx>
        <c:axId val="1621788239"/>
        <c:scaling>
          <c:orientation val="minMax"/>
        </c:scaling>
        <c:delete val="1"/>
        <c:axPos val="l"/>
        <c:numFmt formatCode="General" sourceLinked="1"/>
        <c:majorTickMark val="none"/>
        <c:minorTickMark val="none"/>
        <c:tickLblPos val="nextTo"/>
        <c:crossAx val="162178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8100"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3B7-44AB-8E1A-DE1134C919F4}"/>
            </c:ext>
          </c:extLst>
        </c:ser>
        <c:dLbls>
          <c:showLegendKey val="0"/>
          <c:showVal val="0"/>
          <c:showCatName val="0"/>
          <c:showSerName val="0"/>
          <c:showPercent val="0"/>
          <c:showBubbleSize val="0"/>
        </c:dLbls>
        <c:smooth val="0"/>
        <c:axId val="1623990991"/>
        <c:axId val="158839711"/>
      </c:lineChart>
      <c:catAx>
        <c:axId val="1623990991"/>
        <c:scaling>
          <c:orientation val="minMax"/>
        </c:scaling>
        <c:delete val="1"/>
        <c:axPos val="b"/>
        <c:numFmt formatCode="General" sourceLinked="1"/>
        <c:majorTickMark val="none"/>
        <c:minorTickMark val="none"/>
        <c:tickLblPos val="nextTo"/>
        <c:crossAx val="158839711"/>
        <c:crosses val="autoZero"/>
        <c:auto val="1"/>
        <c:lblAlgn val="ctr"/>
        <c:lblOffset val="100"/>
        <c:noMultiLvlLbl val="0"/>
      </c:catAx>
      <c:valAx>
        <c:axId val="158839711"/>
        <c:scaling>
          <c:orientation val="minMax"/>
        </c:scaling>
        <c:delete val="1"/>
        <c:axPos val="l"/>
        <c:numFmt formatCode="General" sourceLinked="1"/>
        <c:majorTickMark val="none"/>
        <c:minorTickMark val="none"/>
        <c:tickLblPos val="nextTo"/>
        <c:crossAx val="162399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[E-CommerceAnalysis.xlsx]KPI!PivotTable11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KPI!$B$20</c:f>
              <c:strCache>
                <c:ptCount val="1"/>
                <c:pt idx="0">
                  <c:v>Total</c:v>
                </c:pt>
              </c:strCache>
            </c:strRef>
          </c:tx>
          <c:spPr>
            <a:ln w="34925" cap="rnd">
              <a:solidFill>
                <a:schemeClr val="bg1"/>
              </a:solidFill>
              <a:round/>
            </a:ln>
            <a:effectLst/>
          </c:spPr>
          <c:marker>
            <c:symbol val="none"/>
          </c:marker>
          <c:cat>
            <c:strRef>
              <c:f>KPI!$A$21:$A$33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KPI!$B$21:$B$33</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012-4869-9E59-932BF7BCA4D5}"/>
            </c:ext>
          </c:extLst>
        </c:ser>
        <c:dLbls>
          <c:showLegendKey val="0"/>
          <c:showVal val="0"/>
          <c:showCatName val="0"/>
          <c:showSerName val="0"/>
          <c:showPercent val="0"/>
          <c:showBubbleSize val="0"/>
        </c:dLbls>
        <c:smooth val="0"/>
        <c:axId val="1770513727"/>
        <c:axId val="1770514207"/>
      </c:lineChart>
      <c:catAx>
        <c:axId val="1770513727"/>
        <c:scaling>
          <c:orientation val="minMax"/>
        </c:scaling>
        <c:delete val="1"/>
        <c:axPos val="b"/>
        <c:numFmt formatCode="General" sourceLinked="1"/>
        <c:majorTickMark val="none"/>
        <c:minorTickMark val="none"/>
        <c:tickLblPos val="nextTo"/>
        <c:crossAx val="1770514207"/>
        <c:crosses val="autoZero"/>
        <c:auto val="1"/>
        <c:lblAlgn val="ctr"/>
        <c:lblOffset val="100"/>
        <c:noMultiLvlLbl val="0"/>
      </c:catAx>
      <c:valAx>
        <c:axId val="1770514207"/>
        <c:scaling>
          <c:orientation val="minMax"/>
        </c:scaling>
        <c:delete val="1"/>
        <c:axPos val="l"/>
        <c:numFmt formatCode="General" sourceLinked="1"/>
        <c:majorTickMark val="none"/>
        <c:minorTickMark val="none"/>
        <c:tickLblPos val="nextTo"/>
        <c:crossAx val="177051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[E-CommerceAnalysis.xlsx]KPI!PivotTable12</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KPI!$B$37</c:f>
              <c:strCache>
                <c:ptCount val="1"/>
                <c:pt idx="0">
                  <c:v>Total</c:v>
                </c:pt>
              </c:strCache>
            </c:strRef>
          </c:tx>
          <c:spPr>
            <a:ln w="34925" cap="rnd">
              <a:solidFill>
                <a:schemeClr val="bg1"/>
              </a:solidFill>
              <a:round/>
            </a:ln>
            <a:effectLst/>
          </c:spPr>
          <c:marker>
            <c:symbol val="none"/>
          </c:marker>
          <c:cat>
            <c:strRef>
              <c:f>KPI!$A$38:$A$50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KPI!$B$38:$B$50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778-460F-AA29-239297E1A7A4}"/>
            </c:ext>
          </c:extLst>
        </c:ser>
        <c:dLbls>
          <c:showLegendKey val="0"/>
          <c:showVal val="0"/>
          <c:showCatName val="0"/>
          <c:showSerName val="0"/>
          <c:showPercent val="0"/>
          <c:showBubbleSize val="0"/>
        </c:dLbls>
        <c:smooth val="0"/>
        <c:axId val="158838751"/>
        <c:axId val="158839231"/>
      </c:lineChart>
      <c:catAx>
        <c:axId val="158838751"/>
        <c:scaling>
          <c:orientation val="minMax"/>
        </c:scaling>
        <c:delete val="1"/>
        <c:axPos val="b"/>
        <c:numFmt formatCode="General" sourceLinked="1"/>
        <c:majorTickMark val="none"/>
        <c:minorTickMark val="none"/>
        <c:tickLblPos val="nextTo"/>
        <c:crossAx val="158839231"/>
        <c:crosses val="autoZero"/>
        <c:auto val="1"/>
        <c:lblAlgn val="ctr"/>
        <c:lblOffset val="100"/>
        <c:noMultiLvlLbl val="0"/>
      </c:catAx>
      <c:valAx>
        <c:axId val="158839231"/>
        <c:scaling>
          <c:orientation val="minMax"/>
        </c:scaling>
        <c:delete val="1"/>
        <c:axPos val="l"/>
        <c:numFmt formatCode="General" sourceLinked="1"/>
        <c:majorTickMark val="none"/>
        <c:minorTickMark val="none"/>
        <c:tickLblPos val="nextTo"/>
        <c:crossAx val="15883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[E-CommerceAnalysis.xlsx]KPI!PivotTable13</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KPI!$B$53</c:f>
              <c:strCache>
                <c:ptCount val="1"/>
                <c:pt idx="0">
                  <c:v>Total</c:v>
                </c:pt>
              </c:strCache>
            </c:strRef>
          </c:tx>
          <c:spPr>
            <a:ln w="34925" cap="rnd">
              <a:solidFill>
                <a:schemeClr val="bg1"/>
              </a:solidFill>
              <a:round/>
            </a:ln>
            <a:effectLst/>
          </c:spPr>
          <c:marker>
            <c:symbol val="none"/>
          </c:marker>
          <c:cat>
            <c:strRef>
              <c:f>KPI!$A$54:$A$66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KPI!$B$54:$B$66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37C-4CFF-B44C-8A134F4C9323}"/>
            </c:ext>
          </c:extLst>
        </c:ser>
        <c:dLbls>
          <c:showLegendKey val="0"/>
          <c:showVal val="0"/>
          <c:showCatName val="0"/>
          <c:showSerName val="0"/>
          <c:showPercent val="0"/>
          <c:showBubbleSize val="0"/>
        </c:dLbls>
        <c:smooth val="0"/>
        <c:axId val="1622868095"/>
        <c:axId val="1622864255"/>
      </c:lineChart>
      <c:catAx>
        <c:axId val="1622868095"/>
        <c:scaling>
          <c:orientation val="minMax"/>
        </c:scaling>
        <c:delete val="1"/>
        <c:axPos val="b"/>
        <c:numFmt formatCode="General" sourceLinked="1"/>
        <c:majorTickMark val="none"/>
        <c:minorTickMark val="none"/>
        <c:tickLblPos val="nextTo"/>
        <c:crossAx val="1622864255"/>
        <c:crosses val="autoZero"/>
        <c:auto val="1"/>
        <c:lblAlgn val="ctr"/>
        <c:lblOffset val="100"/>
        <c:noMultiLvlLbl val="0"/>
      </c:catAx>
      <c:valAx>
        <c:axId val="1622864255"/>
        <c:scaling>
          <c:orientation val="minMax"/>
        </c:scaling>
        <c:delete val="1"/>
        <c:axPos val="l"/>
        <c:numFmt formatCode="General" sourceLinked="1"/>
        <c:majorTickMark val="none"/>
        <c:minorTickMark val="none"/>
        <c:tickLblPos val="nextTo"/>
        <c:crossAx val="162286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[E-CommerceAnalysis.xlsx]KPI!PivotTable14</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KPI!$B$69</c:f>
              <c:strCache>
                <c:ptCount val="1"/>
                <c:pt idx="0">
                  <c:v>Total</c:v>
                </c:pt>
              </c:strCache>
            </c:strRef>
          </c:tx>
          <c:spPr>
            <a:ln w="34925" cap="rnd">
              <a:solidFill>
                <a:schemeClr val="bg1"/>
              </a:solidFill>
              <a:round/>
            </a:ln>
            <a:effectLst/>
          </c:spPr>
          <c:marker>
            <c:symbol val="none"/>
          </c:marker>
          <c:cat>
            <c:strRef>
              <c:f>KPI!$A$70:$A$82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KPI!$B$70:$B$82</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37F-46BC-B45C-05C8B953840F}"/>
            </c:ext>
          </c:extLst>
        </c:ser>
        <c:dLbls>
          <c:showLegendKey val="0"/>
          <c:showVal val="0"/>
          <c:showCatName val="0"/>
          <c:showSerName val="0"/>
          <c:showPercent val="0"/>
          <c:showBubbleSize val="0"/>
        </c:dLbls>
        <c:smooth val="0"/>
        <c:axId val="1621787759"/>
        <c:axId val="1621788239"/>
      </c:lineChart>
      <c:catAx>
        <c:axId val="1621787759"/>
        <c:scaling>
          <c:orientation val="minMax"/>
        </c:scaling>
        <c:delete val="1"/>
        <c:axPos val="b"/>
        <c:numFmt formatCode="General" sourceLinked="1"/>
        <c:majorTickMark val="none"/>
        <c:minorTickMark val="none"/>
        <c:tickLblPos val="nextTo"/>
        <c:crossAx val="1621788239"/>
        <c:crosses val="autoZero"/>
        <c:auto val="1"/>
        <c:lblAlgn val="ctr"/>
        <c:lblOffset val="100"/>
        <c:noMultiLvlLbl val="0"/>
      </c:catAx>
      <c:valAx>
        <c:axId val="1621788239"/>
        <c:scaling>
          <c:orientation val="minMax"/>
        </c:scaling>
        <c:delete val="1"/>
        <c:axPos val="l"/>
        <c:numFmt formatCode="General" sourceLinked="1"/>
        <c:majorTickMark val="none"/>
        <c:minorTickMark val="none"/>
        <c:tickLblPos val="nextTo"/>
        <c:crossAx val="162178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[E-CommerceAnalysis.xlsx]Pie Chart!PivotTable5</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8.3333333333333835E-3"/>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8.3333333333333343E-2"/>
              <c:y val="-2.7777777777777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3333333333333835E-3"/>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3333333333333343E-2"/>
              <c:y val="-2.7777777777777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3333333333334356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8.3333333333333343E-2"/>
              <c:y val="-2.7777777777777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8.3333333333334356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8.3333333333333343E-2"/>
              <c:y val="-2.7777777777777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7633580720249747"/>
              <c:y val="-3.6433299098482287E-2"/>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8.3332298157802551E-3"/>
              <c:y val="0.13546673513636881"/>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0.14440217811617556"/>
              <c:y val="-4.95167180189433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85-4B80-8D75-580058BD07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85-4B80-8D75-580058BD07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85-4B80-8D75-580058BD0745}"/>
              </c:ext>
            </c:extLst>
          </c:dPt>
          <c:dLbls>
            <c:dLbl>
              <c:idx val="0"/>
              <c:layout>
                <c:manualLayout>
                  <c:x val="0.17633580720249747"/>
                  <c:y val="-3.64332990984822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85-4B80-8D75-580058BD0745}"/>
                </c:ext>
              </c:extLst>
            </c:dLbl>
            <c:dLbl>
              <c:idx val="1"/>
              <c:layout>
                <c:manualLayout>
                  <c:x val="-8.3332298157802551E-3"/>
                  <c:y val="0.135466735136368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85-4B80-8D75-580058BD0745}"/>
                </c:ext>
              </c:extLst>
            </c:dLbl>
            <c:dLbl>
              <c:idx val="2"/>
              <c:layout>
                <c:manualLayout>
                  <c:x val="-0.14440217811617556"/>
                  <c:y val="-4.9516718018943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85-4B80-8D75-580058BD0745}"/>
                </c:ext>
              </c:extLst>
            </c:dLbl>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E85-4B80-8D75-580058BD0745}"/>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[E-CommerceAnalysis.xlsx]Top 5!PivotTable9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4EB-47AF-9B6B-7F6E135A2A13}"/>
            </c:ext>
          </c:extLst>
        </c:ser>
        <c:dLbls>
          <c:dLblPos val="inEnd"/>
          <c:showLegendKey val="0"/>
          <c:showVal val="1"/>
          <c:showCatName val="0"/>
          <c:showSerName val="0"/>
          <c:showPercent val="0"/>
          <c:showBubbleSize val="0"/>
        </c:dLbls>
        <c:gapWidth val="182"/>
        <c:axId val="67704671"/>
        <c:axId val="75272031"/>
      </c:barChart>
      <c:catAx>
        <c:axId val="677046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5272031"/>
        <c:crosses val="autoZero"/>
        <c:auto val="1"/>
        <c:lblAlgn val="ctr"/>
        <c:lblOffset val="100"/>
        <c:noMultiLvlLbl val="0"/>
      </c:catAx>
      <c:valAx>
        <c:axId val="75272031"/>
        <c:scaling>
          <c:orientation val="minMax"/>
        </c:scaling>
        <c:delete val="1"/>
        <c:axPos val="b"/>
        <c:numFmt formatCode="\$\ 0.00,\ &quot;k&quot;" sourceLinked="1"/>
        <c:majorTickMark val="out"/>
        <c:minorTickMark val="none"/>
        <c:tickLblPos val="nextTo"/>
        <c:crossAx val="6770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[E-CommerceAnalysis.xlsx]Combo Chart!PivotTable1</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61C-41DA-ADA7-0667B4BBDE04}"/>
            </c:ext>
          </c:extLst>
        </c:ser>
        <c:dLbls>
          <c:showLegendKey val="0"/>
          <c:showVal val="0"/>
          <c:showCatName val="0"/>
          <c:showSerName val="0"/>
          <c:showPercent val="0"/>
          <c:showBubbleSize val="0"/>
        </c:dLbls>
        <c:gapWidth val="219"/>
        <c:overlap val="-27"/>
        <c:axId val="33065007"/>
        <c:axId val="34001007"/>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061C-41DA-ADA7-0667B4BBDE04}"/>
            </c:ext>
          </c:extLst>
        </c:ser>
        <c:dLbls>
          <c:showLegendKey val="0"/>
          <c:showVal val="0"/>
          <c:showCatName val="0"/>
          <c:showSerName val="0"/>
          <c:showPercent val="0"/>
          <c:showBubbleSize val="0"/>
        </c:dLbls>
        <c:marker val="1"/>
        <c:smooth val="0"/>
        <c:axId val="34001487"/>
        <c:axId val="33999567"/>
      </c:lineChart>
      <c:catAx>
        <c:axId val="3306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34001007"/>
        <c:crosses val="autoZero"/>
        <c:auto val="1"/>
        <c:lblAlgn val="ctr"/>
        <c:lblOffset val="100"/>
        <c:noMultiLvlLbl val="0"/>
      </c:catAx>
      <c:valAx>
        <c:axId val="3400100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bg1">
                        <a:lumMod val="8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85000"/>
                    </a:schemeClr>
                  </a:solidFill>
                  <a:latin typeface="+mn-lt"/>
                  <a:ea typeface="+mn-ea"/>
                  <a:cs typeface="+mn-cs"/>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33065007"/>
        <c:crosses val="autoZero"/>
        <c:crossBetween val="between"/>
      </c:valAx>
      <c:valAx>
        <c:axId val="3399956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lumMod val="8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85000"/>
                    </a:schemeClr>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34001487"/>
        <c:crosses val="max"/>
        <c:crossBetween val="between"/>
      </c:valAx>
      <c:catAx>
        <c:axId val="34001487"/>
        <c:scaling>
          <c:orientation val="minMax"/>
        </c:scaling>
        <c:delete val="1"/>
        <c:axPos val="b"/>
        <c:numFmt formatCode="General" sourceLinked="1"/>
        <c:majorTickMark val="out"/>
        <c:minorTickMark val="none"/>
        <c:tickLblPos val="nextTo"/>
        <c:crossAx val="339995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FFBDF63-53D1-405D-ADDB-96C483F47E9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43392C58-BA44-4E9E-90D5-FCE7A28235AF}">
          <cx:tx>
            <cx:txData>
              <cx:f>_xlchart.v5.5</cx:f>
              <cx:v>sales</cx:v>
            </cx:txData>
          </cx:tx>
          <cx:dataId val="0"/>
          <cx:layoutPr>
            <cx:geography cultureLanguage="en-US" cultureRegion="IN" attribution="Powered by Bing">
              <cx:geoCache provider="{E9337A44-BEBE-4D9F-B70C-5C5E7DAFC167}">
                <cx:binary>1H1rU9vIFu1fSeXzFaNWv9SnzpyqI9kGQoAMJMyZfFERYPRW6/369XcJm8TWOMDUcOuWPVNxYamt
3b32e+9u//uu/9dd8nBbvuvTJKv+ddf/+j6o6/xfv/xS3QUP6W11lIZ3pa70n/XRnU5/0X/+Gd49
/HJf3nZh5v9imYT9chfclvVD//4//8a3+Q/6o767rUOd/dY8lMPVQ9UkdfXMtb2X3t3ep2G2CKu6
DO9q8uv7zw9Z9lBVDw/v3z1kdVgPn4f84df3O7e9f/fL/Mv+8uB3CWirm3uMpfzIZpZSTNjq8WW/
f5fozN9cNmxxRBm1mGDCfHzRp2df3KYY/yqSHgm6vb8vQTwm9fi+M3RnBrhy8f7dnW6yelo6H6v4
6/svWVg/3L+7rm/rh+r9u7DS7voGV0/T+HL9OO9fdhf/P/+efYCVmH2yhc982V669Bd4znVW32a3
Twv0z8Fh8siklBMl2ffF3waHmOpIME4sQdnTU9ewvIKU/aB8HziD5PzzQUKyeEhuu9vyLQVGHZmm
LYVF+Vpg1K7ASH4EWRKMko1A8V1kXkPRfmh+jJxhs1geJDb/TW6/3aZvKC7UOpJCMEuYaq+4QJfZ
DAJlmVB4j69daF5B0H5kvg+cAfPfj4cJTBmO+i31GGVHlqKWZRO2Xne5KzOEkCMAx5XgaytDZsC8
TNBPgHkaOAfm60EC8/ug4RD4T4vzBgbGOgIgwhJko8xm1p+Y8ohzwhg3zX0S8wqC9gPzfeAMmN//
OEhgrnVTB+8Wt7Gu31CfMXbEqCCMS7lfbEzzyKImU0TMzP9r6dkPzu7oGULXi4NE6L9lfJtVt3Ad
38xzZkew8LZJfyI7ygJ6inDO7bU1mjkCr6FoPz4/Rs6w+e/VQWJz8dC9+0OX8dthw6DXqLLYZOsf
X4hath1nOGkCVziEay1Z4unZa/f5NRTtx+bHyBk2F4ep2dzbJPxTl1n4hnqNyiOLMyEU2fhpMPfb
6BCCsIZISxJG9lmd19G0H5/tsTOE3P8epPS4GkmBuzq8a+onJn4Dx4AccckJR/S5FqAZRBKuNrXh
0FkzrfZKan4CzvZU5ugcZgB6GYT6DWExjxgsCmVK7tVrNmAxFeW2tREcBKdre7fWay9Rsx+W9agZ
HpcnByktF7qEp+beljoJ3zTE4UecKio53TjKsxBHqiNic2oLscmjzS3Oq+naj9F8XjO0LtyDRMvV
iS5v799QgqiNiMfm3GQbz2Cm2IgJIJm0qYDLsC06ryFlPzQ/Rs5AcS8PEpSnhPQ7/ec7zK1Jv72p
cwCATABAppTmtlcgkQwlwlKCbhJruL4N0N8laz9Y+79lBtziMKVprSPePEqVR4wJagKxtbM2S4gS
RKlMTOmf/TbptVTtx2t39Ayni8VBCtgKSi+8v31i73/uzVn2EVfI41h0hg38BWZLyiybfvcntmXq
FZTsh+X7wBkiq8PMiB4/6NJ/Uy1noXAD/xm5m73+tU0hVIyi7rNJHsys0SsI2g/M94EzYI4PM/j5
/bYKkBGtdfZ20oKqGyOEcmn/JO1mmUiKAj6TrcGDC7EtNK+jaT8822NnCP1+mAid3t8Gb+i/IScK
+29K6yk1MM9YE3YkOBxx25xFpi8Ssh+RzbAZGKeHaVlOE0Q9OqyeGPafmxZmHhFgweBRr63/DA8b
cQ+zBULSH+XSbWF5DUU/Aeb7XObYHKaNOc3uwzftHqDqCBk2JdUGGTU3/uIICRzbFGqT45k51K8g
6CfIPM1kDsxhtnWc6u4NfTGkpk3JBJdsf0+HokcTHIKYm+uzRMFL1PwEksc5zPE4TIty9taFHBtO
MJOWkpukGuz5duCpbJgcE4Ly1PGB1M62CnuZnv2YPI2boXJ2fZBByxmWpLmLh6e1+eemBWUCbsmp
92xuUzgUF8BC2Lm2OTPF9RpSfgLJ90nMQfnjIEG5CtAd9+60Sm6z+7cDhqFbw7ItxTeJGDXDR6J4
QGwYFnR0PL5mwctrqdqP0e7oGU5XpweJ00fdhNUbW3/zSNmIT4T4kXbZ0WoE5Wtioyln4x7MhOhV
JO1HaGvoDJ6Ph2lxLssH/00jTIrytI0uQbpRYDPPjDxGmDaCUJiibVPzMiH7EXkaN4Pj8jD7Bc5v
w+zhaWH+uZ1hHC3OU/vZln3flhShjiyCTgG4bXvNzYvk7MdkM2wGyfnyIBXY54f+TXtrCFLG1GYQ
gb3pMaWOKHo74LFtOjlhgbbl5EVy9kOyGTaD5PP/DhKS89tyeFu7P9XOJo+Mz9SVFKg6E3R4qo2A
zOz9ayjZD8iPkTNMzhcHgcnds5sY1hy7VmA7d/7dPRwKISPylcgXf8/ibyswSAvCF1Q0n/CZmfrZ
3oqfk7UfpNnwnZkcyMaN26q6vQua6qGu3zI3Zh2hiwlJfLmprswCS/jJwgRy1J5FlOevpWc/ILPh
c9E5UB8sTpBIftPtAqj02xRB5Cb9Zc7gUYg/zakw9tR+C7W3bWQuX0HRfoB+jJxhc3l2EGpth2rs
SzsP74LQv33LGgyaayE3Cn0Aa59rFmLaHP1nJnKbU4Zzes2yZK+haD82P0buzBKTPMzQ8uLhW3lb
xbdPvPsG/jLCe/RmUik3rUzWLF+mjhB4Tp7Z/sbn11C0H5sfI2fYXBym13weTvs533bPwLRfUxF0
nm8Wf67U2BFRUGpox3jiiM2OwdfQsh+WrWnMcDk/zIz/TYhq/1u3PKP9wlZUbGrKM30m7SMBxBh9
0nez4uVrKNoPzo+RM2xuDtMPOA+ravo/z8MnBv7nKm3aOWhhV+f3IuUswkEVE1vTLDQNbroG/2Ju
XkXUfoR2ZjQD6fwwiwHTlHRTviVCKMIIia00m54Lc2500MkkJWKcp6T0HoReoujn8KxHzrE5zPbN
i4f29i2by1BmpuiGQfpsfwcAIQLCg9ZniZLA9IJF2najX6ZnPy5P42aoXNwcpAs97Rs6uU1ztDO9
5W51Ro+EjW1O2BOwNzUwlWrgx1noEVhfn3kFrybrZxjtzGoO1cnBQvXhoawehidG/ucGaGqjoQCB
003Cc6beJLqaYJ1w1Mg63FGzFM6E08s0/Rykp7FzhD4cLELnD31494aNZ9jDziwEPWTrIJTtJBsx
xRFBukChEfqJL35sJnyZmp9j8zR2js35QWLzCWfYVEPS3r6pfw35sRV2FG6Cnkcjs40ONg/Y1Lan
Fo+1AMH/3jZCr6VqP0q7o2c4fTpMP/v6cUv7/4ONUqh9mshEW0+lHRQLtpGyJyTR9owzIdZIzRy5
19O1H6v5+Bla1+5BStWX+jZ44uh/bo0mlw55a/gFG69hZo0ez+uQ6B2wxAydl+jYj8l61AyJL58P
EombhzLFOVBvBwY6nk3JLfw3kxTswRU4ukMJGJ3H1zxn8DIl++H4PoUZIjeHicjvD1X97kcaZLu8
tTPBv1t1Q8qGWVPVbX+NGopMwF+AQ7C5Dvi2Tc6rydoP0mz4zkx+ff/7YUZBv4fVnc6q8G0rCSh8
wrHGqVDr18zeKFQS0MuGPQPfI6QdmF5D0k8g+jF0Ds/p/x/d9vPD776fEbi4rW+Xj4cLbp1/9/zV
x9njzMPZ0A237zVH6xU+vccBhDjkAc7Y90MLpy/ZkZO1wd7dtbg18OG2qn99byiBDVM2EUj/UI7D
JWx8ZwfBxyV0Uh+hFxGlPq7Q5otE3vt32bTd+tf3aP1RON0QCXHky1E+hwatJr8HV6adcdwSEsxD
hEkw6Gman3QyoB3s+5ps/n6XNeknHWZ19et7nMrz/l2+vm+iFZsj8BXIHSIZQpRlcoKKb353e4W9
S7id/B9lVlnteYVxxhhpf7M5S5cjK/lpmozxUuZNtTDH1rqiiWiPbc3GJWkHdYr2/WDhx7r7PMQi
PaOVlbqkqO2TODRb7nhRlLmZJpErRRYs49q/8nN6wuK6dTxWJi5j2U3XxJ86i9VO3Pm2a8RW4BAR
9a5XMeWoNEucisWm7xQssa7rrAicPLekO1I/vWBdW33OqAqcStZsMTRlcm8ajTPY9Eukoz9pXheO
9JrfBjXUV5EW/LjoOMscGjXpVRiNzQed28XZIIO2dvoijY9bOoaLKMn6j0Mn5Gnq9+kyisb6Ays9
taqrhrpRrEex8LGcF6UwrN7p2OAt2r7PU0f2BQ2cwcyGk9EszaWZM8/NecE/mqV9kiTWVW4S6dBa
kfM0JmeZ16eLqFeN49u1tYyDeHCKwvZWtZmnLhhGL+2MlE7hx50TdoXrx7R0AVZ6NtYsXkluyA9p
FAnX017qNEzmq97y++ykz3AykMur3l/GyXhd8KxYdENwowZifelSLk57Jts/MqItJ6gKtTAHqr2L
vBwsc5lo5IGUWxgBMc/azKPjdVbSOG6WYadt4y5OeiJHB7uvjXHViCoqnSbT1eiaXLPWMVhd1E7N
o+GqoJl9oXxlGsvOLmjvlENbdMepVZUnluT9sUyzLHNCwuRln2b1lSFrs3aG0EiD2rHHirZO7Yf8
o4xL041IH8ZLIx6N2KlblSZO1LD4whhCmhsLI+17fzzWeTmW5bmOktAIEifWti25gy+qpHLzts/G
7IP0slqUf2jL41flmHdh7KhKh0YUO2Wty6j7zavj9DgrtC39SyrHtu1WygvMZjxmY17WV6oarEF8
6cymMq+NdhC2vzRUlKTKtfy06a2VyW27D0GA0Nzsz3FY65AXq6LyssYliUl+13be/9b1xZg6Q5QV
1soKSaTd2PD7RYhjnTzXaKpKLcOhNW6CmIfxwhplOji1SPvzGHbddjJV3PPRL8aFLizvKksCI3eh
SYrcieI8uPF4FqcXRjRYxE3zwbwc2060q8SQnec2RaAzh9RZ9mGISHCis8RYhqOkvtvZzXBdeoH0
HWqU/e9xmKjY4YWgX4uAWYvET/3LIhiKS1GE9rJu89wVAcm6YxBgno9mxZepX5jLPkvGk3DI8k+i
KrMb1Rd948iCsNFhQ1QlDlGkPLWiyDsNbOGd2rk0OodXtYwdv+75ghikHh2TZBKQj3HqRJzWg0Pa
wFoGZlVfNa3MPhV27h/LgjkBafmlilr/s5fk/Vme5BZ3CsMf/9g+onVHid7pfChDP9gckfv9z/98
1in+fzyz9ceH0wm7P/5CvX59NO+zd2Hb65SMqeY3TQbx+3f9OB12MkLfj4qdmbX1Yb5PxuDvXNwx
iHfbrWFPnuFkKyyG3N7PzeGs2+qHIX0ct7GGQhwpSSl2GaHtC9VgEyZvbQ3RkITmfOR7t+zkxhgi
F0xx9AVqKJtzfTamkKDtj1o4hVYRlP0VzmX6O6aQwu3dsoSTZUZ7s4JrbEmcCoA90LuWMCFRmZEu
5g828epGLa2c5UbimnkbjjecN3l8y4ySV6usGKqBLWqr50HvGtozv/lZyTLD1VYfyw8q4EOziJWR
FScdVFV1nvA0NwZHxz3Pv/G4jnq9MIRIIur6UjLyIHs9NFdJ0Mvk1rZ57t3RlBbiwhdhkVMnJWEF
UljOy/QSmrnusoWf8DLOHd3xNP1I5FCAZD9NyXBmpTSL/jSqVmPMFqR7/IXJG/jhLWBbi4nDyxSq
KlNOC8sFjtj2FiRJwyYQgf3gdTqLipM6ZQk7SVhblfJkrPw67NwxzHF0V2J6oeWtnn88QXy/+3yU
0qadNxShJXaiqen6lrcyRtSuhCnC+4jENA7dWlMOs6uUZRTRquw7v6wXZVD7LIAtMsY8+9QxOlSW
C7UjOvqhFkFWxY7WBS3JBXaSFLj2PJFg4W0aJfrmKHaWoqSOQ9wmttylsQ9CwwpKatwLo2xNa+GP
0pfFKrFZTU0nK2shvsbc9Gr44t/F7WVspueyyY9EbmRyHOfPzZtBS21Q+94fwHPCac08qf4XMM/K
fKeLwia8zDycL147QaCRQXGef7z6y7Ql/FycHaAYjnmCDO1O2+dtaJh9QO8NmciCurwzBb+FIBn1
qR5DmVyEBtHknMbF0FzHlWmO8N6CMMGiPE8JnONdAOAew0fm9lQaR3ZiBkAtQjMa4sy789SY8fJY
F3nqDUvDSys1HA922QOV5x/518mjioijyFEHfkwiTl72Fl8GMvCSaDDLeyY6SPlqIGIk8YqXXVOx
ZWh7THwtG6x64VQC+a2v2hzaUi3bUJt59wIjkJkmkybHSTWQEggq9qRjj+AuNb4aI67y2vgGX06m
xklfB5NApL0OcHx500VsZG6Ywo/JnV5ZFFTx0Aya6zQX0eBmBimza5UGaZktCq5L6yptw6z69vya
Tfp0S5dI7CLBTjkTx4TjQDdIy0yXNJ1nl2Yx9t/6si7BBGYTm1gss+8oN5y+pK1xnVtxMQlN3enp
Lcz95u8uFiIfbHul2G2MQItBte0ull1YVT1UQn/LEm5Ah0fQXmPntINZD/yMehx6v/IbHOOZRjyD
Ri3ztCT8xDYio42dIoC2nTT/EGBUFo5Je8b6ONfpC2qFzHkMeWd0GiDysy0gLKbNh9s81tMuy1U2
0m+VZwkDwUld5UnzqRjrMM/crhgKEGfItMU1PRSpHhZ2PA7GdZfn3mmlyiTy3XQczeEsDQpEfXAh
TeHVbsNNI7kSqfLH1MVRLT1UogXHkWQfzFEl+NY49Lqi+FtiysGkAodem9jdIpC3xcnlu/OJRVDA
hBrtRVDFBpT4mHYQjLziGcI2w24YttM/px931cL6eThea92KPh13tvs8iTANnVBmczGmJQfL935Q
RI6p45Brp6zQR/r3nicJomCc9gBbZaI7ZM5YtPMIydowuvAiH6ycxVAQ1kLGiaTLrCokpvz8Awnq
eTsSheOSUWxSyApgTXGwzmxFIepZ0WZt/lVyzSPu5iYyCYXjeY1SpUtGOS2zN6zNUdIwXGse9XNO
PBuX+q6molg1HX1ZQ7K5WcRvAcC744rgtJ9JM8/kLO7jKvUCnX/NS6ilYkmr2GbnFgnogPxBM4C/
lNcm400a9MMgnSYouyJwYUE7cYUwxzNOypRF402J2Ehc2KGYPK6etWmijuOGT/yuK6ogk0MreXuV
l1E83oyJiLvYMZNk8gJCsDM4XmcqwIcUzv94YyN4hDBQBK14q0bTr+1FzitarYRsJmGIez+Ex1Y8
Pl7ZvjF0jq37CF+h4Y2B8tDIJmerznka3/aVyIp8pdqStNeM6rH+WJaxVzpJkpZIlBi+l/YnPoO3
8kdmZx67ac2WQGql7cNxa4tMw+d7njd2mX/KLmEPhgRLUiYFivkz1qDekPlE5cnXkaRV6Tu9Zcq8
cjod6eSUNkUHzfv8E+fq3ZoOErAIHCFUptVfnliVZhV0Ke3+oGMzMWPXsMmeWJWM4Q2JtuDiqxfR
EUzYWU1d+ecSmhp8+jwZ07mfO0JBcfQ+8gkoGeF4fSTbZjMfadsUyNKlNynL0po6tW648aCLoIB6
D+IqI8vSkzr81Fa2DxWeB1z7yykp02oHu727BHkIyy/OEs8W1z0tE3twqo6I9qq2DTN0Cz72+gxM
ZAZOZDIvzB3mQeVBewYm+FC3Ady1Uy+K60mVtmhYukQFS+aDQ+OS9u3x8zOeGwrkDG1zqoBZj6cF
IsjaVXSx8IKsKyr5pW0yE1EBL0sLUUE7TnzL4LWyk4Ag+wAVGCuKN79+DBUMkU8sTZuos7xrrxcT
S1tFCH15EuYWnWxOMVYmWRVJm1fh8ciHGFLndekUpJDBTiGdEnlA7wXutWaazYZLacMPgVYDgijQ
zmwfcknpqKPM+mLXAYVs1bk/EVAbtJlE91GOkZYbQJsX9JOIQ1dOKqXMC1huZLMQF5GeTx/pIkZb
eqIiyU7CLpnWoRg6LS68osddYUCnKQ5+KqpVbMiSrnK7bGnlDjDAmO7zaCFI3eFPTE3hSEGLQFRM
jgNrZlOr+5jIpNHDF+q3k6aqywKsNSZjqO9q046tzBlqXYw30somhyM1NAEgvUgTf1iOqSC1v1LU
aLovcPtLLEcnIwruo+0IbZKFhgKLsS7JJ+3WQG2ehFbeQa3VcPHwwLD2TPyFoJVgKVKfYSnqWgZG
7fKkiSASgbIi/LVen0kVTl39rzfNOORCYNMklBS3Ecebf4kdSDcyMYjC+NymUkM7rOMFK7D7NnYR
qgd+9pJamJmj6ZEMvWeWCbOEJPw8kjUjDZ887+XnqiHgkHrADqzwGM4U1odFOdN86XWG7itHJHTA
gietl8EHhNLDKnVln9SfpKhsL1p5NbOhDCCQ7VWJlgJYgNSA4Nd9BkO1gc0vugxL2Sd2BlmBFE1w
+HE/AWFEIcGbGiLVXpk61aCExzFsUyzqKfB/frWZonOeQ/kAbZE4+RBFjr+GqPCvK8M3++FzEAwi
8Zy6iWnuep3pRRfCQv5/WBZBKXLbUZalosApyyIsPphJQ3vu5HAfjbPSTw127qWBpG7R6d6/M8PE
POm8holFLDOd3LMoGcurVIsUv1g1kqS7ZC0x+3FhR5niuVvAIa+aVddxu70oi8DrtSNSMyUfqVkS
tciyUhE36uum9Bzd28UYOUHWlqx3/T5uIQztWHZD4vQGj1i0UhZp2LVI6oH5rtmTpmuOc9UFxIND
7Pn1aR1IuLquHJNuHJEnACvmp308eI1TVHkkVq2SPl3w1OjHz53QVnjTsMT3FpTVFnEHBPx6cIRf
V2qhQquLXZ8n/gn22tWLQpvdeOapzDSPSUcCa+UblR2YyzzWKfsy8NaPjS9Km33/ua97Wp8bVZ0Z
V7AYsrnnpRDll1G2fqadXGsSVL+pfkziYy9Eumg1aman2lGxplbgynKsCvsbSSM7uw+sXLf9Aqwy
FA+qqbvOdOOkq0h0UntZwe0FAiueiGMvNWJxoYg0YpQ7RG5VSfAQ2BlFTcLtCbVLdj5S3YKlR1JW
efAbape1MJdZxvJcnjbKC4PkY8b7uPCXSLTWXfux454fhiuPpV3Dr7zMosWpiFjg2yvwiqCxk7ej
CbOeVHbYKcc3mCjqReCVYzScdn5lBOFxF6awNm6sOgYF2+Zhw/+njUbw6hTM0Rme21G4LeSiyeF1
KaceqN2Ly8SSEm/1+kMjDBNcwzHUDI8bdcWKb2NTKKv9EIky960T0huGlO4Q8biRx30WEdQROGsn
u2hyI8R0fMphVG57b0DZ1o14oLh/OXR5l8tPkWdEXbKSMTWs/DRuBmW3lyKiPFROodSU5JFlzYP4
RvqeZ4woqSUVVsoYCqjsc2jtIuBnBvVKmXwkYRGS5FMUdZHtLbsIisBf6hDNmKULlTWRhOR/YlpL
0w+GsFiYeRyV9iKrTYNn/7N8K8Pz0ihR6kvj20XhlkgsYGUtuwlhQVwigulLQD9cFpSW1OTTs6DC
7N0c+XoqVlHQTStGkzrGm66CGmFKKieVz9rat6WrulqDAcYM/sZxrcoU9+XrqQY1H7F8RSTxgi2p
PDwtQRIe30HCCR6Ss8DivxOUjHBjxlSE5JzRGCWgMLLYDtgDKl4KEUcZhvC0UHoggyzc0A54YwBB
1hTNTR1lTZhhvYxg1MdBMzLSn9uRnEgOgXQ+XgtwFp5Acan45hn9xGCiNCbk+WDgs0Sl09K0LcGt
MLF20YGGFgV/zHEzn7KktPiGDGaAz3ifa3Edc+Yp6rJOIaPm5DJAQXa54R5vrBS+UkbGNDmvHh4X
owHXlO7Gx1V85NNftOLxOTXD0rjeLLWxvv1pkdf3IfVixefSylMQQDIjaL/FocjD8jjM6IBJF9aI
Hwp0fIv6oXmNjIavlcPXQOmxrcFqSGU0pX+aETV43CFxgPLUpUobjVVqrTTBLVaOpGXpIm/ktcqJ
zWFyev2UW/gwkb5ZfFPrFdQ5JAh6bT2nwAoRo7m5zkRHTobGntId5hraNXsIL06wPoKFGLHkMpkm
34shAJ/6pJweE7BA4MNBF6YMvoxGyJr6A2ZKp+VdM9LYDA2oxCSnbyFhWWEc9phTcFdVBxPp6wU1
xm7EHzqhmsmlYaLcFZ2O6Ivp82PfRIrQXHZhoyHT6jH+zqsO+IattIpvRPgZ2Kfi8Fgx+bKFs3tZ
oTgwfaHVTm+s9W28JZk5iUM68on+rBF+0H1pEj/xw1Xm22D2oKDEpydxNUhSn9E1r4RRpWp5vFly
FKVKkNOHNMaXwAJoPDzKwxh2viXFKMwv8Nwiu13khVFnoWtWvoeH8yjAL2As6iRHsjhBBgY5MMAU
NKdS+5M4N7Cv+CweGhHZqxjOYj98oKpKen1SM22mqZsolqSoulc+8rCouDW4P6iLCm9wGnlykRYN
/h0eky/c7AhybwWKI8lFG9cekgJdGeHpJPB1eyNQtUYU4A3jxPsdfrwRWfeeFhY0jF0GSWMvkxQm
Nl32Ruap6pQrmKr+D1P0EfSNn2gdxyeb/HxUJ0EZrZogQbx7N7AKv5pykkcBluOYPsoMarAJFqzy
utgbb2hg667+UtAu6MRJvZ56r3wUFxc078cYM4r9DuVHMZoEWq4u2bR8BHkfLCYSgBOLrxPSdhV3
WAHSWNN86zC08FaCwXE/qpocf4XJiEQ9+kXjTDlIWQwiPac5KXGHGMgUw7a8qZCiXCdZRsKT0ls1
WVF61qnvFSO+Y1znMj2E5UjDFpzFSEB7JEbom6aInTK3TpCY4GcpsmGYac1Qjw5R6rdrqEoqvAE2
rxqgaaIVIttp8ZqQTqkCq7FjFDfQr+BjOA7cwCz/6OCeecaHzqvKMrxQNJqyvrqBuTuXsUdF/RtD
XnDwlr0XGUOwEl3Ok2qB1AWyV45EEkh8ZT4lCMlhDBXAHw02YlYiSyezkXJvYrfSKgmYb72SUa2R
2qehGdL2Qzfy1JO/xWPTGdclnGlkFca8UOIr9C2Se0aXj1iBiJnTHLw8M6D8N+m4JIS/Cs9apbrL
vwo1BAX5xvpEJBdCFPngrZilq9r4s0OtvPeWsGg0QXU/QUHBcO2EyPIGKd4urj+bfhH5vuvxgQb9
VSfh2xT3qg3bwvqj8mykJo7LuGlRsDessYpvRtZYTDsNrEOPYJ8QDZ9SSq4a0oDL00hZbosPDdk6
skOpr19sZrLGssgjZNxd7DUapmk9qpskaSf9pwZ/0ibw/ifhDat0uiN7LId4kTV9xolp4I7BH6Yb
PYrsRLpE5D4Vi8LEyyHKPrxF72KsB5IvIwjqJJUqna5sWBY+JTSRwo4aXFoXGCZ1avhu2Q8llQ6x
StP+1KCo32mnMzOUI9gweso67Qo0eQRwy8YpHVghmYk3BresPi1QyzeumYmCzgUSwRPlyJVi6OZB
vFQwaQVYxbheR2wZOmtk7ERZ3rDf4rXCiteJxgJbs8ENRlJMSciqFCVji9RPC+05QSEa47oJeY45
1x3Kou2H0PInNy5gPZ4h22Qiq3kUOEPHsCOOx5tJyHNrqtsusq6feFJ6oxWHDg+qLE2XQZRAGlfr
BUFifVJ6MQ6/wveyihjRWWDRRNovJL5mAT1yOdAP4GALyk2Qv+TpgxpFGRQArOtAawGqpe/3kIZO
Q80WBpskKGmReAmcNiwm2l+I7nZju+nxODMKZ0dMB6vj+bM8a9n02ugqiVTVWjVGyAGDCsQBkKTn
HzWrSECaTGTT8SykrPCvmFJvW1Wvzo7RsARX8olHzLjX2i1yj7FLHKEwcbcSwQRqE0ZAWLOSAbKN
cnyelt00H9rBwT82fhfIFugvAJ9bu7R4LbWQvo38a/xmLdRYyMnkj1cVTplfjhqu80vr/NcH4iAB
JA7w+8QWkovTQQ/bk4+D0iRJanpXRZ/BUPgxLP6pHGKouY1kPz9BMqXtftTLphkid2tyiSKFhdbB
eSKzTyLmZ3UirjYaowvGKWk/CDpwvupZZberKPfG8remo0O0SJts0ue0hGowqpHBHr1A0S6ngyKE
UtNZfVQqjn2W8zrjgN6uTg60uErWQtXBr4OM903sQa+HdhsCgoA1U91DURgHuBZGMBES5bRoRrct
ENmveErRJ+X0UC2DC1Vf4HbIh0cuwoEinnS7dYEwX6vZ5ycxicPWqoJ+VEumHbroR2FIwM3Sb90w
9mE58vhEZkYZc1emqaRfRQl8X+KYvz4K9S4bqXj8sDViorlkpp6VDo0v/JO15Ww5gnlM2ypSvD0/
q1kpCN+ODg2FYvzUO4xfL53n+zOzDryoz9WdGSGruuECS8STZ1PSdIp+/i9zZ7YjOY4l7SfSgNql
mx/4Jfkea0ZEZkTeEBG5SFxEUaRILU8/5pU13VnTmGk05mIGqLtKD3dt5Dlmnx3NhVd9TfrERHmV
GwlhvpKonGw9xWrJXzgIt+Dpn/yuX4jIbycckhtOQQlwh2AAUYFhg399bgiBvZGzzh7MFpHO7qJ0
uVISDhl3N/y0m4LRXg+2hURZVj3d0HQBKGynsL9g0wMa1NaD0BBQbqIELTx56GnatsNxxRabDncU
nGC4rDWN4Ny82XHs0U0YHiVq3PXSbdFUk4Fktm8Kk0KxuomXcIizh/KXLSYy1PTxPVV9OIK0aztf
AuVxPmMhpAUOhOSIej1nfSMDrnGL/LnP5wE+1lXi1+6MQrfAmpv9sRr8qtjFH2dz7voIKyA6rOtu
OvsoQF04RAXKbRU5nG5UKpnL72Irr85d8KtE0DBtcd2ILsKNVcJOfbhVyppSsSbTueSu+g/lYMTu
01V/1gN/FCIwqGac320srnthPnoINCjRRRbtdDHgK3uB4tyfCUR/1tZy6TFS4ABZXHL5EqN6LOO7
bJ3KRJ94RoJrT229gVwJ9PLazpTzauOx6YTroV5CyMgh1le8m4rhijEO7Uz6akQGLo0eyrHU+bxr
Rww9HJ/TtfTb8AzZ/moMoZQiUXY3TBZa/DPTEG3bBvc5MId9Z8YQMHEfonb7uaKDs8U5zZY5+hqm
yzoVd1CfqH5UZclFtOPKBgQNJWaQLlMN3hoe/04NIJWLZl6izawVCdDg+xoVTpgW9QqMd74RpZ3s
VsEmnxma0rIwsBdZR+whIXKaPzLSi7VraIK6VVV9rnrzqiBgADsG/311rv6sZEf49G12U/RY/vhe
dTKLHIrRP8oV6MfXcmtV03Xt/nVryD+KKpVLgc7HlCB1dOUNyfoQtnQ75PgZkRBRNYvAl89YC4fi
SasykPuepW1adW07P6UrS3mzspkeWOLjIyPxdurN4o8QBIZPucmieinT7i5nkySQXr15pripj0mb
DrbC09d9cKPla0vY0CxlSNHSyXg6oGeEMhOp9FJo8nUQeBzVrLObbGa6yZOuw9UlgdnzfEl2fGDu
fuNyIjsUt9OuWEkMDtZm/bdOu6coTPTFJEF76b2ddqmFkgtApj36wZVNV87FY667EbyBZt+ZHWkj
O91Wa6JUk9JyPBdb1O9XqmCmKp0m+NPFquqEq3w/40+eCrQ1H2YZ3AE8Bv0+lkIexBLKrVpLnu47
ToYnnUDiriSUDlsF8dC+zMtWvMtApeiIXf88FxHbkWgi54SUHauGIIhvEqhdezNZjM3hOX2EBsfA
UU1x+T2EY4K2INThJx/xju31qoJdaPvpk/UJ+nYsBY1dF3eOrVlB0vZzUdMcSHHxynxUricY+e6b
jRIe7ganJ3QLrO/WymOkxI9iSvO+CWhgzn0JV79Jwok/Lj4WaDf64QJcNhxrWnTDO+FW3yx4c8vF
ZuH1DqXp1Yps/XxeUBXeklz4E0Tk4MxE3EVNgdXvezjPsaq2rQg7dJ86eJv1OP8Yg2CpwSRv79Zy
YOIl1cAat83izu2klhVILuMavc1iOWeuHduKhJrdrWGOhRidSe3nWMZnvKpE6rNZRrOPtIsuqeyX
CoLp53RevxFH6V0S4vHx1k0NFDrCKlD3Pm/SdYh3ST6pO90l5m3VC0obApe4tZUTQAlEnbM21VXg
4uQdBu9QxZFUhwH9dhWRfnpcQiUebbdOohbT1L5cgeVXA1A/qoAhI2QQGs0rjt8H4xL0scCDt3Rb
nSzF/FBGtpO12jx/573eKngl/We8vmJEAsGHjyW0+JOOTFE7Q+g5YSp5t0W23HDI5h7qfeLwpXSq
qAtGNHauvcmKYGCVDEX5bgLU1E2BModXKbfjQzZnYo+FPsvqEgj2cQqH7gH8EBCJuTMv0aD0wbsl
PHDts3cT05cZ7ebLNvZbcRh1slZ87NsfK07IoZty53aoptanyZQprUwywvgU7VSRzvtTVgp9GFHO
hVWb2/KlVFP5ES86fuaGDh9+89sPhxu88fkQ3Sbw5w8EO0UzLuP0hDItqNJZ+ZvAWPF1I4M6xDKk
IMagyt51K0mwly1YkQhnBWSVVGRHTEtHDsIqfhCpMy9gzmL8fh+dQ6LiPc9i+wZ5a3woVWeO4SrL
p74326W1fNwtOZZcdJM9u1MJmc7GJfODstQ8m6JIvsXCY3GIxtXfJWuPhwfS0H0YT+6ymHw+sXmJ
B8gfhTrQrE8adJkgP6EelKctMPSG0s48blHRvRQAgt7GrZieseG3Rzxs+e0WBhPYqoztZUnTGxjF
YVxPfSmbYltVjPvdqP3WBsODgJL90C6DHmsAFmRvZj6+6cklLXrUbbsxZeIuAKhAtQf98NzGW9lj
ze6XXZyL4hjCOqu93pL7wrcxBG4TfA9oBDbuZk2TjZX12i/oCZrcQRkubkQa+3zaEby3WE6VLDW9
mQPdPkCskHdBsqrPcjLv+EwLvZSFn22PCoa7nN8tJQcWmuqQnctBR19dQN1cy24mtyBm3AuLvB8P
XSTjpC67ML8kdDDFviS9Ks99V+gGdijofQ/buCnKrc8r5GNKX/UxVXdDANv8sgZjjnOdkXkyN2Pp
4ZeEiwnnk0rG/j5ekuAxVyVDZGAx3bDrSm0+8Zb5fgfndO0uPRMDawKjUpCalIbBIffWbp/WQhnX
Ha6lB2nKccH7GQXO2jC34izQ2iJTFOaoXOq0d9TfQnTgto5d2D7P+Tas9UBkdgOMkIbNfI2SXCb0
s9PnlKGJMlhHjJ7SDIVTq0DnHP2U5ec0Wojiz1u80shX6zKS0p0jLHbkVCQQ1g+jXJVpOm9T91QG
reAAWVpZmsoEtJWiDpJyeWIx4JMq6hL5OKxhsB1m9Gu8JvkYkZu55IuqIwM5/DaXWE4bgHsIdEAg
OvNoYjXeRizOU7Ault/LNcjKLcbpVwTZIcgdvbjCTog59PfTlPBiataMZzKCTm0HPA8I0Yy1C9eo
3yWhk92N6GByVr2CWlpv0zIiD9Wv8E9yx8VRsSQddu2czreCQW1s+MKWY9wiJtdkBelyKEvchCfR
Gg1Xz6X5WkUzTORsiqa7IC2XvO45TWyVJ9es0grp63OoA/PdlyhNYqPX6DAMNIx3LSIcLqpRwnXB
UMPiBtE1V3mXfVqDZMhRmLliZbLGSjrhHwwkYBiqgUVoLLJdh2RHlbZjuJQ70edh3u10tAxpehsG
PnMv8ER7euRjkby33n/dtq59aTv9tS11yiu0Cf3TDERiRwtqDgSbB8EikRm4SPl2kWsk70zM3N53
yEHpUW+6QhaP6Krv0/7JKJk1xmRr5QqWYH31U/9taum2zwcJN6xd6C2MuoLU4WLnsdmw2SQPpe3i
pxwcjmmYh2SC+wE3DAhENn8PBy0e9ahssbN53t7YQQ1PbrRTu3NL6+kJ4mubV4g4lad+4GMTqVHu
xUhTIIUk3JVTN1wETYPbSCzJJdLw/obWwgMu0RY1UUQx8sLl7rAtUSQrRLpl35DSj3anw2y4A4Y3
TydtZoog1EyWehQtr5PMel2VYU/BtoIrdCeb4eB2K7Tip43iNYEU9vF44LCpGoOHcq62VZg77PLY
/FkmZMM46gv8BPoJuw7bu7zMaqeQTOKsDb9CwFr2YF/Kw0DKfp/rnD8EnJja91n3SlT/IjmAqhaN
2z6PKH8b5mgaqjQehreYUHN2UUyXipqFFzWDxnimOsJBtwRCMVt8jSY8vudoS85+Dtk30cX5V0Hb
8FWE8XzjYYA2qR6HUwzl9TM07Ehc17RFIyJIxtuM0hh1KxbH602YfEvEtUlfVX/dtZfIfgy+CNhO
Zgx+IjTZITupVLGhtoYtEyybbYDmls88rGOJdaTKAsbTW6lt9NF13SSqSOI3VFzmXVEL/N0aKhLu
iW7VCF9mLsobtPBeGtRaoj33epi+aHRtXS10HJOv2HhnU5VBMftjMImsmTQPjmxMo5er/b4PNy9c
xdZA36fpwj+cLzS2B3Se+8FRQEUDTeMbOGDmolewGZVpUdLcLNbpDxFNC6st1DpfMS+Xb9O04lnB
Q4k+zWmIgd89zB9fwdjyO8V9fIbW24I8YsuGYh705Q8MgvR03+fddElW9G9VgHJkaiSipukuGHuw
yAiWpp8nK+VbjnBeLWxsG0mCkdy5OQ+fYFIVJeAa1HBVNs2dPMwoqs5Y/dS8W8au4yjlSpSegCGC
4S7u5jCoHb0CbWtPUr0z2iP5ALADN1GddH3HE+H3LciHsewF0pwo0szu2sb6mq4ji1BTx4pur8o6
Je6jIZxtg66CCixpZTZsujaha+V6CEjEVXKfuZgWlQhHFr9L0JeBqn1QLJzu4TuJhdyKbsiGska3
vSS6clvXW1fn2HDTtelgAxWycqDMk7VRfqW9uKwFhaRTW4cGTD9ID9Uqrhbg56XbG6dH9tq2Ihna
ZsajAjcCKaFYmcov45BN+xa1mjq5zgX9Tzvaxae7DhhRr3bpCMvqiZIIFsZBgzeaVGPWJCD8gTst
cB2SANSR4wCCIaV74Pc4/B99UOYE59FytTal7pb0NTVp1D390jwDfdXtJ1leFcYopIu+IOl+dcBh
u1/tBDyHW/69TShZMuQ9gw3P2xjakr05PXdBV6kCAlyAzpbyOcMWgeV4+uw6CArFzYSCcrkjvCRr
UrvWulEcNphEuFrY8pDy/YgLp3zfpHJyq7rEDoe3VWwArGBrsCNxT5/iKdUs22XgPVl8Js6N6wCc
h02ocdA7tONe64JjPQ6moRGAeW4jMFEo3XWJFXMtGYqoIjmwCenLVUPM9BAkWQ0yyck52bVqSZjc
6RngSgntQA3FzYbSr9jRQGYUZpKnpXZVmIxlssvXLU4OsM/6z7pw8iUApDJV0YBQXJU4PDs7QBv9
d6IEqixQ+Z0RuyGzZdd4A9xjqbZohIe3ZW79g/4/l6z1DyDf/RFyKrsZCI1rEWXulofr2u903IN5
8iX8VB3IJ14uc34aUcIhh6z0mlSLmoU6mIkABlwKPSuEhrz4rjdCBZbWpKdVhn3UNVO8rZ8sC+YF
BUIgd6hA0SFSrtP0YLJk6hvaF8tHsNFl1VXYzmP4qRBMpA3Cr+qbwcRkU1mOaDhRW4DINTGIne5Q
Thh7dF0q/Pc2WK6KCyrqSNWb6No98mOeBvvehQUYl2gsVU1JMgy7ZCX2GNohf5NeJhAscxq1Qw1B
kaXoUPPV3vVFRlyDwLubXkEQgD4ACgpYrQYaMXoUSGEEPAfi1l2LzruvkhF1+O0C3wqp7ljku1xk
8hy0dgAR7lKEPoCo6R4ERLQiE1+otISzE0zdAXkKXJh8aYMqBqJ2HLUcee0gmH1s8P1xb9Dy0QVk
wHFuep+FenlYcbGbpKRFueNAFH4EYIAgHnLd3gRYhu1XNJdz95jz3lyrrjhiR1Qw2dkkeco+sETG
6yH2Cf80zDG9BW3Yfm9NiDNfzNsC6os6KCPbxpZKMzK/FEvqHmYjOxwC4nUwWfN+wGqa92D+RVp+
CiEf5k3Jh/kUQrRgzQzE5MscJ8g3psImR5VwDsrPpE8jbYf9FCnymhkbVmUOnK8zyJknsd3WCrms
9Q5Zz4g1kbMeYTOpwJmXzJf+1GYGkJdVG6jKls4Lfm4pr4QBuuFaq3xFEPr6Cs2KxAg8Nq2PPZbe
ALEBVk0acf4qbi3mALRqtbex0+6mjUJfNCRtdb4HT6Cf5yWfAO9OCkcJUz3/mpiuaKseBfj9GFwr
Xou3e6gKNfXKqkzQElSHGFnXYEPnAJgglzxsPRSAasu0znbCg1NrYtKz3TYu+EybgkoDfdHrxsf6
52w7tYuoXep5Ste3HKuFvyyTMrqRoy8+2dRMDl+XpiMaAgYVqI+G21jS6FJ0UuSgbejaVyak5SUI
uuhjlUycl0DbByBvvAZKFb0jreMUQiN5udYsRei+zueErY2bV24raYqJ7lzHCon118TywsNoTfdT
NqefA9rp5Q7KlYghBgzIkEvdh2+sBDhQ9eAZ7gaAGmSXz+mKpqCMEA4YKUn7XR/y7lmki5lr7Juo
6lCfN11sxuJ63rL7OZ4hQ8cRZgcUso9fR8AKbeWdfIttP7yaaRgqvCMX2iPARPBGrcctL81bG8yY
6iDsEtQBKo9b4xA7stBdvqrWBSfD8VA3hon8fnLTcJ7SEZEJk4sb6AL5MaCk+AzFmOW4DdrsQ0db
vFsSYj95DDA4CUy1jmrui/larZEeBIqCxJNbWxxt3Kms2coAhVPPyuWg0sjLT0jxssZA3GoMbvWk
HuPU7VC+YEbDOnRA7ObwtaPr8lrSKay0dQSRzlTs+kLSn6BzSZOkyfRSoNw/hAkNPwaA3K8EH0mr
YMGJAzn/iuhKcbvAKz9oP+GpK9w7ON/pQTuy0qqYBhLiOdgeyjYQqGjCpD9gPzAKbYaNG4wxuEBF
C27mMTJfOMSOpljQqIwY+7FVSxcOn4NCJk+8i5O+TqDqn7RWIXJNABZFHH9bHdR/sxMaepD5wAYl
et/ASkYY6BUd7dDrTyaxQ5LeT7wbscpbzKwD4mNG5LLhtS8r70d4DfDthvtkBZGyHuYIkYeoiQey
TN2JuK7n2wk89Dq9ULbM6bdUJYM48qHop6TG2A8yBU3h02Q2WLwEoBB4bcAMeBmyjDTg18INZWNB
VlYbkRmynNy6QMWssmhJ9xgZMhdfM6UmLCqjxiAKiXUs7UjaoM6D3d8Ea9a24EISoEqgelHGA05a
kdHGQwMaPElBVHZ6+EHGYM1tA28XvNvO6nkVHVAX1gpAN7qlVxYb9+AIG6Tl7UbGRx8XE1oYFi+Z
MZ+HYqaeN/AzC/R9SN6whd9xPlg3NHbG27VCTP+InR0/nNh8uFb4K5qt9TwkKMmqTXdYGY4U8U1e
1lCsr0eSZC0p5aFrF5+PXxymFmB4AaOFwP8DUp5nyyWYLBrmC18tlVm9kLLI/f6/t+f+6mnDNcTQ
qAzZWUwlgkkHT+av3hxLVyRpWpZ/F4O+Ghr9L06hF6XEBQ8G2FL/xKj8q4V8/UbEuGFWXrPDyMld
Rwz87qJDnCsmArz/R//rG/0vCCROlYGTbPMucWC2PFkCJBQYhyn465D/HCj08Mt5/DUS5/d5Cr+P
V/h//9UQhr/8o//JyIf/vWkOf5nv9Ps0hxAa7283x3VcxF+mG/1/hB6Ufbf/+Jk/RzlcR48jLgts
DpgfJsj/fZRDUGIobIgcYoZMB2LYGFbzt8FGcYZ3l4C0wyUnERIYv002imO8DSjEvwZ6mpfI+xT/
yjgHZM7/6uwjJYT/kC9F0Bg8zj8EDhFYiBIdueSUygJSfYqkqVGTP2xICJ1lO6bHLRgQdx7mef0O
Dyy/SUWCdrIIw/nTMDhQK1YH7zKXaOTSpLzbQEo9ZxzyRZXpDBMYbJLfddLbTyv37Lm3Kcwm5xlm
B2Xh10FT0JA85+ciynaIGI8f3nJ+XILCsIrxeUFF7PT2DWB3UDPawqCji4ieEEUVZ+xa6kLzWB5c
bFFYTup2SCNWl5JioeN9dw69harKejCefZDFTRS0GAg0OrgzVC73GG8kD1oW5c1qW8+hYS3R4xK4
EgagILfhyqD6glfzlR/icR/loTyEQ9S+hiUr78JAPIQLGgkahc+ocIcmzFB+qRECQkWQ9voZrysq
t37N6iL0KqpNbyaY6GFShRzIDZLWKPKMZO6QSqK/w2Ya9zEmCVUjM/Kg3CBexoRnyKDJhB90v/Aj
/FdApckMeSpfw3oKI4dJOYyiDujmx2lg27dynddX9F7xYwvn7wgl1dxlMV8e0wwnBwAh20MYcxf0
m+NHH7ulgQSQ77WX/pCHAofRLkuVCCVBf8/wgkTivgdlXDGTrnVc6guGJZwSMOQ7hzQL8OhBNTal
GNmk+1NQBCeUbKLBjrl9gYM6HsbRpz9bVM7obiYGVTmZD2DA6SlCfP4Bkdst2pcYLnTusGwHu3jj
7gLLhn9uV1a+5WOGTB0gb4hX2fyk/Tw+lzRhmKKTkdvZEnTiDmrkF0SM7A13RD4lQ6IPKCaispoR
OTmmi8x5JWQcP25rzm7bNtn2a55DjAx0kX9CZj5EvzONRcNs7K+2LXkoDe6VoZ0yWvMtkd8cstF3
FANJjvAp40s2aXnodYY2vcjZ64i4wJ1qdfqIkmc7Lt2Ktjzw8SWa0yuCOLT3gI3tM9/isgY+IE99
4E5a0aukqNLiLhp19KYwzux2bBNxQu5BHzmXaLt6SGz7OenSe6nnS9TNCW7H0RwDMqGgbTFc1KEe
gPguwl2kaf4Oi+dHOi79qV01jIe1T0/DSJN9XuiiWXMVfY4T8W2dY93WQZtEb3mhngfM9vpsrV7R
rCnyOHRZplA1AZVFEAoi43WEwl3nwzSsZxCp73CY+EPeihH7Mga0fcM+3B2Ux4fajcmXgpG+9nFg
dmiW+wtvcRHnOGanzEEcLsBbP+WxnSBPIAJcTSJ8ngZ1aqM5Ow+oERWwrBoMSY/hV5KLR+Qd5aeU
ymO2ztM5o5s6oTxDKaGdQPlXxm/TULJTDrR2D7FqbHI7QfhUC/+kLUl+bBB/6ljwrt46+MvoycUr
AI/lJVc6eNRRP9S4oDm43U7AyUMD+hCYZT/LbLyMBl1PXZb7dOL9gUL/vUXhJ2FtPHpK/WuAOS9I
FsXhIyeA3BUyjLaWM/F3injzLZ7Q+9KENNCN8wP0smXnZeiCHUJhxeuEoTQaGMYmGSq1dQD3urb3
mx3EIVgmkCzrmua18Ut2LYMApraY0uHUZtF7Dc4VTVn6l3ZbE15JUaKfMi3U78BispZ0/XYZ0M/d
rooiJhAGrzwSpqjaFu0AJlblFVYAUpdGZbUM2BeI3OQkCRqdgfCxijDK7UOCub7QoSsfU8gFJ2vT
pa9g6U2PbAoE2BNVp2he3zOgDQdO0uKBAGSYag0p+M4XA6kL2m+yAiyf7WCOlp9L7Bp3G5iIL6ZI
2E2/+a8lEoVH7IhbjVbN39k2YbiVZn5jeQb8ew3Km94l5mHidLzlZB7RsTEJVb7XuyG07T4sIfdt
Uad3qR3jL2Luo2M24SgNLYZ9t/DoBwbMuNsZIz/ek3i8bi6wY1+7XrIXpNa8rDImyn3My/YACRKS
0trOdRDS7iEM2RUlRmXs23F5wkQzW6ku3Zp1nfTOLlFxKa5larNgLhyGofEZN1o4g19KUpjh15lo
axu7g4LmfRLlpl+kA38Sar5DqG57ED5OdtpjEg0yrGSDLBKoBN7Nss/Gwd+Fvo3OZdiKr+hrRDOD
nKs8BqTdMjziF4y50Eck2hEKFKMp30SWsaZXM3mV1NAjVqbuRKeoWTFZ8WFzPPimwU+eNVLZezgm
9j5kSp7SJAC/DqD5Ua5z8dLOGLEXkpE8dZ5BdvM5DI4Vzto+7nJzZ9bxQ0HH+EY2h+XfmWlDf70k
7QHjN8JmAx5dRTa4pIpEULEUxH5gydcZTEEVKgeAoccExEdUugZ7P+fts0tRiGBYHczCGgMLp8ex
HeVx6PBIV4vOhag2ayC85bQYfyLNJE5edlGF4QDBDYNxB+Ozf/BeieOUujeor22FtRYiSIF044eY
sjd4mO+Eup+53N4wleCTCtFPIx2j8X1jfzLQVXaIbz5HY6vPusvzZ69F9FnwWX3DlKXli6H4oFdZ
gFudrZMRZ93iKNxZj3b000FmmFSX3aLUQsMNDRJpwh2LhimBrMq6mwWZGygRiysexmlcs1eb0Z8O
6CbGHvoZFw5MTqT3AeACzCokBwR89Hbo0YndMj0Gw5vGAoraq/SIalCxHwWy1+ciEAbdFI9gdMbi
ErarOuPFLvlbuqbjV5LTlj/QpZOXvEtD8wxtraMHzKyUm6rhvEFZRaw95d+LbrHBSzrSJd2FHTK8
4HngMZ/GnMWNCsgK8GNQe5/ZLxZ0fGWWVmIiIq4khkh9QdsxHzOmERrsJ3eHf7nsSyDjNdzUMzPJ
jSsjyEskGNJKwNn/DH09OKIWeVFbJ3cdMvpn7CBICQWsBZwjw7pV4Xrnu3a8M7ia521C7KNj8/s1
G3I2ZRZg7GXgDqFaVsiU13ILMxIccnyxuTB2EnQPxBghyYFORwBaSQ0Imx0s/LR6pcljv3W24Rh7
d9oSJF7B2NCz6SN2nggwlFBioBlYpZuOZnCLgUh/dXEmayiE64GNnkFFw9xBAC90Z5gcdjNN9IIp
FwIbGdWw13GZj47oqJpk1B8wxor8TBya/loLDZO2gqgQfs8KlRVfLHEqt99cko8ifaEjfIupZqNk
SHv90Zr8S03c/6Q/+0uj9191g/8XmzhCEO3+W9L+H5s4+f7x/vdXU16n+IV/fOQ/eji8zRAUPwZ0
oPEKIXgAYv9zOG1R4L1FIYat41XsoAwwyebvPVz6b3j3ZIoejVzfTw2S/2/TaWPybxGms2GsMQbs
4A2iZfiv9HD/GZjGX7ky72GEVjEi/yBH8FBHiY2T4FgGAYoAxtft6MrEPv92Tv5UAH4fgvtX1QOd
G74mv/ac+DaC0WX/SfXYQnB5WJyCIyD58Blpbei9jhT3/YxRSv9E77imAn6jn6/fhQk4mNSGOUog
wK+j03/XO3AtkAz0MT2u4VDek8z4W9DbIOU2sjzorMd+/N8fHGa7/sNXYtZ3FqYEsyUw9/v6mqPf
v3IRNh0RjqKYxWkomKRxmG5A77Vgo8AjpVBm5/IzAcGPwaUOmjv8NMwyO2Qw3NVhTFtXp94nc+UW
BfWSM3MshyVA9VYa8qFAz4PzseUBxkB5mDfDDn22RjWSguoMRbh/lAIDemRgppdwytQZNTE2Awqm
i64Tu0taTNVq4lZ1h3WEXstai+EDk+0fI2TPfoCG3TABNTGfc93eErey3ZxLVaPNJcctisVtkqBs
qDseu8fIuv7nFm/D/RbP/CUijFeKULlPx05BSe997QY1H8lAMc1n+3f2zmy5biPbtr9yfgAO9EBG
3DgRF8Duyc1WFKUXBEmJ6PsmAXz9HaBsl0T7SuV3v6jKErkbAJm5mjnHavSdO6qwn8B/cDbQ+s97
ozs5Wl+d6fewL1M7fVLzSNnn9qrlaBW5b2aKhhzPIiTzVfTqpXPhL9pLMaELXOKB7FhyIhD/bdVO
bz8lmSJkFkxx63R0jGaJQ/ET06ytubuIyzrdOqVDY0uGPOe+GoODY8MvyuehdepPKc7uj6nI9FtB
eTD2pdqJL6kLqsDD0uig8dTnKkMmnkxbInnK6phI4ucszl3LR5aYX6k5fX+f+Ke6cAgYTjPt3Qd3
XgDRhEmLOmRVaaYLukoTfcIV5sLbeEpUKhEgfGOce5tOU9tPYDnGbTWp/dYdbcXyJpgOX9qiiHdx
Gb/MbVoHEbaoUyRcxMvaYsXFpuPixGWYXzZ5QbZs6MqNAR/tQl2w4HndpGVIW0ZVCbIkDVVPqfCa
2Yl1IJ8wcSeU3caYk+xCTaPhS9TZ/XOmzWm+WaLFLjdKn4gjl6CDJGC/NH3uS/QQ5zJX6V07wKCN
SdKmME+hQrKUZdEH0VF8b0IyW/Li1dlYTHQdZInh1yRRCBPbc+r+lCqtScu9j7CiqG76hOsl5Ied
z0Y4GAH9/BlZot3chjLXL+y4u7YmKTXPZWosjzarZ6KpAOTQRIeujV+nwlG2Vqv0l5leLs89nE+f
O2s914hYr+jCYHVZ+v62sXrFRxR+i60x2QzW8qiQ+J/1BdatPi/dWXGWZSMFVYKyFIMfaWLczoV5
U8rio2OElb5PyHFGk7BljOeXkphf98JxoCZtDyj8c9jYtZ4SbaZjkEVFhk1WH+bMn/PGXi5cmc/T
IRcq8Eif4ERVvVChCv2QdRIrNC6VoZMRF6JqgmGmkHVvYliOeii+6eSO8t6Z+3gjNGIo1Ls0rn0l
xCzoWY1qe6J3y3InR5Lex0kxQUPgk9KRubiUOIIkV2Z326VdAsQ3Knp8wplcotsxs1aIRJ2M0dlu
UP95FT4BeR0hkyEMr+2mi08iVEaUtViErU96jXgSolsZKvEGQovQH9JBKta2QfjufHEmFCJotqEc
HLMZkmB7lxUYPejaiC77pFh1difGItm1ask2XBWOtR/VPn9wwllZnZl6OHtysI0jjpVK9SRA5cGz
lFjsrN5AAqOHzYU2TdZeLxSVBDSbadEVi9Du9biKUq9r1r92Qju8m+dBvth6iXyk1Mp6i2DOOFQ5
dgNvMNFaZENuHsjuyyOdFLHpi4GwtmhC2vIofqpTY5pI+5zR0baa3VWkxgkij1r0ftmp7uQRcpMD
hKH4jMyy8JteKe+WDryLZ5XKQOdylMXNZJj1V5N2wAUfJIm2GSZYxECiWAJ87nm8acEiHZBIi6vc
SuynvKBPCi1iBLLUOcWNIqmF+Rke+tKHHcW/WUpfvCJdzR8MtZ+u8yy1gb0sRXUXFTFi9HU4o8bm
kdkD6zYP/o0C3wYe/GJSAfJDwoz/fxQIA6Fqn778OXNsDQO//c7vYSBS0d8wFLpv0yjgH6+Dwn4P
AzVV/AZs0iQIoS1EJvefMNDUqNfrBs5HLCCEjit5jfu3Dimgyr9CmQVmTEzPDi/yj8LA987HdULj
Op4W8iUgaGxtP0YwKrmiCk9FOdHnblJBSUS48/DYjsIs22OqFg4pdkZLIU53FMc4RC4MkRcYjQpq
G07vWdVs1tFxVVxkxmWp6MAzZg/1RqSmiCZYPd1uyNJ+CneZm1hJcmFFciTJXvjbcNjj5ue9PiC0
kc0SedEA5j2+0MaCnjmSctdRvJgKlo/+lHT9iPHNwAJgyDwB6k8dTf2kl+3KHbR7VLB3UNSIETeu
GUnnhgR1iMVVkvQbiWgE203hYgvzraHEmZEPLdg24ga2U2BDFbTzf3Onb+zxX6wajVv/s1Xzf2E/
ViUgs/+QzL/9yp+LhpVhgvekeWnAzFtD+T8WjUZeRVL1zaxLZ0z/T+7kkDvxWy6m2bVn9v2iAXOO
0w8plIGRGVvtP1kzYLh+DPtp/1p8rrWPRh/M/ItduGjQPEyZLSHn1Lj5bMQ2fZGXHlM5K/VU1aML
ijJtnH4ZdhlomEL9iCeN3nVW1kV3rxdmv7R4YwwQRHmLNUwyzWMEbOneJTZlURtwbFom2uDXckKk
a8KnLRDGiXmfKlIqSK0wnhfjAaVc0Y3UdNGw9PVlmTPygAMoIQgUbl1eWBhVj6Qio3qgFTJfzmYY
3qdGU2PCsx+Vrhp3shqdlegFdctK64u0oDVfpBNniWVl+n1sJxxBScxhz+AQiYACYJ+gJt80kqNx
IdWxKWLdLggdn6hdcIoyLWW8hHmMAFSPe87xdhyShU5ApNKdmsZ8N42QHgNLVNT1mWfgnIXox9Tv
KA3t8EchbrHrud9RLhsHT1kpuXFhZvs6bOU2XVqGZKAH5YWRToUTnfRwvNKtsPzUy1m7lWDIx13V
p5Cwuo74KkIcTzwazYtH6bcNUqsZH/vWnB/CpXJsn9J3PR2mCrIAwjyLL4qoctAfwU43MLho3nW6
3SLzz8aNHdWN5nVaeyEBia0mPTyXcPDi2ksyaR1sTu8Hkc7Thd5L0e2S1Gz6bdy1mCZHHvUAquKs
3jR2ttEJHIqd0eehzyyLCe9H2jtgLNJUISvEquVBxW6rQB2oIaM8L/bwHOIA3frgbnUpJXsagy3w
G4/RdsZTx4WO6trytS6Xr06YqE8LTv1tZrEat2tKsgFOMT8VbPE0ztrC2g3VVN9pZRufIJzlj5Tv
bS9UR6rQtRL1lBjZxAO9da4gqrTBoMdUrmIggkCuco2HRpu0cRNFebOdRwTsVHnF1cSUDHKBdvAH
1CLHWIST41VGkQGPM7CVWfFACpEq1QGkgH7oCzx4zDQIP6+FXbppqSaew2LUSIK7fsx2Ud/oTJ1I
hoNsC2eLtNuhq1SG3R1qsBdVWkowzu4SQLxG68UKSA6VgzoTc9g0Cj+yXe2isHPzmMWW+2lNxXdj
F9sh0zA4KQJr1DHzEFUaQRc29/ge23Pjqstz3hdhAC5pfhiSutiHC+GsryiqSL1aoUUw1kp3NVdT
eW4sSGNeX9G99vQxCX0L3X+gxWH1wY4Y2SIVUR4w5kQfe9I1lHl9mN9m9M/9bsEyhsth11f0rVon
NAl6zUy9seJm8GeM2GJblaYOEtcKtfD0pqcdrL6+agsG54Drz7+WWjYfqBJU/rQyl8dpFl4Z9i+p
mpgBZCfpW7gp9ivMDLm9/jTJ+SM4Hcsvs0hMgRh1p80ChFncRwitDV5S+1p22Gx4W2g6w9z+eyr+
V6eiZQkOkp/Ekk/MbkC9nvxwMH77rT8ORk4/zXBNdB7Q91f5x38ORp1htSrgCEqN7goGJtD8Y+IV
IaiGtX8dpM7afqs3/hFNMhnE4AUdV/12bP6jouI7NAJqaAJWHZQPoBDql/oaBXxfD6N1hlVvGKZz
KQ0I/BKBJGsfoJyfOXK8obwxH9OJjstGVbOe5qs5fsjMjkZPJ8rm43dX729qj9qPAqi3T2MyxwIh
FGWNtdT646ch2aszEQ8jTfJSO0cZIhNvcCp8HtNI39cbpTl8cljIidcWbt/4IGM44MDPOSalO6f8
IvpeveI1YvTOea59WCzF1XazbYVfNeh30zfBFCVwJqX9zSfW31Vl1+tnwg8lGyBrpl76Di9sJjhW
wDP1Z/iOURTYUCo/jCZ1/21Pk5dW4jxpaZDQ0EIWbaOYnTPV2BXIMzWcQlX/hY5Mp/mJUlsBDsUK
kXwRU7ZxWisD/Fal8XU2YDhE994FeGXFQxc3J4iW1rRJOsW+TNp4LHY/vw9/vQ3E5KrDjbB5NoDR
/ngbiK/Rtdd5d4aLLx6qyNXowTGSjP51OUzXiHXEXR1q+ePP3/ZdbZZWi0NpnfosGcf6x/qxviPo
4IGKzLqLynPpLtoZXt9whusAATGMH37+TmuO9F3h+e2dkFyhtUN/SCb17jmrOVWXhoPxjIvffALY
igon7N1Z9xgWtVEbUHK+oc5u5ePPlsWvHpr3KdzaRlB1i94AHQN2h3dv7zhGgsqPou/aC2KSwmA9
ZWSt+Q6IZLdBF14xO41bv5N586bLqZyvGEvgf4rZvJhsgxlg1HQxfaYO3jDMhDrVOHeev9bKWAeq
ghuVqWkQhvaWYS/DL6ro74voXD4GFLBtQIlB1IZ67ccbpdqDVVpWqFxqQ1g8JeipIw+RVE87GyVU
GR1lnGTPIAOx4C8NaDW0nolP99157ancVf4cRw7K3HT8mrSG82W06MQy5PzPnfhvVibEnfc3GUUd
DxGSPPZWVue77oLdIk1poRJcEtHVoXCDXsTLbqXNMsGOWiA4sEa9GYvZGhgCEyO+0EoCx7be5etR
n+VNcVszrGjynFxGH2VaVAcinN6rCZg+YJ92gxBeGFX0NY7ARENMEaZdeZZroNGsIUdEZTL1MIIQ
iehjXOyx2ea3ehpd08FlClw+OM2ZNP6+f4tn7DW00RKGlAWtOSyM+5JuepGvYRDxrXmM19BoeYuS
pBojbuaZTxBirXGUXEMqbQ2ulnR6qTss6gOwslWW1juUqJoBJZeu3zcxY512oaMQr6F/CJ/FWxSX
lI3yeVhDu7ruUI7jsz9ojci/JGNts+7XcDB5iwzHNUhs13CR3nONyFsXV9hIpw1S5marvUWYueUQ
bY6MMmz8cQ1Ci84gHK3FFTojIlSgcv2eo0aXPkhJsrHeyR+nQo1PeivqOwuj0m4QqaITMRXLk2tX
7aZTp3TZjpkbbRW01k84LuUrZBziZzg2xNLlW1w9rSG2sQbb81vc3a4hOK2MYl/yoyC41gid2Jxo
PX2L3J1QUod8i+fNNbQ33qL8lng/MtfIX65JQPKWD6RvuYHxlidMhjNd2PhK8hDEVNMXTK9LVg/0
lziMdX351EllWj0lomUrr170uUh7gwGB/TDU6rnPelAzeJaaZQdVpw/BkyQUBVM9r+5URzEO6WxQ
Nxm4ByE+XVVM3C4s70EZhpyHdGNks2GaQ6T6bd5r4VVMcRngRDY7Mg7mKRf9hd31Bk+UDNHOSH/g
LNzaSpyGVyhRDDvyqZ/QndEMhlFsy5xRhx5abOpCmwnTKhVTgW7Wm0OSEBhEIdrKWDCoBrGUk9PR
CIkKtqggisV3F4sds9QREPpF3CqkTt0cddddokCeq6LEfVWG0UnUQK30HiaLO7hni4g1PJaG0ztW
6pdT1yzzviM1a/EwR7EDPLAbl4bEpyuT7ZzbxbxXu66ofUvHF+I7tOnzXQs6WPG5rfpHpS4WLcAl
mJGgZIWqXOGaVYBk9GX5MS0KURyMVvQ58yV7+3YZqFNvSWt07RTLuKOB5MSkv7uwHevyjsPYOCJ4
17PtUPMJNlWfR8vG1aYFgVY61/KycMGqbBSWSguwRxuOLUNP8yAKjWgIHKadkGI6HfFJyaiu5Sv9
M4Eijg9QEOaDDT9oRPx7FOaZ7cO0aYwgqZIwWIYwwywh21pAWZap6Rug8Rb8KSlVPzp45larQ8AS
TiyceqMxa6c6xIkmGXEpzJiUgJ+jJUY/hccnAhk2yQQvIDZW5XOLjWOG58k60s/aQgsq8dzRVIz7
OZf6cLZrgb6VcYr9JTU3jqQIEha/IPBWGluQ11r5CYNsGR8bMMDTtpPWkpyg7vf3ZqpbT9YU4pNz
NR5e8J/gjzadvVBLwLeWgokyGDfg4xjYJCCfP+U0i3QvjdLxDjW/fK7b2NiPjozCjctQMKz7bsjr
WHkF9LtsR+2MJdkwb7re0u61HuOpJxHquKhjZwe1nV6kyb7F2Y0W2MHKdpUojngo1WZ9ONO06XZO
3tGlmmazd316k9ybWJZ8sAoUh3biBBMPyB95ugt2yTZwNTGR9nYi1K/TFtjKre6WwmRmaCqHy37q
1+ATBei1lSn2tKmQo8lDVS0LfTe96Bd4Ic765dePLtmf+Fz4jc6mVfIthgYRoxdnVbb4IhtZOnWO
1OimhIiNl34gKoj4N/ZUvS/jq0YzZywwRh2r3G46OsNlocTYyRAnNbjHVWaibZgqqq+bBovJ5xux
geCdXePkviwecNOKIxy6xPWASmc8F0AJnmSJNdSbWlqcRj+p3SkizE2piYEQvnM5LXZdqWrnRkTN
JxMoVbOCixP9WLmRGE4MscHKNLdOg+cd/N2u1rmsK9FhZjxqZl1PQ4fbr2HCV/ZRUjvq9rjoi1eg
ueseggAmDsgDXHSKQIq6LV1/8VFRw2JbyDqiR2yyzc2tjG8TYFgnrMqpFVh6q0PzzC3T8YAniIc2
VcZok+sly2RRQkMczLLSmq8FG/J8dDUeqQ0AFJ6R1MJ3u8WJO244ZGRz0tpBZ2ysyPuRk9YYVULv
Jv3cCuhSykyYflxE32pfoB3NHbMHNWcEpqLzUlOhrYwcCcTuUHNbqHjj4wFOP4795TQ7eExHutyu
0+3NAq/LfpEr+wpMQbcgRs+q6rK0J/NC6fFxbuKmLMZTBF099l2rK+J7IpHuiwrWDACWk3Sjl8Wd
pEwoR7fhFJibO3T7WvKoVSjxRg9GSzZ/qHsQG7wYql2qO9injkpYy2fKQsoI0bqzURwDAbxBBxYu
uxa0QsKo07Xal+h9alxPaMasc2HXK7+hHlX70tRiwFQz0U23keAmkPe6Jap//GcFe0fX5RttMqY2
GHOaXbuFwQR8VHOKnGAO8ab6KKXs5iOOOu0+jSmDsBwS8cCzXnTXpaAash30WsD0LWK4F9PwKZpb
S9GpUq5SYAAPMpAg70wIPDmjJZqwExjVI57oTZ0Y3E0SB8p3idFn9PXbOjaugZXk9oEJCoLvNU1K
dJm1Si2DosP1jVq4GPrLHPMAaSSU5G0Xu1kMDU1VD3Njsu5nhD4JRcXYuXyLSv/VZv2iv+Cgj/ou
fv+LNoshU+XXlz55Gfrvewzffu33UgqTT9cugWZjxiIpJen8s5TiGL85tONQczmIhtAukZF8V0qx
qCVQev3DSPNHY85Uf8New5hCjuUVJPoP9Vlv9qzvskqT1JW0VWWuEkP8VNLLH9MiohJsQFUyMkA4
0gKdaY6beCmFb/X942xnz66K9aRmAtaGLFr49IM7b5rmjA0qq321d+/d0c2OChMILqchvxjdFR+j
2FRDWsMDBkGEklIhnVdfNm7/hTZDoQYoWQ06bo3Y1kLBFGMPwie3v6lptQUU9eFqmG620Ro88xEN
co8IfGSGdMl7ov0N0qx7HHOBODepWPOVDi4gfbaZXxzkjP0B6YBWlZ5De6jH9pFZ57W/WKMB7shS
NhCuH7Cw3jJk53lseXvbqh/zirJZ1KMcAW7pU2S40WIaHHrJ92HMDLymtnm0tZTZFatuRyp8PUaw
w+SDZxGMinNoW/cA37UnBOTSjISkUV8wKSbNXvVMmTzb5lJWbstA9oYXzUcugYmuha/AZVDdQ5F0
XUAkR31V5TOMtYkOH0qLN8R6tU9NZFcV4PrAbmz+NTNvpDv0m/U3U5NaTSKgPyz6anKYuQQ17L+N
1WvLTVTlN2LOx03e8ZZEhNbJMhs+vjT0zdDwgYzazhgTH32AgYsfwFml+1X5OjNEe98YLaCfcEbe
nc1E5iKPXsJc0bgO4l6o+DyMMq/9TsVgvjpIt8QpLoz8EUtRKrp7KD0ZAjOcKiAMli1ogmUvXa6e
wcbOLukwi165f3tIkmbGA2I2XVA7PAcEZDfF6GImVQVQP20k4uQP0CA3Y8KHitLMPODioJ+cYumv
IHIdHcEs9pFDIFB7fpZe3TnpNErPVadvnDFOfTu0SUs4DD3aWrVfWNaZ5/l1EvirkRa6Xi6TZ0SN
3PuF/0pDa0LTrpSB7F1ABWPF7xRcpU7DsKI79XIJh1D4bdc+vt3vIsKdPmJZ8AFhL9so5pHBismt
b+hHD7abH1UtemWR81TTbSau4el0HR6Val0LFPPnDzlDKT3bhZCh8UFYeQjd6yw5D1wuukH3M5nA
RjasE+abhUeJhOMyxi7iC6d7dKBE+bbDHXYHHiaX1fh2McqaRSEVfrTOimco7fomJOg55jrIfTPk
oc2zLjzOGH1uca7Xvk7LEFPzPJJg1jWcd13ftFmlBkVrcknVkc8Qxd3J7ZRpF1GXuzCakHlq/aJv
MvhzDNwyAK+lJTroiqcMkQpxfZldujoLFUs+GL0RlTV68Xyjsk4QuyU3Y2yd35aXkS7LXtUGHXs4
nbyB3hmgJ5xaasHtNmORHaNYLXcT+vINLB6WYUb56+3eKgVfXwnLC5vREGwhPAJl3QiybK7N21MO
53zZMnBe7LB0ZBsyA7GlxZYH4DGYw74+AOsTzhK/ScwFUN7MNiZG1re5iGX/dpv7AVxh3/IY4fvr
N2OqhU91Yil7K+arLoS6kPU0Zc8QEnYvyA+I6rkFWvaKN8mgWcnqURVWc8EIH18vtfCotkN5QdY5
na3J2rkyfVYiRAgMfS8vwkzPNojXE/JiVdlHFuu0ov12MZNWbR2bh6xkmOmFAqDFX0q2LwAUmETZ
HEibiCrMnYhzWKHKxItpcvRR59q+06sGSCyr8xq9aw/S7mDVlWAZpqRQ0VpaBtT3iE0x0tjcJLdO
cTKxCwf9JjaEu1u0ct4RxMGjNcfRR6vJKKqRjyAHjVXk1NUeRQR/OBj53/YmXUz65m3RkrSP+LyU
e147vrZaHonWMm/0eRWwhorrWdTQOXYkD1Mz1dRWQM9lFZ59agcldUVzOg9O9opWgEszswLerrUt
rCzICl5y0LivZklpxJz6LlBciy1wNb84DJK81rFaBLBl8p0bNq+Nw18XQ7ph0dceEM/paCp5stXa
9sVVwR4xWBd4ceM8FBXhb6bE14oczg5tYM9ANHqckwmZmJJ3uYZob4ahmkmEZuWkoJdiIhxjo9dZ
HjYRgb0RrtYxYWJp02c9raYA041A9Knq91YEfatzZZ1eUpEYjglzvVzPUKk9eACwzGGzWuO9uEr6
awYD24iCMQZgk2xBBqX+nEFvpUPXdhusTLUGkrtRjnU4PMHIqb4gX34xE7UavMiYsle3MZSFcpYC
QMFn+5d72BfVlqxlEjUkPCZB1ynMviI1RyWIOIoCmj/hpZDVomxzo5TdmTq769B9NLti389LrzzO
MFX9GDVyfhHGwui9ts01229mUB1na7T1mQkx6PxuS+ZgHGPHvv8uFPubUuq7Quoa15g2Zh6CXpVO
x3uafC4YDMHwkGHvJDMOkSV+TTIOF6N074e2MnisWHVmwpP+8/dFt/V9lf7b+wLUI6l0VQd494/x
FLVufRZ9Pew1+bbZsQaNJPtSSiXDLZS9/vzd3nUfvr0bZW182ozdQ87/47stkmFcKCeGfT7zgKyR
gMgwqTK3TP32vf5NAn6RBNCvpNPxZxH/L0lA8DV/kk/t1+8zgG+/80cGgNcCxRu+BHwQ9rcw/3eV
kWORHDjE8msjVX1TEv2eABjiNx5dsgOBzZoayJo2/NFLxdZhYohXsWfozPLAP/K//+eH3t83VsLf
9wKZQP3ugWWi7+odYdwFRhL0TO8eoSwlJtKYBrSfGfT0iJ6lrMGEGOheJmSf/uS0Rb+tm/k6r/Rl
hY0SVNGGwx6g1ltc8yUxp7Foj2EyUDguS+qCJOvy69TbKyyEgIt6GFz6qL8uXWWd0ZN/NhXmoBko
HpjAhHxlNlQI75NA0cdFTPYhMdld2nPgTbhMz3lqYbFyB+JGhxoBJBKoSkdbUzNCAg53ppuAPl4J
ddQq2xOs4tSzC6jVymSlO8mH0z2jteuDsyThocLHcFuKyDxi0/+cOo3ymOQF509T2p4JFo0ivh5R
zCVUrt2uvoJ15AbF1N2MbvTFUjK+JBgqT4v1G9Z6thWCPHy2DGYiEP3v1Ch7rXF8S+bYQSQrVVIn
CGZgRpq+3jYL7x6P+o1tTEyHcfpLJoMa3qATZGjuPXLvSzhCpRdP5R1KRe1i4hDAPFuOmFTl+kdx
Uc3FhenWj2EBKGfR+gkxdPSZAPuwejK91UiezdnnxiL2c6rqbkqV5VPGHKygNuI4yNx62A7Utvwk
wR/riPvJCDehQ0sDKND6EeDeW7w0kFZj5yyOemVkikL7KUMF3In8oSKZe6B+Qky0Rv5wAw2oWARn
JD9U2lTYdUt9jYRggZGiHHtmFj1VptbeI28eIQpR0/ONOqcmo4PIk9Y+dBfKe1bfXMF3aR/NzL23
u6SCBo0ZRaMqfwHf2dksjtD2orFdULPuh3ypFQbdGPIDeDqkoQzddAhRVt+JCIcXRWUUlA+S2rjp
8Uici4QuUiD1eCI5iZtlk8flnUF3fWO0aJMCvTJuu7xH7+KG2FmMmAIbK8dLkzEJ4pxK1FhMjdi1
jYHFM6o1AMzJDJ8H/rzXY6qozro2DacI+zETMVvF+kAdMDmZha1+NvniQYdbxi+SFLKWxbWstppL
Swo0xKye5Ix/4FDhUUYQl/bzKzDzRdm5tFXD11k48jLXWzg+UUmomuN8RNiXRxiZU+3ubfv6d6P/
xUaPbsA2f7bT38bVl6//c+jyp/LL97v977/4x3av/aZRTkGBQN3kR6gKtSBXmKYKbh+j2spN+a7c
o2vIs2mFrha+7ySlSLQ1dDj0rDgDrH+y038LPX4o9bgcTKjE+Qxs9IbDmfK9VKFpMUwUQlR7xemo
r8xxdYcxqU82NL0LStnWoyzG8TJX6gS7MxWRyFIOqnTOejUAQ8aXmgV1ZxY3eCzK63xQH6xQjRIK
DWCaKlO6dIHoAbZMQ/ZNRm1tESiyb3fOuWZckqdP2nU6yfZJGMWlLfNLQ5EIGOow6FtL+IMsLGoi
A4lum7wO6pCcC66j3zg1DK0SGKuquKCyLARjiQo7QKjXttaRRLXyqZrk5FkZJVYTgELbJ68dYIag
MBiw7FTu2TEmRpQ6MOqi8lVk5aXUxlsMxTGmqWHLhLjLYV6uzXQ+qRE/RWkeukTyNNfs4ExufrH6
7Ihr4gUhJ5S0jjJMmANMiY2PmGL3Seva3urs2tBxZK6H4p613njMxvzJURdtq0byVm2zy/UKYARx
AzPLX1NmpyEX7dOtkdO9MlC9ekNE73uUI4hxeeuWEwY1nUJ9m4sXGZJxUdXeR9F8yga9Oiw5/URF
Uq1XVdU3reSoxyCZp2y6t+P5VtYQBAwy5Cl/ojnwRJ54dmLOQc82u43JFwJA91r187WZc69mo98y
2wPKq5kdFwzBOKhilI46+YxecaH0mBG+ISw8Jgqr8QYgAfJhrDunHjIWEed6LePiadAY86iuovpe
4pRa36sGdAcwdkHvp173utxh9T5pboTQcVRPtVMpFLPiVwOt/cbSkkvGA5x0bs7erQBvp0yR8Cpk
tEvIvOW8t+ESCwPPWccboUFOmTphwmi30mM1M73cbOhPWdM9VaJgmkua9TFQsLBKnoA2CPot04tb
LSdUC4lPaT85Z43zmEzqM3nQlQAu79sS/qDe7xdw9/tmGu8XSEP0uYECt8Y+gojrKaqL/64HIDAM
y8mGe76RkvspDJyglGDEZsITRjpNFQcT0AO11RdhyN4rJtphfZQfacncY4m6Zz7ea6Hivlbtqg+G
YrpnbBIkyYRgIQcsulnofvtgHiiSrtddKxkALMzHqilTqAjWmSEazrZff4/vSdzg8Cga9mPitPPe
nngcOeLOta7Un5l+S5E1jecAvPl4Y9g8dvkUhSTWpuWTtYz7xpnHY1NZ46ErbPcwjYpylcVzvmmW
urgqlXreqvCSYMk3na8rufHSa93neWztC83NIK9RPU0aM2D4Up0GghpMQJVFPoVO1SpIpPXcZnZg
Uz5kZfhQfMuKTYoV2CCpDMVMkyizzy2VFh9s2maKGSe1GElQ93O7aUwweUGLbRkj8dRGR3dNuylz
nXPy8HJNyKViPoC3jsDvWhYj+KynqZzbl5LJPKzKNIb2vPa2ZiraC12vIilQ3IGTvdZ6q+ds5fFf
Uv2lguiN16uovXhU4dzr2tZwKu4b9lsYwDyGTaipwURR/cpUAXMzAQq9Q+Y8roXvgWbiIRzbV7rh
J9POfqER+kuCiWyPxgSmLubd0QJY//07wVmS2kBPZVbtycYzzxgaxrq70xngxuUSavYvZFN/STBX
kSAHGq4dZJ0gV398N2HKobSh8uwjlnpA3+tILBV7tsGG/t1h+t8k7CTphuWuXnFVB0r87p2k40xG
GlIq0vvsSazDFtbtONUkVCfMptWB/6duf/6eq+brxxOR93Q5wJGzifV/f/x2kVEKavxhuZ8Z+gyd
ZbyvJha2Yph7XIcMEOH75vlyajt2t5+/tfE+74LCQ+cFiz36QUtD1Pfje9cMOoVL6pb7rmiNIK0K
93pGJLNuFyfQyNke9cyLpJ6zzeTIAGzEKUErmFvRYg5dleVRuZyor3DqGtZeiELx0wEvhCtP0mb7
dm2dQhmA+6ZK6dm224KB9lMRPahYe9F8mufBzRlMVFW4H62q/hRZlu2bLtvDz7/p3zxCholBzdJI
yTCMvLuxep4wEBQI/D7Wuy0jba9VsVwXC+naL97n766oib6P0Mo1eZTeXVEhSUH4R55Vgfeym6D0
aom5QRlBq8MWadC52WUfrYb2cb6m6FncxBFnqLlEr83IvryGKimpE8M2pxM1FOBXcrhn+sPZaMdd
7LLdk8kVfhTF9q6Z9Okxon+2wxtRMxp4Tk6D2na3cMMfppZjf9AT89gnLs1nu69OZpm8honF8CVY
X147udVuUtLXsFoe3GjYLv3aS6qNfTxb+zhmhjAipRDpxHTKHLwp+v9j77y240aybfsr5wdQAybg
XtNn0htRFF8w5AhvAwETX38mpKq+FMUWb5/n7ocqtUoiMmECO/Zeay6lr8ExLTMKfnYYIItx83nt
W9RYfz6Rb6wwdLdRHpPHyITyt6aSj0UYcU3F7J9UecqJiZXNbWwPfY9z+POxqLB/ewJpZSCEJB4c
0/zy31+sZp09p35B5MkBgPStkOmprN9bMH88Sa+eclpkthDLP6G5vDpGmrR5X5hmdajDgQZyOtlr
Eemvy0qfajjMfRedcM7CqLAvQT0nW78CHD1FH5HafQm8oVphguowGWYIfTJe4sRcEZ8xEwjPHEeT
KLfFB5MfCmSrq8x1AC2YWp4XUMux7n8Ien6bljpUOuzE68KlbsE82K/bsG12qEJw5IaQDNTUQNW2
02e34hZs0/ximJZoFHzsgZdRoFoIDVyLiUKVMP4z+1s46clWOPrsnWvyxhPLtcClyXQMoKdr/3pR
KrtZXO5ldbAKNgpIQNN12oMys42c75xwBoDtZZtiDi5L16PjLjsTKQcZJhn3cpRj7vcq9sCRxrDi
WfVGJebjmDVgcE1cVfngXUYKS5SK3MsktLON27ESNTWkMj+bH0x7/Krl0h1J7wgAoqoC/b7uGDHl
ifkwU4itGnSYJBeN+7AZb2PsI6us4/4UDQuf9AYy7QxBfmYEt8J29QMZNcNPUcQvjbSXyJE3HhLe
Gcv/LAdV9tKge3njjvjJiJQbKkaZFQAAth/+yMcRaDqjJn7niljWoq5+dQ8jv0bh6FoM/X97Jlvh
zEjeVXXobGR9DMTrDaDeE8yJAxEfDHtqbkmNnHY1LFirLKMCjIsLMM9w6OvIW9VV2KzhZ7TbENQF
3DoJ/GoOvsjcOjeG4KogmRGpJNX+VNUOA2H5lVnu7VTMZ6W/vIy5zWIn/xyNS5XKNCbT5kWrKjJm
mPNRrm6HngTznkv6Y3upxYQ00OUPhuCoPGNhOjfjsGMKAVFcwxuegun6xyYIEF7NcDWvT5Ua79Oe
jWSQAy0B7zGuXD0SmBfDghYh87LhnhHwNRTmk+NQrVm+2qRVPm+WXxglvxMNyw3ZqGFnCeYfy2Mk
J/ey9sd7L142EKjeeJ4aY120VEsY6i+mFlW03/Cnado8tpnLI4a++Tx0p6/dArRUnOCsSC9Shz1L
OFGKi0I8ZslwOzKEWJN9eiCI82QM2UmXhFd0MQ9w3xcnNsX7MuLNAuWfG5OnwxsR8VjuE6qo6pRb
7uUgh41jd/N62RjBi073Y9vVQNvcy6IXj3YHgeDPj7f3xuNNrYPjh84vd5T56j1ZIIsCrOqWB+mD
mZDDrTR57y2yr4je02apv35stes+tHakQ/E+XJ75Kul38yjHVZvx14g83SA9zLZhHtLmRRGPYDkG
ro/YcBtOaj4Uy3RrSPOyXYHM27YVuoHWKMILRq7JRse8F3udhOcVz8Fa+6AyDNYYel8P5OYR5NQ5
DLHNFDVgTH4IAbWXKmZjyPswcWouSEyZ7Wfqvkesvers/rZDproOVXGBTv5WuCrd13hGt2mXO5t2
1GeEXt1npBxsSlKcFkf5V48+5a5r+luf3cEhT73LgZcIm0x173jT9VLN9/4/79f/dtje6bBR/9l/
nKWc/c4r/vlX/u6tQSV2KUvQKQWuEFjMXvjSTNxnrrCZ9aFk+unl/qe7RsH5z+xkoRoQMs10jjKR
Xtt/5kMTr14CpCczofeZEHngtm3v9e6oxX5TZPHknZU2ya5rNmzWuPHYqIykdkmjoRvu25qMNmJl
HSj7dTVbJFG4JpqVjSbBxLorSFw2ypOUntNNW0NPnYCMGClmpcoZGMn7CIGbSwLTKW13iHJLMV72
Zp4m02q2/ZFcHBxVfbwjhqf0zgfEM1/ZWtz0uLyitWUbeFYSz98VIgznnWzjDbz9+Y5WGsMFlmGm
6W2IdAKiJm9ivbetTprnFYmb7jqTJrt2nzmJPBRtoNrrDIjBXddG4SdZaCdB9NIqa90hWWrOPLro
EWjK8NFwPFFziNnT2yksbKBTvk+CkkP60pZnN7jKGbZ8apGubIywHp9SkjCutYvno1YzI/BuaWUQ
MTj1q9pJEAH0tdHsc10Wx0wVyZMn3fbRliQXrAi+CL/WYfC1mObLgFCSdAXSdT7yj4iFwHOuoEGY
7I98a4tWFLztkgSBSzpsb3C/I4A159nc9GM8IJ5sfJL9alV3SAQixlGjRTJLhTUJGYGSD1NSwgUG
qrLX6IZvQmnPJyPM2m41p/ZkrKLISA9JkaXfuB/cmywfBiy8tW1cJWUV7CfX6w6ynqzzMeqr+0T7
KdJThadPC389THFSswHriW10B5wBdSHFymsJwaoF4nyiCfFhY0M8DuR6nhW9Ow+bVCEGsOxKbYnx
QlluRNPOYeR1gMk84VmCe/FkkOe5C4D07AFZ6qNIbJDVpe0fEyRMd7Cho0tltPV5bcSq3AttzFeT
0t5gWbtpEL3tMbn++989dfKQXBiu3TQKqcIPbkf7N8UDGxwvtRIGbUEh9xP0YXfGbWBYwWjS1yyg
Om4R91nm1x+vtP+uqO+sqNSeLG5/GE6nsu/Sr/3/1M//g69KlV9+df3+/Pv/TC5YHEkahya42NOD
ZdzwDw7D9/9CI87Sa2JE+TGr/tfswglYUlk76Gbg+OXtyBr5z2ob/MUOwiEqPMBab7M+/ifzix8V
9csSGCmhy/TCYpOIAdBZvvnLinsmD9bCtmAecm7sMn6G6nY1zdExW/xFY3UoU/MkoV4y/Hu0cqax
hJG9OHlvtKjCV+s9xHtoIYv7ET4iFjEAH798hBpmYhMEsXmou5mMMzgaOFZWWsmGEFNz3GQGAAZR
ECDYxIBsaHpsR/uTQAmpE+RnSLpNXC5pTZ0csoP0cSgsnRwe9xXinw1+AOqe5quYKNBrtIIVneb8
KUO5uPxyFoJxxfxB6nqflvTEjO3sEv9c9+gK49w7R5BXzStt9kh7CHh1nI2Z43hzqoc5YCrC3XCg
QULYJ/g72zmLFSayNNM3oucLBAUK0sC4oAREagRGbyvzczimN8xJ1XYih802gN964SfLMbYy9j+D
eUZLmxEh5DlrDMfgrUhYT5KtqovNMJVrzCe3kwEKpB1JLpElW4Tmiem6uU8LdY1Jh/Ze9UVT6vdZ
vm6ZCe09zccYqZ3Jt6q+lsTC7MlinLGWjl8r4sRjT8nzCgMP0mKmOZ7kYHpHHPJVvATS/XdZ+f/B
US2pC+xn//26ssPYm377/HIK+vff+XstCcy/+BGmSwcJExvMKeq+v0Uvgf8Xy4sHpYBqkOXhxRzU
gUfFqFOwlJhAaVBw/WstATvgUrMBw8EQ6NnI9/6TtWR5Tn9ZSjz62VRXoK24N83Xm/cY14QOmlod
bFtBtIVNjk+Q/PTwXCgnpOZyu+ocxFlabcKEDuuLc/XGMvJq/4UHbJH2Q+miveZCWHi1ipCzqMNB
T/1+VPaw9efS21qpXQC/T8vD/+FQcIRQ5DD0pTj+dcHqnIy3eOn2e9QX6b6waSE5EhA5/fD2//Ct
OJWhQ5HLRV+AZi+XZ21NOYF0Atj0NKXAtnW7YfOcr/vJV8c/f6tXbfsfJ9DhOwnGEvbvjV6wCiov
XE5gmEbwFWYb+5nynqfB28RVBOSoRoyzoPbWOOXrn4vCv238cA++vHf+PjgN0uUuZi7/6nv2TKki
p+l7wnSEt7ATk21lifb8z1/x93vEhfpkg00THjE+rycTEj6iHNpI7btQeB33ZkW/xp1af9hmTYkz
+8+HewVP4Eu5C7CDbRHdJdqxy5d+0YYFVWQ7idWrPepc+pt599137OcgrktkJuWZR07gO03m308j
owC2FNhcgIj8JjuLEiS9gVOrBcsPJQYvGxcrrLd//l6vXtg/vpfNm5okJRMFsLOc5hffizE2VUOb
q72TDvPKMYxz2vpXs2XTajfRG/z5aG+dxZdHe3VrIO2I29gt1B6cprVi5LyKh5JmZZbDJwlDNLB5
/uXPh1w20K9uR1SAUFfYgAI2YLv86zeck9wLxpHHzko8cUW2SPEQmwopWK3BfNcxGrn21oddtG4L
Ib95vRmcGtc5qLir94MKh62aaLN1o998nSbHOM4ejTY76ts73RE15yfx2spb/c7CZL1x/dGiwDJG
/ujbv91xgcQuUPc8RumoBO3FBUWJscgdtobh0PuVFvynoB43Dmdva0PwfzK1P7EPC5pLkGfOOm7i
8AoT5t9v/X/7gLtvfjTW5+UJp0P2eiaRhQUWeSJJwS4kBAMm7oYNKanKgddv2UDLD1PqkP89ekTJ
19DqT1OVded4zQcUJxMKt4G9LrwZ0m0JsFs5GJ83URUgA7fRbsTK7i5tTxtHjTZ8A56fDqNPz7HF
bfCgcD0/9CRMIyVI23UnkGY4jr1sWLuAWmc69Xkn2ecVFE2RGxK+454lIv+gxgAZtpid1ezofNeh
rsTI0F/Voa8PbUrbfRaMnaaoiM5Nclk/Gl077LOKbmjkzs/57Nz2RKQRBxkTVOAl/RU/udr9+W79
/QEJXJfCgKdehJ7/WoFEDK6rXKq7fSqTSyNXCZwU82il073SUbNVqrT+40eSI6KAYM66bEHCV49H
2E0DmdB5v++i6GgRSAZR7GtYifPOARCA9fXxz9/w93UbaB+rDUDNcPHvv9qkyDgcKq5Nv89mMs5t
qNvHmIjPbUDXYPPnQ/1+mzIHsD1aXvS02Jct//3F2hYr9J0jNJ59GAwuUSqtdaxH5b9zAt88Cr0l
yhTM8pzDX49Sgu0s+5ETaJDn1xGIHRoHDPrB9Z+/zOsBBys134ZgroBqkXTR1zOnHLO/5TWIgaeJ
gRHsB9QtTKs3nqxqTK3Sp6TgxkdyD8gj+IiXel+LPH1vWXJ+W06hXcFIdAE4EtsjXl2/tq2FTgdf
7tHl+BiswmIHzaDfiZFBLqYgLY7kOoTbzqy/F/Xo3+Z9Nu5j1xwuSq0BC+d19M4VsN/8TPB10GeD
42cK/+sliIVhkAHqyD3pmtXR7NxtaNJS1ERCXUZkDK0TXzWffgw2CoIRr9QSVejhI9mEQUUnpiq+
F9Y0XObBtNF6fCJoxV63CIzu5koh3+tT9+DGyXiq5uKS3Kb3iou3v8APaD4lPc//8g57cadGVheW
M6TovUCXFgPP3qlRxB8SVrF10/rZJgJRTmvL63ljdeUJOMTnIPXvZeeFR9VE0XoCB7mFIRDe1Nqv
7wO48hoU48kJ8D3huZ/xJmYG74q+2AHXaN4pj6zlsr/YMPy4O9mwsPH/+Q1ePQVjT1R0XM9I1Y0s
PkU6rEg1nRh+GbQOU6afjqJbmGXm0akRL8mGZKw/PyCv9SJ/f4SADgQPo0XywK8nMZhZS6D+yH1m
JD1R5ADiv1BWXfuCGS3Y7291MUwffdtKvsKf6tUQr7PaRu5NZirhQHJnmwwNO0/4hLxbY0lnWjXr
hAPSl8S6KbLY+j5XlsVS6d/5OOpcM4M6Y4QfydfuDtbgmucGnMqDruvP2DPvvJkDxeIHPzSU7jvn
/PfSDbURiQeCCsEz2S39+n2XqodMcRaENis+VtHeH7JiY2jCvlAyOu/UiW8s2x41MDtP4fODX4/E
ZEHseseis/+hDwXexVsb9byAm/LOkZYd16s7iSMtqipBS8R8XdiTsaDIQXa5k7r4Prec+GNW6AUZ
PLObcOcchIHpGcEp8lAB/vkWeuPt65mCIcQSXsGwZPloLx7DPk5bO8pMQMn+/InRxfXkt7emiJ4L
v//Cltfb/Pl4rzt2yy0LQReItEWEqotd5dcDEiovGZZyy7INr26VQ90zR85mrvCQOIP+DjHjvk6L
aRPPDcWNwNc4yLjbLCKBP3+UN28ml3kPNnwwfa9fy6nqBzcZeH5HRIMbs2HIJ0AerYy0jtdukj3/
+XBvvDSJ1aSJSosQgdfrFRutEXx+NXGR5w5jbGNFa62C5J094pvn16KTwZ3E6RWvhS2ZtOLaEo3c
s0fu1sEwETNfkUjrRcQcjtLh6YTQQqpui9ciYnZNNwBV5WCcaaKx33lef9+UB6TMUC2jUvAxUb66
2ONM5EEicz7MgPsQVhqIik5fzMMco2Sy0HfIstonfm+v6lyZ7zxWr/FuP+41qiFONnU70/FXhycz
AVdJZXb72RLJl8ZnlL8iNL6/kqnlQhrzas9b14ofAFofm/Vq8NrC3UAPJ2UB1HKS44yex4shcVCx
2n3PXMuNXfntz3fGGwsNxm6PWd2i+/tNvcksK53dymv3SHO7nRIgXYRsyQeI3PSdU/LGoQBPCD80
FyEX3oJfn740s2TTdn6773VUPiMg8W90lZQdpnPz//C1qEHRiHpLS+23Va3BWd43gWj3JJx2NwTX
ert69qOzrOvpIv6r0Xj9c6V8qbt5YxHjSLRFKBGh+L3uVDBNjbNacaQU09iGMVpzB9uZiA1Tgp6b
SlrkdTK/s3y8eSrZX5Oy5GHH+DEXeLFyxrFZweFz2z14IvgDBIbQNy/tTWfa8p1DYez4/Q1BpWEy
kQTyiL3/1Z0c5KR/x9riFhGd2e68mUA30Nhi1BvYS1Wx9jppbzxq8mLdOsNo7Ng5qmmrJ98pb8rA
5eFCqaLDYyTn4sEmOjXZdFUeqA2AHI9YtKhNPpN4Z1zkJL5ICAUFsh9ZLVGCFV/JgX5RM1QJBxcl
/Aj3cj77EZJB/JCvtxAak4x5Q2Ldewot4qYQmDJ2mVVO3pYA1sR+RIqZlt+9jGZJvGrYwSRnxOc4
0RIK3yUfZFFb87Go6K7tYYCVYmuYjXUqNdSbvVT5IC/dEl/whejVHN14EnbXjv9vjACWOplDbhCY
ODYVAKr4AsXnEl/nOnW2U25b3A0oNolMq4z6YHUIzVdz3NndKkzSh5IxuwDXA8bxSFZcDHdB1XW+
m/N0jrdlAwrvPFs0IDBBkJbB5JZjSPbP4M7Tph7Ayp2V6EJN+g5lY2+a0l2KqxSE+2cfehGY/6if
1jrAeXzXuJC8IITLbL4eI3+4q1LR9dvZaEP/1kTvG2/JYYnVkSJ22rXBFKb41GPAhaKJtV5LmYX7
CjxJvS2ipf1nGjZTo1a6wQci3ov1VJS1s5YiGXCpNY2LyV7d0OfdqcFtPkaI7R8LIzBv+8oD8ght
/WAs8TtOG16pYt5VrdxNMCNuI58mqkggsYFW29siHzd5mJe7WA0nZ5jHtU2EZpZ75D4qG1p1Njk7
yGrfBAaeLRMnXOOi8/ce2aPbUKTeXoS6hqIhUENitDyTBNB98XuQSEIhva/84bNuPTRTzoIjn+aV
mxYPEIe3HtGt125YdluLAJdr4hf0mkRG6ywoi+QCPiKxpj4DfplGDxOq571rWDdpCuKVuWB0jEKR
r6csVxQVWAEL3hIbKX19Q9L8se0FskU9k8mu86uc7tI0iu6UT5O90Wbebqe+K1ZZEmE98MmEHZ1k
g/MvuI4CcQuzbNpaY5DscOuTA4rDbxPZs73XlK63UVw0T8AWkE0kPvySvvU2BC11z57RkqvSQzcN
aFjv8WK6i5cHrjzZWkfHTO2jnH3cjNNwwju4IzndAqQ+P5bQ0R6rNDr4rrhL1fwIoY5RohnSqFPR
Y0l+TscTWAbHQflEHxotBD7XuCdBIzrJCMeEF9cBRA1hcB1ajZQ+1JuEfcNt2hnDdRt3wa1UjBlH
R573c+QTkanh/BrVd9mOzSFw+vSQyhIAZRkMz0L2CokDeTlAFYa01zMA0baCw8wg0exA36HC6Ale
CxK9srl5PpaIGaeN37KP4GXKIkEG1PgJG2x+2Y7cZdkMuiTIrSOBZZiD6r7GQaqDM35RbyceiG30
M2Er+Jm3RSCRL1sUL5Egi0tDPP1kWM6OaClgkAaOi2bvL1lekw/s/ODkha02ZdD5w2qumWyfG2hk
CFn2gy5eFfPgGifas6akSdtC3+s4U8T8VsVGB+Vwn9DVv7aLDCJ8WeXpccwA87tgLy+t0Q520JJG
jGgtzbgkleYXz4yoJ+nvNltfm8VZw0v2a4/g1wNIEYPjHd3UwcosvTsx5NFzSHOfSLaKrDiErJBq
0G1OH5gzlc9d04HvmUtpPcEhJN1LNe4VEVPNJ8CI4wYOIHJlKpb7gEzdT4Pk58xGAcSvt9uTrtlP
p1MljrZw5Ee6cIsnWSZ6IcdyJ8DqaB8T8KZf20bku3wy2ke/tdNDRrJJcSSiPN+lwM8+ujWcRKzD
I2KmyC0RfGrJw1HYhgsJDvJL7Hmogyi4jvAAydmlhYz+pA+7Xc6+qTyUDWDgVY/q8aGNxoVA6eJu
XoXxwkSoTQGHpWQ0SMJ0Uiz3oDGeSOBO7siJKVa13ykYqpxO4wGiBF/RXwDbZ7Gt+ahePjwgDFLj
RRxF8VUaEItN5Jq+qKEOnYtE8FNJnNoLM/Xuhh7174pKpD15TZJcgYNrnmjd2VsaZ+5V3PGobqu6
1Dutpnw31pMo9yhs4quiaAZ/3bjkWvMQtTxUXF2a8O0pJ5HmygfZ86Ub4u5G6M66lynnO8U6sNew
+/ZBwkklhWw+M7g1bxq3a764yw5zXXm6IbyrzVLgJm56cCdCgj0DPrWFce3UgJc614NsvvRz0z0O
CedV+36LIynGL6FVwmmFuRedYroRexX28ls4SvdK6NbADVeH8dWE3qmh3iVM4RsIT4Etu7HRqTJR
H61oPrd4LTebMWRabgDgQpxZJcR5BEpF8F9q07pvrJkcObeOPjReQnKXq+onL4bVRIq7xggIGtha
DQFFpKtgvsR90JITaEabGF7q2RJVeiBxZfoQGBnrYhylhx94qcY04iuFfVsD/nKpwCuQCVfCaYtj
ly8Azh5ZPdjxHJ5RUvb8ARgyAXnQY9FvMt0gatA857SxKvmR4On5OfAH+c2PMa9F0Vwcra5f7nJF
tgAzF9u9S8tkeEAeofz1WPMhC9fMb4O+az47WeLdGaEmH7ypxuRq9sqKwA3CiB6LVk/XgSfVg0nC
2226XG6bpOZzF7jPbSsGDpQb8w6d4gL7NIhVFpKzFmCsuzZjY342dZ3ujQlgJtiBILqF8CmOrZnA
InJGfmKt81tK9ulDaDKR0SMk0xPCX5lsjTKZn32Czap1pEh2WNFvkR3mFYOUO8+o4Y4R9YfTJzW8
6FYkbLlWjZLtfMS4i3coUdxJ2mg7ll5PcKexZiVXhHjV1rq0dH1tOBlN3GEuuNamDJLh6Dl1UK1D
2T/X0Blgv5tltm7LsX026sx6EDEEwmGU1nfgZeCnefTaG1YL/VzbWdOtSUAjga7LXPXdDoD1cs0A
OBhNw2nxeJPLvTnmVrdaMjXvtV0Yt2Fvspr5Hsl6TdDe9FFF47+1m8t+mJtPEyHaN1YfxFeR16b7
PsQtC6QFsrBMFoJiwPNdkRrysQVeYN50Bp6dgQ3lkiIPJPaZitq/YE8c7bACdCxi5PfSN+0dxUDY
CZ60DPrLqGzi/VAUw0F4JZeG1+a5A9GKWAw/Tq/xrDY7cOvyQ9cg217YMX1c81uyaZpNNDTOFzeM
3Z1oQLQ2Ahel7UyQFAbH21ucrxUTTYE4uuM5hOE831plN11ThIyrJUrmwS5iQaR5fUdY1AXx1Tgf
TTNlL9N1aM3D7LKl/2OqBNNX2XQcNveuzBEEawK8cu85mvG6mRoXE7i7q2p2ozsvwg+MMF3FLLql
JsiaYWMLQ+Topv1pmGc8szybFxiRu/Mq9iu4WSiFKPUpAUPGf7RQP4fEgRxzv5pu83pwvg2EmbSp
abGkEUagHdluKw/3ydSLs2nKxEfqbVT55lR/CcdlzlSTQENn+dhGtc+0LKEgHbJ6/hhMY3xrorTc
+VNz8Oqi3YQjYcqrFLhcMOrP9P/KT3kJaYJ3DieJ2NCYhZ4dztqfZ5GsszyXx9wwndUQGSQllAIb
j1LuWRmpaSOIMb7hFz5N+ci4V63hsdSF8a2SHES5kX+tIJKuaEyjIyL95HOYht4DnOkCV6//MBE/
tqddiiYdwBKduIXqUKdjcpEGNG5qyz5GMES+JGY07obAMPdkshOKl5ImOQ48jLJJiF/JaRXG8+yd
UVyIj5lw95U71TseJxbgOmN3GnttuA9JSHkeMHB/nBphXYZlqFEtlOK+IQh+PVHD7lzWLr6aLB4s
1/dv5oGr5A5yanc+dSHu9o6QhWlqvmtGTTaWdkJYcS1Ed6SlY8eH7dWwrDUzhuwyk3jKsg4uNlBv
jQkD3w0FPZmtn3Hn4w5HONfnbUGsoDDOlZ4c8M3B5x4G9o5HcQerFHobMzYKMl9dlsKNPkCBpcwQ
GBNZArHSBn16i/JWbxA5B2dyhioS4VRO3CJf5U7nXpWNW9frZAwthhaFPs5zPRCaa/DaKUkJ54Ej
VbaJpwz2tZPAc8wAlK+6rmJbWhCNCoqrHoeLMOqzx9IW3t61aMDTWqt5Y2FMBlCeGtN1GDnt+Uwz
e6HpYTxYkSWZn7B0m7cu2Z5d5k+HaOjXQyDzC8zm9ZmsUMBJUROtyYAHHqLsyYTLZuxa2cGajPAx
ZGbKPudzV1cLJdzV65aQpCXCIAFUMPTWI1zm7ljb/hdLe9+jrm6fqFiLp0JC3s9QyH3wCxDmzqDi
be+r8mb2qFgKcnUZeoe9XscTXibKoekACnpIT4ZTj2Iz+Kb0D36OG4hFw6uvjDFeoNyzX1/RvoEp
ZgcZqViqwJ/KPepmT2WZVTd2G5Q3ZMDnxSqdWUAznBvfCmmT8yuz5FsbmRqsn8EPbFEBnNwuq+9m
gWn0saPi4bqlbHJg2ha8JQzPORYNLh0dTs0n3pb0znRhgQMGOeYc6yi176mP2ZnmZSJOcT7Jb2VO
PIhUkiaCnMnyzXE9JiuJZ/rJlJlFsO0C08XOP13Ldoqe7Jw0Kex4Kdb0RkfyGyGeRDbbegjhveRu
dVe0EwuDTKax3vlxP9Q7EY50NNSUcHsktqLAqSsA9AkpqbDy4zp6ci2XvxM2U9HhKAtzdyMqk9uo
cuY+3wySTwlUGbnUpkKl5bOJmTholopKnqXo0Nk3mtVgEdfbjMRqUrzyk7URwNUWI+3HTSLC2dgb
81IC9ExIsYVPZXieJaaoNl5XUrQWESltK0PzqlsXk4qehm5I0GmqdCFsxi4xm0pxVNU6xKqMYDue
fp5Md0CHvXIYT2LrkibKNN/SU71iP1HvndCN105LkMOaXhCnHtB/deeiH6v2RZrR7kFZkLLBzCeS
zCy6QFd26074eFztns1dX9+5I4oKLiHzVkKL2yU21Hfph3SNmWdnEhXDsC/JSE4ugB0Oz4NHb3Sl
bOIuLjzDSu7zebD3lQJPT8aXf5P7YQvaswnMe9CKckZiKiD7C8WXPtiDyWekKudTp1XExfPmqTKY
/9WLvdpMeXbp/eM5pi/DWRyMnj+vK1t+S9m9pCs+bHg+y0F+T0k+KPah6iCiqxCMDpxyRPfrwuT5
WY1cTn2o6P+dRiJmzBX3IRWdm4gmO5peRxOlY7YCO7JNF4YFcVcWf9fg/bUulbnkyQGnJfBCE4Zz
lQyOSUwPJWThVzZ+NbSBH6yMHL22qM0TM+nuMJYKOmkcTPDt8vRB62T8MKKO/9lW/6+0/R1pOzSc
gM7nv1rDv4HXjtU3kB10j1+kO/78O/9oUMVfuFip95j3YHNbdKb/SFCDv0yiUpF+/r8Ix3/MQvCa
XXTudOdd8h9/zFT+kbP7f/E+oy/rwbREuEaQ6n8AXsN9/GufF90binl+Gh1gWIHoK37tzytbJqlO
JmOpLqYN26Dis5uxp+VlZtq0tDROTtLpZjqBcFbGdR7DV/VYPy+0F0E3t5C2wW9Nh2++wnuriWt/
CiGJ1KsYPjhdMlaXzVRH/a6sdPVUupHDk2DZV106IvLLhs65IBUh0NA1yxiuPbqnfeoFdyS1Fbeg
+ocrc/hc1l23SmSSP/SD2X2q83Qw1nooKr3P2SB9BplVTsi1jBnSiBPTH5yAFEwoyBESbYl4zr8k
Ro7i3OlK1uuZrdS2xvV9zCeA/yscuuoipntH8oIZaYEVGAP3tqjhO647J0RdngWZs2+JwUlg8kTJ
uZP5Q0CyuJ8yyqkKtOe5QVbJUp1/qntTXyoSHjFPFaQChHL8Sken+iQQORS8+RFgpWPe3sxNFn+2
E9umkY+LqGzVblBgXOlom+spDcZLTfV27TozCV5jAFOOrszoI25N88vAISseNRUw47nfzLApcDJR
eyM0XA+VYrcj5v1op/61BRmYsAin/DqBBAX1BeXBw8N9pJTp78jNk+xuJDiecXYI/2usgh1lXp3c
HhJ9BuT3jOoZaJ1GDncadMFKbMZsPlbgPvzzABdPhTGaLr9TNuoOIV0HucmiO0UT3YIBk0ePvUHs
ZDO6lO9VaJyP2s5WfUVWeq1nsR4hxJDOY6mPBYna7XrpvuJO6tqzJKDxF3ahptc/90a+kYVIrgZR
FdumDasMz0XYVjjZ/QUZNXWLDUDln9ulxRxTrLr7OC3Rj9o0XZ6yjDpledu0zSpvnRgUIBD9A+Og
9DZpcuejHZfpTahdjobjrruzSDrfqTYRZ5adkW+QqDo5GE4fSxp6DR7VoT0QwzncxknJRIQi+5NR
xd3JMcvw+4iasdt5ZhmLleWMQbod2za8DcmyHteSvZzxmMWOd50IvMN0MiIg5SEpiV9FUzvhQtsm
R8cEDBu6vcVm2KruuY75h9GSybU/ZfJCEmBy8jubjFKrHttzgOWEbnpzXG64XRGoOK25tJeAHhst
/92qY3FBTI0iM6Eum8us8ulRE3PEU/44VVYmqHRjTCecngmFbkMSfWryr7qyYkBCUzjMmXcr65CQ
gPPKNKeqX9nS6OEQj2iBooG9y+08Ds58SphnH9rRu7YCEFiN8IkFc9gJUaeGd1PB07OVkNo/kS0+
o+6NhoIGngjlOm/sel2V0r1jb6UaGr5Wv17gfWtoFOalaMrpvHe9ZC/YbUBkkSCQIA9iuBnyLS1N
bkWel9tITpRU6TAUH6ZodMpzT/Vmdk0ahC7CjWi0Mu+ElmNJL8v3KhdsXmscRtU9iCL5X/bOYzlu
LFvXr3JfABXwZppAWiaTzKRIiZwgJFGCNxt2bzz9+UBV3dutPt19e96TiqgquoRd67fzVSv8lXHp
rPlI6sZpSmr3vmnbbl9hPiOvqKSHYqzUVTS+eRzzUhCp7iRHX/Xlde6s7lbOuQztIs92dGqUWwK6
qa5xgw0bVbYxRHrB174ZiQbe6EN2xrPNjMdPsjSBMCLGH5+Zry6qz42Ta6c8N5nQGOQMwnr5MVRE
S9HbL+CMNvxa14QGh2WHJLB/yHT7NRjbJJoXagnZWLT7fDHiQ7I+rdWof64NhDtk+HKS1XvXT3fD
wjGMBwJfMnNQoREU+k7v02e5anYYVl7IKvKOld9+dzhjZIyYN11hHQWAeUms7sGd8/xxEPUXew0p
N9UdYbf6rtKbpymzKsKmvCGcdbBcQJgpMus1ho2YCf/gpUYRKrcuNyO+b8b61L0XmdHTBtTfDXlM
1Suqwr1pTXZk9GT2MiJ7euQRdXnqEg87dzO3y+vaA3hPYrC9IzOLoOfRvnM522cdwg26aqxvOjD5
XnNqbU97HVeTapYLKUo5bvjGmDZUdbdXoVRwsxYyo6IkG8orWfkz4FH37jWpfiqyxLhbqkBstX72
KzBZieKIGmNmZ5/L75MHAREx8aOlhYfcLtAWANSJukBpwP1NRve8rHECmmP3FzPIrg6ZxtwSBfbV
Caqx6gqsStQnP01lHF8dKIaNzeqIQ1xXETL8uyDG21WgkP9ayvhr2uviarbe/GjKQN5lGK1uLvD8
E0NtFQ6We+q9qg7lyKWDPuyzQ/nhBv6UZMxcout1+UvNwvs+y6nHGxl4aEOk2lm0yzAXe+VPl0Si
yzJv+3EZz/Ngk2Tajb194RmjnfMh88yNSCtxc0rCygWj/h3pVBYR/Wa7D2SffrfLknsraHri6ovx
xkVYXoJGLx8BCZyNW7veNnOXPoKFXuVjdjSYeXesFst6LJEgRtqo2ge43zeHYK+toKPlqSIpkMxk
z/w8NLbY9TMxDFwZKXsmc4EbokOod5hg8QvjoNsbbZfd0aUenJx+Vofaz+TRHXhFymJxj1oJzf5L
bPTfOfnfzcnEZSE/+udz8v5H0yV/b/s0fn3PX3Oy/sea/hsgxjeZum2LQfSvQdn5w8U3wQrskWeJ
r4f/9VdCMeP0X4Ox/gfCYJtBdo3vQpP8n8zFOER/m4vRPRCdGbB+I/5DgL+KMf5GbBGYDQ1ajV8e
LD95nQt87kPPvo6Y7kutuU/dpB3qlR/1K+MLxcPkLHkY26FQh5VLBf02j9aMA7xfmdaadsFjsLKv
ODYp0l4Z2WEKup+KoJCoSeFrm5W51VYOF+mlftM+eN2V4SVfBnzXz3iRaLXcEs54I+/Yf5yXjBDd
obqr52zmp40rtSLEttdMM1Irqwz5G4qpelC9San2yjznUNDdykU7fexEpJF4IUGJ4yczC4pwnX8p
Q2ONtSG0eXs4e6aUz65dUfW8st7eyn8PKxOer5w4WUbZo+H2kJIrY84KtLWz8oWnyGZcOXW1susV
NHtDgRnOgWmOupWDz1Y2vlh5eWtl6MntBEpbWftu5e/nlcmfbdhEEoTfh5Xlt1e+P1uZf8C/r+aE
FgA6+wSiQtVVBqGfr4qBZagZAhARzKuaoEJWMCAvgI18iNdhEG+5PLQW3LX0GuMWrLqEYVUooF/f
VcF8JcK4uhWow89Z6XdE+aD8LCBAyvuutZJ5a/qk8IlaFF9GmJUrglZaP5h9eIbXwMVtMnVPwtLi
J0LSnTu7UGA/WuV0h2RwBdt5m126ppy/xAGwAoau4EVWVlFvmmaE4Gxgh9OJANR+pk2EFlX/SpIP
eEBpAbiVJh1Yg+W3r16Wg+QwPZUvdVHToFKmwV43S5rR6g9kzCgRkiR6250hVf2ImieDgxeYo8H0
Cs/Wm21N5nQcE5jd6PWJsk3QXOHXniCOp6AQ3mioV8W929wphEE7c/byN88Eh4tknNRbtFXxS752
LfpWXG1llTVPRtEYF7JKiBdbkRJg4fytbYkh2JBCC7STFYSFVbkmtwOE/KNyJjpEaIAjUjWxJV1m
PeePUexAQSQqVAebVNQJn35Z3SrJWlL6t270rKNGr2MeJtjNDxiH+Jp0ko8cQKI7pcqWDc5p4xOc
KmaYgR+JtliNkV4n6pGczfLFGemPOTj9xIcXKlE3j2YgUh8bHbbBHUFi8VYXoaU4D61f8gOJtU7F
tuyymn64SkVyqNrXlPuPFRUBGlYhmKFYZr1LpSDjUGvU2UXRq/NOxsG0N0ar/eFIeJd4bNqHj78s
x8Xms+YZ/PjSNL1rsqRQaU5H7p0Vp/7VliuFrA3Vz3IFNGunHj/1uT2HjatQD2brB/8gdNA6Ds+e
rPjCcq2XdyYeIhF2NrXVgx5bzWznbx9XWu4M/LYFW8i4MRS4fiYJIfXtoHmYWxqfN4CYaAEgIl+A
Nc3PhIgCVQ2V7V07J7GPTRHLGxFvKLc70HszGT370E5rutxo1ye6XDhrJp0cu5LO1PfBS7NLrTfu
A+kn6o6YSvMW67l/mxmXtilXJClRgRO/BSZ88uxUKTQswAHZRT6/0VO0Y5ZJqj01C+6gxQUdFgms
RUMw9vbjbFVz1TxliaLAsC/ieggN3EphgwmfEhLbObPxkjlIyU06IULhx48zAlCvlFz1C/9AK/Xq
Q42HpiDEh0ikS1+nl4l8+VHrP00CTHtymreavr+kIv4z8O/NYYT/Sh7TSScHaEgPVd79dObgLrBA
7geQ49r0brK3QNnTPWlrL0nXu5GjS//sIoRBZOFgP9c2ZqsaEnXr5jbwHhs3poX/0MgM9wZK+Nwb
uXGhzdaMCsNPItdrrdDwcAlllbpkMohmSYRg3Jys2lsTQzX5YEi2VL9JUDXNPouR2xTU7QSTvaUT
HPIR/eWBPagNB78QaaRRyVcnMqTv8Ieoic4l16y9y5ex39ZmZRyxo33vjIFxybnCoLNeTaMFfpvE
r1pifuk1/7saWamXmu7TciqJk1U1hrnKUhEEE3QLaXJT2Lpu8zRath2Svr+8V5MDrMlCsepzd0S7
PdX5yILpFXv8EmnoOAsnOHNJ+xDEp+WzKvA+G8+uAtwG3AWpUdWRfkXrMPMQjnR/JO6wLmIC7kdo
GyKUtKZ5FfqIsq5u9LMqdO/UceGj8nH1yJniV92oREglz2Y01E9Ltbc2870fmQlXbM9Cf/MgtyOj
KD4RJ5t/VUqzttzr1ERags7LsQYoQhByoubVFptpWXgeWFN5SPLFAuT1dZsAtIjY9ydR9e+pGuKt
XvvqguhwxuxMtMtApJepK1pNu3ELslafG8O9EEhSXLmsuq3uxsajBSKypVC0Jl9iXAOh6qKNiNeZ
6Hoy2x+9Ay5AB9JREVK4sdr260gnQiT8PohyY/oCfkU3QsPbPgBzxzA1fsfC/CpSa68rEQMftHhQ
rWJiRIbbbGwUmJ3tPMe4BEOX2xAGok6+0NPah3VvRQOy3vPsQxwxJPjvtudMNw8u4rkgLJ4ZgvII
lHeuOs1DTCDCZJIDi+I7f849grSY66sfPbH+P+CVy1PQVd7aVxYjY9Sg7lx73hU935tUNHAug37x
4ry5AqQix08Fk5W1Kqjbzr+0Uzu/1boq32bTsC7ugKfaYcLadG62RCV3EU/yIUNlkdaOCGN0acHG
lXlynpAUGafejA0JhrhQChcAtPmJqHRuieRlcKX24BqdHxYWwgJOYqOHcZdo26nIxzOeBJsrpgYT
bYTT0ue+zLwG5dhcGursTjZ62G0snLV0V8QvAZ6mGzxslm+XXtTk9Qa1dhkS3zkyKRR7Q2/ENpPU
JdM50NjbtJM/ayqtHowqGZ5nYNEDld7isysG5Is8CyPoEzggD5ROs9ssxJdwLCqmMNQW2klveIC1
hikODX6OsO2GHE2UitGHGT5/Volc2C6/eT2JFn0Xzw+Fq+n3XVx3lOY03V6Y2CDGuYhDZoZ7iXoV
o9c+MRP4In95zbsOoCuvJ4SeRMKFi1EYmyzty11l60PYdIW9X5rlXmYp/TZIvzbmCIrqlP30uBTM
eMXU9Ly5yPYjjqp8Enk/o+srtFdrCC4U6fU/Zi9jAHHVsAtaN9mNJciEZglqMql1jsaO9Rnjoblq
fW68QZuH2pNIa4JRbXp9dl6sVu7lLJOot5Yn5VreBYSCXjjfz/c4ifYuVExYGt22mZrkh5Bqbw28
8ibRlNspy0kV0aU8ZZPRh2Pex0f6zM5ZIm6gGU7kxX5+VIsr7+IclxcSIC0tjC3yh1tQ8HQ17ryR
5qzVD5+WBulQ1ZwnhFrngpKHsZ8TpG+zPdFXp2kJr4RE6LBCgZ4oCLW5VPIomX+Xs8OoQid9UhXO
VvX5FEkf7BGpayFzluhpHJuocjPW3z6Z1ujdwkexs3GtuDEB36rPcE5XTQ8mYPZgpUbH+SmmMH5r
qKW/JLnT0JLi2PcQcF8EYdbbpXVvWUCsZb4MdIGg7ovKwMkfhNc633qCN8PcrJdvRm8M93PlabvM
mH50iUK05pjTvT9NhGr7ENq2ZPuB4uofIUTNM8SkuCWMKlszRppAAP8bkRDk/1Jo9XUeiBHN0KQR
hRvHp0oDAE5ycuML0dfhNGWS0ESf9OG4LfE929keBuVToA1rrL59t1gM2tBn755JCYktqu7igiCV
jf09pT0OQCoLTipZ3HqbGx8IMFTjNx1S/d0rnPw8z3XPHN/bB8vNEMHmwZOO+VzfCGYZstynoTgu
S0xZ0rLY6myjUr3S2rp8Lju9vO/T6jsLKBxFYwqAyXlYucw6bsh+TL+LquKtr4nq3Zvc9ZkVDwM1
ztm06wwYC8YXd2ui0LkNcbCEzEA3K8udBytfAJMN4qxPuh2IyFMLd9pYzy/uOI93oqVHbSkJcKWz
aigfilp4lLb7VvoN4bROhXKeyV1lpLwK9GBthGQ1bJgDysB/JyKIB8eUOMYNTY7/mcbI9nWxKsJu
UsSKyFgsW+OR761t1/pcf6pX2auzCmDjVQrb82CktXs5ZqtMtl0Fs80qnc0SRLTGKqd1P5S1zpoE
2+X53GxMfvmDSBhK8g8Vbr0KciG3V3Hu8KdWl+l5le7KX0JeaxX1wqZOP9NV6Outkt8Ogd1BogIu
VjlwvwqDUZ+ci26s2LMQDbuVPj0mq5DYWiXF9Lkz3a4yY2cVHHer9DhfRcj8Yc8sfjGQYdrstByp
cvmhWv6AMv6L+vwb1IcILBcX7T9HfR66H0lT/y05+ue3/An6GIb7B4gNSyBZ66Rprezjn6CPsWbt
kIjuE7JIoxhf9X9BH9v9A8M54AwM6Ucr1f8DgSgqgVG1PWzKrg0YBKzzH7CjMKB/jwJhT8TS5qHx
hrxlgPvdsVcAfhaI4bLHvAi41EIig+SarIoWLohb277aLsWlLCY671OoDLwkm5kywbBAZTDLi8Dk
3W48wj82/ZAVg3VLiTsv5WfHJzefeatAHdhOdXFIllqfH4dS6O+V3s76vKEeBbN3Z2CO5aUKd4Pn
FE4IQLwJbGwiqchPiG2Mnxba2QbqSPjfNLNAx+fSAegVzKhNkyxI5TzKoGmO3ye8qSPYCMRrRdZM
YW25I4pEs6vYx8q2Q13CE+HZ07VvvnTTqEIchVqF8lI3nbJjtiz5WRZ2dvQmZ3ybcyoxbb0N3E1X
u+mt89YqaIIF1eNEkEIQIfjFRGGxSWv0Zi2DT25F2UYB4VzshKAUU5aEQzK737J5Gp57tKP5xUEE
E/VZ6z1gaLZn6B8qUMLSJZCRtZL3dhxAQ/HmHzL15DnDQDhS3KovsaIaYX0BYhEAp3jybItUnr5R
5O8o/vxjBptyt8xSfrEzzHj4mqROUa41EUVc8PbRjbwydh6hE8mGZqP2M8ourIsJE8sq5CJYlzL3
VQvr43Wv4sV/8IvZQyKD8UjQ6JvxuvYk82WUO33fRS6z2+swgoI98kngc81iqmQUlKmMMn20tsRa
upuKPoifXlcyByaEd/eZTWI1rGDkiGyMoBu9q1hsieYqLRJaIobmWrj0jqmG/VavhHHVnGDe1lPl
nmLbUzSbASS8s9UbkQQ5vWDFXlZnSlPB2ibwKcZO0KBxthNI+nu9HnWvPZkFvTm0tjp17/tbDoSN
FmxK6/bRZmOk5KXODJspDHsSpWB+5qJ1q3obirbAr7VJazBbkuQM6KioWjh617FPOFeLMXlPVVtn
M5gnPY4vZTeBMzkNxYAqxR+16XSYyNCS0usj10z65pQ3cRec3TZJ3zFEqpbMY49QltJXlXaenCyh
Fh0J1IU9FN6sHlJyger5q4lcDEarn0e23hrgVSYqdcK+MWu8hqWrpwcmAuo/kTvDgQ+GglSdl0Qb
DjpLCRVwWfaYSWXwchZsrJumiyvu7Nj31vh7lQ0RKrVxDplNpum8LNkoIjSiVgg9xKDTTtVkhHqt
dfiNNCDORxdhUQ+lM1bevVyqmT3P0fdd4Y1RmlAJxBVn0+eVexT40n2TXdhfy2k3xTFFco6BXCiq
Sn/+YmZ9gwRZCtrF9P5GZBdhecGofdcIAOCe0txG0nufK+cyNFaPzwJeZsA3pZovMsbnsPHVmH5a
FspP93bcdvWe/5ivIylNaQeeROoJLwSqMmDwQYRZWZruvtRTc002Rq5hUU/7k1KTZ2d0kShnTr88
TYU5tQdwcaM5djG2NL/VjDur73X6P3Lzatcz92NsB3m1zROeZvgBiaNRIt+j7vRPueZT5ezPmpRn
aczNnWf19RLxm4q978f9mpASA4txrppd0i4EQi+2daX6RZ921gjlhL3ZvGvcOiBGLNeCrZa1VUod
r8Q6sNhZBHK4bgEFItNvHYatr7k+aM9WV06vvS6nbts1ts29Zssp0tjgt5XhasOxS1ZZNDBjv3VT
bOB3fIENaqZRG71xTLdVtJz6S5WeWMkdswoVG3GrU2RV2kzto5uGZu8ymZGymjDmTu10QApvNdt4
qOaEKFmnGu37pm7pmPLruPxkqMR6wcvz2eYSxh3WSxDfoNbNA5lK3tVl147IDAf0M5FGM6x5+rZG
RLstNSemB5bd51bHMHNlZY7Tpuq8yrifqWy7Xwaws70vGuuLGKiJkHKiN5x1GdIsi0ufiVsf6HWe
cjneVy3a7kUZ/a2i+KMLG95fyZXEjhgWNbdLtahDZXmD55DSoMEfn8DYZv9i45/a/Xee+v9JPDR1
qlT/1Tx1/7VT/1D89uub/pyoKPMkz8rTXTIWdB0TNBPNnxOVF/xBdKiDNpMwgF/Bqn+xaMEfpBIx
amEtdlilKfP8P3+xat4fdGLg/yU7FWqOces/Gah+G6fW5FKXKA/YNgRs/xi3BWGWU1dW0KCZoI1F
L2LXkAWJeq64znjXksH2N4fnf/Fp/xaBsP5CD3Wd7qALsAix+03dNpRBOlArjBxU5t1V1+iFRtGf
7f/1b/kHrpCPFJDpYDMP26S2/RbXMzi9PgknlRT4IHaewZCuRdPRbOnZLcXac7nBP4PvVOTarZ/x
JP3rX+8Ea3TN38R58DENl7oiHx+Vyb/8ni81jsqHMvEGpExuKXdyxm2HdFY/TFSenCWlaSeZSwZV
VinCrdrYwnnTtRk97z2G+ie0KwboVuyr+34GDaapHKeWv8x4ks2Cry0p4uA1XWrLRH9wjjvQwdbN
SOYr9VMMqmAR83FESn85ILNFwg0McKpcR9DIKtQ+xqGAzTAxUIHQNAoPhSOGVnXB05q1oL10+HM+
mRI6B5MMTfJu3371K8J0eYNPit2QTzShHHkpR6xtff7RHI7RsIuxR+CrAkpNY715SzPsO0ai842z
zIIz8m4qvl18SsHk4SHE1aY3Rw4VKtsEZNNgmLBta2+S3LDmOhFySz+r+QkXD20MEv+QIxZgWjtA
y1AmJpYGj2wBXtSICSdvHsJ88EDW3HS5B56gNVavSIuLM0y9I667vhri0zJ6cu8Ko8T/Sye9YQ3T
C3YPbIn54j5xdtCL9Mh6axN14OhK8V2h2wkTD5t/BiH6nA5x8zrqC2dGtLV+cGeq372ZxhhrqBmW
DAK/hcC1NY+tetY7vkXpXf/ZxUB/jiUMjkgG49NYLv3nX4229C2dq8rniBAcjuzLrmaULO64gE7h
Otz2LdWCcz2Z20aYxQ0LHoo0A1AQnWL33aZMG+evYZB/l5tLctAkoEltjwKFIbezrw1q72ZjeUQe
1V6Uh30LJQp6+d6quxqcuy+PLbPmBgwF56ZNq4oGK3RLKKXfuX4qLjSaOWEZJNOPQleE1hHiuavo
z+GhYTRvmRTTSxwAPAYCKxyNslS/V2vBvOQTY+xpL3Gx3uyacB60RKdiPuCzuDiQwWPTiqq/gkuR
EXf6YeC63yMasR8SmzPxYfez61ZFFQ1cVVS2I8e1SNqvHgAZKGic59EgNVJZG0I4b/huxXdaLpZ7
LHzqmZ0n29cNN0PZiWKHjHJ413PX+JTZTME0PS07Q+PY9gnnkRh5DvV6iZa1nH6sdozdUijiCsTC
mcBxofa2wfXfFRPZWokXn8q+eJ012tjTrKseEv+nDoA1bXDK4Lwj/c8kT915001FNH0cjy8J08jq
lizw1OuNH9k2xcfkAPwYbK+9tLnDRSmha2TKiXI9bdjRJdk+tJVlPwTD7DyQfWB8qrO+fR0dt3nT
Bnt1gxbLrjPj5s2qHOrRAOmfpK98gNvcD0Kf4e9r4rPAhpnFSoJ+s4g+PpyfchOg2dNukil9iCTB
z/czqrnPba8VN9UMGHSnhONjDEZ8QidYhe6sZ4cBbws1UFCte0dm3feWid7nqi3A+xUG0i9GVuB8
0JVnbV3TEpeBbcI3P/tFYBTu69TU8/A960b7NTPqqkiw/S81nZnDotVbS9fn8V6JOXZgIqzRvlmF
UhthS/Vs+AqY2x1hrgyY3EiIxd1xHTr6ZjBNDF0N5dDQufVlbBDZDlxhJxs30aD32hW1001zxovN
cLXzU8+5Lh1+TMeT1gVi9Sl24ktFtf2aNZQcsBanx8osnnvHNrbg4CNpROob1V3j1p7G9yI1qyP6
Uug3Oz2mi8tWaIztuammeVs6kwz7OBnejQyTXJL1d3IQMYRsZ5zkQj2KoTriCDyH+Oo2yS6EyKl7
LWgnFQKxn9zcP2lFK6KsxFIPvB6LI5Kckh1H2qFA74slDTB/U5XlTwbygXhup/b2SMKgR+36pmov
25qVFtzladLe924+79yUG1awV98BIaJdCaifWhQnkgAT/ciyNCEQAWpu0Tag5SMQrrV8bkukqPuU
xTQ0tYpWYicLSAo1nqwqDnbgPv0Za6FVbk2O/fe+nWc3dERAm0q1cA43SUmHpNlmHmZ+KCP2yTNW
IIwepj4eE/xfEXMBdQIO5s5Ixf13vE5kzkJ0w+OKDHIePewmpfdhmxOScwMiMlACFGSUTCNCoLQA
Fgl8+eav3dazRVFoLRNkhGVRvAYaxsPQla4iF3hCmeO57Hc4BNLQm2wLxM0SV6YzH1kLIULHlucr
yzAPkRTldkuSS8t9dW+XfXs3LzFBJ6ZuHk3ZovtMU+6qfpskKCHrhiuQHdY5tW4nn5eZMNAur6bQ
72mDKiNr0pqT0bnL17bUnaOpquVTm7cETRl9cJCLExwr5BCPhJYv0RSPq6W8tXHSlhWXO+xgidVr
27PRX72eaNQmVsa4SToi23T0C0Kbqq0WlAv0PbwvkWb5F89F7+/rat7ZsZo2pLoSCpOW2MMSyu4M
jXd5ps/HLLMkdrZpwqmdBC+lnxiYhrjiMQGnR3+ShOfPMStS0NjZBkXKrRqkfzHEok6KBD6y7Z0g
tbcCh9MPOxGXNF68cyCpiAjtmbQl2pVMJ6rstLhv+8U4koTgsdamtLITcma9jrmn7I3nIGxB2IRA
P1VJ4Yc51pofbVVVZYSM0JWkMunTcUGzTcG11u1Hykhe53KElFqKLD/byMC/V1bu6vdGb09LguHV
SJzXYNL1w5wW6Hz1Br/bBitksfNSZ/qGl7kJSfFb54JWXOmVZ48VU91s/alCqihL2PNYebnH5Vel
x86aunMg+sYOO0Su5QbDUnaQKNP6MM/IDiCJIjvAqrffzNbXQBtaquA5Nzo1T4xIeW7xHiqN5QAm
VZ8DM3Z4OLfDu58h1giT2UQspBf9mo/DU/hnXZZIhpQW39rCW++BgjHBi3WiYxMHpQu6jurDU/uw
ZJl201BE83EzK92NRUZ9VUJlDhZvtS7irmy/yXZcWiyYnCQDXmWjRqbCX8OXgKP7BEvTv7e5l/uR
CYPEnExZGu2tCpqJMdR9koVgLFsHxnprTmQ+5KlJRgSC7XPZLcsBQGSOqoZej6HLMXYQhwPanzo9
L3f6HrVbnQTjS2ZaCcn8TBo1RXEXCKL1ryCGwtJcxlL8AOtDeanUT8rD6B8IYEuPgRDGI4/B+t1q
3QaMIMFxCfnGozLhQcSezZ+j+lbtU0MbX9JM59yhIcfHrled2q+6kTudSpptOiJ9+4hKaBi2Xiko
qbAlruNv4Dav3iDLo4n+bWMlNgb+ShIpoMiOQDfcbOs8CzZGNveYhum5JrWstcpjAYN9/ddLxO/R
px87hOF65N172NN5Av294LEj1adZW+PpWCXFAwcwEYBe79U40ER3xQrDeI8OIpo4MW+96j7qLjjY
4+D8u4Xmo8Hi931m/Uss7E/8Ob8nXY2NhT0hF8PBhmpOQ3cZnQdyOdeUB2IZlM1AmAYcWRrZ5KNH
Pvg270mTXobmLYlrLsyaiIzemhTiyFZ8QaRkP0zY9J5nJu5fYMU/DWo2fkvK+jhwuKjWLicyubBS
/f2B84G9vUmz+oNGGNhm6mv3SaH1WQHl9EEbuep4FXGBGRNXfEEiS6TznjoV9M19RQpGzj9pCv+m
F/Bj5fz7I7im5Nr++keRT/b74puMgmsErPRQVZawwiAg9qqnO+m8zNq077oxjXg0L1tlWbx44pEJ
Km9ZXr10vU0JiLmhHhMnq3SXAwWJzXubld7Vd5N2GwzkcMdaRxe6GBztl4L6nx5O53+5EMnv8wEv
WKqR+/6egunQ3t6Wau4OUvBOw2DV5ltRURvVKLkKGkmgCVLL+zmZajpkJG/vNMP86uctsrXE2mbg
a1vNmZNobKvmfupM+3Vq2/qels3iTtcr68200fPet0lbExSSpv4xhkaOdDujw0NyQ9PhkVPfmjkP
ukFNQScr5tUSZy0D5LKrJUlkdso03wmkm836hKEUUbsRxOI+aY6nfpKqpTsbs7ahJK2eZyzecube
uSmP48gDjFANZnaWZfaSpOCLaF7iCumSiifxx6wu60Vc61Ksz5RgHduBTr8EFU1cH5EytrXGkcuY
HBLsfed8FMygBpAD4oDpJVk0yCJ6Tss3ErgL90RShjed1xAcDlKGC0eT/SC3DvFpeNRaKy61g2Xl
I1mNjjloaPH5QLX50sQ2eSTCaoujRydKcsR3R0TEsv6HmIE+jvQeiV8Yo9vyERQxcd99xIl4pSUx
VM/M9CD8OOzjOOUTJzXZ+pKHcErSE6O8Jw3MyYohn3VaP7B984j17f4ziUpuaNYGAL6jNV1YBS0a
k47FzcdL+03lI+HiGdqucWK60ouZKxIB8BCltTu+DFn55nUrUS6N9tWfS/jgTmUTSyVxPEGBF+u0
LBx8XjrarctJEMLpBWhjIeyMC/TD4OlkEQ2O33yVSmu+2gpP3GCi19xw2xY7a/C7RzZR5IaCsp1x
Zul3SxJhYB76z4RHY3KUPI2GdberU2oFgORxT9pLKbFTlvO4M5akQoyNXBYblrVhdvKuldWNL7oB
r2bWZvPV6anL0G02rNZgeyY+b+ENMJAQ+xmrxMwuUhJYggORO9jmaUKKiR9Z/sBmFNv24IWNs3CP
9EjXjI00+J8YE4nxqSVHpVpKtCTMm05m41lOeSeKVoDKmTOvHBmsr9AUk9LOUR4AUGWKLzPS9rMx
A7MQNoHMF3/FKaOW++xC5e07XqB7YGsnJMtlekFdyno/q2zvrwgQaeXtpSrAhzykQs/+XC8/fe7S
ZZv5S/sKqfU4SY/IoXFg3dad5MEg+2RTzelq6+CH1miCrh9/tbQDQCw/a7gwmnI9B9ZMHM56q8r1
+a4XZMe1gCVvjpDjTnZV7m5yfaa/aKK4SK3La0Z2SR2l0hZXqFvOTIPe7f3jXdzW1HesWI+6I5mQ
S5WhF1zHcjlUKyjRQOzdLYmr7gnk888fl6EpgWC4vIV+kKOm7j8Ca6xeiesH4lNbXD4YN/EIGiAn
ePnKNXgwox+NgYpSSf88xoRZfcADWqJxGGzBZgvgyKFfgbwl89WuaAGE5jT92fmLul+43TD44PaL
N7MEC/MT0Ct9jQsiWYtUNQZgykoh2IlJo7NAjBPgXI0CaJPMenmUC59Ip84BEGfhFmzIS/xkUv4N
/FfoTtiOWrMNci7BGuAOjrHijklk5TyYhes8MfDoHcDX1H8e8jUvbIEr/AKBDFDmDLP4nlCdB8k5
qOda4zaPza48amuWEgmePNbY6GNiMUBqoIL0tfV6TaZaMn5SZQL2CCLUttZaGPOB33y8JGUBdls3
KO81Xfuh66vYNPZWW3JZMSyhiCl2vy5N7LW7dk1JqhvyknSiG89tYxaRIJD47A+9+NIYYGhGn4Cp
kSVY/w97Z7IcOXJ22VfpB2iUYXQHtkDMEZyCU5IbGDOZiRlwzMPT9wGV+ruqzFpq7bWQTLISxWBE
wP0b7j33MhbWaiyl0woiveNw19DpV7lXvU9IToBs1h7iJs7ZagTA4cPhbH7orI+DMct6g5gqGFot
y5pDl/JMr9/nulmPYbS67TlvcyaSXiKpebOGH+cSxQNMONBTvE69qUvWW4AG7d1w+UrYS99+9jBs
PmIDvpjsFWOjZv3+sH4/0OowjBT8OeE6/foqb12sybsIrei1GAemSCzgEA8b5tPX3WB0jIB7N4rv
JEc+cyeGqANWtDsZaaSceiPsodqjDKnnzHwaG+jhXgFFQGCvJKqPDz4WKYs1YaGG7fkgPQbExxnZ
w2XBcol8jSK2WD+DmPLwDV5lQ6QpccCbYoRzBulleJlHymSVMZ/Tq9x80gr0RCHn2LeqdRHVi3yF
BnLsf40Eh46hpWsqGGMwe4j3pfxsOU2Aqmgt0gEXUBroO4oTjF9+wYO97/CXHhD18VCwJKzev0Bx
3cjM2EpCWoWOwtkS2EVMhstYVb6UyusxO0neDSZH85mVYPRKVz9jOzVXo3jRTkyhGjwLDUObZyWp
2rVlZGRBYi5vps7xFg88R8hDuLXEoOjxkGwpDSPsNDIvM3McEsfSdurTqHKGiOtRaRG6AwnCyu5Y
yqImR43G1EtrtxZ7WNouRiY8kw3T6bKT841csVVWLfufK7Jxj5YfgzYFnhUkwCbhqVbqe1s0lBw1
+usjuEuaGJXEd6Ys34fB4V1bpGYdTVBbI6NP3gOiyOmGhrH+RlUCdhDXDmyeHLY9dUvvJLejpnPI
jjXlRFWFVJAglDcDS9wLKW7LTWYyUv/6r18P5rwKUXzN6JsfzsidCnXUPrKknO4nE0pZEYOaI1ib
BzqhqoykwyEzsL28s5UE17U4yXKjxEJHNmKjmtrsF1DiSmzjlgb2a1AsYebZJp3puFYBM4bOAYHJ
0u8ZJPAXs6rO0/HQu/bb0qwQpXUT0zFQ2faO5JdlVe+euhBJ7Vfb9F/p17+RfuGkXBuh/7f06/j5
EVd/Vn79/on/UX6RssbwiBOO7GfB2ux/9pSGIf8wLctwSEwS7grM+CcVwyOYjdWhDqgCdplYfYC/
15Rfui+6r1Wm5XgOy77/ZE1JYORfF2qktNB+8LJYqZELZbl/2+hlRljzvQnFLegW7UhPOdXnEgwY
gEkXLqHEQmoWmYXPiB4+f6TWcLzvBGn9jIkFeLRlZjmBUVlPpDhOr5nUkjOzPnJkc9NlvqFKwZTT
W1qv2mjI/bsrBK0IZ240jvWzXtahhnAgya3inHlJu8e8kaYoeWIPt0yduzsofeWxCGcYyRzvQTEb
0aYsclzSkOB3wIxNc5t6/UOmvA4Wgz6GlxynwKXtzW4/i6E+mV4zfuLIfbeLDlG/1+pv+VjJva4o
m9CD6QGydnHkvP+wmpTlIDRU/CXSbBBRzaw6dVXZOz4o7bYkjnfaSDnsYvZpTRg0Htu0JpCqN4ph
58DmwOSSjOmdFsfm6zBPa76dQoLAVdsmsX6dSVe5dn1dboC2v+aMe58nZ5rvJlqtvTI9CmpXbAd9
DkJrKB7sVKsPdt+Yt01RNMceH1qgp0lyKdDcHWkukhtPyz+4YnHXAAXfOkpk57rIvH1eaQNh8zI8
zqFj7VAv5T+LPGm2S+oaPy3GsjUD1AaVkJn8pFVrGEUm0zfHoF71owTRTK3cKKgR5rybZk86hUwB
grjVa5EUr7XGry5rBQI8HgfCDTRni+a/2hIRIwNHYcj2JUu1tZweHEAciVc8ymUicwFUmTqu38jn
emjFDuQbwCrMh9lBmn2NxEpKMu2qQW4Ymg9YOcD8zZz809j7IjOiq50Z2f08t8tdONLUxYsND8Iy
Ne5rfXL4LShQgEXaezvNIUSz20oe2bLmFwfe9CVGN39DbhFxN3E43o9N3ezKtp1+dK6dM7rQrS7o
M0398uBBMwYebWNfyHS8sDqgHkE3dulCFzfnJMbokxkdwfYK9B5pbkR2zr2SZwOjWeUnndRvWWnq
vgDqgaWcoTwjJoEwhdF2/2JNMyAJYFQmENesRiasy2RjRjHCqJguINNQzPlVYXrnoShwcnWKThUv
U9XsvHG6JDUvStZCndplbp8jJNHsEzIz/lVh29y6bu7RgJBS2jjap1iYoTNVT5nRUnn4VqONpj/R
mAUW+NadTHXvlcU6dI5GnlWI37VwIZPlJO18H4SR70xsWz+YUS6nZUIwF4ghFvuxQf+Ng2r8xgTb
uteyULLgccNd34FGDcpsnM8sO+wuQOlUnVyRjWpThFq8nSGZ30vHrrYLcBOkCoS7dJMFoBlC2ZU5
vrN36R1fAMJWIKdLEPNpmGn4oyKmxwqyoFN40Alcjz9JVAjvfTP3WkJtRritzTBvjWVIUdaH8zYZ
3eV5AH/jUwUYu9jRAYp5Mx9JZ4c3sVs294L9iBG6zVOSaeLqWf2hKa3lbux1+qVJnpyexxpTsTkd
k7DA10HBcw+RXtsaQEom31Xu/Ji1ubop2sF8Ms06fU90Mh81gW+rH5sRYEYSh8dS9+TjlNZmAC4A
NaDSb7AcbPWyGh8iu24uc6rSgMNTv217Pm4cnjGMkIRYa8ryTWSNOoN64xObtbhVdl0eWTCZx6Lt
hZ8YbRFMpaLO4kPes7WMN2GinjSpZsAMptU94q+Zf6K6pUzS5IxOEC+FnOsi4VPEQIhiJg6MxMn2
EmzFJgk5yHVz6c5J3E/PZa7bO7byUSDcQdzARNHQ3XIQeYQZbUKonm9WtaoPAbkHTPhJbbK7WcMq
54g3LkEqU8/TfhpprfkINyzUqnb/Kw216tZ2kura1sKA71nQMNX6R7QUESyEnL1cNQxE/LVagySx
jt9Yw3cXABLgWSq2w54oA6tp1BnOZ3e/lBhARgZO97qReHdt3LBC6nrWS3YkgJrYmIgwJ7ibFn3x
ppex/TNaTX2IVX4QdQ6NnDMz98NsBFcBM/ESa6u8WDnjq4IYH9iGWq7I1bxNZ1XirXdjng1LqM3i
uLTmSTbdlHGvcWBFYD4pDt+zfIDoKOvk1gjLcr/olfExgsrBYrs84xwJA3OczYMzCMXGSQudR1S7
00bpi3ssvPy66MaR6kFnuWwZYotIgA8YAYW3kcnwMKosetUmh7ARhKo+jJH4Ps3bGYlwHY0vesS0
w6OiPkVurFxO0NA7cG5C0ez0S0utfF2W/r4HBOLXOTBtkMdZ4PDde0ppDFZqt88jQS/qGUw/lig+
eq52zWaPrxrSO3pcC2keHH33kEyip1/p8m1r9UWgu+EF8l22r0TbH1dXLG5AuKujggHLA8UqpQDc
G3U9yym8QWDIw+ISOQ3H9xiOH7Tdas+CR5yXoZU/DJnn35tWabcMix5a1vGPcP+f9RnKSMYOF88L
S8YGEdTe7WW/rR05PLdF3J8cUXykS9od45SQlBpBOEGM2KP7JZfCn7SoPSVYeGiUIvuKWqG6X1bK
NhwrZyBj6gHGrPkGEXi8QLwcYh9X7/BqsBY65MvgXAqVpCczcXaVldYB+meMZ/bLpI3oiAHpb5PS
Cn2aofyJpbDa951b3ykXTe7UKojqdfjTxR8eYN6N927rYbdhP0Rsfb5cYtsez8rJom+Dx5JNtkPF
uAegK+q25RfZC0/k3JforVP5mIW8hM7IsOmDnfZFat0MnKpbFRvvaCY1zN/wpNiLXvKRuc0kpgt6
B/s5r+Ff1allb22tGfZEL3rMjLLwvennaW8jQXjHoIJ7yeuB7MBIO0r08LtctO+jwbni0T3tIlxK
6E+Lbd7HH2wCMKzPrAikmy4nD+yRzKKcLf1ZVsLGVsge/9bO2dCi+AdUqsv8OdVE+UhRlZ3L2uWq
dwy8MMw23PSuQiuxJydR3QLy3RXCUnt30psbINtkUkyOto9Tu9gh440ukpZw25hpDwUoXXtNWPL3
eBmnY4zAdje5fbOZ05Q5hD2+t4SAB+DPHbUfR2O5U+xJg8xBRlAtTbnDSTB99G7oMj6soaGFGVMP
REMRGC6B9X3jVMv0o8xi9S4YI+iUuR9F5LGVM6NfRV/UuxSLWhXMSKWPc6u7QZFmGv6HJhOBrLMi
9Q07K2/UZGLFz2wBJb2o4wAc7ydwYhOI5jJypQn4ichucO5n6R11b9CxgduNpmAAGCpu0DE0Tgvn
ABZXqs3YdXWGeJr+i4WN43dzzoa6w9FeiS7aEhTSsHbsmy0hXA8O+H7Lb/UZ11/YrtQHE3wjH/U7
o9fowNw93MqyVy2C+jaDptC3AXb1dlOzHrZJJwzltzrWG29n9HKNetAfJKM708eEnkLv74wfk5L5
HUkjHAgD0gQrzMxdWC4MBR/dKexTsjoHN65+JH0xAL4oytwrnrAXZJl9Ch03yc7sxL3qaZwH3jVo
p5OmzaiGqZR9pnHGgjwtB4oWlDApN46XZBLFfVRutC5MO4YN8/RTQaP/HD1eITWC842fQd4DHB/N
3wAbDsVGw9KKuD6G/MmpH9z6plb8r6uWtaXFk4dKptnxG4lw8fCukaFg7ll1Kdh/aio/m1A3bqpk
co/iy4Qw0szdyl48LXDr/Xr1Kdi5akN/kYs6EyM6bp3Fa65NUVt+urocNHQzDzoTzw3aAITXVTz2
BztHe8JpwDiixvhc2ZQw5tgWMNpxUIjVSwHs1jzrZQtudzVZJI5O9uVqvHDEXFi+1Ph9eqaq5ykZ
7NcWrupEnIfCm9waGlwjVrlI+cf0OhJNgyC+m99GJ7yLUrZNvp570yP8hGgzpFESBh2iuZtZRSZS
wLbdNFaOH6R1XNFD2VLYRLiF4Z9ga4fEC/7cb/EnnKYiTZ8iN+/eunXo1QBsuJ3LJXosnKXdueub
HTI22ZN2T/eF0Jyo0nAYGyiz07AVvdKPc9rWj2FY6N0mqfif9jAVjlnblNcu8kjmqI36pYkb45uh
WO+VVfQSFlK/2CaoMdz7OjsfU0GpLz3MgP2gn6VXqEdw/+26r1GlvIFuaz+Ucf0hl4ZRq1omBppa
rC+BSwxIEiRLhEVHBzJ7l+Vz/prqEAzcFKuRa3pGBG7MMPe0Qt0z3r3xcyAsI1AMA+G7RmrDKyp3
aYNvENAamqNGdA527hpLFNOb2tyAPxu/L1R9VPwak/Bm9RbV7FvjTenlybWJAIzr9QJEAiw8w2ZX
M7boSr0jEJUEhRR+JQLXkmOxepgAIK8OHXxNQte+5261PMcRJl9fGII/Dh5AtdWdbH5lRMmaxRhG
PVhSudxp4MI2OQmQ+84c8itcSbYsC9+rZsFlb6CNOoWr70pR+QYJptpDmYYGvHCC0eg/10LWcJoL
OhlwyKW+YoAXUDXozVjctElaMIzugIrdGVnaWqR1CJqx+sv3hXk6doM+FjidYWOL5VPDpj/eGx5g
AIF1hv/DQZtfO1Y60xO7Xba2vtbR8Hb3vd5akp1Hz6Zd+Z7VTOOZt6RxyQ6JatYqVmtUWPT/N4Pe
NrY7bbpdomkfarJ+yvNievnT+Of+H7vnP0dm/X2pj+qbsHSHdTRVGdMd5297clVPY5pbxnjLoNPZ
aJ4Z43sd+EQQtblQVKJ3s7D2Q2qerMzZaXazc2Jji/3mBhXJtq06XE7aHhLkJmO2969f3Epz+tO6
/B+vTZB1ThoiK3xz1ZH/ifZUGENd6qE53irV3EpFrRge2Bf+578EmJSNHh3RgPz7G+Ck3UTTO4y3
iUm0NP8SWr4DwfgPQcJ/R5L/diTprlqBfzGSzPOkBGj516nk1w/9nkq6EosEQn7XQGOP7GSdMP52
T3jGH84aerrm33omX2IGlv+cS5r8I3A/LiGhkp56nSb+nkta4o81YZrcO0+YLm6M/4hKJuy/JcBC
60UVA5QMHNoaMeitc8s/fU8TkTC+AXh3mmrASv6oqhUQCe5f1ZJRzzwZ9sbu8bWrjOUwUHCHC0of
XAecRksDeWhQWIWBi0+ADbi0w20+VMvod7A8H4C1FPbeQB2nPWQs/l5rmO9OQNJEhA4jzPHXDWY7
UCkXbu3nId0KNkB9gctV9eIC2FRyuY3NclyMpbP9Mq28Ld2E1WwHsoziwBordjwtBjrfdrX6u5fO
8scXo6dzPdIEFt3CXqjyrg1md9XwGQyaTGRrHcJxrxA3I6pwvxj6a8tyZydbg+uYQk63uNiN5FGl
6fwwxXp320RmgY8J5d0WEb9GeIM7RY5fOnpEt5eqa+4o8EzRWDMRqeYDJlTvZK64QI7dPfwICIJx
lVQ7B7EChq4vwuAXbXByyCNgt26+5h40hgRD2aNhkjmHJPE9YnN051SztyGVyrrv2W4dh2q2N7Fh
3scr7JC8JbnVZrgHE4aye0tq+a1VjldHp6Z1voiJapLxD7I01N5egYpMsLKzsaoSEzHV16HhUAcO
m0Q3lJ327RiXkBmpQfqLPm5rs6pusfgVv1Kwh7uBKPZd62AjZhDWXk3h/XBCgAVGSKSEWGGQYsVC
ss989YC++VjHykDlzmlYIZJyxUmmK1jSWhGT1gqbTFbspMri74gm4g+nEuOGS+PMaGreOCuuUqzg
ykYo7WGopuIxX7GWZZa3t+aKulwRj0HoZQ9Nnna32gSqOOGJfcboH8KKMafbeQVnqhWhaTi8UiCc
0UYfwuhpcSUOhdytIf+nZUWnXaYpyByl8B3GtX6a9f4TBPB4F/V2/iBxi8QbrMDeVa54T4wzAyOw
lfm55trd2mB8g1Rxo2SEh+yXL0yoyTdaruhQM7Pt85ybvmose0fp3t5Uk7W8MQckIVPrOux/aWzA
tc1Av1oroLRGdbCncEeOVPdn6N3tSYdnCttzJZsKIKewYtPATSfqri8Gast3cDOtYNQ+hCMnlu5F
40bAQnx1V4JqKM/2AKYfigwgnD69j4GtalDGUHJ7GIntK7VHvi0Bs7ZsJo/49l7mL2ar2b4XmIp3
oOkBuhaJeXZspk9Qn875/Kmt7NdqpcAuvf5q9x4sqNkLD2plxY7Awrfhyo9NdfuNw7C9MxVsWW2l
zOZZ5BxnfH8vtlgZtCmu3SJs0PDAZxGAauVKrCWR4Y1AmXrby6LZ5xIUYtqeFjC33cq7RRHhz2DS
8CwmWBw8Hx5IsWGWW2zHUSW77Dc5FyxpaOUPauXqkrpM7Bpd2RH93fRQrPzdciXxKi7s/ZJN4sYG
0zs38Hqb2Q6zDQPI8WG0u5femDUcmLhjGVrHJeqEqrVHHfyUZkMCrg364vv5CxGMuhYOq/u9qitn
K8TiPaVUhTvbhM+M6zm8ny03uUOo+lHaimlNDUpqSYwPoQan8+NG797bhj+ZADG1aVRunqO8pAU3
Hb7SegT5u7Bz6rs4v585dv144rzLK6yagSzn9wXQAFAOzueh5zuYzNP87s0Tci18UPVj3cDM0gVR
WW5Z3OHntglM9KhL7yMnBNul6InYlmDrQAC9KoCXtDqqbCDAKSkRGleq9K5dKn+pivlthGRlN0Ij
YKjgGhB4iKZzfSXKogoDVCn9ROPcOwz7VSI01ErIC1yzK3ZzTGIGhzvjzAnZaz63hn2YMWKfilKP
e+4Wrf6BQr6a/dhOSQGdYpryu6xxK6CK1eQesp4ByGWyG/EwcWE/Wk3II5KNfPWYVA3Ot9bAPhUj
J2rxB1nO945vfxIYfR0xh9VCafujUPJakytJkwBe5YRI3j3Vc6jtOi8to0NYd8eZ+NG7OO/zRyLA
LOmD7JT7OAv54nrLGL+RFNtuB9MuDkYSxR8uVT94ZheQCSjMzr5EVoO3XbKhFv4y9uERqRnPhzUM
gw/fEjQMR/uvMrMpzYm6Hm+6oW3v58msQRQTMNFgf0c545NKBYmeEO/+VQ+t+qNu9OSNOxkrPekN
N1CLirtwcLxf+hT35CPmoXXViL941bJ8uS10eZQ0KD8RcopPp/ScBP6SVfdkCg0wzom6PDrVcCw4
bdHOGea8mfNmXS+GvIsM6mL3pR9m58JoKv/UUj2Fu9Ob6L6ESsYHzD7ihXvE2yr2HrueFafG8Eeq
MID0FEfHJpmmHxldjc1hFIG3ysphjezG4VzMsXafpKgpfNMqmjfSFLNbK1cRzrgQe1FgesUC9rTO
Pm1W8VcIMo8IYUaTvrEMjyysCmhrMQ+rqrr6bkHmHQbt2LqzbxKuWWxn09NvFDjuN2ecx58hvrB3
3HrDLrHYX0KCYK7kT/WsnRojHe5Lh/MGvWWj/bD1ub2bG2LffItwrkMPSKA5SG1U716Efj6Yl7A/
KqOz0JYkac3oRBbpa+0mNnb5yuquqc32DZ0kViLRqfzIM0fYB1x+NWP5psPnlWM9l43+FnpdaG+B
k2fTxkBVs++RdV1DT+l7FlkyKFlZAJx0bXhUVszA1zEGNkyZKS/z2NUnI+7ERigbG8jQt6DM+MLJ
XEHuAFG4rXVoZqTldVtSXj1Q8q16MPq227Rswi+5NgDFkfB6NpNM1bGVdoOAKi+bt6xJO4aFUd8a
ASng1TeMZarcdoTG1CTT1ctPIm2tm1Bn+2SZ4rsdxd6zjMvio4LDsLNi2H4bjviw8OchgxQ1ehkn
IotZ/ZhgFb7xUK2+D06TAyzDFg8W0lmIjbRm6zvexPjchYb14sHawhVSWBODsYbVZ1kBYUC/w3/M
lj5zDynmvaubIWUKcKoaHwNOvUCVjnqnO+8eHA+AWpBOpv7Wo7wJYeKPPd8lve3xz0vj06vZK23D
QkTaCfxQ+A3mUPkMTE60O6uMp3Pf9qidUk1DFtK0rMuJAz2mUXavL33yrS7lbTQPmPkwzxCstYV1
x3Jp7rwHu/P02x7k0ybyCtaQDtTYO0KJwJkYkdzXyHaU7zSD/d2Ti0mYe6Wil9JGSeSnxchw2dAs
A6A6thcSt6Lotu3MZTuSHn000xyype10mwVB/67X9f5isAEUPaaWODV7wpZ7IX+KlNHzKiqPN5no
mucIVcJ3YVfhbqh0Uk35NJeV+mb3N7E5ZceIMgtMYegw0kmaCGUP+uL0UwFGQV+8/pvS4pyjxRpv
KtZGr3k45U8MyOK9njga/UHYXxp2OkxhM+Ge4dN46OGoEYEXnOAeaO2uRPd8cBMP4XhpRtm31pVk
67E3ZgsQJw7YQ6VMsWUrupwzzVCnEfnHhb8wv5iwV36ES0IaSAJ7AhPMsIs8qzzWeWTBI19e1cxK
OzBMo/mIWNDcY/1gOaYnzfGr9ftvl/xvu2SUtv+yS67Gj792yF8/8LtD9vQ/DOLejJXQLZmi/LM7
Fn+womBQhguTBpqsvP/bHVtrd2yAgqN1XqNsmK387o5tkN1iTceBCoAGZ/2p/4DWZFt/8+GT1Yp0
1MLeyXhldY+sTo0/dcdz0XUDLkT3pNfFdNbSloTRzMyuk+Vkn0U5LEeobNxLjIe5o7Kv6+rr4vq6
w0LZavc819xsHGfDvW114Uu20M+c6/USjDv0H8fVvR4GYdlbWkAmGFemEVIwT7l8mZG9PvSNQiPZ
zAVyRs76/HNYL9+h7t2XGLoiRcHX7dx93dTlemlzBx3j9RpnsZZv06+7HawJ93y5Xvno6/OfJVVA
RMbabYo+8LVLavtKIUO1gP49/NWtJUSkDTcZiyZO4DJJ3zC61R92GA2vU1STKDW38S/wydQjhEbi
v28mea+QXRDOM1stTP5oullkY4wsVG0SLAsN+2qZssGCfRTdDpoZHsVXLRRRZTB6qCz7YsZplqK9
WQzu4ZEl16Ki8pAL+C3wVuM3Y7YAzWLpdPftOs/Ak4VaajYIwSXbg7qlr6JDMuYRaCrPPTn0aHu9
mpS1WYpCPBZxRMrkQjyv9OeZ842uxeypm9HtIHiyK+9zBsilmBY0Es1LPtB4eU0XmGFWn/owS/EF
GSS90hWDs6wn79wQHv01MSnh5SnoJSTrQFYfZH8dZFEfgAZVB0IeW/KCQrdDslvkFXJcoR7rfOxO
hnSpj8yJN8fLQd9qqszvDBY+KJhRUd8lYq7AL7Jl/Zb3kF5Fb3cuQ4WKUW+8zNPETkB6JyRxYUfg
4phu87Zs7liOc+BPCOV9tuZsMscJsQz8oO7UpQiTfRFP0b3bqV+AEOb+oHdLnWw0WM+/sGnmtg+Q
PR99lPzdj7KxhHYIWdC9kEeZHgerrLeLN6dr0rEYPpThEf8zNlx53LI7T7MaSThQbe2MymOgMiXG
eLd0bZS+1Drg5+FhAbUELNNYaHz3QAmSK06A+B4RDraITz5dc7QxODQJ7+1kl2zCLvrSzBUYcSGL
8DZqEWkURsVQ3e4GVimjQPhhmM+Ry++AmrpJ8+XRbqdoOyKVBythGEN5CEtjhfpSf9Dpi2DwTHmi
MEfiXRCNTk3fBDMWABVlwNJKriDbQznT6gqPYmeEuzTOZl+T2MbgJgMZxLa3yTPjbHYeeyndAN9d
2VdmtYccw8FlUXaIcrihY9HL+cCwhfe9J+ESAZE9h5vSbfgG2mj8bzVmPGLTtr2FxgJPMi727mQW
TbFNGGmRYe2Nl56E1M2I6myPDK2H+4Pp6yzauj+xhy2uM/aG0k8qAYksLVEAeu3DEvNgZlX6C8Dj
M6ZCX+Ru9umiSt6kAiNClaTtk4aB6DYfJxm0JTdwMjnGI1ZETi2XLSEYONpCXRA+w0oxhqMcgfkx
2VMMfXbPavjFQ6CPuJgHW6usQ9pFV4E6Aqy2kQYhvFqMpfrg+BPA2EOzCAQNaNl5t6vxCQxrzDBm
9o6yspetmQsUKGZqXoVa69Z8ybaz3ThHFEwFMdUeW7XIbvsbh0SZbQ2B5DKz3XqFmGZ/k4WTbuKM
dnwiE/sk+04+Sen0ZzWCMOGQajlTmH/RySROqP3QCR+EY5ZFy51OiDUtbZTeLwNnI2gG91Attn3o
NQ/Ip6F5E9lP0bQL0QcHXakXAenUUcB6sL79korLplhLG/NDF6zhkXkMuykksdbx6m6LVgnCt8Wb
8kDCI+FmC+MahAg577ZppTyoxKV4PxJgaLznWIYA50/dFMTkM1wSpgN3aeuy7NIdAMJltuyLztS3
uqvKTWrLfte0bvGNWZB7H3cR3UTEx/8tRbdpYn27dbKpvDOGPqGNi/QnNHn5r3a2uzdpRPajrKfy
AdJHtJ2Z/exyxG83A178I8OaFiE5GWRbojFyDt046R8T20Jfhoj6A7rWjMWrHqHB1OWNa6j2MGmO
cde2TgYiECByW4zzY2QUwkUdaCQkIXtk6BCrdGkd1iF6DPhpSNuMjavLkZnj0PEIKE3A/KNx66Gg
ZIMr6Z2taAPSG6tU2MXLSc9VvCsId2PtkYfPMdv7GJ+u077D3CAeddGG5GIOWXuA0FyDXjWm70XX
Z8FiqeXJGiyagTCVDeDXpAPNV7fPSHjMy0LBiZuxgq0LCyLl+1bHV0f0xiPqU5Pgh1QRgwGbJgAt
HL+qWrWgtcV0H7cVKGcOpvrAjT59xATPPlkxWAG/R67LEMpi+2vaC2i2vjuR0/jQ9TB5SdKyjK77
ptdinfzOAlaJ/m0ms6M8oIZrkleb1B5Y9B24CG6iTEelsVQxe/8S5c+2N1bcgDVMhAvo0/LpdoPY
htlMYFWTcATHaKUH8H0rwSCe+/2oF0/gCut9ko0RuR8EsPFR5hsyL/MHiHQdw2R56nELbWqiJYP/
1sf/Pwwuysd/vUV6/dl2/+uF3ikp/5pn8/snfxfKkpxGUwjhWYbhUJH+Oc/G/EM40JpsYWCTYSf0
J4m7/ofA/IEalO0T5jKJC/ufqyT5BxezAGjFqsle8af/SbGMYv6vK8/VGkyUjr0W8wZ4BuNv69iI
rOG8TFGutYXsz1j2HGh1pmrP1lzYm9wmNc7PejjFSCJIHSSSWqdA2eS6MR7Iz9VoucNe7prOax6h
SkJ5sXLvJUHoto89jaTFpPeqczU59a4XpKZxj8TOsYXV0Oz6FOlh4Gj2KDCoObnj25kjNoMHE9Bh
2nyoQ4Iv3KzneZgjpAwYap+NsvXIZnVQmHsi/eaN44vRIj3wbVBUz0s3LAF/0rwjGlLfwGHpH6Kx
Mk5dtWb/TmU7bsnIzQc0nmF9dYglvvAjBoNaXQ57VWkPSajSFk8gPpLGqsHnjegFCXTQX5emGaDc
6PNTqGZrNzck8JleyyzWW9a/PCd/GPaJSDaJkeY7iLI02vE4F49R7HCwr2bYtOUfS702zp6RPFcZ
mztUgZC0WdG4pCgEWq1Xm2hYDzQwoN1jBhjhPqwM6yHEQkHtKxrb2FUwFHw7d7Vl4/UQTkGT2ltT
DcYqvso3vOZsY7WdHVAdE3uoSemHk/XaZ5lizhlfpD2b5JLEoIOWoYMoCg5zI9FWI/hHO0B292Jf
OjRvZKOVovNd1hJ+WHQHbyy7Z7tFJsZEeDG22mA2gZ3OVuE3benweTj9BTvToUv1N+IsHXqTathm
YfcSovfG6tc8zxlhj96sl+/NmM4MvhTrvNmNN8gutpFB4nGeRtG1tUsLL4Cs8hsXdcRtXhI0xrtc
xNLH0y3Y8LTiPiNsZ6PFEqF9E5oPc12lOJpXAd+ifnYgH8hZmBeOWMKF75eRFcTkoW5OiepkATwx
EEWETAYYCINSCx8Mq/vG3KsMnE5mR2Ah4f9h70yWI0eubfsr7wcgczTuAKbRNwz2ZCY5gZGZSfSd
o8fXvwVKulZFSVlX8zspk6yK0SAAdz/n7L12eB5akfV3I2nO9RtgyOZVDHX3ESe9eafYws5JWNsP
6BqTDeFy3RXc1xr/Wp9zydBz6gvtwtcBfOS1USGKtgbxyynyV3cYUDnnsqiZazjdKoMbcEPUMdF+
gCMIJgmj7pGBVLlO+iDbqjrIuvWcd11+EEBjkh2ZzpxIsmIYXqmQSgHap4txHxo1ous0IQQTto+F
N6HlQFpwnGEWB1Y8FZG4qmqfTNMRjeJdX1m3gzRf8KG8CM0BGZ7glkIqrw6+iit/7bhRrfd9wx0j
Qkt9k4H3yOzol4DxT4uLHiVaZmR1Muvh+0eZQ7a178XrJFIW/nnWDl6BLdtuouumjs9MyYcjPmQU
uSgeo3Hdhc1gXRq/mcO9h9wsXFM+v+SxUXX3miAtPlKzS4wugChclEiD0upCEH2/aRBx0jTzyTaw
o2Oazn19Z6EUyoEVmHSsvG5KcO+KJN1CruJYPIpSXmBEINxbKDNRHpjbumoHzgGGsTEr5X1zdD4h
DJzPFNvoEdsm2qdeBmJdMWuWC9HGX9g2hZPg9B2z9Pu4kG/ypB7OHqwhp2hBOX9ScrwFmEP7Vd6h
0FniZ8HpqCFCl89Adp0wNjolC3an7Lpq3ztNvO4Jf7gMPX5oMgjm+RHRsTxKTOaXEWrpMzPQqEOF
LGAA55CB0BEtoPPRsPNdUp0ZNgD7GkkS042FrxdZNwEM1TmToryYmY1/RIJY00wgF9iQ/AQPpar3
WKl0fWcjoX70JIQipXDTR9KMhvVUzWD7PmFG/sI1mvETMcRwB0aJxHmxQLxmyFBX0ScSSbq+5vyq
sJnP/XU2h9NHh2uUf+u6WAsWspIbV91+hLbkLNgl4rx9hmqqMDfMbhBCk/UNchRUU5x1r2wsaje0
WX8Ag8B5KAtK6E5tNUB6AgrY/rA++U/ugoIisJtBd2g+hK7yDvYCjIoXdJQuvIThIzPjaNaHpsIL
YbLBbhHc0JJd0FOWLsQR3ycMQBIlj2ogikoh3jmrFhoL4g9vBy3QuuroeZ3HBW81Wtl9oIDXuw39
XyDLDU57HX90MYk4K9zxKDUJWlsPJq1z37bqY+2b1BU0m+uNGO1bDf/HKEdrImwJ/Fa0gLjw55A8
klUGQwkwXRJPCWUu6K6hq89jntdbap/mpyw1uSp5NWxJsa2ucLuGzG8BgenZf/f8Nj8iEv9Z+yHU
sHR4z3OnQ3c2ARLr2G5MDVpJI17toCEws/Wue3zRbVPY1zbxvfC5e8m4NM532iAvYkruOwHAbIgS
hj3KOwVM5Hkas+vQzefdqFLIZ0wm8c9gAFc7NIsaRoXPTEv2XbvWCzoNZsW0Gjqu633dxSGKk6Sd
ugua37DcWuycGlvYaFeoT+wJYaGDr1ZsVeHNYhsxPpkfmHv6xvcBXcC0iZHZzJtYNhaClrRwZ1Ic
8UEg9qRbMB1qM3xI09JNNnM/c5Rp6Ipc96lJsVsCmSEAOCF2XZi016fSHOVKdHN9Y5UWU4Eq0VSl
VTd+y4kCO7ltYp5xozV7RksQHvsc1eDanNL+JPDqsPSTO70b+6g9TMhftogzqoOHH+BtSjzCmcou
OfXC72xkm25+7zFlOOUiB+Blyy20mwGBrRf+RMhgkLA3yNtm8urd4OHCsYlvYXxTsLymNeZ3mpTp
iK8uDJ9pQZAcmOQt4M6UGCkfQt8hRoLYb8QsOxpyHc07djfkPKVT2WdNQG20bS1dmc3KmoCvkTLd
Cwx57G0woSPUCI3bIQVNs+jEGLcIN7PX9N1RUH6cKX2No1HXioNfINAJCtquN6ZkTrwul/bTLgW6
ti09f9abyO7UJg1r8dLIRRcxMme88yJd3yd+MjSEMk/xGsc9kYLYZ3aajvBhNiO8znU6MqsWsOkA
4eipRVbjEy3b+OZVnng52mR+/O8klpDu2sg9PVni6uKZiozpz2Dz9yicmtLuD2FsLE2NuAm39mjk
tPYUfj1OQHWGWtzyjk7siG+ASJjvViKI1mFne1ACJqeAJ5+2gmg1yjsW73lrc5HOpW++Y+VMebCl
wITCeQvZE04T2hPExG4HPBroVTtprVvyvuCdqCi/IZcD37ZKo27byuiCRaba+UPeXg1owY8q8ij5
C2TFd02mMRA2ssj2TqFwGvKjnbyuqftNxhDp58i889XnzP1kTco9Bw5sk3U89e5VIziaIZg0Q/+S
C2nT3XW/tzkOdFralLahdHagWpnIjVIctTXNmoyzRL3YlYMBHLu9PsS2yzqQWf4lS6bpF85qWPyE
776xnsaneEBJi5hffe+pzKc1YyA3QNgSR58MEWsVtrneTQWBBiQT2Fup8EeWkDW2CG998l9h8Mix
78+zi95xasLhvnGXWPBiGNeJpHwu0yp6QwLLJJXuLBqbuGzVqgIpgoipb9fMsxGYBy2BuypSO6sX
7k+rsMarqonna6+eq4dqMMFxsJ4nH3ghmke/ENl3oK5ZuJETGEYU48EpJuPvBMCs3hEBU59FHao7
e26H9YCD9WjNgjeYJaM6Bv1bGIYmZ3+htlIGHXPwNkpZmvNih+BA7pPMKI4jUrlV5WfDY6kze2cI
vW2rms5vyKAugcB3nbiudWaRwEiVRzwsbm9xYGHls1PK9Mioqy0uB0WvzMxL0tUYx5Z5w7OuneRc
xZxRslzQivbbjJwfPC0Hlxn4Nq479dG35fBT5SOq4Aod+oWgOBIyB+38n4r0//3639T/JiMqVJf/
WUV65mW6H+n0pxnZ3//onypSQkhAMuA1W0ZaS3X/jymZ5/9NMjpzaFT7mEzMP0zJbP9vJkW9KYSw
FXaIJY/2n4U/GSloTpF9mghMkYr/V1My8ysS20PlzGonGZb56l9h1aSwRNqbg/DEAYDcPYz47t1g
hvPOpsDbxzXTiV68J8YwHqvaQd5Pko9P8FbfHpAH9nu7Nuu9wGwj/t5x+s/kL+vL/A54NV8On6mw
FCGpYkmD+eP8bmzkxNLgqSVfpCpvfNrGN96sMARjMZeQsDpCH03HcLYxO1gb2mjHqp5SivZ+8NMr
CvOuIRm41ttqcnP321wZ4TV6JfZwJ2rMlzxCaaGRvEJToXVskLsgE5xphM17jYF9rDU8Mg2CeeMI
uL3RxswGB1FHyS6gn6KpD2n0GXmCgEhmNfK0JgN96TaUwHB+/ROxsSa8zinZjtp/rNEREPPnD559
O5uqe/JLDu6DrnMqiQxb5qobkvo95wxB1phNalPv4BQBVEniN6HiEoFWH1hRdsJTmaX0NaYsWyWo
dO/YYwg9CilGdPBM2omx1/GsT3WYmPuus5sfsYj0DbiwcaOS5owP4VThN3x0i3jEO0AEmtt0Leam
qD+NRm9wuJprOqxIeK9rx56uijDaGTE+RUJjzfLecKgQ7aRZdteyBH+ZRQtdmOpddHK4GCHdE7Qc
CAndaGq2Q9yPV6E7P4guzG40xSllgV/grhmUGe44KjnvusHo5VdRsxolJth1Z8PmuhdeWt33eAPX
HFHzW9nPLuZThFjphSZ8Yz8lyyq7wJZu5rneciaydvWyFk/LqlxEKAnGZaXGv1Dsqs/l29SqW9PE
Udt5Wd1HO6hAfPuA2Za1f1x2AaZmw9pcdgauek2Zmuod1a04habtn3yT82/0ua0Eyw5TLXtNuew6
9ecGlHYGw8FlV7KX/cledqrQZc9CvVJvc46+K73saNnU6631uc1x3Z0dlQ2bX7Xsg+myI9oWB3x6
D4yIl/2SrtRwjVOhP8uh6bZIivy9A7Nvi5ezWCBdNl9oCRRadmLY4OzJetmes8+tGgYQ2/a87OCS
F1ljPDZWgeezLfuD+WaFSYTvbtn4yfW81IgJN9446gO6Rk4IIIzUS/N5bgjcyDxavUr0phzsKVrP
LVrFfV9aS94NHQ9vZdW5a62ZnYB6pYUwbbKQLhLS4sB4lGODZNsxsvboj5reVyXRVo5cx2OPqQjA
l5lFVyETnTM6Qa6es3QGnX6Z3PY47SdLEkHkBc4PBDV0C2N4xo/zUAEz5aDI5Zvr9CJlEuzs0scz
7MXL0wUQGuFL5gT9ngmRjVm69Yc7l0AWuXfTUh1TpDR+NMzvbj+P22BonCM9RYSSCgvvpjIxX7MS
Di9E7Xl6VXkKYEFORJO5SWOdoojB9zohJNXuaxG4fkdcjwZGUOJD7CmoEIeOJrOJFW58ILNm30b5
1cRxwlrB0emPZahKiYArYzKfMKhFM053b0UeknXTZA4lhiaOEI9W1I+M85vshpSNaj8A8AE4TI6h
wRTJRD1cMaG7ViwH5xzIHDG3QZY/B21Rk/hmt7D2yMW8BPVQXxnESTYb167FTewl5aNL5ZNtzC52
NqLk3yvuUbo/5hSdqJ/0ZbCi6Da2hvSpys2C9gDW3HDqEOpWAzOmqmTxlU2a/kjC1mAc58SIZBkl
q9smnjLjO6aBGYUw9Nx7ywa4t6WvFPKjVFrpnSNy/5eegXROuTm8YMJGGzuZ/b3Z9vWBQd9mhsxK
35cApIOwqFpwhEXOOfIJ63aHXj9Iu5yTVWCq6I72u/Wt7PP43p3G3Dw0lLm32HAq7ApTm2Zry42a
V0pLSBAOiky510s2YKC69C2q/ZrwQtInLi3OZoyLIAQiNGxemlF7tQA8x9agKd2jpoUJ1/YfrO/+
vW9Ew652cfsqw+ctQvjvV7Sc7R0N0eSoU2vc1oNEAm1gsk3cNPiOotPkH9x0rPM85CkZrKsJQjD4
wCUBGsewxfBV1u4VFGGfttlkEdkkGhOr+jgw/emZ0p1bT6nPn+1geNE5F9pgSG3zJXvT3TaR+kGb
etgMHglOaT3azzE672OCPPzWtyOTd81/WHXjcyPK1L4ZSYJKApb+WWZX4eQF8PvLo++iKVTSoN9g
5sbGEzBUqspJricJIsYpjYo/mEfrpuBBR4wbe8M1ZhAirhDQb/JowqCg+UfsCeM1GdL6TtMCP8PA
cgDfV1HxAsG5/9HbsJdTW7obzWl/v5xL3jMjLX9wl1LUoKOLWToSt/e2UxREVyRBoDBjO9Vn26tH
cHx2RC/TbDCybLvJwGcx5Npf+vPEV28Q3IpnlZAQBiq6Tt8xbUC0nnz8e4ylQzLlk8aYaCtlbQ6r
InKHN+KvEJZXUC6NddcL/QJoJ32mE8TPhYPbSfobQzjp/STUQzoGVARJjr3bdrQ7E5Yb2ZcmHmia
mxy8bsjGco4cscrXqQzaXdsZ+aZsBb8Xrv+JJDE7KV5tROS8Ztz/tMwi3SILcZZNVOcXr27Mq4bl
jKeomWZG9rjMV5y7LPTdHqbRFWVG+oYc66UxTALDJtOm85T41SnxMPEhCfEMhCFYIKI1MHkya42y
zu+hw7TX5eKUYT4VP4yf9plFCUrg6uKq6ZrmPvQHNmu8fBdAI9FmLHnErmL0X3Ljw6Fu8InHSNdl
Tg4dgWb9JlicPOj2azpRNfYePRv+yXUIE+GAKcHo4E3wmVkvtiC9OIS8T7OQv/iG2k8LEXxZzBej
Mbv1yk0SaKXmjLpy+DQf6U8jEscTDfhysSf1n1YlVJN4AT4NTOLTzOQvvqY+0ewECA2L+gCaxRk3
ZDZE+HSp8BD/Z7b3AKDT2ZSflikmGOrska8A191fPPSlypKLjui7rFna8+uk8MZn6Mj1vQmc7LUm
EHZfqhD3OchrlMZmsMhO3brY1w2k2LUR5sJeRebMllG7UbeP88q8tZCY5yevAr4Rdi4cnQLc7DoT
oThWXpKJdUEg8gpCBFHVY0dYc3tW3mQhW/q/se7/qqzzLQ854H8u667KLm7it+LP2se//9U/6zrv
b4jtLPIliRL6LO3+p7LznSV2CYer6ylQ0Ij3/kf/aNt/o5Kx4IB5qCN9a/Hs/aOys3hBn3ITxSRK
do5G5n8z0rW/VHamyQPOpBl9JpWii1juz+VTPOmhI/VZHyU3rrdJEsO8F1E9E9YbV7uyTjyICZUr
3hvDDR5pwMNfoNV4MnSMLY/9H2Gka16VQhX71IH5yJ6S5Sui/YxHr6J/CUgP91MpWn9tRgnB84XR
/Uq0ZV6NkEufHQv1TJUzAOJeD1BYMeLZFJbbA0pGq0Uqjx72bW7MB9Yh9dAV3fgXDttlZv0HGy9X
ANS15Uguw2LjXOrrPxaQCYc1CtWqOnLUHG+RIfp7ziz+2mrb5Xvxuf9wi/wbT/OXGfrn+/k2jU+m
+Iicv6KqLbimY8hk9TgY2l6NYfa+CKvWccA1+P07LcbOL9/MtS3UhQDcaC3YX77ZjDJlZnfPULBS
+9HMxrEwSWMP+yx+gCDh7KcoCe5//6b/5uu5+GHpF3AzeZi3v1xOYTVDzunz2CnWw5Wx+PsalLeM
dkcJROy/fzdmRwobLdIIPLN/frfQ94a4yBNwQWKQ6aXQn4MGFKk3XeY//v69zC9G2uWXA2zBm7g2
XlrkzH9+sxHySgTlLj7W0ZgxEI6o5eEp5+XG0yYKUxB3Nx3l/NXQpP0BE2tbMUlUzX/9naUQHtg1
QUeIcdWXnzUzG3fKO06MdZcSmsBGTwxmGASPvsKl9Rdv9q/3kBSLGIXmD3Jr52tMmaZQtlutEnwv
83xXMg7atAZPMO4Nxl9TE6PIcws/9f7iff/1NoKLrBiumchhXCW+rEtpmAxMf6rkWAx1z6GcX3Ow
u2FYFTGQo9//sF/ey/Elr0+gsGBRlaZYxOZ/XAEcZgBmH/mE1VLPb+qRlvSqEno6h9NgP/3+vZbX
+sMz+fleEiSgQ2ofFO6vChpGMdQonN2ItJkH5picFk7M8ntz8/v3+doWW76TBOTvKxYZblfrz9+p
U1mjFe1waFEEznCaoZ5YOVOBwK4nvC2KY4ZCo26BUs00kIItlVb0F4ECX+6d5bsyHGWhw+Jugdn8
AsSkOEvjWrZ8hr4JKZD7mn4DmPlLgFzoVIYe5ayyp79Yzz8v4ZdLbLEEAbzAeI8w68vP2ZO5Uc6B
C8sDL+g3tBv5SdnORG5VEe21XRU4BJmn4qSbxtBdB0M39cdBFeNPVPMAmisE7qc0KIJDKAy4XbjK
TsGcGHe//4X+3eeU/DAkUnM6wOb/5fKkCAsGELvGQZBN8j4R0KTXfZ1RZmGbH9ShMCjBVlOCHIdT
+JBeoP5AA7GLIDh2aemcMTkFx5E0g2vfUA3JRX1UJniSfLRJv/+s/3rXekQh2qA4oRkgUPvyUYVP
yjsmvBiKmpiYbiwoZWqXpt3+/n3+9Un0kKktixuAFh6QLytsbFhcFKOJj3B/5zs/ngGkF6ieYGE7
8uH37/V1Oef29ATzX4vdUdIr/8prnbxGNs6YsJyXOt2EXsBQlOC2dcajggy4CtfVCHXR7Eb3BfB0
uKekaf/iwppCLk/in29Xz7aFK3zJoYCP8+U7Z7oyLJ6M4OB2g55AElsspq3PjPsYgvC+M2wl3mUU
QM4B7KRXUxUlIf871VAJmOSdP/Nl/K6bblvk7h3W76TS6xqCKny+NJ8vWdTgKwGOcz9ndvDRj132
7E0Z4YMZfJeVX2u1iIRT1OiePPdasOA2+WDdS3IgHmC7iwMRa+ZVxISx20B7NQAhDvMdozIbJRIN
pxtA0u1bFkzifTY4xjVGRZHsj0XwkXuGrE5FXiNpINg2OMx4fxHoUOXAf3P1ckYo8cMCp7actwgH
6o+iy+2nAd9JvRqXEMg1QG3nI+tbBzQ4aMsIaE8SXUKbJ9uRLC2m7uP3LmLxLptQftBZ9ixQjxwb
KccE7FXSCcIOrJly9oMjOAwVLuoIz4X/UyS1++LVg/buUbNzv/H0h+mOECPeHqO4AQWAMSQ9lc59
mUH/bEYkCxd3+duGQvcSThLiWx0PzYBeJTMe/dKeLuwz2XNdT8PN5+UN1NCSzxCJu4rslBQqGuO5
Y0A4on2ysH5fUtyCkPbmiIQa93O1woN+1u3MCoXwzCCSLOWORGpgivVnOhPqLa7dBNeLCCchokcA
c863Dr2FgatSFLeLWXSRj/M6QxRHFyyp4QawQPyuBcI8RCjoJGHjLIFcjmRTSELbfiKGQVsrw+La
5rYVv2fki4CRL5032kzEGfPQZNho43y+kyQxo1xO9Xgr+nq8icmAiTauY8avmWpZmmAFwx1ALLi1
l/swX1AeXoe9YInfa4nEGk0OMAw0CUjpyU9euXk7X8JhgnccUHpNq7bp5zsi5RkcLdbuTRcRnrRO
+AJ0gROyztYNN9hWNFH1Fg3EgeAV5+6VqQN9PcA8dejgbV4rWRqPCmsHv2OIhiY0suSEUGvrzzTq
RpQnN6WR1Tuc7iZcD6CvdUMaDyke+i5so/goPF2cGZ44a7w98UZZZFabdjGfuhpVAq634DFs3W3p
0B+sVZFeiI9P11gq3Zt8dvdpzKS/XjjsIk7sF8/jsQPPiW9pwg6EYnYjjHGm6WhZa1MVYGlHWBq4
cmGKcVWtZ2LhGBYX0ykx/V0U4bvBOVWCo0QJExkdrPJ8WDIi+FoorPQa5luGM7gFotwQ+t5K5wWx
hH0J8/hGj5j24QGPm37yyK0mzGEn6/hJBQr7dFNZaMCyNeoN4hzaYtinfi7WKcoLRFFCbfzKmVex
H9030fSOufWt6oDQJ0ZubyaFPcWi50TUgve9pplfrHq7ykCve+xqXWW9IkA5zUgpocLE15EiEAda
32PfB+eycMPvbYXZNXKm8RRlOQuws5yRcmu6VrFtX9q5qe/MOGtORg9Wcp7VVerWS4Skk4OV8IF5
1uTB/8KCVB0mswREUAQ9AgzSspOTWTqluQqM0L3qZMYHKjM0svR7rfkJZZVNBO4Sn9j2cIKRB9U3
HJScaDOoZXDmiuxJY1h+omU5PEyl5PxQIhAjBK0nV4PkM3uxEyPpS2FjJzne0zFTsBLrJXck4BR9
0aG49+Qw3LvDNG3tueu2y/6DbaaswADHVZ3fNi1NQZcnjQQFBmjWykpBK+iJs0jqMaxKC9WsFXhj
lqJioCUZsCO4oe8eqoTSp+P+I8RuKnb+LJx9N/S0dHVl5Tdkajy72Qybl0HbtVPPCHlCArqIJSUe
Itkx08SwUxGTUCSpvBWYvxH6dSE5HeFwtrtx0xL/dkrg+LYrC2jrq52MYPhkge0e3I82joWvoxNu
EdgT1oB/fu5zbsyEswMlQmbcZeh1tvmkocphXBE5rq7OKbyP1hnxXKHqsx6tXLrfxmH2572QMeK2
bsD8Vnacx6CpH6p59q9Ho1agYJhU2WVZrY22dg9U0P7BH02rRQ3S6V+V5XnbapEL1619cXNHXPxA
QzNxkAjRRy44wiw5lG7m32VBTYoB6cY2xX8SObQptPloxDByTTIfCSR2/YdR4ptkE8a9hwrQ+THO
orlzW4OuAZqvjYdGcuMpbgF8WeRABKHcD2B6dgq1Nubw2HlKp6a8RSBqr5CRJscgqa0LVzDe2FjI
6z4w972U3Nh+ccEfINZB7lu3YZ3JA919+8pHSbzSFaD4QNbmJveGcp+JudoRz+u9dYvdnYWmXvcN
Q76115Ya2izQR5ImCoI/ioHRUEhUxnOBpPC6E155I2aQlPhjSyQ0jZEU2yk1SmfRe2X7DLHci0wV
TZyyDs+4frwSvt+S32H406+Wchw14dDdtWhEIddWPiN15tns6Q6i7aUzKa+p2Kt9mkOZCcjfPWXm
1PJ0tdVlSPLstlKyvfGacTzYdRP5xFJ4h3yc9XHwoCEjNPDOJdSQC7kj3p4skPw9LZiebOHT198c
/Kg7pZL0w5c5Yq7KZSQLjodeEqjyZ5fgB2I4xq2uS8YHvpzhZWIj6N8EI4mBRaCB0F+BrmVzFe26
jgoIe8ncnQG+xmuBKpxfPEZyY/0YyDvdxJD88ID6drMtwnBJ1+jKd9csehjeCdMOnz2QBuy8nySu
PwZv7a0p+uY90Slrdp2xa7AI6DREGegALJVPLQFLbvMDhzQCUOEUY/QRGVMNkbTJiA9y2oIyqTU+
ahUVl1FW1nWMWP4JDk//7ujYewk7H2pDUYCtBwg0ezS+JQ5iN1/TESkOhnKmE/NWGFm56r+R+omz
Ms3haGMcMFdJvUwuCdBec4pC8IAajHwPUt8QoAaYbLPR5lO148EpEnFxhjjDBjmwZzDKmogf6joF
4yoto24FhXo8mMFidNV51WGjsEqWswkupWcnyFaRgeLbRd8l8OhzSkoDuvLrsJmNxzjzxY4QQX43
NoW9Lar2RApT96OiNlqmIxns+pyroL34NUDLBV6DI84lcisEqCQLjAcl7OB5kpb9ZliV8WEh/bgi
lDx8lMWcEKjAy47O6GMFifuV1Un9GlROzHFS+Gsm8E8cjANcHop4wLS+V/ZzyMwWbhDLK7mS3FT5
s5AFckNgzW4/pmjYi3mNG2fnMHAERo9bDCtlvho5nGxcNwJRWBAo6lFjY+JyyrU/xu9pZkXF2qBO
hsPVlmyV4QFHsIXPZfgFsMbfU8uTmcvQYJdijF+nuTpZTU4kRIxPI5fdzgsBwWPUMzZuwO0sktE8
TzIH4WnioeaFI/JK9oQ4p6scZfTeaePxoVZwyC1SfC5J0X8YFWOGeiZSQPW9dYpp7G4bulmnWE/Z
wRe0B6yxx09c6W5fRa14T1ssldT47DochE5OVzrbxo/rXT60OHbbMblKzXGfwlxGeYc8n6Jabdph
vBmQJUHzGdVBalC8RJd7lCYVUEwPTyRHwdvRbJjRZkm189rmV6uJjqqMct6bKmYKXvuvejLQFk+V
OqOWs1Yzgw+EoTDnjLdYObsyiCbOKf415oATkcgvQz7fdGmAfUc9VTpANVzSMMICeFZ6/kjq8Nn0
/XvXKrDupBUsMAIfRDzAgqJJ6bakcUjRrMmC6Ta+Ycqnckl5EKX1PvomBysjZJGPrGOmNBHoltgl
XYUCwR1wg6ofeQ9w2kJlB3nVoCIIh677NtvzjxGYqEo6RCduRrbv5E/hN1E1qB209tIT+h3S3VA9
AzWz9+a87ev4+9iPAGja6ErWT8LrO4RB6GajJn5w7TA6uGBV1rruu++GpdH0Q0s99NQwV12n4XFA
xecxxz8j7dj9rrDGMFCqFaT2aNDHuFa0R4dkKSdcPxoJ2TE5QqNRcDBSqhmLkzT0LsrHewn97Sd+
bGg5RpXR0CGzqPHE3uqtwT4z/SbZYUXcz3ibWXp5PatOkzewAWqgcYFW7BhiZPUZv6eMf+lqOgnw
VWiEO5jImNVTzkMH1+5c47rFzBtvGqNMwEr5NE1VM1BykmWy1p0VYHBJg48mUDyAvCsjBowlFCKW
RyG1sbySsijktu82JcsLfaZlpjGVXfDShRQIgUEIFxQZ7DfxPF7X7HHPXh1MFwNe/tqK4a22U63E
dWLIuN+2/kTZ0bksS0OT2GsiP6hOCB/pfyWzNdwkagJOYpIJZ4Y6PUXpELyEuUGTOyQD595sZLtV
QF5IRZsRxkH2V/LSLraHle23eAkiWTWgEnuODpmhxL4ybX3kbM9LQ+82tlFJgc54Fomda5LDJpgQ
vyoC9Tax5vhHTFt1K/W8TvG8HwFGJUhsSn200oaNtLGDkx1JktIainwPCfH5c1Lz+X595RjbCeUI
AZY2MxuY+nvhOvn3z/+EIAjrHsG6ekAV7+9diZAUOkz11uTgHtejtugSePZwM8wcewyKTWY9c6Ee
/JSLCXYGjXzU1rvPRjFJI4xRRpIou5S+cZbHFQzTOPIBFPMR82hITzjFir3KZfOtjFu+QJzwiqwj
M6q8bryVcWZ+zzvBr16kgs88jPqoZTHepiPn3Rmu8GFOO3Ieq4nM9VHwvRAjB4+VpOyr+6gq1+h6
6z1HNWr7rstcvenTYEjRg9MVoXnJYgBxmPk6fLzS6WV9TAOR59z/Yjau/DKs3mj+xXuRJnQUvfns
axwzKzPzW1oyNcP6VYGhatcCI3OusroV1xJByLlMSEhvZknzKpjT0+d9Z8SYAPBvGRz/YfJlOpvv
orbBmt7D4ubzRZA5DIbHNEUos+6ybrkmWceUzeT/8luN10iDuWw0KdcOAQoXAi+Lfbm04pqumC8u
VLobsA7epiyJJlUOd0DrCF7b75cXzBL1EFq+AXqyJxg1Q9/Tuhh4sKqI77ngT1Ag6KNbLP+2bLla
phoX84vtTpeeF9oiDPcl1HJDfI+IooCs2xKSEzfc95HB8doEHM8TuRT8cLGDj9l0aCqRb7e3Z14U
lGH5RiuxAN1TWP1TC1PuyjeJ6O1JOH0j8nOErBfx6BgRj7Bjd8wmhzY4BZVZvqVugyisxsS0mpo+
E6gGssC8pzjgGxZIRBd+dphyAka7sPeL2LqibtHfWn+5vDmM7lNXcpn6prTuh7RNOGnxwa0mjX7m
c169QfPirceu6U9ZOwXHlpYrrEUC5N5mcFWhoCPX1vydr+Gps/i+d7Ih6c4k9aFqqx8FAbUAQALg
Jb0OTqLl12nbgId9ZFYadJNPx6Lw963u221Yquli0wK/VHkfvOgBLet6VrN5JknSvClsFZxkZvPJ
WyofuSlYDvfCljQ/GIt62F65C4aK1pysJC0FCedsnXqI+1aD33GXuLN4D0VSwSzwDICBUcUzXWoZ
bEqqUxSArI++w5UKAWE9zhQEH25Q8YX9drkHtQDGD5sdRTxsVPwf9kSUnbuEensuZZ+nov6Xp6iT
Qcab4/cGcPvr2HtMoRoO5JpWahVuI44V7IzQw67Mpi+uo6HtHgl1935WvRN8xOWIelgCBSQiiJ3J
iYd6N0kXdLsPoOPY+3XwkihJ1m2jIWds3JIG9yar4nL6e/v5//hOf8F3WmbEDJD+s9DhUhbtF5nD
P/7mHzIHpmYoFpZ5k+UKgScH3cQ/BOymqdA5LFIFDnzsJBYN8H9CkH8TzuaAeaISZ4AtpFTq/7N3
JstxK9mW/ZcaF57BATiaQU2iRQR7sZM0gVEShb5z9Pj6t8B7q0wM8pGmHJdZZppl2k25gAAcx8/Z
e23rr2QOlglp+c8uOxRmHZEF/zKpkF2IUq/nYdVcpoiPJ+IXq8oT6+wlEmpY0qFkbaeT75Qks+26
NCR1EEBvdRG+5FGhwPnVvIRUOfRBCZJEG0FTZ64pocvGsX/OFOxbUik5xFk5oVhlDZ7kMZ6t+rxs
Zv1XAsyIMPYuHbuVLoWD+fMliyvW7PLeaWECHwDd9EiqzVgNFwqY5jZq4XmQMsQbkU52elEJTgai
C1BiTNq53hH0TiuAtrZIitnY1JP63nfopQx03werhw67xlQmnpHNdxJdIlEfnhtEBprVQkaL4yi+
AOE8HLqsc3xNscP2ZZ5UKxUX401fa3toM4QkEKI2LGlqEUrcfJ2Hy8xsmubkcZRNtTY7EjIINjmP
8KYrH56TEgJ2FlXfpiszehuYeJVE2AbwDb9OpiittYBGIpyUxQ8LSU+gFo0lWNy5uW7o19hnizr6
J3eEHN3GSwJ0u3Y1H1plNZp15qhwTLeLV5nGoD1We+VWiJuN0QBMl1hZbGXYXiYh9GJnz2gzBaIz
9Psga2LYSPW4btKq75yzuRsL5c3IAIVAdTlEaZdEaIBDxS59EHkqvP4sG7wkRpg3CiL/oOS5DOKq
TWXQSwUwIr40zUTdW3va+AudepX89hLR/J4Cndr40igamYtbSEZiZ7exAxihWiI+IKAuaR+5158D
YWKLfokEcVSK4G7KuuQQW4gNtyQn3AhRcvpYQkYCCsyrZkkf0eM4ISZtTDlBLjElmiHE0U3SchuG
OvUQY6E9h/IrEVfjl9buLJK3yQncxPTmCmhWLTw+F1Hb2jK522sD1Z+vFzrfosyc5CEfdbWj+9Y8
lUaV/TTaWpgcz5ewFrXktrQvES4h2b1wH7DbHRsTO7RlhtmRlmci6BZ034mQQbk+l5a8hq1DcgzO
wvB7qCz9DLZgvsuXnBnEeMXGYbmLbEmhERBcboolnYaiEAQKCjlc/i/xNamh86EVYU0IFCTxjYvu
+9APuryMiSVB/tdm1rm9xOMUwayv5kSfNilYMf6Oyc5dInW6LLy0o4bWaGfZ58wEm6/REssTLQE9
IJYgOSyhPekS39MJp7pPmvlSFo68WZ7sq4BjKhAGs8BVLy5IdwBSG1cEsZmV3LlxZQCRMiv9d8mo
46pcIoZCYAdnqraG87JPCSBaKOjgu0Okn326D2L6pgFomV8opaHv2sq7DS3i3xhoG+du6jzM+EsK
kwgkRwtocc9EI1VxrflJ0gyPsiZMeJWkI1ie2DS+5XIhhHXTXIarIdPNL4iduq0oGvO35rgYyFvu
xi5dUps6zGFIabw14q3G3WjdVHsAeGzrtjKBhzF/6Muf1kvvJLFCHb+dAqS7REsVZPjxZ1TaIXMz
A31mpa3IhkZapNvlMR3RpLuYZbdBn4wANImwGqVNxHRFHQkhZ0x2rQxpQTpdG58JD1YB4cLpmnDC
9K4Za3LpkvKLa0zn3oCsWS7RWhrVikvJQeCWizbXW3kQLH6NSyqXl7mxD6O4+OVg9gUvsuR4VbmO
X2MqLR2FtOB0k3yhEHIPCz1nk/J036LQh8sllogwryMsbCA1jJwQAfFbhg7S2Dq+BLHJzt7p5vdy
iR0j9EpDPCEoczlbyG8EGXkbcwkuo2ohwsxRw2MaNchazaS8MDJctque/DMg8v22N8z2N6AxbY1D
ZN6WzGFpRRnmV6OAvTcvoWr9Eq82LUFrYolcM5Qi1EYb9FtHqDldNzWZa7uSqSZZFiS5uRWhS9bY
laBmtbJdT0v2W5R0GiL1NvwNWlD3C3CG30yjnbXNzKO1nZcMuagl8wfaHOlyxZIz5w6KBEC3ty+M
Gs8nb6S5s0IBXa32qjMXPfux9FR1TaJIv2lrHerQtATeoRdsb2Uf1smakTWEfX0Csh0J4vKCsbZX
MNiMw6wQM6xR9sEfxnEixtJbIegtL8YlkY9IdnU+Lyl9GO2RYKfeRd0bkAudaYn1g0OXXkQ6gX9i
if7LGkIAkyUO0Knc6Vanjz2CnY68L5Y30vRw2/FQjkFsrcrAIqc4ivUrzt3pY+6V9WPokkhYIGQm
QzqIz7qR2J9oyTAUypooTEvouoqEwwDv/AoJYxNtoA4TpEVatt4eClLJOMI73T1iPvxVsUXKjRZL
IsaWvMUaNsZ13TihuSWpsTwWL/mM+RLVSL5CzuhOEdnslpbJfWyHr5AQSF5Y0h6ncQl+TJYMSBGT
Bmnw54MIXMIi6bINoHt173GaZQO8Y+ZD7xaAUFdN2MQ7ewmihItQ3QVOT5tRk8pOVyHqQdw4mGE6
1AwgCJaAy5eK7/8Xx58Ux0iYLPQuHxTHT3Hx/MrZ+c//49/S2CbOw+R5sE1jiQKRHqXnv6WxI/4L
4yJaJSkEXKWFjfp/K2NCRaSLCsaBSupSA1NP/ysAttAGSwf3OBpLb4E6OX8jAD5V3CC1YZrEn4NQ
C2unfVIXTx4UKpIlkdcGvOFbOUHPufrjblz/I2X5M8Tn7RIooCVAeJROOFFfzKU/n74A22v+z/8S
/xt91dI59WZ2bBN8s7sijghEELf0/93z/2CV5W/xxyoQFcdRRqxCfHmjfS/H51b+8wb8z2bT12cI
FHuvL+REeOnEpcVciyW6+cbRb6Z4U88/Pr4KwanodBUXw5eFAsrgyaD8PPlFmkyrkrCvlS+1Qv0s
0UZi49YHY0vTd/ZlkGZfTD2ntZB19K8avSP63ARCwjiAfaUf9nGl1IMRzaaAmd4kG9U6N6QJ9HJD
o3Y495Qd0zpX+sZsx56ciiC4xSBCa9LJu+RuWubMTuIkZ43doz0pmaS51SZx3WablaL3O9I48O1F
BDgg3tykfKcvyO1d4BPwTOxYlXTbKWQjPXPOdKy4iKcgba4iOUUXeq3ZNDcybIY6qoFIk/1ZGxIc
sEqp4zb4QbvzDgL8PaTnbBNVIKYSp/5pG7mDEC8nkU0DddA4c763DDguqdHej8Vk3QxBJ/YaA91t
SfY0PUBwjFknrF2TuphDxkpcuIy/thR642pkyPHFhHS0t+iWnDtzMm1LMFQTYoBGXASByfvA5Gwd
ll10EyT98NNr8+mmn01S++xgBAfcY5vV4vl5KOzga8R3OdkQMTrfo9yT5maYxbNSo5at0Zi1v7Xa
orwak6x98IyYNODRbq2bHtcnOXzcYCTOFyUzrHaFaKkCPgjYLK+CFt4UQ0C+OxiGAipSqLUEzzHP
bB3sOYl2mYTWc8vRCC1j2/1K5vHemo1nDxLwt9EAX2l1WvyV42Ry0CdUESsV1WJfDNbz0i72+BbW
s5/U2GATlG8jPXXyRDqdPy8f+Xsko5Mec082D7EGk56MOucsdzsAFfkQwLtQOIex64C8JOswLGAs
UTMo8hQZEeD1nJmY2na49ogF3LrjpNOlztzwKFG0QPKwWcCY7XVdJ+2eeKDUT2TS36bl3N224BsZ
xHgLm8qN5U0WYn4iMy49ovnkqK2V3bZHVnnletzOFdiTYJOrytjQTXAuW05uySFBw7SrMlLh4P3H
hNd0ilYhXtEQ5Vqs3yYFp/IVuXbyyshEso84Qu2FpYIfgSNxKo7wLS6NwUOAkUbovRYjIGkUTMGv
pohMySmc7DUll3WcKlWf19rS+ec0cbC9yr4ONBNSSxWZ1w6cpvPBkiTp1TQPMRbizpK97qNYs41D
rVrcfN0IfzOlAPrRIs/D5DyU7crUOm1fopX6bSWp+5vZb7tutGY4U9CFfkSeLrZhV1sCHp6rb7Wm
9RBLeMv9COCdbsQ8/soQMoFs6cdsG0Ew8TnxTn5OG+cctrx1R2N9pvpxgUiamhR71ynUHqbb8NU1
gh6fqoxu9LzW/R4Qp72xupGetxP3qBiQAPwUKbDhmoDOS+IqhidFcPlF0YXeFU5W844OOYIr3L7a
dqyFPBuMcLo2e6YmYaXcayj1xdMUyeGGenG8HpOovRyBoZ2LkV4zPQB5llaMKEQt+zXoSvsWjh4o
EZTTPu1nt19L3WCBWiybV2bA/Vez7hSrWQ9SZ1XYttwgji0xxA/6b4ujPFinrIxua9Unv+RsNz7J
C82WePBmz6OBss/25K6aqmYPMSPMN00VNxu+KjgFdaumIWBj6KSPEN3NtEPDFUm0/JkyiOxN4jk4
iZkMH/nbhneGKOcj5LqaSpAJeCaDuF4ndkEqocwT7wBokZTbJLGRy4XeQTYeAwQa7VA+F2N+lMYA
jG1SITllJsyAPL3d6pNSh39GLlHtTjv8adrWCbqAzg/5kmvyM7gPYzkTbckI4brIVP1jqNuWbaxP
b7LSQg3C6Xjdsgt8J52DIwmoLZ98pf7Z0ZlMGEiyz14GCkMZZxy+UCA/NWkpfuDfRo2X0dj+3XjI
R6eGzCQU9UyDlvmDUdgS8jaDAyTVOZNa6SwjIuw+jYvoo3dTerU8wzN3t3U3lggX2dKyJMI4xo6M
KPt1N4FHXJnZMnVO2+bRGdtmQ2OYf9RSpraNMVpfvMy6jCY0viCZoC9sReVDH+f5vvW6Ys+4KtjG
s9CBPywE35oZvz4unfCyewKX0R5cwFSUyx0Bp26Q6j5O05TNU/WXHooMRjkRBF4lvPjCBjLEBINY
zBVSstEvEb4YxJML84AzFeAic9n8CCucRrlDIGy3CEhmvy2A+K300Z59AlTtW4GZ/euLjJHTA531
F6+TrNxi7ww2nf256lgWXGtwHGe3WQnFtAdroHZHhg5+Bw2Y29Y1Z7xItNNo2ZnRr5dxSbqMcnJl
y7MABjcdfHJEMebjdq0Dzd1TjaoDx/T0YfCgABRFzZCutrWttBSsu5axW/gyXF0+drRy4DQkDBoH
2HZbUzBXKD20ShED12uTdKQnkdfERlU84NhN0+PME73G4QD62NKL54Rv+AFRZHPXpPb8wIMUXtuR
Fl61SecRm4TGybZwVsWqKvauMu2vLQVpu+qIiyYbrginf8YiRqCN122bzjezpvfPfRFo9/kSLDO3
ALY2rmb/+zul7Rj8noDubUdaWTvdqsQlw0IN1mDKJkPK7JGM+W6ryTH+VnSNe+OVPYlUdEQfzW6y
HnulWY+JrKZLvlT2LqojbTORRL1h8MaAncSziznU1BciPoot1Ld8S/7FePly11uJbLVsXPfKSPWd
XhQlH74mOSNwW8DLi0riWzCylzyIu1GW+pmDwGhbeLRg8qk1t1Wdk1mtdCiegACmY8eQ6SpwRUjr
EdPU+uVZnl2BBF6zXOoK1zqb3Xi8dJoi2KLxofVr4XpfMRRJr/Q6yQ/g/OyvXgC8oA3wnayWvhSM
L4uff8bNlzYl4zg83FAIPJMA4YmBl5zFMrNDD5xO4yWbwnQwqqC4ctQMNK2UXciQrZoeyDqT5OCB
w9zOQI2ZSKeEyACHX3Wpk1yR0YYD2GQybHU5A/ZhhhfiDAzdVTVe1U7Dp5uIGCjwdcncbpxzJ90Y
QgXxyhXk4fBt6g+eQsO3CqwGdVhLojGIpqK862g57zo2HGog1FJn4HDaq5qZOpoAu8cyyHRzGkgL
qRFY72jKkmdMF0+7a3Sd8RMdYCpmi2yFrGdErocNr2YrSdadX4xLbl8jh6l6RnSiyB50dAjbvGJs
a3qx+PGiFLZy1J/WMOg/Js9lujjGpbnSrEVQj6RyG2OdQgKGGF6ljnO0B9oKbjspUPUGrQNz6lGR
556NU7jtkbnTNTXnG91GK4SXO2OwGvBf7iwS5lvSl6L+vGs1mOr8o9eJibt7Vc514Dcisfaxbs4H
Grb2fiDLdLmiKycajTWTwehSzLHRrLs4vyXRRUFYQ883V5G2b2XZEnAkJ+P7VEzAF42ivoWQjZMk
jbUz5GTXHeQbmrSIdIZEe3br1tkJq/hqdujEAH0F51xGSpetZOeUYaN2rqsG2lmhsQ8CRFUkJrVn
KOMV3olad7ZUiBEqLknrMZquDQZ1a1rI+U+n0H4yEL8ajcbcGeOQL3VbfcBFT4LeHN8NZTSvlauF
PrvVnhvRr5k7FZsQkStdaPerVmAJbRN0n6u4qQP6HUskh4kaR3dbBKiysraZU3G9EBvAR3YGMdgw
1FEHEAhbRCHgrJA2bpxhewL/1u1J+42+h10v/XQU6OCnjqBkenLlbYVpdIbeoNcozY3oLErs6roo
0uqrFqbFiq96joe+QqnWO9gnaCiNm8yt0kPXTzMh9l66t7Ko87UIKM+G8Fzr2nLVfJ2EtroF4Zhu
kcc6iONGlW/s2ba3owOlOFBk12cE1u76OuVIrmfxEULPhPqkJfxSzTntU81E9JBJT22GMjRhxbnd
mKZnTfGD8l58o0fqXgivg06nDFky0Uno9hllN1wH81Qe2gkJRqJFza51aYobeU7wTwqeAje/4lfc
QCn4YUVWvfTT5olmfJvcFLItdzAr1TdbUV8xFYmMywmG5DfAPs4RhFvxGEyOHqxqck4e9OULaYu8
Qg/iRv5YFN1ZxJTsIsqb9hEGjfTHth6OmQz7s0Gb0p/Ql9HhRoIft+xa6K1Olf/KGzI6eltYTyiN
SgAU8IOOIjWsc9WiNbEx06IE6AuLs25D23vSWuveLJwchrAUiDygP1yW2vSc9o771SidAsXrTLRl
mM1ADbMEXG4+gROKZnRGEe3eVaeNw8aeFDtZkiU+cY/ZqrIdnZ+Xr+1x4lSBx8qcV4NwCUit5g3A
hTstQ7RV0EUM2eVXNG5c4qYRdaWiemQQYZLEhOgBSaVTA36hMt6Xnp3flWlenrdzZhwUPOKCej5H
PAzHIq3cjszHZtByn+OSrT1PbYaceiAqQXS2+9Bq9ZJ7iuKPU8ywMrQ4uEcq0J7zUcyuKRWTp1GY
5X1Sp/XXqqtGZ19p8B5WMWzjFBaPJMU6Jd6Lw1Rb3DBRHQqYiAzwU2UDjeigLR97o3sOBxeBG+2d
89FzizOTyvZnUek26a4kOdKtvZzLHopPY2rZvkWPv0YyVZ6nPdmCeIuq9hKJa3iZUAytmNElzdZ1
ZY0a3sa8oQiC4P3/ReACSBK+ad6qg1CxQPzmo1c23XWq02SwcN4+jKox+XA5guFGHtw0lVn+MLXq
u8VU5DuWgdu5w+ywcxAlbDT0CPukntnZK82Exrkk+nkOUC/ME4rk1GzpWBP2ZUedvpv7nkRDnnj4
KKW1jyLbIc3TRoFABLlziHKPs2lihD/QZxBGxk5Iv18DShWOzh1HHb4n2He+L0npmyr0Hq3RGs70
ihxz/hQGtGPd3gKS/OVkrrrqy3bC8h30JK2iDOe+TcmFR7rgnqBQ7hghD3ugXJB3NY+bYgbOI6ht
6y7uaewmXcwLqzyQJgU11RQR2CpJj2vNyLjmDPLAhpxejdVsH2v8F6t2aO1tlRXBU+ml8zpDNeJr
tZlc2mOAylVCcFwZiuoWjlq9Dvuh+FJAkqLC1W7yPG8PrTvlNwHT6mun1kPIYLZxyUzA/C1CYj/K
ZADnDKf1GJBGc1XIMTrPZCpvrQrdPzafmcChb0kBRipi1JWz3W77irnx3I76DSx4mxgVLHdlm5Z7
IM3ZbcuOu2I6W209r9f3Kuvuwo6c19HR7aMZltO+HdT3iIGrD4eeLxaFINmEwJfJa+/PKeWc42Ch
aG7COqX+LYvfXZv0MOjb6oeJM+5b47akC5J0H6U/Sj1J9DNRdQEzjyDZ0C0ZeNga464ztHFaEzgu
vcs4Ixp4XRY10wNTlUz96mKcOZpFCu3ppLK7IgdtyyDO20egRDcVLaw7PELP44gDR58pVVRtqqM+
Dz/BvOeIeowcxKzkkFQjt50JcT/ksSeW6CFfQ7V95P2XX53cfsiRm6+tgMwjqkIAwbH7szFiZI76
REpzwvd1Gga/G+0nhyPISEimVPoNNZRN54w2kda54qflZcOZVUqTEaZJIyUlPigMhN97WvA7sk15
LXXNuGlG73c9WtpDyKt3bxiOijaSwRPiMTUGm8YVzkpjWLXXvbEDS1YXG7sNe6CqdAA+boS+7YJC
t3CkDerCE65xanK3gVCR3O4qf7Do3/Uazbi4Knkm6z3n8fwTG+abFrW7rOYJHK7QF+1TB7gzypE6
yVH+VIYoGDERrmIAvtssrLLNxxf23lKwGBwiCgwp2fpe96n1xq5oPwouLHLDuzGx+GQkvbjQW4KQ
Pl7q1H/tclXCgGkBPdJjxZN+tUgl0zmAwH6hAM2nWZv6tkooOXl4V3U45ntyA6a/bZKzqCFMhDbk
RGBuPlmU7HBhaGXc+BO5vysDo8bKVrTsOJNan1zfqcd9uT5eaEYYDiwNyz65lbD8q7mqNOUTKmou
wG8tYXNzkwOSgZHoF1VfV5Ogg5jN0UWXMSX/+P4unfg/nbsv65sm8xui6JjRnHTqp9CqIujqje/m
Gg34ggu06+H+40WWizhdxDR4MBfoA9oE4/XzMgo+F61nKL9FjEHPIKKKCB0zuMwMffbniXipviO8
qFQUyR8v/d7zYxpwPHSyOJbUkddLe9IaRWiYaHsGohYqUxKlkyyNYEfTlwRrcipWU0R048fLvvfq
m5ZObc4vCx+K0defkxyz8ezSiVnWqZPsKPL+nsCl2Q9tnlrP4fn9eLn3XkiTPQbuA7owYZ7c4FDV
ukAsz3JNK+9qo95z+IfERjzbJ7vMG8f58sCAZDUsTuBsNPrpDZ3nf39Le+6Gn83LszkF3a+x5dnU
mkxgJkYMbruz/hSRhOm3TJT/g4fWJBPGsS0TQMubl8Yx23kIdYVpNbRuJLC8iypki/37m8pPuIyv
dAafp+gZC8N2Z+VsPS+7QE/COdY7GNgIKapPfr/33kILVS3hknTlIXi8flwQ1hVATgc21IEsE4wl
3223/P7x5Xy2xsmmRj6pYfOhVr4w2gtUFXvLzT/DQSw//umLzvMHHZRHUaKifH0dnpcgyjBa5VfU
rhdhpxtHoywYlPVD/DXS2GHQ7+tLoBQIRxMrDHSLz3a0t6+eCbGHEQrvn0fr4mRHs2SFt6b04EjD
wF+10LWJJUhrEoMTZPGVV2z+9r6yHtpTjzoKQenpu1dzrHInHPF+XowUKPZ0AznU+aSUePuCm8zQ
ISfT2jVwkZ284F4o2lmlWe0TBQbVtSqhylf9uZMwy/j4ct5ZiYtwpQMFD9O/c/KYeE0cz9Pklj5b
G5J+rTkjyvmuUsnDx+u88zMJhLTIaeVSHVnLxv3HrNuu8pT8Daf051hHKvikudk6SYvFjXD8eKW3
eGUXlvMfS518Y+lR2YutGR9979G4LywivAd0q6vR6+EV9MV8P0nqMZS8gdrUFt19XSHYtjmybtuZ
BOqE6e/eaGij5cqkAZ5buCGkm1QgikdcmEM0XwQZ50CrLkycVEyLOFchSDTapD06fTZeElNAB5sQ
o2xNmw2aqR3Pn1woeuLT148vOHM9nRdAYOw+ef0IItRMr+i4p03UPnrk0l+K3v0y2Xb8lM+dc+yy
jPlphkwfEBRg+ImeyWgfbEzzsWQyK+oqxWl3nwccjFqbOOgy/1IN7sUc0FjKy7TeNukSPgBFH/ZC
YmJSGkoMDD0RlVqidevRKi2f2fawaVsAFqyTbGjhOeephZYhSSEUIv2KNl44rGcnHDcWG4zH3SKP
YoVoU//hoPD95KP1zrNmALtCwcE3i5L/5FkL8r6m+pi4LwkRnb3wzAO/+uiHicJBOgbm4H/8yL0t
eEwTfo8lsbeDtzsteDDs9v1Q5aXvuS1I3LjMtzXkxHPbrNp94IbteUTr9Q60cXj28crvvL5Uc/qC
Ukfq8ebMoUj01qLOLnzaXNPX3h7E95p5zx0Up+T546XeuUgEHuxG9Dr492npyFyU8+bUFX7eK6Yi
uJ0V7VoCMfFhq4PdpLG7bhiwk4Vi0LT/ePF3rpO6yiS0DkMIFfTJo+6kIeCwsij8JkDaWQ/FXbiA
kNxkUn9dBljLJiWg23C8Qsf/eqOiB9SEUFUyHz/+4zQVw8ZwEcKTgWD+9WNKuYFgCmEUp483MKUK
xHgX9l2GrqAbED7SeDWTq2GQ9o7G06+/vYGWviTuGcICTyZPP1thnFWFldVclsxNX6smcqYIbhPr
JluS1D9e7O0LyGKUNpQGkoH26eerRhsS2V3OlWnWXWRqj7AbfiWjeYdb5pMaZHmXX5cgLMWx1ObS
2PNfUEV/fFfIDI6nQkOIAbNja9Ir9UpJCFPWz2ClsbpnxmfV6PsrAsdExra8dKefF6tyXGg9qV+L
/ph61VM5iTsT0StWOEJkos44//huvn32LZ3CG+ASVQcrnjyREhQhaBon9bWuO6Ko9y0rJYBZ/2SZ
twXjsgxHQ3OhryHffP3g964+xjF/tN9rxkJLgupbjXwRP76Yt7sIqwiMLezMOiaEkxcZ+/hIyrFI
l+jBBbXoYrjqfjuFfZPULQN1d16bU/nJLmm8/VKyKhsH5k8JtuwUBkbmLfZYPCq+J4E8DZlHG66o
UjyYHlP6uWCI3UyEFaygSaTRGm4+EW8Q3fftWIeHjDnyjijou3mS9RdcaqC3qoriYCkL6sWhiyzO
vvcMCGjgMuQnf/t3f5glU55hIIb60x8GSUKUMdnIfLrTxTaZvOSojfQ5P/5h3n3K0FXSUsIQ9abk
zC1iV4qwzPyidcAHl72vp+LOddrPqpZ3Xljp2dS27EM2Z9jXj5l0MrOo6oKNaKxMhCxBdBhtfdx9
fDXv7UAYsGjDuRzKuXevV8FRYYxhp6WIh7B79w6fKegYGE6b7Adm1r+vojkzIhPlk7EARE9PqICh
bJDnvKJTGvxa7p2K7ZtcBY8fX9V7L8+SGuIgyeVgcPoYjw2B8HPJy5PF0r1OJ8GILZC/GLaUOxVK
9+eQgZ+kW9h88ql6b89DSGpRV9Mpe3PooXWqR6bVp34Iub8tNOzF4a5KHqpkvmW7/mS19x54jj0G
DzsnyzdNsoxrdGy4Pn4VVuk+t6VzMxggSz6+mW9ghsBBdW6ig/sJmx3ypdfPiNcZYydpuftuN+gP
MdL6HUnz6NESs8+YzTnDfSLcct2VbX9VT0V6KTMHa5mLpnOG8MBgmexlUQNgwryMHqPrks9Ot+Ld
O+9wwubNBPR7WviooNHlkOd8bUaLMUFbP4nWK9eoyppD7LiPHQaFtUO0+HlWmPFDOvTNIfDK7xGK
DnxooEmG3DrQRfJW9qRVZEZwHR/fyHfeNWbalKCOYwLeOv0gZg5/h3ik3B6K+Vc1i3anV4gpgwz9
yvT08Vrv3I7FkLnUFTRqqbpf/2YGfiXdAhXkz4H4pdNw2ORSf8JnVviOVyzp2Hb7SYXxzkuH+07A
ZOG0xUWePCa9yiYSO0suL5FfozgEVYdqhzmGmlcm6JL7Wg31BjVG7//9tQpBF5OOFAXi6U5pLU40
5Talz1ntEgCGoiud3dCND5d8+IfJleHf120suLQBSCjy2MpO7q7NtLGx6tLX9LBeT6JHlVCY7c0A
EczPbQ7SH1/hO98c1qOGMvmwUSye3No8UFYUl9zasQ+ZXFhq2Ohkd25MFLH/yVIeaCjXpmCEZfv6
0irHitu84IgmvLK4JpEElInT2mdxJ8Qn29d7z6jJC7X4EJZO/8kz2iOJKzDTclbJuzuQd89S1ndZ
w+8Xh/WNC/Hprw9HbGCYLgwovYxPTl9AMTJrM5q58GdjRuPnDF/wx24q+gCfLPTOxkxLHUivSecZ
G8fye/5RbFczKAs94AiYhfIxHMe9O9d3nzwSJn/GSUH/ao2TZ8LTkjSxsAL5CPrFiniD6gi/UX4x
Osx5QUbIYhzqcAMGVYHiTcL7clCEQEhmtR35BjT/OtSQRcyk1yKCXiO3HJoZqKDYbNVxtqzoxvBC
Qg8m8AVBpRf7vEGcxemWsNI+DA6RdBlS6CMkD7GgPol8EF9mL0dsVQhgc0uG3V7va0KpAQeFV6Qa
UB2WCzmJ0JyraHSivVDNdMgkEs3ejPKLnhhZkjO9u7hMmzV3ON0RSYjmJ0Io6CNOzFflMFfboIsk
YuEUE6ZlxiBAk2738e1979nkK+4InpPFWn7ybMIFrNvJ5tlEJvxUj+2TG1VXlqntzLyEOEOUz8fr
vfeGU3NT7NG+ZyB0sp6MpqImobrwybVZek6Xg5Eehrb4pHh9O1Zb4gAMk8YfPQLbO1kGGl9kqtEr
fETkN1UVKzSD7s86vWcIfYEgZU14JXbe4pMjk/n+unRpuaMcrk8LMq+CEVsNkp5IOc04dHVcQsrS
bjC66BnhxB5nnFrmwLrSvibuEpEgxDc28hrPtkTlL5NBO5h6p+1EaxXrAGEoD1y1Z97JBNtLfkhB
Ws8wIgWE1xhuvFbY9F6ceROK4NZIgVy5s6xXYEHIYm5n2BUJfx+4aNUzng9xnbwkvYzwKXB08b/n
s1xHTZtsHcBeD7UpP/sp3vvFbZNnzGMMxw+y3LI/9ohYx0RepH3hQ9edmC6tpkHfp6LtP3my3tuL
/ljntDDqqz7PSpiwviuXWBH6DWty77YfP77LZnO6GdkmUHdJ0sKC7H99MXptVGUN09Rn6OSup4Xn
oRPClBJPFTXTJ6azdxejX8mZxcPddnqIsBWbUZHxrmiRTdIeVDFQmDsUoGip2/iT2/feRmDT9udr
gWXvTfGbTZNpJ6iofJWoG2jBBP8G0yPEg+c2RrMQ2Z/cSfHec7HMvDnAIiFwTuc0c1Nl3F/qtGTM
QO3NBhCAWQ0Hg178pjS1yLeqGhxS5ZlfYmJr/SnE1BCWcXHhhuTXeqU13TtYgrBnBCE8149/6Xf/
emyItJHo33qnG+NAYreWRpQ5Q109m174EBn97Uuk+H+wDgHZGF0QbbwpDppem6IKPZ7PSbSimwPD
ZNIGItLVJx/S98rWJfeBFsvyH87Je2gOHg4OtJd+i2ckapC4DsWNKiWpSeIqK+u7PPM+aVS89wD/
seRpwZrMFogOqec+oZp7Ms2esb8jbrePquw/OXOY7z2/nEiXjAeyaOglvX4z2yX5ax6dnG3GmL63
UfUbYLa9hhPpEsAMbXyBZ5GYqRcEyi5eA00sykyF6A/u56NFU+UxqEG+dgaOBVxt+IyiVt2Gs0c2
RpGRpQxvYDc6g/vgSnZNaK945nOtGcmFXFqbpfFbHwzsLMDCxkr/npTdJVKcaksU1nPs9jjxJzPe
dvlk3FaIrvnYG/KTp/a9u+AtTl1aHDy3pwNYAtKbpsCf4M8QR+YWTkmrW4+ykmf0TB/beBo+WfC9
n3hxZiGUcWi2nt72KhHhVFMM+TEQEXRxnap2L+guM4Q8uSJcO3v4+IV50U6c7MEoZgwukNeFY+bJ
Lx1qU8aUNMt9O5+9dTR09q0Vif6/2TuT5biRrEu/S+8hAxyzWXcvEHME50mUNjAqU8Q8Aw4Hnr4/
MLPqp0gZ2VnrslpUlmVJCAw+3XvOdwiXnuxTXOX5A7BgIF0WyskXu4AXwykrhhlyK5K+nTbCnf7k
MfzmubPZWCzQJCdxnHhzUPKdyQMSaOZ7uOrWJm4n57yM2TZOadV9BfYy79FF/vjkQfymiIkqgarP
Mmu7786+kbLnOpSM6G4OkbIujBwEqea2C9tuRyCJGfCloJy0YYQTH7qa6MngvLA+y+kwfzNXLr5w
5BgEytBoE7+OPR1phFP0SYFvOYUx+OJrSEy4cGirS/vEk3EP8FbsExYrEL45RWRDK+ijAtuTV6M5
6tsJ5sxjbC3hS/2sP7ItLnfxyCeFYyrbIuqzd0jyf06IsZmy5cZy0hjei2atW63s97HTuBsVD+7a
i06iysxbUEjqkmGLCW1iIHyNvcE/5rr7DfZQ9snB/Hf3TwcMD7q7dOjfFo4ot6V515vcf56pWxj+
aFEdlXxNDC3efvzSf3cphNdoDXCjs2y82YDQdCKsZ1mWIPTH67rxFjefqrOjH+fR14+v9fLe3o60
pfprcnplGXx7/C81Jx/GIuFwICFVBmS0Tpi9ZsvYhXUlCSDIjZNR6eFVD73oQggtuha9BtTPzOtd
XcI6fPlB/8U3fIJvWJqcHIv/jRJYP/VPf6d6XzwVP//P/zrHOvD0Rzx0P/u+e41x+PtP/gvj4H9h
eiKRiLaHyQHlNcbB/GKjcqKK5tloR+0FPvYvjoP4wraBT4A/Ri2N3ej/cByML9T32JxSsXEWdd0/
iuh+/20vTVaqmobNxd7l/fjmhBK/1uq9l+TPcRUxVXtVGCQex/tXT+fqr0/4Q5wD9yIoDFJDRdn1
7tSbl4hACG7gSgLHFtaR73VZqYC4xOGTCsnv7olrUK2lhoY6b/n3r04/Ua+FZBOB8u/HbICdqF92
kgBop5k/WRZ/cyE0T0jVlglIf7edloxFv2pnMgO67DnLs+dQS55T/vsfPzkuY5NVxsGa8tmbqR5N
CNoSW9V7agP+xveaJlji2VaZSv6DR8e3yqxD153+09tiYFTrhYWbqoa5UbRnijAHnOHCO2vL9JOb
cngJv85zVCOolHGmM2lqvD3VuZL8DYKS6308AlV1hulmitQDRryHWoL7/PgJvt+HczGTVhfyDMf3
3+oJYDJXjM2q3vsN/CoXO98+BeMbVFrypHsR6HOcwoEx4ZP/+MK/+0LoGSIwfNk2vX11TlsNIo/L
el83SXU7oOYPbB9vLbo485PxtaxC7x4o9RdmBfagjOpfv/p5SIcJ0UtNhxoICBEK0yYVenj7H9zQ
q6ss+6NXY8tjKyK1IecqvsLz3aoHWYzlkWz4/+jRvbrSm69+JKOukiVXivNhWoMCe5rJWln9fwyv
l2zBXx8dHS7P48twfTiTb7sLVVjYXgHjizVXVOtalxoBOXWvrmarmDZ+qFdrw2+NLWgBe6+3qlqn
uelvzMYqj7Kh1bcaK1T/Ht3OVVuVmDXipCCOIzQPC9pmO7jZ84QO9RDNhjyvXThuRDJ0TiCATQVV
zf+F0OFio2ejWA2sGHsXMtr11Pria+aK6mCHafhdFnJaj1Dw9qELIqOawMGOKd9z5ipoGd1E6G9A
3oW3lk1kHfqeRvWQ5eWGrWB5iz3UOuJhG/9oQmZ5o3f47RjtrqfUqk7kbsh0FcN9qzaTles/Usy5
tN/4PRqblKci5KYz2RPt6Uf1ZSTmat2j/OKwZ4YhqePEJuINMHt49Nh3t42OFDptIL5q5FStCp27
mwsmLvJW+pXbl2IVukwucZTgq8RMhW9XGVuOkNDJJGXTo1XIZEd7pzoZOtx7r8C76vkkM7k51Z8o
lvZJRUb6PfKq/MEZMwRJnVl/a5xCfA259zpwMfh+qwtrmPlNMkQV4tZ+D4NuYqwrx8JEr1lt/tCN
0AsA9RbXsH777yGPBtdmU186Q/qsG7zTAffSV7JGn1U3hre9M1fw65Zf33XVacrZ+27bHEU/Y9vP
YwAVjrpBJWodmNH7FVFUyU5GuRmwDUgW4sRQAsZFTBtYQ5RcRGbtQwaPymcHMs4F8TM8xCGngCi0
0fOCl88+7+CFAKjwzgi/KTdZwkOgUg3sxAJmXzR1dOfNmPnQ+CfZdx9rMRjEkewNO04LTExE2+Er
b518l5RCr8+NQdb+2olD+RiHteZvhCE7D+0hkUOBo5ftGWaM+auHbedOlVnxLFxyg7jHaYNbMVyY
7M3egjz+UCHFvzMBHKUrHERQ0VvLxpKCukNi/FSFf9YiMqCOKngFfagygmsISSOTOso0OniO/9A1
LcPOgpu9khZL3IxnGmsayM3AxucVP9DtjiSthTJ98jnubwH8ynPUpUYUJD6xI50M1c3Y+vJxBn+3
Q47c0w7QWpFsU/wH82ZOPbRBbReNQwAK3viBuASO4szYsrRwMtb5aHf30u3rb7Am7ZM75cyhquLH
toNmHgmCTCb83GTLGBlvwo6j7HsTifKoQpzBrerEijCAZ+HF/hlJ8eaRHwKtHlvmWpu6ZlzHhRNf
QE5QmyHKFxstb2gwWfpQTsPZ81qwzKSY3aayxVsb1yr+Wda+vS8zB8y/E8PXt4zhse4muaNPgCHd
H/gQ5tErMa4lIO6pZDca3t3OyHfY4n/2Q+uu407dEm607yv5Y4in5FiUjtgMIdkILIXudTwwKI2S
n6UbuTyXPeS/KGOc0+ANgS+72VcPbOEJ59aWoBjS52cFw7KAQJlhBAfHavY5HzWzorqK83pal0Pq
X5psKreNxqjPhnxaSwLcArMDlzS3zG5kQMidsay7tcV9iyJ9SjrNu/To7j7lCuiCKXuDQs5o3KVW
aB7VwBeFgjf8Pvghbd98qtaS9tLG7maGUUHIAYqIxRuhtcD9cddqqxhG07XhtE1g6fmTbTNRti3z
B3gJ93pOoG9ATZzWoUu+FrbMwbvGPd+eGSOuGFxHfIYEpTSE5RTDOp2gpxZiqNbOyKXbqmr3CYbA
FU6G8Y+Y+n1d5iUe3g7XMYLDTZvkl+hOq208gp6Ju6K+7JplX12J6pQbNR/T2MQDaHHDoqnA00lC
n5Q6ZzCIfmXWJXntW58B49VHZiu5fCO2PhsXWdgDm7RVtJWE8DLHsZMINK23QTrZ2w6UyAq/p1jZ
5syM2FdqJWeIwYniCc1uWIKjdNuVBQwImRcc1CDX2xbBlFPeyToKQXOXJamVQ3HdDcw9WsTsMfoM
+kySVysJUd+aKb2OqJTJhRkK/YdvDP1JakR/ZdVw6WUd4FJHl7s0puJX+JF23rfJpZmY8lEDRHo5
qbg/D9P5K1yC8auXTd7am9CTWrNh72eyGzdlTE49/qzwKs++uQ0+98SMn6toMYP0yT3j+aGVOjko
SAChExWE3+gmHbSpI+alIpuOyf2HZleEmLksekt56KAlMbl6JTNvWzLj6IVnwBI3wPzPvNL6r0kW
1AiVNN7BlrMXeTMOwC7W7XKFUUQNe0qHVrsrYz8QRlyPQQ9pGLJxnjOZpRzyGj6R1C+W8OlsyZ/V
SUCp3aUliceKVLVmboO8NqmOmFHT6wCAxmYBu4j7rhDFcWxM0k3dXq9XlTc0RzPvhvVgULrM12Gj
kOOcplEQX8Dik7fMf4U7hjeNGPGeEjIAs8FKZBEfx9QHXUqkSCi9oyXh1gehM5iuuWIvTp0omPEA
PHdTGkPqkVnxs7ZRMxhJ5B6U59awjyeoJOxubH3TdIp5ffKWKgT8n76/Kh0Xu39qQddYdV6UUt+L
W2sN4cyQBXNP993L9KxfAYq/HVNTYYI3nIgdwhRaCSzjSR7LPM3WZDr8sLyB/LE0hexnFoFlU7kR
DuOLiUNe23aqLVl5GlFjboHPyRLTjnEqzKBKgQoNudfvRYOeTDXhUxbbGaQ7kcE0ohYMCIf8BzIC
LgbWaCNQEdy60hKDtiJSbb5guEZ/RLmLeCszOi3IXSIn0lzTDomydW8LtZv5zXKYvq2I3QmnJQuO
MH5Ye11zw/uMIg3s2sn+LDL1fQEI5Dlnf10Hhi5MlMK/7rC7GTLY0On5vmEBXTtilOf4T8ju8Fr2
CWDAkouJTg1ZODP7isyHm8eAt0/UwqIEgsBnB7V3Zdbl91AhQHaGmPidJNWNoG8h4sr3bWHAeCNc
MmNOHV3y7fPhJpxY5j4+Yrw7GdKWQePDlQz24xTe3jwAS9pFNNY5yTRswkpAVSxQLMdlGVcnzQJE
8fH13nfFlgu6ZLl6SFPwn745OZUtGxzLAbjMEB7hE+PmWCcdoaPrtC2eeoxNm4ygyEsHiu/Vy7JD
yiwt4FiMxjY2yM0Ermg/QVyROwXg6pOD3ftSL78PVQnKMxeXwbtDeY2XARPskO3jorCOg+yK58rE
6h+M/dgRIEWaH8IdIjooS6ZGfyEd9ppGxi+uYahDky2e2MqUR0803noSnDy7pC4J45oG+2SBHDkr
aUCeZU7nk7PWJHXQD6G9jxaVvwkCr9pY8Mhv8X5ZT6ZDvRikMvBrTzPc6yk0WIDDSaHMAMb8/WVV
LEucoatxzsRnNf/3VsjlWbCjRN/p2D4eiF8/jmjAbs/qle17ZCdwCLoqIEuKpFbTemyI40G+TyyS
l8Zia5M3ssIB8k+1s1gx6XUhYeaV8Jm++QUoN0aHVlICC3pKdrYWVafaGj+bBt5VLLgKhQrsFrio
EDYsg+TVOXtIBhk6ZZVgCWPz7CCjRSvtkDgnfM4ZTgZNaEo5PJDsIR8/Hg9i+d5/OQ77bFHMpf6D
7O29HY34bQvB3UgzuBujcJ9blX+mhaH/vRjYGpONZU+Xvmb7D+T6PmT+1DxrtT1uQEVDjuyrMk6W
+bbtg4bMLnMT9TXbSStr9+y//bO0Krs/m3AJedJCdHR/VVz+W6/+rF6NSJGP5IN6dfIHwsin8pdS
9V9/6O9StSe+0EdizjX4ul1UmpRc/iYO+/oXdLoG1m2KZ1TGHTrZ/ypVe18QDtKqIF4SfSaK8tel
asiH2BmW0iWDBo/t//3fv2Bzuzf/+3UB+a0Ml8oWdAALJQidEcDWb1s+jSI2uMk741TWJAWQWUkq
rdq3NoUC4n9K9BpVPMHFSTNDG9nyYp4g3ikmQazza/sJ/GQpgLbrSItBlqbOjG8JP46VniKxRBT7
YcnYIpeTVt6rJ/2b2vebJY3gkMUlvjSHmTiQsbwZzV43EBHbzu0J/626MeISVj3btLNJuvoFFCNO
xh9fkIX510HMJbFQLWs2dX2Ht/mmaaUlORC/oYpOjuOfEcgEHSyXrC07hH1Ro0Pd1Zq90er1Nx9l
KREXgyVda+87TDxbO4KndAjdZAENSoxfAbRa6iiiB+vnlYlrbqqSmC306MZdLjDK7qywrE5gSDCk
UdNhjTCysHWCpiXAe2Vjts620VjyrDVHqhsSZTn3GbP9BPeQjIu08biUTzki2rRuuBw6bIAQODY1
qhIOb4TNdd8NwxaJyERKciLuWsPkIxhNlt7WZCs0IdbFDddD9Gs96hgrN0qmaIMkYYw2FHXUlR5b
OWbTOBJ3hgGEN0jcjnuDJtR802JYopEz8jMUqF0FplbU34Qcwd845NPFlyou+EX+ZJsHNj2xum+b
Bf/EoVsYdyIFZk8XlI7EBdpBV9uSfufUj8IcyvjYtx3fX0SsGuU0SC43c1uKO0yyQn2tPYOYblP0
PLmkwyMaTBzbqkNbe+wwJQ7kGeKQxqXzWvJv6wHS8gb2Jiu4mhuirDRoNPEVWalUFCuIg8DoR5P7
x9prP6VM4Q/DxJlHDuSIBv5I2ua6wRqBWou/Wu8aHhJh0bwFx6LV9RiPbH321kyYGRD6zBxWdrJk
SSUkXY84OPpmviU1gtcKfl8YJ9QaeXycl1fiLg/HhxPF+wOzdPIbjdpKkveauwKWNJ7HhGRfa6Th
QA5WDF7659CwGjC72EKIbcxhhVJgCVpU0O66kiLfWKEbrXPCa0HQjWq6c3rRX7D6cDYrUsB/QEOH
6ilKe/t8miLnQZOucTHKOr+C5hg9CYojewrHlrdKROk+lVEmv9YmKZhbgzSBUzwSHCZH2XsEIix7
+gJaMAmoyrHVBraL/6Ah2OyvRTJrztqWLp+NbF0e75gUTnup98qm/W9HWolcZWhMAxqc5YHRpmpg
aeTAFop3l5hsEp6ndBrqb/xjkT7XalQ3SaFT4nBoma+qiG+kE6UYVpycjTuyKXg9eUZscaCFI+82
G+ecMirk5288GQYXiWkMyqyuxnDb6aQwP5I+rm7YzTMQtNnlAScCodMuAz11ssVMVTRUHed9mVKz
TEOhrmheNPsBXJs6MwEbRzBJB65CkSydMbZ0lAaVSnku8OCJ8hpgVZ7IExPtXTbPmvYAO3tuznrR
au3VpHx+Sc7xZLyfC46R94mlF9kN6R7tXhVa21AMNc3DTKScDOap4FlypuRZKn1k2+n7EQ+CHlS7
D8kLUewa4EMd6wbV6erlQ86UxosDqco4duQyKIj44W9Ro8kcWlqVuEsGzSDHzfBi51Hl3iAu09Bn
ovAiI6v+cM3RID/cY/OInIVralmUKridUZt+b412jIjDHaL+TzP0+uxrywxhQOAOZ7u9rIqydDz2
Nlrob9wcyudGZMicAmyD6bFryPJG89kaFynBrOqrN4RN9tN2SyGoQU1NBIJTl0JcFqw/cxOIAabf
ISwF2Yl4vRxdP8TCpEaAL5b6vobE+nuiZrTWSeRdlCghHm05hAse9NZFqz+ujKIa7qdq0jZwb2MC
zuqOeKUoPpi5H64pzCeEXiaIoAzTmMC4u4W9p/LjLNLmlOQ7yugcNbcWBYAypQ8xkbueE4hc157+
0JEdvDIL/btGqSfoiZQPsqkEqBmPytvD0ot+5F3o/lQRDB0C18pL2FFnw9g20ybLW3UNjSX6bpuy
3BQsUmu2feYNTbfyu2HFxVaUOuUmgOxwk3q3vfIjAKZunXE6AQCenyd1lN+LtHMDX+/67az1lACk
QjMO8RMG4lhfynwuzmwqHJthdPNrpvX6e+oP8a208qvR1VW6axvIbs0EgEtn37mTZKXeRp2T32PI
6aJt25flGZZD6r9ZM5PU6mdbGBdJQChqCf3TpXoDtLq6Y9GpH0u7qON1Oncl8T169TV2nOXRAuAi
lsAmOMNxCY+sHWUSIyoL+JNu95y0ZCGS3WTtxeLXAnkuLoBhutY6Jh4YhODEdmC9hGhSkC2qnZc3
09LlMqvDQuncRrZxnYZVvdOR2qwBitWPadZSfSJxyjmUnL/kZirc4aLprfDWr2Nnp3VzBt0NJR54
gNlD5+M4F1rcNycm7GmPwHU6jJrhI1bLxs3UtcAxhTWsmmFK93HZOXcykfOfup6nJ9/ziSQi9Ooz
ntWbsgL7E5xK/OfljI/D7M0xqqkK0wMeD724rymnlEtZdzRZhCyNknCqy+oUMsr3H++L3jRJX666
qHjwI0K4wkf367HKCufYjUfbPzY5s2iCH6VZ1b1gj/Hxdd70fV+ug6kN1yO7vUX18Ot1ZFw5Q+dH
4dGiTs6cqrfM2aWqv9kqZML45xdbWr48ThxK7yRDBmNYi9gEHj2ixzZVFVuHF32Algz+5uNLvd/I
UiNBOMteXEf/9raR3kS+W0OWBqlHku1FObD1thG5Ugnsq1O3qDD/8fUMziEGnwmkLvttaQbnH8M2
L2xYuXH48NcSVALPSlZ2uXRVugRQ0CeP883Rm3fHzS2CXQBovLy3m/WpiKzeb3vr2MJdlwHQKjY/
TKiswKVa4iyXyBZzpRWSf9apaat//JHSCLR5zjrSZIHr/NePpyotkhXyzDkOQ7LgiTTzoIzxMz/2
+6HAVdDO+RiAbcHJ5Ner5KEYyzDpnCPJQfCWkjLZud6nWtXfXYUDpQfDgXLGu3qN05MLb2vcy4vy
wknoIOE5/g8+E/JxTESgnHY4br55YllDdxhcsH0UYZsAC8eaRyTHSE8eSYdx0ddKzp8c6d7PX8zp
zGHcFg4zLvvr4yMUPpzG3LGOWhU6j8ZAPsWsS7YiA46ITUmKtgBPP/OJfDwi3s8sCBGRzACrwOj5
bkTgb0/0uYYenQ2M7rBinuwdBDNz6nifOGt+c4t8HEib2IMj+n07WbrAsbhUIY6qJQ4OTkV1mjs6
pLm1FMCXE5xavpp/fn94EDyEbfZvGBlSJ+E3JnHomDvIWMoC1USue/GOg86nI/2livaq0sVQ96lO
oNy2XN9dSHm/vsRqabvqzCd0azvfC1KjsHG1uXp+U8u5vahStDsUN9kmq5F9Hb2/qbuQjVThliKk
xeGiomEZie5P1P0mu865pP9P0mD9mR37/cSLG8XEFMGMhOrvrXOjTOwxmbSQL7yghL1KwqT+tkQi
ExuXUs0LUp9t/cdvwng/dhcrPftKSpEI0N7KYiIi7UTIGnfUPI29rvJMzg8g5/o/vdZgySR0evne
08S4aIa8+SYlZPi1mfjqpulEk4OjHeZmyy4p2fWTQd76xz/wd89kUU6iUzN5dy91zFc1Ur3p4pnQ
YPtYzB6bbt1OvxsRzXpoKmUS0H/7rIzzbuwhKlxGA6UcPlFIJ79+Lk3SLZt+MN3kD0OW1lNq8FNT
8pmqpZ7+8d397mLUjWDSQOh4D/1DzeFjAIbyrzB5XqUl7Hy98zjl2HrNKenji7171dwZamrLWAzW
TGdv9kVFphl1F+oTIQ02B8so6fmyGIicEj++0FsKCFJYpstl84CekSX97c6IGIpEObU7soNo4+5K
5ww3rDSv6/EJYrfqTnUqqYRYkYXUZYxp/OU1ARbUkpdlsGrUTZxk1Am0kcMS/ca5/ja7tLB1zaGU
RdXL3OrQdDieN+S7716yY/qy8qvin07EL6wJ+jKsa4g/326FEqD4tVt03VHMtLBHmkangq79LtLJ
Q/v4ob370LkU34BFK4CS3rsGVR/popcqbo8tcuKDB4YhJy6i8TeAXKrTEmjyWf1wWb1eTYwWyxpS
yUVc7xkIkN++JXImIey3tnV0QB78BDsgj60V+g8vBRHHBUFJhllu31dKiU8WAPH2E7EWkSZiTZMr
L02vJRP6de/DytE4ILVJj4ZBJWle66nn4CyeoF+aKCNU6P1wjCyz1rKi33zhR6gxIPxHyV70E2IO
OMjTjT4UVBHnbKnXNDDvOFgMLf88u3xHbeF06W7g779ySbEr+ZuIc9r7SJLoVGeE/1zbhLk+YCJh
udNYDHZT35IXIVtSfgLhdBiTR0VprAvpH58yCkdIOBoZLWYIutDncJGzdq0bWXE9Um24aJ1eI8Qz
ca4gFWnzDqI8/WXZlzNe8Ubo4NdTHZC6aw/Ea1ltfdZnJMyjdsPwva7w+3CAnpMj5G9jZcncJuxp
MOIGfvTQwJmk9q3LsXoy53RRVZNLRfFoqI3c+HNsidE5S7WU8eKreimGTlEWX8lJ8c+u1iBncwh7
wL/SEiWxh6LCqahsZv7t3Lh/bz5lFlJ58fNlX9PUjLW4zO3pmWp5Mq4yI1qkrVOr/JfAY3VTE9cR
XyFUykG6R43srzv0P8UaRRGjuzKKOrupZhQt63bojWZLR1jdZKC6ziLHqbIbdAjdn0TgcBcjgpP5
p0nisXXeNsZSihohkwdKT/iD3Lr9ZI/83Nsl75pWrUitM8nTlFQ0BmpzSUaQ2dapJy5PHYTKVT/H
FMK9YnLMDfpF/sYBJRyisNEsD41KB+1WEWQ0r5psZtXydZQDpJXmZicuy1Ha/Y2REIOwzvhc4ivO
q2SGGJM71isUhNZByrYjqmTopbaa67ImFkAsTvY54gsqS8lBQrhj4p5ZMjTGQ0zcW8i6aqCoqdqc
mpYH0W3eKVxDIqA9S5URAYBq74zSbvMduWZ8YFidQKprScva8LIPoGbP1zdHDqWG2KELdzQc15xO
8GgVnFYCHNSz38/hlTdLlK0vJTg7H/gxZqyMOysV9lMSxnG46QhnQyr9MqycRbVHXI55GF0z9Z5K
sBvER9jgtgxlxHRBWRUbDERoK1atY/MVNZ6z6N1ym+cquqVmbqbd8ANx8ii3Cm3k1V+tGQCVT6Ft
LhuJyGJv51UuQlMjXSqxLeX5oAa9sVeERc2rl+XPdQaKjDG1K/fMJsBqDjI9ISKYfBG9OyE1YpgW
tUanIZ8sHqwVSsvcpr6IkuuubPghhk7tZFvnogNXbzTq+6BcU5MUeuwsu/EqGDvntsqNOydNS2tF
8Fsy/fQ0Ohkb9OLCup6MmipwPLE3hjlpjG7BekwbIK6IPKIMvvYtujkoQ63edL+yMc9gH9ttX9HE
zRNZa2kQhug2Vkzhdnok25xq/ZRTlNxSQZs9ShII3o6FrhMKQWiM6j0KZPMg0/GvFf+/fdJP+qSm
hXvv1fL7ztdz3z/Fr3ukf/+Bv3ukhu4To4pAx1vwaQsi/d89UsOwvkAfgMhhLLGomE/+p0cqvizN
uKVi8u/mqOl+gRnK/o5y7tJrF/+oOfril3i1YmMGRbuio8Fgg0ov9m3VomqqJK4mbzr3y1kjAtob
62naFs7oP6AaMQ+ZIrKPlmlUnzrb4sAyoV54GY0vO9gWsfAJoz2zyXKuLBKDjdY02VcFE7GO5CpX
SUiOD77BgXCkAhBNON5o7qTKZjX4krLUfRwqH//BgAoOxcIoG2ShwNUv/cIiu6BCYwKSkh1O5T2b
CMGSYT+y71XyELmDkYT0G6nuH9mSNPK2ljzkW62sXLEhWEtYmygd2/nEs7RMVIahWulcNg4iIkWC
qBARmkRrnvqbtrCYz8c8uWBi59zoitlcjfQvSVsQJPD1lbnnpqp1Pg/aD3aYyZ2XWrQm6iJOr4ms
uuhV2xxmO4m2cRUOT76hJ0iHC8SSSdYmK4cG8opUMCyxrKeziwiY4NXERhdH50+JzThCJjkJatug
JlIi9S5QC0vtoMZqJGM+06Lplr7YMOtrnRUk2oZU4IW7Ewkl3p3EbtDTmqU8biR5UACtyNSNk+tJ
e16rrip5CwWu4EL+1+n3s+yTfvpkRlhonJx3PlJOlOXPruqfXk8Lf/+pf0kn/C8UniglIJBY7EyY
8v4tnXBf/Hrw6F7UES+qin9JJ/wvUJBQ2pB4sBRzXLbh/5PWvIQv2FgdILaQwvCPZgdoVcum+fX8
4BuUxWAKUkJY+AovwqpXh2UToVAB3UQ/lbpWxc1AEpxDRL1RhvCtDVVvMgKdq2AyJUmsCmIPmR91
bxJFkrskWc1JSed56s4VOk6/wuqBglfNuWU9GD7nrfXYGT8iT0T3hRrcVRI59ldpWf056S/91Yyr
ONwmVQotq0J/fc7sYFkENCm/3mlpDImyT8uTmyqmFkVsa9ubP7TRCqcT/WnlUXIV/ZlMfau8N7Nw
cM860ul0smydcUA5WphLiO0i5xCdolte6YGfIuWdOpiuWTetzVYn8N41h29IzEe6z4MstPPMTOzl
dAAAaJvxbm/xzxfOyhTYIPBwh8m9EU/MK3TECRhLUhoulmN3f0IwaG4daxCHzu3jnVApeamIpEk4
TVad3iTQDmn07VKRkItsZldOiqZhz//FPJ9QsRfrXpkJkY8m+CHsEuamN7QnlREx7OlpMR7YP7J1
LH1zA0TZR8PtkU1E66KxNzOFpxtDz+1z6dOhNvrBNQ6D7zfUAWc/fJgLz72tXTu8a/tJeAeMWaa2
Trvazk95Z7FXIy4sfZRjG8NlEu4qQ3XIM6hl0JCfc3T8Kj/1tcuzHIoxWc46IWqRaRpP/dBH3kqL
6njjJs5805SRlei7kFDOfWY4oG9a6seiH7Hgj3O5ppxMWr0VNunWm8Jwb1WFeKxncyrI0dPmOz93
cyvoo9FN9pame/kDqLWhvI+W5A59M7DrVtqGSBq/63Z0Sye9O8SRXcICT3M7MZ6ibm4j3hx5czac
n03RWSvR1NYFKZPjRukh3iKsIge6WaRFhc7GRwCyyrJqTFeJ3UaBVTXFKnb8HpdH33nBAvMmWckW
4yYnaQmUtgeDVHPvMmWvmXQP0dCe20sa3jzOAcHeF1Yzs/7ZhLYpsrXdrNyWnFXvNS2+Vkhqg5bL
bKNZkdAsp2+GPhLK6ibhNpTTLf21jhhfgDmz06RnTaHph9q2sm0fNuLo47EPMg64m05D6V9YKjla
FJe3o1clJy2f5oNOSCIvKBf3RIx+L3vPWjVG5AYk4mpI5VO5rUq3748ggtID57QfLeeLY0ss9AmE
/rCe5wIOfD3taKivOqsettZc83y0Zp0UWrmKGs3X0G+nMZGJ8U97bh5xaaUIpaoaO60+IwRtM2+F
g3lcI4eMzkhyAs+TAE9qoFL2iUYwaZUYAY3HcGW1qXHFr09PqT1pLVKEvj4g+Rp+1otxxCMcDeF1
PO6JVsTUxpa5jOZ+XzUNanr7tjHzG0Kdz2Yj5KQ66EsK9F3ikIimd/7Rjcabzk8OlC7E2tMn9gs8
/Qieuiet+65pdt6kzlPimQLfHtS2rXMCZkPa61FoPTjYJZZorG5tFPnP3NJb8g5H4nmJ4rtNNPA3
jWGs/J5orAahiZoS79yqMeGkBREcOrT9AKSQdU0ULO1u1ZbIJeTIt1VD4+B9OJDsi26lxf6w99r8
j5ntT8Cx3z8S6QgjvqWHDhM9vYj9Pt2jmozXjArjOoqba0n0meZxU3NVXijPSp/yZTbLhtCtUbp2
2qmuhXWTiMY5VnUfr3hhHHKA+GCeiB/JS+eAI9Rz3BfGPnI7ihZJkwdgYYGtIWU4omM1Nx3T+nVv
jnUQzY5/yFL3JnTaa4Qx+pZpwjtVqTa6K2Ja+6/MK8NaSDeUQW326UUqyJ5t+qzf6byorV41Az1u
O74xlfLPW6Wjd9J6cm6JPowE0ez+gA2k2JKMRfBwWrtgorubjiQcnlAc4NhOt6mZmfy8ynqKreQi
M2NWhwaQfWbAPU/7uxxj1FYUc3g7ZuN5rTXtSpE3eI/Q7d6OfDp2mnzqZv/RicRBDLbDdzzUIN9y
FSDc3nZje6icdOeLNOQpNtaFMKJmN3rtHyVxbRu7nbs9XJu7GuozH3BGb7OIc3mym1G/iA3zZvDr
s7yLH5yMwEeRzxsdOtL/Y+/MdiPHzi39RDRIbo5Aoy/ImGeNKeUNISkzOWyOmzOf/nxRtvtUlfvY
x8C5aaAB+yJRqZQUEdzD+tf6VsBKuybH993yR8wYlh3K+1paa97Na8W2TbPpceKtI/cxgHdkGfW+
yyg23nKaX1ZKuDxqmoWG5Q5nshJrDn8H9LJuYw+NeVRO5gXNUFMKDV80CeWce1uiKcs+qbodpJXD
kEZy23FYDGNfqzEvaBs2szxcIp8EAQEGhCKrt75oDu1YsDGWX+ZFtx6SwtLQxlRzzntCbvM40Cmd
2clnPTlWOJr9aUob9oQxfzGsYVdSc+sPCxtr5pMdVN3TwGQEA3bxNUwlCP75LXNlvh74fbASVTKE
ZZMeh1nssZ8ZGyuJaCqI6V2+TDRuDmRhmnrVo8sc7dSON7Mm5qDtY/EeVX39iJ5Md6aGXaNee5KV
aShEeYu1gZBGpRIn7NjX6hQQ2VzZ2QreZb0p+7o/mXEZ4fsykTN6TvGR0F4Sbbxvz2O8qhw/0Dz7
MhLtf8W+VV71uB6oR5hziyjFvGT9Y5lp3t5v5XKYBvFiTXr9CUeQqtGowC21oa9a3LunDcCSllXN
w4591lwPnf9VaMPNSFxiM9bYPbZ2eRtLTUNSoiFvTvor6f1vrRJqQwdbdWgW55vXgmqaUrqxNexw
jDKGlVnmzXeWV2s3EqD5yBZDrXFG0tAMxHudVUOydXKHQlwaRMNCWvyy7fDux/DKSt3TzjTzyVdS
r2MAcMn75cDaXfUYewI7EflH5bnzkztqWMt6711Iuw4Lr3BfXVpVV1rk6CGpz+y5jEsdhxXjFN8F
ICMEWeCJO9m44Q3LAjEJuWlwxPBc8+PFXJXWRfajVvJz1jX30ffL4ZtoBxo0++RCTtYmC8WW7Wa1
QYQmhT+KTKasoNZVfiT/Uu24g1qcEcr4bJj5rpORDDXbrddcTatH7FIN7YNe0j9QSejtFtdpvmmL
v6PxanoeCMpu6OH209BfZHoqu+5HI70vVuecALfjr1B1+pc0M45OKfxt7RMCtLF9rslEskEgt62g
Cg1hYpsIslqVmXivAEGCGG9OmdFS7tq186kgqLobK2NauUnzlcdQ/PspT41bzdX1iQWyxULaC9rQ
nW5M8q1VxjitCkuyebVa+d5gZjjGzmxvcs6Cr/eY30zuK/fuSadZPBWJMD6RWJ1PGlLp5l7uheJR
QtiPQRp9yrzmJhlb3I/E9AhLH9x+0YK0J+YkzGvERUXw3Jaqp3EY807ByYOUaTrESVhEBpOKo8I1
tZHFED9RDIu6feagFRbl8Kr8ZU/u6AeDbWfbGtTHWj7JbaboBEfju2WNRtVlsv2AjXLLO3ewM4sa
YvStVV5VWTBZ/fehs4hHLnVPp24kqC4l/aiihj1QVrvEKutgjuouwP2a7wT2oyBRGdEwfaT+WVyy
JBOYB2lMymvHO6ZJgbm4YwotXR/zabLJB+o4IRlZW9347POEQxMuKUpjohe06CLIG3MVaZYg4lzD
KLUVUbcswtIxl2u3gRxW8tkryO0GjNuNsNLKGgjEsMJ12LCkpHaArXoI2oYwySKT76NPkwiH/I3u
8TIXfv1CoqZaw1bBL5gWR6pl5lVmeFhrJ46HOF7pEY7dmn0xr/ZVZT36WM62Tiy+8rJ/wWtnXzVn
eegK7ipmZ8+bCXd0qOpuVVsz9Z21rc6amoaNWjTzlVE8pZx5UbxMHQ2kTDjY7mZKvjKDil5R4RhL
sFkEZlahtxfLC4lwfJK4N8O0itIfUhkrY3KpR8fSvZ5yJ5h1gKfO5EUvrpGfyKJaF2URj++b8hcH
4DaQSbs2sqUKE02avKUDBug2ATTWFy/KymjGJL2+AYHgry3ojBy8PWrdtCw/y5gFZgbgsPF1u7k4
XvSptwpuJr0322SU00MzY5D2W8cIEVE4+Rgk2/Q6u5TT3F8I8IVFRYnw0qq7kqrPF2KVBw2MPWHN
SoTuMGDL8d3xhBfkR8WdIze0d9NbPuLa2bpG25+46s68GBK/3bJHtxrWeFW3efJL8xp47U6rn4w2
q3eNVDeKdY7llLBEJo0XYmnSN3XNFReLrdiKbtialW2gYWdHWuDYRDOdHLz3YrsJsK90+Zjc/ivq
48+qknx+KvHQd2e3il6qYaGofirj75pm0qpg5fsuXZYwFu5p8b03ryZJ7PvVVrJBBmbs1ZcoQjrT
St04WVb9kIHMDbU208Oup3g8kF6sEwCuRo5o2q13msELZDEtbAtZxK/LbtBgSKqTzexBJld8gr/P
KvkpJKk2EY1zkAizVcFowQMIErt4z6sM5GyaGgVYdROe41QJVK22IjluJqp8GDFb7wZtau5BfbnN
Ui1WYW0qPQkrUuLvJOAw7zIS4aJTNy9j7+WMP5Jhz8laAr9Iyq3ll9amnpf4iHTobKiUfJ7VQs6i
8q++12e3MtWMX3ba9sclSZ1DLTy1M/NZHvoqmjf2aKlnqyQV6inzg3t8dpalxSU/1q9EJYdwaKv4
JNDxwx6N9cwgyVo3C1xkUYHCyKgY3gyupW06hMWVSmMOASVO0FJYqxi9EUwCU/y07e71q7PG0Juu
NItKDKfOxNpM8ujqEB4AMzZ/egXDucJ0sfLnvGIcbM9lD02Tcsw9nGHMzONwwZTL0aJNsKdL/zvh
ynTVeC5u8CLBql/bJUchtaxGyT/f+sSweXZianX5uBbjBqwZgFja2ZmsZuiPer7n7Lh3i5L8Rl4M
mzumbM2KTkV0YZfrHPBFRtKPC5X32GeateU6jOoipux9kD6Fv5GlyzPbNTvRyI3hMrf+EYqiF9Qw
nldm5NoBtT6hxiAsqAyzgX3Q6ui3ebprJf3YStF7j79YP3ay6Q5tJX41S3+mqUMF9/uFuaQXg9V9
PS1xccsUb2N1r2z2pbk28nwMNbymgVOl3UqS8jiOVnZLTSzPsirOseO+Vp7fbjljN3BH+fi307Qp
DX1LwdcAuMLmPgPBeNNL5owadm7s0N3PparxF3fnmaleoOaIuZcgKUC1NVPOMiy0ogzGLuHXy5Fs
RBuSOGBVtvVoB62QlIisbQ4u82HkSQ37OzZR7zvWSHDT9IoMn4Obfaauvfes5jaRx9in7WyuuEYe
WaJfQQCWG6uf1ly3+CQz+wu7oSUgbKT6hSYhc+tNI1LKwsbLJIgsh/EIQmDvZf16GRwZNg3MBS47
S/mtsTSkk3EcvY3J5Im189Gc45nfaOjW0hm5fXkjOUauhJ2mg4Krgx5VYGVE6XhImCsEtlV+ll3l
P2Sxxhvp2dtmbJIVPuTlBZ/VjSaVDjqmYa5Eq2+6Fq67Rc83+MLK1lZO7s4Bl5zsuYiSn57RXNrF
PErP+RCGyazsozOKbd95v9Qw08rupcAAqK4O28JfNVkZGlmdrYi+/qo7yN+5Jr8njZasm/tA8M5h
kCbN7PnioZcsmR+vyhI9IDEWji7wHLIqu6mEBTpse+VMmP8t91r0g3nQONfXmO0phBkHLuZDMyv+
Ejs5MZgCV3jdrMt2KtUq6dxgbJxjXRhHCCShk01MACaZ9xuUHHx5eU9l+WK4DTv03PSgTRa1taAF
+AHBKbVP84axKKtaF+AoUHbB8bghHT9xKu+eNWLg7abw8IBvlCZHFQoG79XR4Z4ws3yYPZQRyzca
Myh5jeyoRnfotVk/9QTjPls5ubIDCuK3qBZ/NaH8T0/xtj+rO7Su/V/3f/iLwwXrXNL97z/+kSze
377vfSb2hz/AdEFHf+h/qvnxZ9vnfOlfY3z3v/nf/Y9/o+f9SzUe18c/V+PbNuV/EMT/qMf/9nV/
1+MJJeoYtdDB7Tvb7vdRRuMvjMCB7TFw+3uGUfxuLKf/hawifmPfxObsuLb372QWEfn/qLtjALcp
jCIE7QhBrvbPziok4caW9Kjsi6xazm4sl41mtjwbS4EN1u4SHSy7DciGFB0bkdHM0gqGyizJaFTz
yxLdAS1kg0yUc0n3ROAbM3YDGWFKRMmTK5dGkfellmoxgzZL++UYpe7c82zU5loQzTv7bqzv+ClZ
5OYETPtlSMrhp5t5+Fcaqic3KhE+GTyMW48EttxQZRG1AuOITcDl561FMm9dPG+Hyp6YyzvlVJ74
MSFx0xtYf9B/uGzwjUvYLxgFZmIELPiJxZl6l881mumTAVJEO3icsgzOiHivfwyxiJ3N6LucbvUh
itN10ceTYqtJNPs90X2YIITV/C45Vp3AkhOMnGnHW2O6kGTd2Bvjy+Jribep6OCJH+mmdXB+yaKx
KCcoYDiYLdrVSkt0Ye8N6/43YyPx3bdJybrcIl8yN9QkJ31nTli5IqMlaGaM3iI8ID+OQV1bUDiR
7pJiLOPPYpnj6+DO1brSlxyV2J2bOkAz8t6Wfuo0VsVxWmNEcbe9s6w6/nT35KgvO2uGi8uxsQ2l
HotdjvOJcziksTECv6SoaPH8fFuoQj9jq8Tg4W9qNXgZIGWH/YZTQWM19Y3ieZMPTO3q5PPTKtRm
P3oYnHl6YTOTb3pCT4Kbl0koCMSFXSrtn1o5ZY9460Bz+VOzKn3N3ySlke47zxfvmY18MuJdWKWu
KvepX3YHKwKDYBj5YwKk42GYCMjggKflD57JVjNGhwNAuZ/8+dllsVOB5vvtp10Z0WNB99Jq4qa8
lzHdlvrYFUectO26Je4WEpTMORE7ZdBoRrKNp8r/cmKJDqkild0GQnYf8cD2yyFg1i/+7LFBdJmh
HaDK81WzXuoPqkWrHhs4jsLMnzOtNt8dJ67j0LTkV2o6xqvj8VBZwAA2bOnWPuZ6i1A9FXslxp8R
MOmPBQVx7deVPgdDEncfyHzrbMFoYiSjFch6PA5WYl9zODYbMSxwSRxACDuFRWVPLM85R5VrvE9m
710Mtxw5to3d3s9kvicN73PKr9rnltztVYx2tZOiEMeRaOmFPBuzrbi2qUZIjAv4reytKZPsnXc0
305TL459teS7vizri4Ti/VVD5YnCSMXuIVViuTV2N3CxwXZNbs0Ygqj2XE4VHRYUTUM618SUnimk
Fg/+ojvQIXgkdvmkIiR8L00PJZfPa48wcRqUSL9hrpqGQMyjfq7lkJ67RDbPPVyTJ/C/9YHsZLnW
ptR/R9XMXtXgdEe67qEDI1hnB31xF3NjFElxI8kQ7eGAj9tu0WPcer63Uc1g/7IH+ElYDedvU2ZS
1+Zr+1LWxb6zozOBxHIFwEwPxt/GWGW8N/36ONs6PfO+4HBq9T/6csQ8JOkp0/HABqXNjckw2mGr
0tLdmIkOBnxyms86svuj3ozpJrfg1DilNT5kFVfPhEKRXaV68YBZf37rQZp9kSseHnhBouuEP+wb
SrwBs2ksVjwn3aoqpmw3kgnf1lbmoHr0lXyhyyLHsWfwtGj3EgdX1j+ExuRh8QoUhCnSxXpyJito
CtXdXAPfNArl7DChwKHgcZ3+tZgJoxSdFDUfZS4ziA7P9SSHM9y/W41eeDErM34zPZ7/xfabzSRm
jEn6nOpnJ5X62e+kf9GYoD3M09CzUdCVd6qqO+srn65509d5YPCgEhqJwfEg9BZhNHYcXDHnHeqK
awUZIehsvSjPfYNc4wqWGlRPEtlYkczGMp6cmSFXqANQDdvGmb9IxE7cFzVPpRw6s2zXwjL7ZGLI
cC2TB/YSIghNZX7PuDbv89bG801bzLOhsvYxdjv3giMTQavHLBrAgG5e2rL3kXzd5TxwOPyoq55R
rWGMj3laoerx9LinchznHzPK2xxiHQSBVtrjQYuLYRu1xnAZOiUOZm7eU3hN8zqC9rpNNneA2cIA
JjBRPLCz1e+O31efXle6v2YsgAw8upb4sx//QIHI1qRG0dMAnY3Alo7z1Nor6L0dgh8/Z+hrLad1
Q2ZjoLf58FHDi8rJO5M2D50Fl8q9DPCVFp5uXbkkJqHTp1FoO5n8VVq4EuHbN9+8uHSctVXFxaeI
Y29bNlN07o3IOw5eCXNoWtQ+8T2kaQm4ajbZ31DUuvzSWbp/zbyiPUtj7tY9/VNUHGpgszrcZ5kl
0axzl9vkUPbfoMTjJ6zRdxnhaczKWzH2D3XceqdF8+efuujz/g6LY7sGNxkf87HTnpPEdt5Bu7D0
SIYsnHtpkL0v2lSqLUtEWYruVVfmmeJCEQTVtpSlr6SXz0aQRba3dTtEMj4TYwpWytdI5xuUnQGp
8j4koZGNnooPcmnVWYtL+8lDkMZ8N4nT2PkWy+Bs3rC06mEclef7G0geTxjbpetBbZXpys8a8wyf
LNvHJqQTlZTVrYpN8eJ63bCeXA0pt6nsreZkCIm4odY4hE1CnClNuJWoCejr7YNrx9ZXl6i8C4yu
Xlb9OPhPho0xoGxac6PjMnyGrJlY3Bdr6yajJoKqNEz+Qx6X7hYzdxWOujh5kRp52wtLx82ATGo5
08HvTG+NC7T5CcXN7CBYIQdHXePuGEDVFLq2c1hGc3url7ymJbBudjBpzN0kEADwFmnhOC7+so0M
5X7jLGA+T8LPoFrZwv3lFVr/XlSevYlk/WY3ubvWMv9BmKrN+P30jnMHxE7oVyN6RtZlQL9qpe0d
7A9gD5BNIzbtZvlKa1UAC06j8WD208qu2N4oWYr5aFpcaTJp3yLOphuDXq5j70grY7qs3GwlKIvN
GLZZ/UXEfcPFV73CFi+uJOWtOowYGW3Z78rNAJeIWzpXIy013J1Z5d7VNdyJXcFN3zmgOSi+GaJ2
M0e7vs4iJsnSNwPXUIbc23lshHyyietSrZ6Eypoym7RkxfF1aMkRc916dJRKgnER497RZ1LGsmFI
mRMf4MPhu0ibS4ICKc2t1FlWMMBwmMbGxSC6M/XxadDz+EWXVf5imZwBLUwDVsi4qbnWsvOPi3Q4
rcR2tNfdGi9JjLsLv0PFDoZkHO0B8aDWEHLODlmHzYKRmpH2HDH9asfdL25/CpimrU86mowLdgHR
eKdosOUK76Y62DkTXCAW4oxIOl/8BiHWlymcnLiZDkk5LuuYg//bgsqdWc5z7EBz6830QuLH4Le0
DoV0je8p0QB0DhoxmghLQ+AWZM6WwdzPdMQGw5iIVdNr7boWy4dKZqQL7cGrEfT8ZHBwuhkJUjYT
mqorx60Owj+UAPsmrgjHNDeKdU6HF2+L2PSwvkJuqv1K5BxutDy9DlYqzngG342WweQ0dH0QS5lj
ZPPQAoucF6YYmQUUyAN4pOoAH295YHItmMF5myQu5wODh2syW+arUATJQ2+qilB3SrUxSECGizbB
uJC9WC3VzB2cXngXASVY0ky8z5o5ITxiTCiggvqR7V4nJ5Fh7ZS4oPn4fWgUq0DViJ4hhDi7Gp7n
AQFbPydFnq6GeLTCxVNsc22S7tPaJRDddktI3sUOZ6sfg7rq4ksJ3WLjy2y+2jq/XObl63TpCu4J
teoQA3Fa/O7W+n9hwvw5YgFIx8R4wewOos0/lv8kEfJB2nvpPitarnXa5DKeWDxWabuXzpOll80X
1RleyZaty38RneJ++3s3GLdSXLCU1d0Tk1SQ3clBv49Y4OZiErLU6d6YKvW1ZLRy1WmeYKz05eM/
/z3/FC26fyuaBfn//faLAfZP3yrFDeWATuFb1WZTrnlGZkgNc1z9/Off5x/AefdvRETm3oUBqsj5
c3WTrOYZN4ob7/sa3Zhon7V3euyYeZl2t0ZJAlSDnzAZn63io75z7VhV4uRK++39cs1srVz/8x/p
H9/iu9sO9hHOX+60LrrG71/lXu+8pOOWQaagXM56oeatyO6EGSv3SdDocaK+QJvyPhsq+ium7H9a
GTqnX6pqq1/dH7Wg3/Sd/xSK/t/Sj/6VmxPiI1GfP4lH9y/6u3iExdsnT0x+//6M/qeT0/6LS9fM
X0FWf5eOLP0vDn4CHiaYoDxP93/nbx5O4eDwJiVIdZmhewTsrH9HSgK2+MeHljAWexcPERNdov6Y
0P/4cVKGA1G7iWHt4JpuArijztAFFhgXBFzHGt71uHBB49jVY0q3/OXuugwaD8RMWPp9tjbcVH/K
OrnMa2VO8ppwwAK9r8H+8F21nfxUHKDoGljV0rpZ2R6JT54L32KIANIIRrmdHId8rE56jN00qMz8
BAtT3txKeNtC95Nt5Ebu1pKcYsO40KJVy1K2XdJE7bGXOue+vUv1tBlooehJVAXF6JlHCNrOt7Q3
qz508Y6HrIRxKJIehqx2Hz+VVfRIAxwAzlQbp32vf0q5VB/4S7zzIkXEAXHyOs4ABJZGPKUb3OHO
dYwmj6iT49NMl0SVvr8TSHdSmdrXyO7+y61T/yqwZ+/hv6uf8WRGTZjgDL+lSd2Dnxbq0Wqt8ZBJ
FwP8zNZQhCIzf2Z6hdXBBo+DbU0wkIc6dIn1Mj629aJ9cc0GfQdZlnTO0pT7OW3eBtSXx2y8k3gS
b3hJ6q578v1uYk6tLerzjjh6Q1qW6Ac2g0tEjazHE+WTrvVK8s+k2AITAzi9mL50Gf8a6qMhvtWj
fIzfWOoZTfRl/pmnXbfzl7TbGFzDvha9z0+prq7aEtsHqbr6oKJlOdZRTnWT7bYbd/Jac6UYXuPV
n3tT8abG8g37BM4sXqWef426LbQ0kR9nw43g2xcOv+jkM6kxov5kpLa2y2w92YJhzZ+BFyTfZJey
QSMNCubAU1WtC26YBo4SoquYr4SEacMHEO+j1Z97y19a+p11AXTfAD6WLHfeQozbMxzbMuH0IjjR
AXwaf6U4zThzTPd8b5mTkaqzpLyloJoCi5nyKVbVsrKXGfKv8opzDfT+ZGrC4CJZjBickDIYdnAM
jl9h6JsO16LY+mym0aqRfmyGxznjdID8xb3MizgVk0OGeV5pXADV+A9xNCfh6GnrOilwiMzDylH2
Jc394at0hdzrCh/SmOH+XA1tP2P6SKbjsmAbJIbUlS9+lUVvWuHE2gGLZ5Ot/dI1fmAoa/sg0cf+
cVhGJmnDLI33Dr2WyWDZ9A9GXzbfFcm70K9H40PiGmLuOXfzYwv4xttZTHjbQHkcSVNzbgO/EIgR
UZdAYuwjQ7yKQU+ODfizT6bG9GMih85x6Cr0pjouve+Zq7tnaU+zjrRHReqC3Q0TGK5lzNWY3vIV
98lq4yVl8UHOzH9Bef7U9LFeObUSwOSd+addK7zSLfGOch15UfmWxcypwlxljGeQGdR75+ITCDBA
13svqroVDikO3B0C+ikxJ4wPnXpAAPXRUVKeZ0Y59B+zja89QpCwlRFil+FeIm/V6crCSrle6OI+
yMpwD7beghgTSebxOqDeVH3Psoanxg01nybsIbfSR3PQ7G2V6nJaaX4XWXBNlf5uUjmIrZoVdTD1
eg79skgzLrh1vo9n0VxwVRG2pPuJbImXWrywbpF9g33ezIz+sEyyokX9Poon/IueNtbfUYlh2lik
mndAoGPw4vrcXq1WaV+V7eIabY1s4AI88zGIfXw9mTB9gO6WNWw0L2m+g6QefzZ5Mr7PVmmcBTe4
Yg3s1ZsDYc8qCv1INByo/UiuPLMucLmMlObSF2CGhl4/xbKtV5zlRhyDJFYK6EYrp3QPVj13gNNL
JOekzTkbk7rJJMtmZVjNdtKLZ27r/bZVHP1TDjYYYBQAIyBZc4n7dXDWkEmWHwsAq2I9GE6zqkSP
1lslA3g63cuukw5Gvj9aeeNQsWypsU6/LVrMkHzmViD1N2+WXNVx+zCa6N56IgXZNZrQKE0/c65G
BkBsMXL16BS5/ugYbnxjWZy4D8hlz1n+lWFn+dgQZn/sjTYyAz3NotcRVMubIIiJ2whR9pAQcH31
IN2zSNE89+jBu73plBHcQDSizsSFfRfILbLDuHIxauClw6jNss2WF07FnF560+9xtbkNl+G2KC6Z
r/PjOpKS2DZnkt8SC+ZRZ4oUGKp1TvDpnCs+b/Ns22WEFWDpoifLU84+S+X4zEDQI0I6MGIVizZf
KTToi22nNRXJ3zm6+FVdP2Fddvcxv/gXDk8w37OytyAv+80UNct3bucTuPJGW3axkc/MHGd8OQQA
1k0X9SDAbNajPjWWI3Vu7j4hDwanP7s1eQ9TrDHFNapIALDIyuhxXKK7/dU8q6mKq5Cu7DvqvK9u
Mdi47f31fFbVZJz8bEEatzR3mzVKu0o5DLgizJGMhr8kP6IOul46MeIPVDNB2rT1bj7MiKoPplTj
1p99fz8Yffuqoqq4IfAPO54nZyZdUClcTi6G1HYkPkVAddZXpEASLBHCbx5GoRdMWTLhhwDtjHVi
p/oua3Lril0hOi+uP+1bNkZyohShlb73pVep/2W0wqwCu7WbtxRf2Hd9jOS+rbR6C85A87i+s9Tw
8UvYpK1c2KHQdXeTDpm8Yakdv9euO64kDb/vZpV6V3MuefKS+6IJ58hMt8s40iehlGlWT+XsvwEV
BOw2JHQ4A/BqeiPUS89M0H9H/z3VIvlEtr9tbo5iqrkTLkjEYHEcaUMvNBr9ZDqYgnAhGqXeQH5M
0voe/OCVr8xlflJNvJp84c0bkTjupvYdN0yg0EVhFo8Pi2Fipu9U3ha7vtOSN7sWdvphOjziIfxA
3V6rkYgE/k7nPss+G8bE/X1bxfSH9Ac+sqbCXjyUCBQfTbS8c/advuH/L7+yYTJffcIlz0YT1wcI
jc9N6c7rQjTF3m3aOnR7eO9udY+mLe8sgL+sNPnIOufd7cf+E5IXJwhLEfhp7f7dpVJ857hefmuM
fD1ahXbizSHpTE8XQ4Gu+SUWe0CxqRuJyo6tE/BanwIdRxB4EPYo5xBPaNIEtcLd+uw5vVoXVK0/
JKho4OmAEhda8Nv17f9fof7VCB5IB3zf/zoQd/n5qT5a+cc83F+/6G9XKN/+C+j6e8swt3Ld/o0X
/DeUMHN5ErTwyhyPeNs92PZ/rlKC+xL4Ec/hmgWO5/ckYf3fuToRtfjT1QkRnJytJVjeoZvwg/3x
6pSLXmOVTYaToL90SLg28ABjuxFWk83lCaqnNTOZAuqUIOjel2p5X7Xt+/rd3lfyvPBY1Et+/LO6
r/RIsc5p+m357+47gfnbpmAKhd9+Sfs3675nqN+2j+G+k/idl17M++4if9toQEoQbIUaFBI2EJfu
viOR1G82+uAVbHl6eevuO5f/2yYGx1a+Eq4aD3c6Xh9M9/2OgRdkVz3RADJ4lf+YJ17xqMyOISh7
ZQtWFi8k+6fT2Msj27J6vKMaN8jMbFRRN621UXQHWfsLDj4hQ9qgprWVWChdKYPZ556swofrFg1V
J1XEbGYhut80dXuDGZV8awrZz6FeZfVKxIO58RPXeHLtJnm0JydbD7o1xIGml9NJxaN58pr2BT2O
ODzhRRIR1gDLg9qO5bnsehnqxvRJRBmXqxgkwQttSE9NWnI/LWu7/Q5ReMQEzXv4ksusuHjjkGy0
LlkOxH2xQCU0sa7ywXPvpAAM0RlNfDfTb7OdlsdXvHbZhnChJENn41yC6bXTCeOepqTsT6VmwFE3
Coe2TaClT/N9x5Wcg8OOk8rVwyS8m5Guzm6jjyerLecd8pP4wC9RHbC8d0/g4vMJu58m16VZk6tQ
Ccm7ouZ2A2VA3zSGq60gHJYP9POIp262unfyoPmvGZny2Rz6dOXIqbwWra1dROoCfeSwwWvFaRTp
yL81rVe8CZUOGxTmclUibOM0kOBtdFsjxqcmLhFte2XMAelj6qaQCpC0CTI+OMy8GNJ/EQHj6oT8
zLKsLQJYLRXgcm05ZfJQtoOOEOA3Hby0YgkKvcJoCF0Jc7T1MZiDd/wN9UeUtb5YyojDvtRxmpkL
rNo2njaTQR3cetD87FQv8CfyuPZ2Oj0EP7Myzm56jWSdyni5SqYvNWUpkfaFU9YrgihuDT9oRodY
DuJhfyxTx2X9SpIDYes8gDmbre6whDdMqvo3NWXTyfGlvk6stj+nbs3Vr6qb4UFp8fLe5DX1zlpe
T8ea/Pazz6js6uEIUV4db4fB5bKotx0XgcRcS1t0DFwGmqT5TJYu98L/YO88tvPGsbV9K+cGWIsg
CYbh/0VlJ1kOEyyXA3MCSTBc/f9AdvWx5V7y6XlPupfLlpiAjR3e0KMpkSHoewiHMcLjHMYGTYc4
VJfAf9WlB7/hUq7FUO3gg9FdV0u/YCilVf1AGOlerg1D/ibt3SOVjTzmTufeRpmg5868nyOTuuZI
e75/Uad1+kJngXcI+9D/WFFCIgcD3vvdoDKI5Es8rW/IEvx0j1WJg3+VyC5kqOqraeNwxwIb75e9
cXppTg2ACTRukYyDJIFV153DhOchEg3jxChsVbcP+l4RSXJmYFvdfqlwV4h3U1gvt/4W1SufRuYl
csXGeUjNgAtEIWSiwPKlC3JeoiDrLDCROi0kERCX4m555VWueKcH1Ux7EIu6609V2NKWuhV0rxaQ
M35a03w9aVyF6mSfzmtINwZDycF9o4BSruHbNKq78fVoGz1w/FDwa662zoMYuh9jaHXdITBeOb/R
xZLGn4O0VFkDhbdyZ/m2Rg8D8+G4A/N+cqZpLL6sUdeJEuyM0JqDi8Ptv3nAn/IAH2jU83mA+fTl
1yzg+4/8yAIeFTGQyPAxcUG0LviJFU+P/n/PfdQxXKRgI9zFpZXJIPn4p4Uq+StsrlmQAVYbNiX4
B3r4Y8TyrIPAbyx4CkZ7GbryKLkxE3oyjMjGYDF4tfu3kRqih3UO5OXqC4e6Zavcw5phUQhStr1i
ZNKLXSt6WEsbZCo0nKrz5A39jVTu5L1H+L28a+kW0VaBGAbtuOsJG5PGEcM3gXk/llg+jelKPOnQ
D9yjkMFx2I0FSNwQ+N15mlfxevKH9kNjlHmx6QRJi9hpZhyJNh1BS2fqfMohDF1EugDPqkvs8CIK
+HOYcIu7LuNA26cpcjgH/JNQ8l7XKDxlC8i4C4Yk23RAwxsnx4lZ9A48ffmlZyj8Ik+lqQEH1csL
pVogEQhT8+x1V4MfQ5S9jC7bVQcbZfi0dGf2Kn/rD5DGrhC5XIGhyX69RO4col1drwuwPm4QGTK1
4T/JRq79Vx7chldJUKSvt6I0L/qKIVsBLv2A3Eac7tXQ0tuddXRRJxX6IUXQbill5AikMZ7K5uAE
Gm7wrV96bzEPGaOtAyv3KIuhhMync608WBRnhmVleoo0ipjuAZFy3bj70upt+N+1N3AkcS6DQbR4
NXZpD0+wQE2wacpjHldORbDtqgBValMixqWZkzHAlLkyy13ZmyBBr7vKdcJ8EEbRibAXp7vJp4+d
7rGqKtQLJVbnZFQrcFOTmJEzRuonE403A/lLduAcwKPwwh1mobBKhUpw6IPB2IUTbRcbo25AW0uB
B2CJTktlrsZxmjr3Tqx1MfooAwyDmQm4uILOg3ifMqfytg8E17XRX8a5H2uAyqiwV+rVfwPe/0kJ
xArePR/w5v+5+FR3TIr1118GSN9/8kfcix5nQiSBRLyf5keR95eUzLOZBVqRWhSN/zcEUi9ZQSEc
aG3dJK0V+I8QGHh/YaLCP0dehMOTEdN/EgKfTmOZQvKLwhgLFe6CGuzXQgiuwQJileWHNwRI0S0E
wBimDz+9lH8z2uaQ+GW6/HgRBAvBPvOcvwnHjq1xOiRFtwuATf1uiYYN7XkT7QH1jcfnL8XR8Nul
Al5LJAM3cqVvC7+fZE1ajGn7IvW3i8XkaNNXeXnteTBZMHtmuIKO5UUtNMp7mwx2sJLbP1z+t9cJ
vwLtX/pPQvDRnp4nsL5jOYce4J5mvvfq6F0MAun5J7RH0k/CLfgScwmZeBFStRQS4RPRUa2ddXKV
6C+kmO8X6T8MiWj3k8cAzt16Vum/6vh/8+VQdf39cows0VFGbtLK47IQf36hOBMCb0Jw4wIUbX8F
gFZgR5g49VUpyT4rtBQQfsK2EBMZa2HowyDb9fQCmeWVmjOPUjHfRV5KVk8zvryEZIolomlNAr/n
0SqRBBPbRK8XiNjXmClqquhLyE/+314xn0lARzB01g5Gj673sOLdY6HOU32gL+XfZf2UHFCz8Q+T
uy4Pa6H0TR6mc7rzKSuxPumT+j4EWPQuX6OWUYgG/Jm28oUcm/J1KGF8mQCCKB4PKSjcRiAehVmC
dVykeSn7k5m27ZIM+hY2lTn5df0tiKrXbR58hqv/amT+tZ+DuL7q3OVjCnCUSxTh0ZH8zhpRnEPZ
bf257K0RbiMOcijmrzpL+suoyF50K5o7OZ7xx8CrpyMlaHi3QJ8GbxiqK860h8gR6qrIcpy+BuQd
cmNQPnQSPHiH/LCKogD03qf3Y4iQyRRTNycmxfiBGcMyK3MBylodC6wCbptB7qcMWpNC1Ptago4v
jzMqDKvNxdMEBHiBCkaOwcl9H6EfnZF87b0YVcIOOxlkgjqhxKlZtA7fBk3kvMtKo180LTovxxjV
z/tWlOa60qh4kUXSMtAaEUrEvrNrVff6tq3oPnpNX55ohLJE6p5OdNuu+2JuBBOuyTuZvHIfgrbE
lM70C2yo3Js+TLmLhsneXcUNDibpfZ71OILmeDgqEHiHrA8taD237gU4hN4olelX3dbol7UebhQK
Ox+Aro33AQTpC3hI4lYsfnhRN6wFOqD5aRqb5dzU/oes1BISXQ6JtYj8BbOzPHnlMnk9YyGnb7fU
aV9a71qPQd4tePWuZ/pWuSc94xbUhpLCGpw07YxF5medBNM1MLtyh8NA+DJntKqUj+asGiMBwDUF
IVtmdNzlu8WkV0GtbJ45v+rW8i2ccholpsC/E/b1NRimEpMNg7LzRI8X6xdx9nx63wx2qosVZuul
7Ib+em1dK82YyvZFvXJusKJRLcYqJnVf+apfPw0gBa1/DO2ttHCuxzT0zv6SQAyrqBPhIyKUCOYx
OvRuz9XS0oeolQAl37ceAteqy9AedmL1IS7HZq/iNDmnSs3XC46dNH6neR/CvzjTO1DsfbqvXuDS
JVITrRBZJjs/rOarzcvEje1gn1QRJg8t9HAaJXlzCKPsE6P7d4kAjpCOo/s6Z/x44Rn/IwJFN05c
pW/K1mW6EvGm4dlejQEAAaNKvUMDaTyo2ZQwK3FnCbfi1hl6CLNMoA8ogX7BMAU1H3wC1l2sUnOp
mLYcheO+gl98Gpl4XBQOGOqWcep5w7YWHGrYv0V0MmIaMczOocOR+gQiwf80GIxP2qwLj8Nywmbb
v5eyS/aNKKFMNJEZXk5O59Nzd+PLvJ59+OgZvRXbYMgyiIWw87rtTlXlCJRddevbVsTVDQFpA3uV
kBd78oNuGd96SezsZgaje1wxmOe72U0aN+eMAwBAhgvSI00Rma1q0dwNdXxZGe9tWQOg95RgTgzW
MNCxwywS2IUqnfg2VeVXFPmwCO+HYzR5wafJDTrqAd+86OhPJphrs/cICeGLfKWvgup6dYl/ur6g
/V4e2nmb37e0BndkQ9bqAHzquq9CNhAc5aX4ltCXeSfm3r1nmB68Qno2BDWYiL2o6mLYtbLyGahn
4zEEzMk+CZcvFAwMkfqm4jU3+xKo6YPEPvliTYAi052qrC7ZElARED2qGA3xaYuCm8rP555p0Wbo
kcXOBXCrEA5l9DkSPlM7gyn0oVeygGAZR/fVsIgzQqU1MJdghS6+ogxcBtBRwyS7gDqDY+oyyQvJ
6PlFmAuMNZ00/RjLIw6q67laM16/yZa3gsh1gCYW02pcq3sfC6G9dAVIe2csvTdBHx5DlH/fjZCh
Pi4Gg+9Qh9u7ofEP+I8hnlV0Wt9NohvRWShYecy+L0DHYAOM0diBw/NbUw7eToFOO0EzGS6xEp4v
TeETM747/kK+tP6/nvUCfjzq/9vV+GNXgxbDT1nRbwKgd1/n/7n6qoev668Z/uOP/ZPh+38lLuxA
RvL+P1OMH/ONSJLlE9AigF8WDkZy/I/cn/iLGjJCrsemc9Gjdug/fY74L0s2pNeRePAW3f+sz0Fl
8CSLS1zw1RLDxjjG5obt8GsW5/XYwPlwZS8S44DQb7RPaxdB3/Iaiz15vbgajc1UDlD63DybLk3e
jK+yzjH1uYQjW8L6Nki9ANUGT64mHF4nqHlet6R0HDByfgXdwIW03WB1lPSEGEbAuNsLcMjArNT9
4jXyPdv+UwX2JuVX3Rv255uxbLdXg07uQeDAZ28oCHZtWKnBel6BYCF/up1oyjSoLMTi9YDaAyPB
0X2f4LOFDZqTe6+bZi6vBg05uq1jyD4dPziHkXNEYWi5w+gWarQjxGu1eQ6KcE7ybfA0Ihtd6wMp
NjWki9TQK9jBXoG7aJDa2WaESbdgKCDw8qIerS10lP3N98+RdB746VkYWr9gzeMz+XrS7ot6utxg
0O8RFeQHBzkDpPLoxaJ9Wid18s4UW5/umyp230c1LMywM8leegksMDAUF6A59KVxsK/eBFTLHUJD
62nIxwRfOUAVtKETjQhJnnukOwMFji5icmCvS50P0+TDqRhxZduFky9udDwk7nmWonpYywqZA5NO
4r2ubRJdLhBAODWy5UXcVc63LZuT/eL36qrMluyLQ7C86+jZnh/vb7B3xcrWCFnxv5ceBPxm19Sb
2UchyIqTq6fmDGrDoFXTbeSPvGRgKeMRy0fLyxxzj2MLQFC2m8aynG8QkM4y7NxEuV3QVdf+KZO4
5539zaYbBU0jBPba8moL2kujA05JdOsIlXnqve9gioYn0a0xMjNlQD051qwFtI6uimkYDlwdlZ9h
kDlIHuQb8SSsHjS2im8ywEjv+y4bbmJEfu4LfCJOiF/o8EAi6l8BckmvVQ9UrVg7lJkxdbymZM33
MQwepuUj2btBzWlfbMxX5OYNzRmaG/xA2aOlhGBgaHXLmHs383qOgyE5V5Xnf5tDBNSg7NV1izEY
nkWH1AP+cUoKd8zuyqrldyVT1Z3CFoEdbx/QKwTAYHQbYaQOaue1qpP1Nt/mcu9zhBy20VW3dYjP
KdK9c3wWYyJOusr8B6x1y3MdI/3NcB89COgGeR2fS+EOb8Y2eC/HChkU6b6jH7Zi4W56BmgFGkGY
p2GvVqdqG/cDMOpTHm9o80VetwdnDnBf0Ypl+B5r9DWq9uUQbvWrwfEh664rbL88EFdT2iQ7gQzT
sYZAbxWYxqOHKfQVrKiy2pXwpPZzJf23C8DZnaxXCCC4gbJRwSzuAiyx9o2HhQ5K7qo8NZgbHL12
RDHHVQWy9fPgnPvOH24BggApiv3ymkGMfDnKFG2tzEDmcqPBhYeAWWOxi52EFAEh8ukwL2703gAg
vFVCpJ9XXRRfkUa41CuffussRRnp5BnZnBblqrVAVX7v8jOfNjxQyYUKvMAv0rbu3/QIDBTASUV2
nDKDKqRTNttbeGYuw5g+uzMUCTj+dC3+kHI9e33kQreGtYaWJJrE0IExCe12phoR2cBUDTGoBkbH
TKAQu6ma3YMJw/V6VnRKM1z+3iU8v49mOX3By65uo+EQbqm+miAoUf+GVu18JhPf1VaCfef2ExTy
LGqxCGg6vdcV2sYhRG+GuRVsZk/XxbUB37tiIZoD7iw8ZML8sBv2OjHLOXPTZj+vNa7lbn/U+eoB
g+2ju3adnHvYHQT/ycu2UzIvqB1HTTWCS4k3TYO2BDLSUDG2uKC/AmtCVBrCSX14jCx9OapvyVKX
V1XLDsXiVQCWtbuoCwlaC9iuBz3X8SF0gNGCuEO0ZgddHQxvGzbnJSU8M/FC7xldUO81eCEuBIdr
OcBt4k4qU263s4u/5y6bnaS5Y+y13iEU1K6Htt1wEZ2A2utYyOv/pkv/l54ocA2Sh3/1kH7Llv5f
9RQJ8v0n/hkBeclfSWSxIWjcuAFEl3/g9DB7/goCF0F1j1MPZBGtvR+JUkSihJwyUh9B/F2+4V/d
UMlf2UgLkQhndBcB9v+kG2rbqj811+ztCE/IQISkSBhcP1VNj6kN6pqy6GsGabH4VqEn6buHefaQ
RzyMY+GtD4XtIp6G1a/q/TCsUn7GbqVrbkTLvBiBFIdiHjflmENs1yTKhUMYV5ytb7VbO1BYddCF
W7jL1ZLiB2F80wdm71fTiltozjHmvSBltBqRqdvhm5qNE24DVUF/CiY7dREd1G2CWXP2hxQtCUwB
CpnofTXb2vzUoA7aQWkZMoWp9E8f8t80Ax81of+39QhoB+snT9B0FGBmAOY8mZa1Qyjacdjk126A
OokaQhplVMOanLi8TVKZcMlF5E39rQdmut5ziCTcmpdNmudBDyFd3j5/S48WS7/cEv1rYQWzY9g+
DHOf3FJUeEvdIib2RdBfKm+7IE9t7jD1Q37OHMhziKNHeYZIbZl1IGXKYulKFHEJ1OWndhlW1DSi
iS7gVeWSwqKkp1ImZVu18CmOI84g20OmQ+Usx3Ar+/Bu2zhSs2OdBEAKabcMU5R8x5n9YnT+s7H5
r03kgCrBrkEa4kCUmEomT3rYKkMK0imr5quLFXj4RiKI1b7mZGu3l8+/vV+b5fZCFCtBkGAnhJ8X
1/u1Kliruk8A8agvDLE8BL6RuC4DGgguWK/Fj4rgxTy00s92Kw1UZ9x3iAmb10hkNMW35++EIujn
fWfvhJYUsp2SSUiYhPaV/NS2p2pf3WQpwi9mAGJ1J0mbRw7O2vEj/yol5YDT/PwVf3vJ8NxoYTKQ
EMyamRb8ekUHOc2orSLk9yZ6O+uhX6l2yp0h+UFA7vlr/dqyt++ZwBUIqF9EPjBnTz6ol8Nx7HBp
+bKIdMiDrx4qd1l2qbqJdZe2vX3FFUf6H+05f39I1hB4O9hIsSToPpnu+CBBNVoUw+cFrU0Ul5i5
xua18hx4IX94RvH7J0SbnklBKOmAECqevFCEBkU5G6/+MlSBrKOLPFHN28obiVH7MUpV2r1Ykk25
9U2b6yZ0j9Jk5fZQ0NYm5WayCuqbtISE91VRhFTL+wzdhOqmNKlGtYEyMEBX/D/8MJTEltj16HQG
RutJ9BBJGXsLsp6fG8hH3IXG8Lf4ZhjjyvctxJbWP6jatOOfTBvF7x+GihweTuwKz5p4PbmwcoQL
Olo6f5MJCW/bJxFj7GEfxfCn3L3ACH6oLtgmZfRpzSq6zYdea83ko3YWz9zn9TZDncjiZRv/ThtR
JCcfYOB6TWodDH9004yffltuMKKBwDZJYi8GDvTrZpEpdPJ60u3fKIZ6bMWCCm+jElg0i2pb3XQ1
qJh2Q3jn+CpnNw1NEHAYNCEg7uyYlEG6fmYBYnMeDhbgwfEXlBvltwja4tv3AByojugilykN3w9p
kqgR0DRSWfTzUFjl6zR6DDmGG18YvkgGEowQDYsXn5ODty5V/ErBpFo+bCv7HpGeZUPg5eAVhU+Q
d7ccUfWTF/SS/d1nc768hCRX1F/DGbcRsfNHNWyYIalEvm9ywHQPemsL7lHAum0QiYQJ974c2g5d
hClcqu1hG/3I3CNqEprXQ8F/mXdZUxBBdhmGS3wzL1tmLl3jcUfeXfidw0ZXqDfwMC1TlQxh46wJ
GwmyrPD4lyG2J/wTIG9DHZ4lHm/jqxFTIQ6zFR8qQvCA1Ga6Hos04dJOPif8c6jw9mrYiHThnQ+b
vP+A/C7IehWYPr+tAtxHz7NAG+06Q89pupqWCaOFPWKfNvLlJhfrdWwGpDgpuEZ7Zvax8thtXdyP
A9qDyLOW5cWPB5AIr/KoDVqnYXFwXYXWAaOyhuU3LKkNYlUduU597AcV8n+A8gAwoP1WFvqf39F3
PQ6Sfq5kjiC7F7eII/nZJnkHk5+vXHrpMoLj6rc8U/r9rQb0D3hzEjss/sGMnl951VR6cqo9Qk72
ir4TkbWtnQp5Ld0a9Tye1U1mubTwrYpvftk2LJpChUX9ukG/JopQFreD3F0nQb/DnW9QMIqp03XF
N/MReOan4kio6DSmI7pTV06w5Ovnvl4M77BdGNRU9HGgIKs3cYV7I+p3EbqX86Wi4YXxYLo1Nncr
7OCpOKwh2SIPUSRWXrj3UQ6EbsPoijuOPEMUOGr4NDxM61mBIjTA+4A/pbHf++YqGUzAb2nXNmAr
TAXgaeA+6RhxdmlqZm5p5en5j/NU2HsJkgxHI6zII7bgGuMd0x4Y81OlGwDZ3F5R56iPYGkP5jO/
Gxhug62cEImklQJdittCzM6+494gOvltomLndW5xZNdcRQoYXBTjAmXxxEzRLlGbWpv7Lm74357h
Bhs4KkZiA6njRpaBlR/7fMU30waPDDHwT0Xva7ulcRLhl2o6onwJOZA3WgqA8M19lJcebyFro25Y
L8ziDkV9C4kLK9Bjr2FSIWlOLmZXtZ/nGvJYmWxCXixxJReNf/h9AmEkMQdcxiIbmbIqK7ZT6Don
ZlNp55/Gck0DGCeZtXhLjdttL+WKDoy3Z3aE6+kxqWeQNiQKcxvehVIaJk+ZO1a9uw9V4ecvWvzP
aF2Sq9svTDtjdcWJLu8A6ijHui7H3V33YztQkg+DM1+XgM64R+UMfJs+iHEs/tRgEMDDNKqgP/sm
qXsVNHcwtpMFCVIXH8TqSCAm3BxHPy3WHrjl1CbJbiJvR78Jf9aR9hrgXjuQxBcpKMPP2ywdSLsE
25VnTsCJQcEFlLxkWXpTttkkIkyOUHlg8eSFDSnROKNmdirp3fInd1oG1pDy875Mr9ut3fi7Hpwy
Hrib9AmVQ9/wlg51yfdocOJzxIRupEVCoNwPZZGv1AhwBtmxXWFehvukd20UxCkjYeW6eadGc3JH
6IxY8BUM72j0avBU13i5mXp5hQ2CzQgzNIYJT12whLy/MXOIDoa3yF4Q3jiwoEwPya+95Ov3NPFi
uLjBRQw1lBvHWG/i0oFA07k7ES45jtCwhK18qJXs2HlxUNlDFtwVFKrdEsoc2mMU65X4sMaZE8Bn
WzVDXkKUDC66fmx4pLjVcJcga9kUy3XgpnyuY1T+bn/UIUR9+3Lmtvfb5FxqompyTNFS8p3Lqdg2
DcwsBq/eo56njoE7qf6N6hcePm85/Fem43PEHUdoBfCW2jqL2Nj07kinL+Ic26ty92NZ1/ls/24N
Wp+Fu+XgXEK0Vh0b7gdmqNuDQIiSd+xHOtGYs6xVisolim45OzeIUdOgJ5UJdGG9nLB7QMhEjw5S
nWINP4JGrPQbt16q+wRMZcEa0n3eX4UNEpz0MM3UfcY1q3euNWzv4FZxp0yPG9hrH6HlhRveLE1b
fQkwo9Sv6zas9aeZDtD8AmGYiqa6U2Eb30Hv6WzHv0kQoO/RLR+mEyyr2NzpHk+xloa6W4sbv+JY
hVo6GjRj+EaI3LQ4G24FpzCd42WfoqdlU/pNz0hMBBG8csB74GfGD8htTcGbsAJ6n+6LPigXZwed
a1XgKBOeX7FOVTpejhknWbWPtmretgN2spurT8qDlXu9sDnAeo8l7SdmgCeDrCK65iRo231aeBk6
yrRBo6thXacYYsnooW4tiHDwudNxSBDu8aJibz3fNc4HVXoRef546FuU2a9V0rjuWcwi8xi848o0
7sao2nKY6750XnZo5QZvp6EHaHl28U5D+zRp3WW5BzPpj0y/x8Z5HTjBsD2MDat6J3UY6rdbZNIG
9dUxjHSHJq1MN9xKTNSFB5zLqvKs8hFXz60F0MLsv2x9mGvQgoc+/lvURdx8yfCEwxIB14+1/5oU
0qftOKF4Fe08MKGjex5V08v4MEE2q8KzqvF6v0McADL72YTAuSsINfTg6VszMSgZqR+EHNeNyak/
+k56pz0epnj5I/t210qFAjHHusWxdW5ze6B2tV938u28yq4LDp2aNcYjrYt3WnmxmkiSjSl3ZsNo
EASs/8ZBfgxMhr8Ye6wkBBI2dw/ghbOWA5ztkAWhjXD0x22GmePZKNSpWKs5reyDdXN8zfTGISVF
CZZp0a3M6oJTZmxoQWMGG0X8ztMkW5v9gUixlUNUCAwHUBcxdZWcp77Ow/cSpWVuRXROVAKfcEZ6
Dd3US8KkHAYye9wseEvnwJNkwbNL7ubsk3VGHv66AEtG0FPOrGbOcMgh0ApEE24+8F6vIiVqAAsS
U+qpdnlQ8pKYfpOUtbYBsa7Qdj7NsR+QmsxrMvKCuiayJ2fczwt3qtMs4tpTtEXt9sYEsufv0HvA
vobCrFXspUG28BbPILZsnMSRFtjs3itEwh01SEehQ5DoxOariTJEG2+cdPj3PPdNe4J9GzUgHQrD
sQiM1+ZSTRfZlAWXG/uOxrYJR/Ftcoa1TA5zJQxEa85D+gYgndXCu01cLXn9xPDVpkiP7Z4QLz5O
qR8nWCBa3iNQEduxCOlXc/fCVw4vskuDAn31Na8pOqoJNbSZMIOME6OOwclYPv+8CVi1A2LtyCeR
kUZNxm9s69ECjkqB0TPidQ6d53yfo85BzVIvSr6vIMKUV98/IwemEBCvEJG+j3sFC/qEtITgG02D
QevqrsEBcM4wQitclXwwuI0VwA66MK3xKSUdNfdbhCtytsNx2DaftEZRL7vs3MYmFe6IABLy0t5q
C3n8VVksNf06sezz2dUR3jrILJM4e4hCEwFbcAfywoW0b+KX25hBZb0JoZdxP+sW2H2AuoXLo5qS
JBPARGC3CKMx2/BqUBkZjnin2kRNgBV6n/fCLjBfTXnvnVFgrcizEU+3p2tmTMqhOWHuyp98vyML
DH1t880xtOtRVYWdQqCPQamtNnyP1z3/3f5rKwyyvZyrOOK4FBn35e2zLLKpYRlOqU3m/c7e7fft
wViO71JNM27eZz0Q+GqE332TfjRg3pHwZIhcRuzqnrVQ7fOVnKA4BTqwa7dqvKS5rWeRmvGQVtDj
pit+Qe2T1M7tyredmH5zrWbTPILbmdw2K4RNrRPTUvKlTIP1J6OnHFHQoZy6keAChcC/CWYx4k+j
JHTcb7Xr2SKw6CQVG7Q2+0GGICG9pPDkO4+r3NZrf/aonxgwo+Z4Xjy/Lz+ZTCy8FPU98xlSF9GG
49DGmqfNoaORGPyoiGMYwiQGS5q6VF/wjXz+lFKz6OPqOM7y2TcoLr50HeO6CKl0GeWIyXQ6OBdx
2PnTfbhZRiTK7IL3jymVLboRqbJZmF6ELfKjBNk8IEdMzc29GlTKV4MdZzsTS4zZyj7XRjbkKIls
twfeuo24kN2oeS/7qGswP6J+YDmFksvT2lObDZUdMRmJrkguY3ZsooWlD5gHl73PyNKRR33feo1h
uonPilOjxbBbe2jr/WE0IENZGM1s+0eO8le7JCM3nvHtCRZ8SHkh+LdlRHwHjb79LCK7xamW0+4W
LlVA8rrORXqGSLRMr0LsMIbLeFpEdYEICjUFB5sTkB/4y2gInWFVtvyaJIBgnZwLNID5kl7jEcX3
8/eqccEBml3aF0YQpEj4pxCJ8pnofMSN2FaB3wuLSm32pltEUtHdYJetebcbcRIprgITFyx0iiSX
1T9D7uaT5mKytx4SQv3qKDJi/ogYaxOUtxG+ZfYfbisrCo63DVgjn9HJkOsbcmwaQycfNiYDmd+U
n3yQTvxCCFc2ciTLYBPdWoBOKv/QEPw3PaPY9fGsZKATwbV90jNC0i2esUCe/15wHGQ7mcypMnnA
zAZ48G6YNM/7h0s+7arRpoopT4FIB8L7XV9r7Zomdsdw/FuGs53efF8aVezYzu7zncPfLxWJ2PKG
7MCI0dSTzqqXpYDP6E78nQfKxqc2ZHZPUkiwJnY9f63HbuBPQw7A5PCihS+B7vjgBp+2KQcXiYm5
Kv2/F7+eKGSmrPZYiXIMMrZhpmvBWYgVCkEDk0Q50EQxVR9X+270qLvpQtjJRkLJa2PP98j8Y/bR
6NSWCE0kB86EKOxn/vT87f/2qnzawiS2AjdiuLyu/fufevsIDtfW01F+GnOxcB8cULYs5HClhHr+
Ur+tOZ/GcMIoiEmQh53Jk69CGoX8AgnUpyRD8nW9UGtczA9ii+wWCRWIiT8tuacjFBxehCWQSa4p
Pbgcvz6c7gdQgPTvP2FKbGPUuLDZXk45kf01cpT2zFIJ+T7JxMqfv1ZehP4S0a6Wl88/+9PXzNRU
SjvLYEwKa+7pipybcTFzkvof6UlQOq6I/ayf4wb6R/aHD/r0LSNT6PK0Pni2iAnS0+Y1Qu997ItC
fJywYy5vEcaxpXkO/5lDPvNs1vj8o/2KXmNoIhmDxYIhL/63JE1PVtBYYHUYo37yUTfMibKj9pUN
cwTFle+qdF8tWEjk6Zol+6iUGSfj8zfwqAfw8w4k1fI9CBcStB5KBL7362emSswq0UXNxz5zV4Sw
mWVt5ZGuR5YUj3pm20uDhAhnHl4DNn7/aIo7crQtrxqQLOfC/P3l1IW0LR5a/yu7uMVBmGphq2L0
scgj0B8eDrE/OjFUY1GOROtoBvZAa2OdWtMeMuWy8aE3MEMvDmM00TwSs17Al2KE0RTA8UskaC9z
RsvxBvLUsbnVYAabdjnai6hirOMj3yzs8Li6jwbfHvFdpztuK/reoB9I7YmaJWaGtocTj48Znwfg
CEBTUVuWmjukgNz2cVpoOpOeWYxtsjQlbdnnX/9vCw41U6hTlvTkgd94urQnKovMcbf1A0bFPjlr
2o22BEq20WYAP1rWz1/S7ttfPjihNnmc0cRgAaKnRB4GZdD+h3jGOw81P/844QNX3sI78krnzh1c
7sCqNk4UUYtQNil0qtrezfO38fTJoWah7Sxc2LL8T/w4/v4pdjZh38x8y+xDCbCuvsprSBVvYUF7
+sYbxrvnL/Y0giA2I6GbxUGICzUKGU8WeYjFOFJ3w/DR9F2xPcgissuiKLAPaf7wXN6TLc1vj0GC
AcsGjUpR6j7JDlKAWVXVAFlvBpSlUX4X4YgxLm1UKt28mDkddgy8a/4vomHDulyknzxQrEmNVRFt
XVowlDx2ft+hwk0eKjb0su7dPKVCySKCwOesLTLb1loc2waIR0yHsksTh7ZNjGYQ/9o4AgVasFyS
syhNHTspEqa28ZqCoFz6S7Tb8rXCNNNNg9v/6H3zDsD4+i77NIj83yemUqZjUofT8naqC3syq5ZR
Rblz5pbK+flLPdGK5GsSwCSQTGICx6L/dD3PbUdPVQTqPg7ax2tNktZpiZ2oPZoI9YSg77P3CpAO
bwFPD9sl/fEnbfDPAfs6u7xcGUS2n0kt2BHpvHpQdBScspic7WZgq4L1zLu6nM8rUFj2TtkoyuN8
I6iZ04/BH9MiO0RyKnBoDExid+PvTFvbD77Jgqs4j9Px6Htrwgg6oOPBkZn9koUga5l3kSHwt4dR
57ax/GOExo5k7RbMPDj3FArc/MJVoOPR/uG8jX/dLvDGAyb51jnd0hrBVz9Zwv+fvTPpbtvY1vZf
ueubIwt9M7gTgr2onqIsT7Bky0GhL6DQ//rvgZycEyu59jrzM3FsxxRJoFC197vfpuYb9L4uo695
b3mfsMx1zK3JeHTvZlgtg/GLdhvbY3A1+aiwiPHDNr0ws/yCzZrer0qirRmaxhYam8lXBKS09VNE
/6ru8hG5AemMvblPgvQesZL+tUeiQchyowkUDF7s3vZOVF1hX6uuOZEE+nDyxLI18XDW88wcuT+i
F08dPCkD3V6DGmYXbdZamoOc1JWQ7KE7m1Mp29q5ZhEt2/TrVk71hpl4fsEMzj7CYGVKkMoWOK/K
BkZ4rZF/hjXhYI8fQyXu5lo31vAevbPJ+fwqRWU4C69TAGHEiozutCzPA4ToS2JZZFP6umYj5ga3
e8m6QL1hlNM8urZSlEVRt0/HLiXqy55kWDIvGrGhCRJt1S1pljnhiu1AhvLKF2n63PmuC2oeYTbe
Dk11ntMOSMw2NAHah5u17ur3djvpX8ypVZ8N5ChPonNwJxnd4irzFAThZEq+UwL/T97Oj5s1C4Kx
MpuZQ6lgw+f/SKepgH+82onLN+7XeBeYEcJyN69aGOCN7j79/In+8YD6/mYeRLnlmF8kvB8262hG
hAfUVr65ulfAERr1s1GCr66KIrvubauj/4O4es+I0Mt+UY/9beW/f024Ooxs2MQ/9iOdo4IqQzT5
VhPehcN5LrNxW1gGxLeff8n3n/TvY/j9W+LzAPGAzCQO5I9N5GgWmdnDlXkzBrJzqHk4LvAhLYxk
PYrceyjNInpIVKSRRJY7AdZDhCHnuz5x3PWYt9C+IOu5t43bBMdSq70nzluSE8EV20tRULyYbVnI
ldka9r3ep+XvRWf5pxJ49r43J/M5wCQHF8AKrV0YZ/GtVSwZq8jCXNCbjFkckiCAtSaY3tIqbhkl
dHiYx47+qo+tFc7cv1/UQh9IeFySpQygDOK6WJzRH0sCNGlqtP1pfrO75eKLxBJEG6b5fpzH19II
8hcL8511Z8YMPepGc/ekJaLv+/mdcZbd7Yc74y1kzYUPgqiEY/wDgwXPwILxgfDe4o7BAXAa2Zyj
73jBWjElwVXSLsY9Qgf8cLC9KZj2VMW+Are67qWLeC33Yu12NmJ7b80TwFkTBZ+LBDw9bDLtOplK
7zRZ064kMOcMBprfVho3beUyGJvCuR0Zu6SVikJPBt4DZWNfbQc7+X1y0wS7B5ng/g/kmcSVvC3g
vpPkEqnuy0R++xOhXNm9VhKqvnJHYwnUa2GhY6cUn4c8EGkoap0vIEY0y30bMwLw0hrWtceZ+Gg7
mn9K8K5flG5ltFjfYzn084u7XLuP19YGXSCZgW7WM5fn7y9VH/Juxmu6F73Vie3caLWVXmRiTQRu
1CV2EAO9xC/e0fiR+Mqq8mizYN3CR7Kg4Nkf+lhDN3OiIWT6jfQ++whshndH1E3aFUAlIRA6z9La
cuLmTVp6fknisT0lSaDfa31gbX/x7f++tCg12T6xbfNg4n4kA0IHdxRZKSUezAwY6Nur6HNFqkOP
WGNycP0yMxCOokJM2TpghetUuM4e46lkDU4SBCEDz0Ksm8r1MM3CrRboFwi91JS4zlxcF2vLGm/c
DiP22PFiJEe4fA8rNRmmAOHUi27VGH4V+sXsyJ3GZdmmWatdo4eEnA6UoZ1cJaY7DJc5zlInkVvC
Kds6rIwkOxFVywhcswhSJnU4x5ypH1JmuAw9L05Pa0otoh5bcywPosgXWw8PugwrkXFR6IL63VlB
QhyMB6MOL6uRuVLrIpQPFdyH60Gib1lViXTh1fpmZRwgpwzNDqGy+YwYPflESFKL96KZAPUQcfwr
4Ovv+w8rZXFDh7qGY87fcD3LZBKajUP2Dds+3Vsi2dIvsDwmpobcMnoq721WXUT4iPZlwpcJh1+3
x3zh54vknxYs/uqUzRbMVRts4MdnBKaUKtTs5d+iwp269fsNcedO5KcESepWn/vgjOqt206uiDYS
N50XIgB6yTqZjfMvPsw/PLC+vWDLbB1wLT8ydueiG/oKd51vsae7j7VrqAcz17S1B7B7xbnY3XQ5
WanSLosD8d5kxpQeBxkOOCPacOFDSC6H/pRonfU7zPnawU8syR5/8Sn/VjJ4LnxXBKl4Rxg0lR8u
WV9EUxHUdvcN1LuOn6gsHIWNMgbjndL7G6QbGTMlNbv+2m+c6ncx6162miMTVbTlVeriBHl80r0h
ezJx6mZCwimwbdIm53LHqRfaNePe7zf6v7LU8yS//e//e30rELcTJ9wkX9sf9KU2tcFfbvDfhBa3
Wf4qquL1H170h9YisH+zgUuoEgnbWGSpnCP/Mt1cvDVdWJ3vLQz94b/EFpa3/B+oyn+EHfypSLXI
NXAcx3cpbpfX/Uc5mCCTP5xxFJBA2pw3C3nfNAAdPizGps/8cnSN+mi3Gq5ydr5tEXLhr9H6944o
RXVwAkylVi22g84ma9xOQwvhpG85cCxcgFFrsHkIiyJIop1GzmRz7pgsXGFLkKR3LVkynxE6eS/O
7JZHYcT5VQvHch1oWbOu9SQpjpgaQFqBf8QoKS1PKZREzLeErK4B2uS8KyaD0GGUjvEM62Fb9EPD
pDaZLH/v68T8Nm09uZ/6Yex8Bi+Oh+1GIk7pIlzbWO+Wu/DK/OS1X5x4u3dTXohCGFTJJQXh1OKR
D+QBbKTbi9IuEeOqGBLfGm4IE3N9b+vX+Szhfim+rhhV41GBTKkd7WmOsHjccNJAekS8CNhCqWdS
NTjrrPOK6MY3ceAdVlHO9SSiaGKDqsPICXTChHoG0BAmI0P/Ogy5InEoE4kzEHKERwi+LSWj/iyE
7osvNXrSktMMB2OtCEeyujhzhT/XNk4mKXlCYebCKJFQB6Qp2CzgVFRz+gaHflIOhpkkezmoT3FL
gdyIAejOzMaouaEu1A76gEuHnvqQCQONOM/eblapEhyLzGt2sSPNR8gQHSo1pQN+4pp4D1XI2bqB
nF7heeJfknd5OGWTQPmpcGrxi+zUoG/eVcouDlXVdrus7Mm2g37grigEuoPfjzgVC1xIipKO0RXx
LU1WyXQqH9curoJru3WsVerG1V7NBGo2xVA8o6UhYyuLyMyetV7e5qn7BAUnvsceR90RTO3d0wP1
L7iZjeQaYtnSSDHesx6q7dRXyQVVbXSXm9X0jAxFY1zXdT3+rma0JiLauwmCLLoIcgz2o3C1W22M
8KSG1Bhse6+xThGc0Z2Wasm8Nrwmmy6y9onFinL3ibOmfFQTIZYr4prjMSRd1IIFUDTeGFYT1jVl
Y7oEG7Sq2OCB3x4GYuZ2TJPii8Uw9yqYPUF8mHSGMyMcnOF82WCx2WG2+bsBUw/nRm+mwo053TeQ
CmbQFNMhahZL8WZwzimGISrtbGtlW6N3Msh3JYIsmXPm33AWbrs4Nq+wma72CFE6xLwT9xoLuuZe
5G55YWxP+HrkyS+DKZ6NmiCDNvf9I3e62KDFtZEySWI9pny8jzjkj2S9N+cYMe2nzpqLYhEkml/T
qtGvtLn00lVdW95xyMdga6fyGy5D0d5wkDQKSI/cQS99hPTffYKqmj9P8CCfraFNnJCRRvZcayW0
E/zI967WUlN5hrkJvKHdUm5dDRUJ2SjM8x1wN4btQekch5HEdsKLslRigRFo+NVTds3ODDUOUUZy
B41zxDRFjk2IybbFKibTV5Ckkq+SVlNrW6unTQXaGULqQSKdL1UBHhlhrOnknKvhWOlBubYmx7zY
nmbdtlrzlMzNY0qL+jY6Fdb5WP7g1uoMWCuHJtX6Gfs9+6rAG/fEoADMKFXR2kviA5Il73oamppH
o1OPTBzytdPo1Ve3w/9TDnN1Z0XB/KVe8lBWBoZ4eBkN8ipOY/spFjZJ2jVKzBXBuww45iC+RtrQ
vbSEhsPqw8YvK/QQeRR1bDqiVE1k/Krgvn/LhyX7u69PZhcNG4az41r0nfXJFFGyh7NtEq09DNPJ
HJe0VjLO1aptTXr6zBb0O/WobZtqwXbwlazus1SRqiFbA6I50/qbXiX0YXm0gGqiGNJxb4p2fKgG
W/kERg7WI/xv/wsIlgZvh1wZKwQ9JqgyEhMcucg/VX3pvHZOU10FLvAVtusG+1ynY6IYGwwfVp0v
MGQZCPyjsjLOk6GpGy8OumkVd+Q9MLrFw0MBLmNBgHW9JNTqhK6jusHjHbU3ya9hq49fa868B2Nw
F7vESIX8UOwTUmw+SISG/VTb40lrFwm7L3E4rRrn90qz3xJZmycDZ5k2nGiAUKenUJ5TjYdcowse
hX8dWFl2EjoG/qt0/ip0NIJwXiosDcanSm8exyVb0TcaAa8YkIbppNgmOJjtdFIv72ujqTaaawor
tBH872NN3OTIbki0T6J1UzbGMyIee5eCa2x53r+mc+k/1CYuh6LOqzNME3YQ0cjjkGaYrDSRk187
wGGho8r+uir1eE9Qz5RA3HTbHUPi6p6VW6xLPRjuEuKr3+pRkWVvSiOn7LH9S+xG9pFPCLwMFzSs
HOmQ8Zc5xV0Rac4WpmZ1gBSJY7Qi9HVSenLSmtgjirqsdi36hrXdje2L2eAAlvsVPZiXfW6V8SWt
ZYZw2ZxP/VDE8DcVLCzbx8CsVBUZfYUwQ8wz1e8GvtObzpi6x5TJFO3b0Gyq2Acv9St/bTVa9Jj0
hroBfmt3yDBqPkXS3GKtZBkECAcN1kdm4TNwE9ph6K5ISBGhUw5fYLfnn4mY6Wga/eytQFuwIZ6S
++r7n4Wff2tIrTxYGsc95TeWRg6/g5cbrNCaunts7fSDnub2GtkGgDND9dMstfRrkPoIrXKh7bBo
0BDVR/l92ubWEZ10ssVptD50FCSbDvrF3iJYlbAfKi+mDc4uM0V/BSuORPB8JOqpNWhe9AlHAJxF
e8jCqvzaOkMS8tnPOGQZYTcJdz/0Vh0mDjznQe5Lu2AkKANzCwr8tdblfUdYETT4Mg3tdN6xRWur
ydI+GXirLwqZZJsQPbVy0UxsMr268WRz7+kKTLzezQNNuM4MYa2L8sHHXudIXHq8xavVXyHFN1du
UporG1toNefxNrLza6vQtIdAkTucM+HZw3WP17NV3CPUv5vQvG8xiyBWotLK0M0nHEs6Y42re75T
uGSv2xkjbTuu/JUDH35X9tbMJuxZt1o7mgh5Ne/c2mayn1McmQLH+EbwIlYQE3Z3CYTLlZlIh4Ms
E5wHVnc/AJt9TQoAdU9j+RGnunexmr13td7nMCbMuneWbIhAdoexaAIMA2MNsHL2j0U73eeJ8xlJ
xXfM+L+91K96KctY8PH/W7S+WPxcfxuTr9UP3dT3l/2pXNeXlsl2GTNCf2AsCwjwr26KhDj0pDq0
IydYGqcfuymk6QtOCsj2g8cP0nUcwpnGGYHHHAkI4z/wMnbo2P4CGjo6yArsOIwa6bVw2vwIldep
jQANyv6pMbtkerUriECr0vboRnSypjHosAYmQtM+IYuj0A6VKaTTsJS9cl/BNtsR+jG9NcS74uSu
SyccIWXOV2Ppet8w4vLWqNLcZq73Jc5xmcIVJR8m+xFQbfa7GEjdNCUjHWLgcaOYYmbqGOdQCAW3
OtoC8PSqW5jW0kVpOT1aZQMNwR36Vn/JrWHRxuDiRpnQiEovmXT72oBAzcNFri+cac5W8JSyUZxo
rGrpPwrTm6sB+jzcLIy8Crulc0lLWaizYmBhbHzoKLnOweW1c7dDoOCb6PX1otSvEmA6sqL0+qvQ
VLP1ajndOWZeEhgFMsJL3UmbP8uSxNrvE9//PoC/fAAhSfz0AayaVvxP+NpUeVL+CGlws3jpnz5b
zm/MPCANIDP2zCWP8V8PoW/zOAEWI7awGUrZywj8D/8IghdxLDLINoWRCEnL5VX/hjX4p8ZCLAlA
xgLnP3LTxWH2x6eQFsk28RKHMLLoZFGn/whLelAGClr9dD+S9UlVFGTCW88qroe12TeEIrS91Csm
oZ5wD5GJ5OyA802AtgvQtAzNwUV/gVNQkW3wk4hr8ioqyD0r2ZeFvtKFpQCUHP9EeIl9IKjWuMFW
zz60dmeQrWem9UsuXQv/rqWCHVJ4zzyn+FwRc+KfAnIPX0rlyxepz5CDe0i6coX/pn9CaGK/lk1v
3GBWxQlZlTFdY1eZvtyZqNWbjcq05SVWVBRhRpDEnVm3wQW7Kd54kDrz4Fb540M8OsGlgOn30KSm
daAnoOC05Og1t7FZZtWxos72j27gqTcFxnzOyyLDNVPAzzfKOEfeYU/jHf2e1YVMifkaMrApyk0z
bvZIl4zzsg++euY4ohLRur3VC+tpHvzxrrSqZq8sHbzELZQB/R0u2opo1+iSAqEnMG0TqeAy00Hs
yDlRb2mTcAVKuzLPicrlC0aZdBGj1fDP7NGAYlI5zusU8zr8NPkAjjHwaaGoj3e6FZvnNAKjCzuA
BHQfwci3tjPe088s+ZKnOt89yJ25X3WDbt24dlJclXBTbqyMJELipI1VgxD5Oo2S/oA4jOyjBPgG
ystyPXFmSONVMRaEvLOu+ZvvNzRH6dKsyWoLLma33GHwKsTM+qzUJ3eqpvE0kHhrYPeOi+6avPos
udcKCpRVNQEisJYEv/oqz+fQAUJJwiHV+Izo4ygA2dQ1J/Q0L052WIojI5aLreRz4yrb2uKIgsMU
NuS/C4bv8UpHL3tBJ/PQzsrZTqVw7ZBWLLrgkZXee7im25SUNdoLozDPpc0ChH6wrNqChZ6Ndhdt
gQz4SeDM/OoJklr4JCyidum/hLvk43ptz2qAk82dDazWszY4dFkHaMCdfZ0jvqEfjBWLTzMRb0Y9
R9vKG2T7BoeDNDt0hcaNgIU/rEkJ4wZXkukTYSbxcoylkkDqMkU3HWYBRkebniXqYmdVBqdKBigX
PNI0Dlra0zlOg8XnTuYuIRaFXNEHC+OkaFUOmISvIqNTb+O45I6WcLk5FJd1MmHP/9IttwgCjHUo
nE6++Ibih7UAkbsA/GlDFh4S774PNtI25EtDMPrlfQknmsf1zRQWlcvDTtSIfIncfnwYrI5LMjDl
vRtjHgXCr/DcF8TdIDm1gwulBxeuRWRphTL3WTAdOepXOdlerIDlkUClCl0xgecWToTW72qdjYOz
sX6ZvabZ1w5SvrXbucbZJoTyoqV6r62kSgU2bXVckOQIAoW4cCItEaPgHezuoceKt+DrIFRF8god
/j2jh+dBZyDDUIyHXCF8iTdRYxvnnu5lN+nEltEr6dbBE1Vwgv0UnOba5Ra2ycRPqKRBtmqu+Y0P
I18J6y6te7I4tQbcC1uoOVjrufT2LljGVs/T4OSAGKytQZDjMEJ/BEEcyRzazmrqoEHzUGBy3uBh
h3KeHaswq0E8TGqU18SsQrafauzoJp5lhMH2wS8zLdgUCF/IaUYBdCDzDvJTy5aB9t04tyhHuYKF
PT5IFjrBrCKrXzI9qvfgaagLkNucPYs171IxRYRmps38qAJKuP0IGHGwZr7wmGWsKC0gJW+dm5px
jvR5lpiDII3YWGWRiyN+B8kuxcdg19nw/EPw6GaPbYb9qhKTrdmIJtYUbm0s8Mmdua2Nyp1XnZy6
JBxLcIu6m4xzikaFSXJTgOsS7MN6MVQbbKqSVQrBhieicGvjJqkC41ygDEA8Xcgl0i5YVo5noPU5
2mjf6tDEofQtzqpklwiH1b1AI/ArgkuTOEZ6ZcsOuZPhEWL1vubhePIivV0AGLNe1n/HwOqmS/rg
Qk3r8T31ZdvrB6Nu73sEtOMWehP7W6NQTmByt6zHYALVAf8MLhr4H8T79y0tVUZSrKU3sJScyG+6
Q+orkvXq975dYgAJ24mnK88zDHC7gcsLZxBslr8ret++LPRpIxxptsX2fWetKmG4u0H49cVIrLK8
DHE8Zc/AbOwTub3sUkY/JDubocQrMgdCcpD43RuiWxixcIDEGBwaCaOWWR4juRV6UnbgIJ+Nm2F2
2MiI3eEJBk2QxgoldmmIWyhliNux3CkAleKOEmLBXfF0c6s5uCogv4gV/N2R4QPu1Pn9nJKopCdY
PIZ5q8UXjlJUgC0uIEe71HlqsgUgo7rHiF2wxVSQC00Sr6y6cd+qsrhUsdEcmY12+oDAeVg05gxS
oNYfqmA5iJRb0vBPsbzijPHvDJhNEc9ub22bGg+82jDaG0e3qivVAQD2fiyeEjhQ+Woqo891a240
s6qJvwigdbQLoJHyDDC7Nwpt2LftdEDjL6+8NMBQ+I48WlrroH1GML6VEBa3GoKoOxRkq7TwsK2x
Hf15cnOpcU7gzhIdQJIKdtWUJ9x2MfSz9M5cS50AVCKQmQ4xZCVw0K3tNCR/udgbhBdCTrQluIyd
WdusNPtg5SXzFon7cHRSVDYhUUpTj7AHv2uGx1j17PGWSNDoqg4c3PREcNVa9nzrj4u6N4Wg5yUj
oWjAvLjxDcaTbfTVtaa75W0yZ/4RlJ/Va9gLxc+vMHJIJZJ6CapAkjTA0NgDK1qxDvlbc8bXHEeU
p8krnuzUq/NTXiv7vs5EudFaNfihPTfB1sc27Hc1NQGGLJgfqiEwV6jBzU3teAnD26nZTlpKqFlf
9+tpbItN4ctRhHDTM9ieKr32G5FO11wv9y1t/XI7d4THTXmib+JkeAqCFPF/Qgi4Fw2fe5JonCT1
vsRwbx6EgwmCkWN1ZmXg7SaE3HtFdD3lT+lunLEYv6adedYIC14Zg1LXfiLm+wJTlrDyumJbTZq9
i4IeY/kgsTcMUM41/hKE87pURhtV1NV1ywBpnWUF9ckg5Cambjji+WGAZTXa3gkqhcC/s0+VBa7J
RSvxsKxxE3SxEB3r2t9oAR1jyo4Fd6vI7kj1YzrnHzXQ6VsOAeJG7b7cxr7mHnLQ/Pu4skKLSdfe
pCPc+csJYU2yX4+AvHvQWQG6O2kvinSJdSqb4HpOnfsuKUwUwKX+kDUpKPKUt0/YCWmnqZA5OeC+
x+sGatcvbQ+vaB0R13JsEabt0qStPqWU75R3XQFinEIMPZtN5O+9wYJgTipzyMnrrTPf3naeQ7or
gOlhQC3+qmXFp1FbfDUNLydKoWnUVvNYNkQpM8UDtet2OkBU6PgZHvV5AgyGvHwXxaI9gHS/SRHb
G7M1htCQOupfDIQOE0ON16jRAf8IARo/URFvqK4bKsFEL9dTpmcbAGr3vBgT3LDzNxi7wHdZYcHr
7XU1WrtC4I6vTDzBHaS7w0l0GmYCyAtT5j7K9RuuHUPPh37IcmOD4r0hmtqr8bd8SCIDnhiaOTvf
o8Lr4zc2/3grUrOGG2zIdaT1TBljEdHlV6QW7lpXaGxMTeLuUZEPFw3fbJ9jD/8L4G0D9o9s6UAE
+JvbVNeJ4rlIrHa4SJKbDrM7MUxopmxLGPeMoafOH1Mv2bqEGz2havRZ4lZR2doxwRuOMOOsK5Lg
K2q3+BTXxQ2javWMULK7Khr/2mVyGnJ4RY9FZ2JIOyi3WSGzi4hTrOspeVau7PRDkWEUe9RqYza7
PbtWsAVq6uqBeDWNyimmcSNDqA0Y1UoCMlYj9hP+S1TnbOpRmg5yYvvGJ438aAR+eKmnYKLMfHIb
7DwGQB8YJzh6Z734ouDUNbt0ckOfkTKhSEPkFFe1jsp3izZ6Nta6w6id1WMGzcbpqEFFI6i2UGpS
iLgLgzRMaplPR92Yx4fJHIwztWiOmnagLMfpX/6C0vMjPQVrKQNHZmhvNNALr+ijlIpwijyRbZLu
oyrImzWEQWt8nu25U59sBpn11i4wo1hXJTb17gr2ZbL7C+Rw951g91ffPQNM8K8Q2vIJAOOW/3gL
t+gj724Q+BvOZhvvnTEg2ykqF0pZxzjXvGHiI2KKzUjuEisR8VUro7kEzVIR9kStcUbqbdwgkaaq
/Pmn+ofLEkDJc3TKdjJYPprHASZHeNPa8b7UKP1qRsPk5uFLElCRRTmx1SaVT1fMFEdaH8uXn7/7
B+3h+13h7aFZQfzAvvwjrFhOXtaVPXFczpTTCqUGRnmcOLVfIKUuxOQQX2zhKnDOvEg7GEv5Xdq5
jdmsXUvz1nYnHFpXetbGYg+XEk+pGpDydxU59DCwO39FGf6Hm4hIy0DIgnM6E9qP16sPsDKxsDrZ
l1GPqzeCaozVhJvh2tI4gVOHgITlxkX5+kqY2vRQt2AVtaCXT6oRVxLyx35xCRfM5990zuUSutRA
trWQaiyDY/hHTEjDR2HuqBuw7MaxHD2uOz60QFIXBcSjsCte2l/03+rNNjzrIHv6i5IZbL4zGo7k
UCm59GBc2Z9/MOufPpiLCsV1fXyXgY1//GAeJkdE9NRij+8AFSpZA1XewegbIA9QFVmqfJQi9+3D
hCIFPAHgODv2ttk/dHYfQEpBcHjRdbyUV6QDURcbyNx2Go40m9iGJLhNYsIjMa5cavgF6ykDnSdb
g6lAaeo1Y3fN8K99+96UkpYxPnTzggKUkxwfGA4zLMc2fbxb6rhXPNlYW7PySYR2PEkH9PPL8UGT
9H6fvIVziwIKCBGG44+XQxhaneAfou0s4bAHwnUoxdGHAM6aGfn0bPzBaTL9XnsszRnwhGkhH2tK
uvlxDFyuVmwZdCfOjFyJCR2/5WLx64iaLN68w0OWKZeb3aSgNORix8m+ikHAQkzS+ngT4160n6eC
d4ejDHjjZlPPCqEheHv/sv9Fon+JRBvuz5FoRkEvBB98GAQtL/oTgzZ+wzgUfTnLxENOtSRW/5n1
EPzmwf+0Ica6PpKxv3gY2yRXLuMZuHVIueHGsgv8gUHb+m+4vS7aVnTk3yOw/5NB0IfdZjHCRQEM
34/wCGQwH2RJRu/WPV44uOf72gJplbFzazWDvMHD6FfK9GWD+OvO9ofprs61gIP7NxIfhrnaXPtG
eXjHNxDEg1B1yPQmrsCprudg8/NH9ONZyPvZ+iII0VGEciR9+G6NRuUAdMf7AUzwGNHpRasUE3Hs
y2zrULZY322s0TfOg5uY55+/+Y+SRVwFHLZxRItkaJBM/zfGca1R5WI1XB7mpm3fCuSecMqMHix+
KZDGaA4ukan/6iv/wyV2uFqLXm1Zax+PMxSuaTP4XnFA9DLeZYjK3hgFsEFgPgI9RQd9+/nX/Nsb
QvNc5py84yJ4XiYsfxUfpLo2StqsgBAcBGYoyYjjEgBEhW9pn7ErdH9VYfztunqcju4SggKWGpjv
Oru/qB0mZcAejsZ+31VjTXvqRnhgU+8BY/kQ7Itw6hLjxs9L++BNmfFQYzRyKSVgz3Ksz+Uq9pT3
0E6mCW+fqXqPkpmgB2MMxk/s1r9YBRQTHxc9Oi/D5NkHk4Rp8DE7viyoDdOipS+ka7fPIOtOdKXi
nMoaL19M8OrYGI4ECuCttuLgMs48g9ODRlG7R6jouseEEeWhmKTzGluKw1O4OWtJRSC4Be3OzZiI
Qhx7NBkFFi/LTAaP2iKsM4dTuDMVx6KG6BGo3pz9rXToyKCLYKj5DvFKbRofjNYd7yI8ePPV3IAo
fQEykNOaAe7Yb+gLzfSqsQDtXHYJd534fQYFAYD3Oc1FED3UDQDpASLgomXw1KTF1cqchWF8Y5WO
CfOaJEnH69YOevt+LKfhhBEepYrrpJi6kpIDuLFsBM20DHfGXo132tAiistqUNwxqkHEU1O+zA2w
L7xzjtix78HFC6u/02G8FjgELu5Zo54u8dON8+o3OqSuJqdQKfqIUc1C8tJqoFKn7fx1MifOK/Wd
SQoXiPuLW7VMk13coBRXlmKzs9FCYQtJQl8BzY7OuGRMYabZAo37g/P6Tibz557rtoDTkGWmhxmr
vstQz87re9X2Xs/U1uBY26lKaJ+CcemDFAjJw/e1KgifRGZIPlV3nWQjA/G0ouZjqClfzKmXaqcG
jLGgBU2ZOAZelBSHrNbqAmkTiV/dBpKJeH4vrNBwMsRpIfRC9Z2WEVhfuvZrtczvsB/h4V/qkQAU
6CIJ2IJvVC4FEyk2WmhjzHPVQAGEvimr8Y6EFjmQMGFySXm65cs4khYTxvQrS8Jhw00KhGEdOpEC
Ug6SCjUZbCze/ZiR2vv1t8fWCa3Otzci87w16WQCTx8qupv3f9NGEWzsSU/ZN2ax1/iu94K5zXrA
yneLHzsLWCyPB455sIWUSqPoyiAsToa9GjqkTaMfME3xjAbrR6b6cEXJyklv2tpVEkEESsDxUbql
DrMqqrAr3TJfm1YRTCnMNvPE0A/YLnk9VFUGmPCCVJtoTBe6dFhj3TZFD1LSOq4EEz1GfgIX05M5
B9MLeaXDWz9pdc8cTM3J3TBp5vCsuPxip0qymRWBHQMAWwZ+SvUXVrC1V5rTO1xndZZWJOjIQBSi
Mpi2gYVVqqjHw2DV9lb6qXXj+EtSXT/sySMcr9q4Gs9u0VWhkGRjuqY23dhOhkWDJ4xPCvLeGujR
XbXTaNxqyIIfBlETCdiS1PS5tbMAZ2xLDVYI0328ol7t93DSYgI6dLOCe1HNNwDg8RsW+MwcisQ7
ohdzb7AOAznoZns6QaUuuOEjSUarOWXOV8q5fQuIVhzWSqMoXbO4g6MdAVatA7tXhLt4XnSxAKAB
RjT7qRUx/MOmfi0NL71J8d639/VgsWXTwbDoGh0viNWUOepNGPxhYTsxK0N5RrJLVIoEhi2zk2Fu
GADBv3pxMJa4FMyh0pUX+4WzcnqGXCTmRJf3eeH7WGxSGcRZVCqvmAvFl9RxlwEtyFmq6ekzYxUe
rPfBYKTjxJFgXnLwZbBgO3iRrzlGq7Pr4JSTpOVa8TXiLSCP7xwdbB2D55k263PRaNp8mIXd+Qes
JmhtAclI+rMao8mOLrP/L3PcO+6mKYk0CWR0GjQZ3zWMxQ6xH5zRqtaXvG1epwKUniVoXEjW63Dr
5DoRvsc+70gjOQaVND93GiT9EFce/RrXSe/RdP0Mnk0/HBzsuPq1NdRGyHPpEab9/9k7ryW7kSuL
fhEYcAnzClxf3rDI4gui2EXCI+Hd18/KW2wNWeohQ/OsUIxGajX7ukTmyXP2Xlu23s5HKnDDzGge
dqttPpWJV2/g+Nio48tk2tgLqTNY6m0xBqUVVdfEdNpfC8Pi7685sdqPIsGV/NX3prRFKF1Hcrd6
MgVxGOeDHeaM+C8BsQ98dSWq15Xm+efF9eQhBSF94yZEYWR8pD16TyJlFjPqniFuUovUeMQvrSnV
wtwY+VkbYh+2KRg5Ngu7iNtrEqkWktUz71qbF44FAHwlxAyne30b2EVq4pqTsKASs1kp0M5gZc2a
WkqECwHkxVt+/TbTbM7+j8znn3MeIAK89S+7iZ8mLNDGqpYq+vPAJecUDgG4bGLLKpbgbMX+JdMD
2iWxmbPft2N7wMPPPjgKZVf3YfxckumphZmnzIUZh0kZkmjMcN3i5R0xEUDoLpzj3FqZEWLCflkJ
DWKKo7ZJl3zHFr2fus4vWCaT236qkEAO9WRfovgnIO2sBQCo2r1WFk6AAPoEKwLECoIGZQbrUsE+
XZLo024U5wz1ag/W4YTrhGnU29syKkFroEkyKolIU34WbtLyoikYB56VAP1I7Vt6jKQMZPjLyZxM
p+oAEDGjvDIwClqhDkTueTJJxLoxxci7TsuazzqNCn5ctUTl3tO+KTpOC4ecTaKTk1h1nCdPH10X
sqrtnIa8y5B/NmJ5iDQpnp3EYGNdWpQNU93ORI0VQ0ZfdDBiIAArUa8wGZ1Lm6Frx77oGg+F1PRT
PSTa975t/H0yTP4M8FD1Gs5zb3OeWBZegaItbHyabBa42TqICWXKd60LQZ53ktJxaxvJL14INcse
ao+RacnMsHqI1C8K/52fCcZGuSk6fkbNaLg19CYoV30julpLSZYUka7QuDax0ByV7vTgWLjxHkZA
704NVDGJE++eeEzf4ahCOmJBH4hp7e4gBWqx8THzqJbj/Tz1GDMMyo1Cl2Kb6jZWmqgoUzAFSlvh
LOa+JJ4KeIWZ6CdM9GhByn4MU7gOW/6PGFgaNqciW2sic5PmXnrsLDmKDXr+fnrSaEEGY5dw9Cxe
eYhNxwiW2dV2YBDPCZkOqmoiZ3TXv7AX/NFNad3FHlu61cbDDsSLsWlXo4TrB9xEYm8O4r4w7uH1
w76lDEFFN7bMNnMqkt4p8+8aHmQGTjI6+KsskRQ0MIhwYE0hu8L3qm2+a8Vy46N6OLKuKQyGRr/x
+1q/YQw5bka9DJ1uKZl1i2ZLbRwxphnUPEPPNwRnTdvZtm9snApXszlUd/zanMvVXJw4+UoicHOs
sJrV48Z1trFfXA05kzSLr+pGRzjyscYi9NxK07qWY5nJkEEaBeTc7Au/IFV2vLVK457Kr9qa0Eu+
CycSJ8s6x6yVIIx1FMruZDN40bL1m2gcfhB74BHeAf2Ykk05KB09FcFI6jQncBcsgDjZQRKVtnvW
Tbh9Ji+GxtSODjia+qrL6WOTZM1ukzqqebSOEb99BBCku13yKYOFR9m9+f21zX5/K/FoRABKoLFA
Lw8X6q/XtnU0M58Trz7U4lz0g0g3oSyyEn//Ov92+/FQ0tGoUKgLpATv2Q9+lPRDJvv68Na0G+jF
PjZM5QAsK72UY6ury3k7/P3r/tvVn9dVeZiOw82UgBH1+X+6JXIlL6xMzvVhzgrnpdfAQJXdzAx/
QjKENL+slnvHSdiLm1FVub9/df/fv10kgtyKecB5E+87pUuX0T0xHHmYRMQFZPVa85GBlrzIXMLr
gj5WXT26qVxLVOXNAP3v8ch/O3Z/6NhZgj7bT7/WvxlhP710SUqEgqx+7tn9+GN/i7cN5wPtNVaP
8Oi0QSj6V8+Oq/wH8EsWek2TTt7f2awoutXdXrVAQLYJlRT2d7tOfEBkbTCbw0ht0yo2/iPd9i8r
i6YSXR3M2MjJAXydReC/rGvF0od3PDh35Yi2LqzSebhDQKoCJaem+/LTF/MPE65fH6Lzi+G4RW1O
YprDx303iYjFbKPl7O27RFvq57PscemR3+Rpz0HLAKh+jmm9vfgjUR3/j5dmBqqr7hnRfu/aSgRa
GXMvwaysSg5X+Zgbt4prPxNFjcQMIRbPVae3FCcdIaBp8PuX/7WrpT45/lJYTaRc0Wo13r+8aUGz
97PCuiswTZHrSSbIWYuExiqV6uXm0vP+MF8xWSM/tUd/vChLhV4RXWf3PaOnqqtoiHHE3FFIIn7k
+nM0S4cbNygOLu2qaLZTixcfjKHt9uys/atTc3UpcGNZYQOvbI9UD0dbh7sp2q4rBSedNOxvkYCi
fTGedZ4pnhZGcigsE6A3FXXw77+7X7f8t4/h4B5E08ymb70fAXpM94bZTcw7Y9BYKwN647kYGO94
3Yx+FwMXMHxuer9/1V+33B+v6vN4QALhhf13C4Y8SDebRWvcZepK8Tb8BAf8Xc/m5u7cchU2sk6M
UQyTzgfx71+fZ//9j4cuHHqGowB83vtnZfT9KictxcCyo7oh6oFZ/IGuy4g67vcvZfzDQsEEwpOF
Pp1j/L0ZPlpcgiQYIN/ZqU9Tq06ob98k3JGF4nvObftl1B31dOpcV950bihs5tssT/4U8/dPH9zS
bXZL0AEo2N9tEqatSb/RI/1u6BseEhuVp7w0MU+NwXkE9/vP/k8PCdN+9VzyL1gF7w52o0bAplmj
eXdW+VXEXa1v7atzM7PEy3q0RvSvaLdZ5Wf9XDn6BE8vSjaBaGSVF5pSxMaNYDSeg5W57HN0fecW
aJKMNDWwzfOUCYgD08lP9KHY/f5DvJuSnxcrIAUCKNEwoP5/P5ggEzIavMU37qIoow+8KgHted3M
fYmclyC7sPAm9j3A9pfnqxlWLzXaXfzmQDwS1UOa29wu12nl6mfQwHg9Nzx//z7/YRdUFiTqNps3
S5ufNf9TEUV22DDirDTuxOryhZy7hNzl62dDKVm5Qf5pZasT9JeniLEyq5ozl4JRxxHx7hUh/5qZ
ni/d3cQV+kKgJ38hUED9m8XFfFAS79ZyuAOjGaeMg8GVVAFeYP8hHXLKaItktleLyInbs/JVB+77
nFo2G6daE+evqOPUQK6dqi7A6MqL8/CJQbt9NF0VUAM19Q+gNz7B+4/FJ+F3Bv5rm5Ay3s8sVi/3
XYbF8Z1kXBb69bIik3W17KaxAIceKkKJpzBzx6zfmII+R5hCX0l2fhKnWVDwz9bDZa59ohPMcauX
vbtDYqH1h8TpcAVWRrwopLmIVoT/GK0xfkwaVx3AlBtQjaTNTMBuuQP6btJtdJOMEtAJ07DlCICL
l2fK++vV1R2G/+TC68rsEi+qvIYH5DYbT7Z0V2sINZ8N5B03Bsq1v/S8MzYFdQAKU9Q2JAHNY/K6
CLk4p56Usk3ac36fUHKWVgCRqr5tdGV9mBM80wF2Uu7SLmpZnLauVj8NVUHf1Ypc98H3geYGTRaj
2mnNsaE5BUiKARZa3jZ0etP7ik2DsUAFQBU+O5l2puoC2cSNc8PWjhHDuEszHiip6zE66Y7vPyzT
aAyhC1KivdMmdCt0axQ8DF0xyjcuX3V968Zl0YazbyfRBg60/xQnA8duzhohYZhH7qxdh5uIHp3S
ANm60dNMOFs+Ot+mTKg8RouUgFz1RtUTRwTIH1tcUkxAKiJm93DZ2sFsZIV7Se8uRwkeGYnhEY5c
Dbpbn7iOorN0LFSwhPB4xi5eyO8hwSidvaMNb/WayUsPp5nIkCCmJ4AlO2s3vlXGRKHY7a7100A2
Em02EvrPyAvSkzlCmYDyaX5deimRZjbdHtZKtDPJUP9S+h3hhZYGKMupk1cWyvwtJjW6J2srrjb6
wM9DjExf7YF2iE1puGPIwiqxs9DAnmdUdBrgD0/2rzaWALiraVw/asJL84uRlKfcPlVV4ZeP7hhJ
nex4ZH/S3ZQu8fI5TWu0VU7OwMNHikcuEc0nUnxyO9UMlLcLgablxssNv/6sJaNj8XbzrFLNrqX0
doxYKX7ATdzLPOebrjSY6nrsUQyxg9svjQdNcgvkCykcieXFR1rY/GJLhDWiXBYufyPmHlrbEqlU
SgoSGhXG05i2q4Z/Bjk09bPfdvyyjrHyo6YMZ0JdbwlnIvWHqUDcCeKNR7bs1I7vBtfDAr0uTF0i
MU3Yc3XqVcYS7EYlE6PzzPcs3OnoGB/xSmD7t9mHXKRqtKBo2wcNT6gHpobYBZILBG+OGwchR2cH
hmoD5EspL/IqNx8bXai/Sfkf+n5kf2Y7i3Bk234Zb1Ba81filRF0MKYUPqif+AurS37aziPf66VF
GQ4RrUClQ7aXkV0POCV9DJ68q7dREZFt96ZwONRTjR31vEdSw3mXkeAQBXKHzhD69Gvjq6/SV1Ow
rhv4j+d3Ww4D4yWGGviusBeZhHfhAmvOmvscbVh7c5afxzEDy2HlFxltKsNFCQdHAymAaWbL/Vnt
b0F9xTlloiPsZ/qd5znBYvLdG+XCh+KR5JXyZOxeiUSb7zP1n8Z2wWITo6s56vnIPFBp7sEeda+1
6nw2ftw8gx+g+gXBvtyfCwUSe+l/njsG5kx9f7bPtEqXMJte9opD1OW7UHMCyXj/Gq+5htQ+0gkQ
J+zhkmXEb2eqd1tJRpZpp/xlqqeiZzpFuJQEeQkjx5IzKHvZkpsMYSN4vy9Ot9JkJCcEUAHtEd75
yJ/BeSQnlD+EH9JtPRc4gypV8jXrX98uP+f+wYKqnG6lWOwitLW8YShSO1idJrF4l6Dj7ZfEJdx1
z7HDG6zNGam/RzpXtq1LI/paaIRjBtX5ETIigWFpnFtVBnHy9MxB7jx7YjLpY5HjBuFR3PFf/Vjl
hVS2YG+T6qqSJyVJRYvyjShnkMMvfV11lnvk48gLa9ScewIuFkSpScG7HQcSV5COocVQy1NUhXGt
x4QQQfFQffFspFy1SXoZruoJxMShxOpFleZUrNoBE7G1pQXEm4mUKI45F9/ZWSU3j6n7mOXQkFAg
Y5h6mwIUCd4WcB98p3Nd8vnPm0BeWGhVUzyOIa432v3KJtb4PGG1o16+nBjaIpulHOuN+jkzJMwP
1bun3G8OTWTxq6ZItjYFBznfw4Rl6jwnpt84386kyb20HhlluV6U5dZMV0bKMVOVy7YFoQZsl5Vo
Q/LrLs4+KGwwbBhGW7D52HETd7f+HJnT0ZPqB8oam63JlDiF0Lb7T2m/zj6WrVXrtqsD5CkwPSAq
gEfi8oHJqnixssx4NDWPO4CfcQ2xz1IXYBSMec3FwGYYZQxtl9Svn5245kFvDNS650/ISUSN3Dns
QK1k7Ha+8K5Mr54h1POIxlxRU7ZuYti40j4ODX8RMCI/y9mIt5LmQY9PdbfOx+ay6qwohiUYmLyE
zw4rEXme6WlM/s1y06oxzvlba+tx9jfZZBTrplVvJ3H4FLkyLtVDz/NaqVZpkVc8VutiwaqxVms3
dIUBi6GL2Y6ANKThW08t6VrwTAlLfmCBM3YnchHNzzS6zWFJBYIJ4Q+FuJ9b6FJhNakZgdbq4sWe
1c7C3+0/ncV8RTFg5WqkJrckcU/FqRwd/nQxJGbzAA5zYoko82q4qsMlJX+dvW82M22PZ0alKaLX
U1dyu+e+kpSsifMX8LYXqYv7qPQN5421jV1OnPPajcikQw/R1wScuunyteUYujuvTxs2zj6jEbDH
4K5yXQaPJYKqmAUl8vGUxAvg87cFAZLK+14T+TmGpRpiaUTlbYuznsRRdj21KhxwhIgszYi5lTIX
Gk2FOEuobkPeaakMQaUY4NVExU6Ev56cw8akCUG8FqOUVH0gbSpZfWkrirAFf9LtFwqhFmKVaVwb
Nh+BJWc8CrJucSsVMU+Wizvg3nQZxe0wHiI7yCRORCs1bnBzr3fc1FnUOmScIeyVe+28A9p5DwtG
Ri5fdh8p2yRhj3xLlstMD/HrgARlia1lQhXfsynIuB2jXaN5zBir86gvG3oeM6tZeN24Rv3yJpeo
uao9+WreGIuYzz0s8LoR2kKc22R2S2YEopl6fRgNL50P/TBWyY3RZbo8IhE2rt9m2MLr+T7iVLLa
dQP/AYa/gSIk1nK0rxMWygpuF5/XhWVjI/N9GLy5vDEtAV0gYiDKzPcgCAkNzlM63MPZd1Q/kgFQ
g8kEjEkejtLiAYa3cI/6ghNpSac17Gl5+lQoi/OUZ/j2RArYPJBiWmd4d5m104n1xTXQSGIxx7k8
pnWdXVl2Zxghp2Z55GY/HyoDd2tY1HV1FUlLfvfngnrBMXGMkjvBCms7s/e289z1+qlRm/8pi2Ia
kXCOqakGW3KDKariSFqh0u+6ahRXRJP2QMYhP09b1vx74xt8SZZAqksHEEY3qImDhdwZLN1IjQNI
dUZjjdkyjxmcng3BGB94ZtRFOWdWdjERXKxeVTF1dYZTt9GK8zU3JfWBHU280/l8mEQJ+/aKMyL/
Js+TjtyvUQipM9zQcM1GnjJNny+GMdbcGox5pqTfPXuaJOMpAmc1q1ktVtNU+Tun2scpPmM4NnBY
vZrrgkbFyu0jdzB+V2K1OT/bjMNtKGN2q1UpC8/S+/O+Sbz6fLuiVbS2S1PxTBSq3qwj7PZYQ5gU
RbWaiM82zHNlxCdMnFKt4RHqlf82jbT8xPR058RqZ15XQHYhd7vkYArIWfbo6N2FqPEWUP8x0RF5
419qbxVGw9hJ42QucyIej64LrvPIhW3uDx33m8AbhnYve8IzCySVHncVRNR6Dv2UCQ8tO6Ecz/R5
+ErcDHUatHxsmfuz+9MZF+cxoWO9WRslSVcSs3ZVBsa3klno5XcGyTPKCrgEuzgvXW/rLL2545WT
x6Ql1QCU3XqZ2Ev6sR7g6nU8IezO3HbWHQfi4JIwRjYa+Yi1dsuATs4hEsrK21qtBcIrFtpfQ22J
V9xD67eCqvK7hIv/NJkTsjrqKqhydadfwoGV+4LmymeCJhykXFFUJIgbSK3bNggKT8Ka02vk1egJ
Mif9VNZ9/EBC4ziHQ4lhKe+Evl88sVz7Vh19TAhm/EsCdmw3osJ9SqVc+fHtWmncWDHeT0bo9nqL
W83/Wwn53wnPHyY8UHxV1+83eJ4zHWTzksv+5ecZz48/+GPG40P5AAiipnNEXdDsp6P8L0CP/eE8
vNNNckc8X7F7fh700DLgf6ZPgsCXVs//DnoYFQDxQOWJHwj3y38y6IGS/K5p5JMpw+iD8w8hOP3V
d41VhMU1qQauebkil4rXfUrscx9tpKkH5dJdEVKH/b9EBxKMHhjHAHDJ+gzRwDFCMzUO3VhrlxHv
nY1GK2kkNDIkqLO7knF1SFprOHnN5G5IpXEu5FBpD03VEVAOV+qiTz2ceHbpPIz4QBErEIYO3INi
xqgbGZRKyOF0wB/55xFZTau1CvwxsvZZ40cKRzcHiYgPMEppZZTtif0H8nwT3U1rczN3kpLN0AO7
rI1D09UWiZReHrqFcyJxhGwXwjyRj7wOwDOILK+BDo9tFrb09q6iNo63U69vcMFyYDpc/opO22J3
M3aQAda9kA19gNjca5WoPvkQpbckyafkJdnbYm5vwGHaW+b1PfffHj4FbQjAiRQnVok+xigN7oxL
Y+PT9PzD0g3pvYuWiLaHsQK2MP2QsEeEGXU9HuI+u2kXX6eJlK9IFVIjwBeHt0WvSYgFAAVzg7YK
aLKZm13RnXDIXiUGqjpkZPe+Xk7bPnL3fjkcalvluRQmlYsv29Cm+N6YkY43JjOIkF2eRD8u4dir
D1Hn5MgO1L3FMsRhKzQHPcrwtSQi2Jrn8lRXRnpRo8kJOdC3cnV3WlrUO7E2FZhOLK4pGuaggQ3n
Rz69OgnqLzfZqddIe1osTN+IKQXJkaDTGOTMO9OO/YBwy+Vo4ix7dLN6PXaGN25cd2p2zHTEzuw0
vJwzySGEMCNZ85C2DI5N408FoRvZl3qu7QtqsCNG7zIkMazZDF07kQUR7xnCu4HfYCUtCm2bZ82j
7Jwnb16B405uEI+OvdMqrMYIv5O9W5cvq8i+ZE0PYlBGLSrMqdrqfqadGhLTbEgaG4aUYqMuP4BU
A2diSXhtfOfLTO44WxaFIihgPfbh6EGftDvCpI1eHJE5G18WezXCvO0uZi3/ui72vAWZWG8zSquD
qABZrOAMkc2xFmDVNRs3ru1DstrD1ubSFyJQa0h9bT9rXV9ucneONqipRnDsS7M3PH5BSXDFzslK
kqGt7GNrOvEVauhyZ3lfY7/TT3NMTSdqR3skr77sQuiL9sYt0vS+hIIcVp2jYwVPln2d+u2jXs2E
n7p+fr/iQNl03XoFPbrYeVk+oZ1MnN2KGXUjGEdsq9lAfGBq+i1Kk3Wrr+AXaREmIbnq5ibprSyQ
buYcDazFYRp74wGKzrEXo3mBXXTYaIBSPg7C4lv0ImtjYjkPndifNgLGZ6ALyYRCZPrHJbL1oNcM
AKhjs0Jqrt2QY5kCes2rh1yzltsIh+vJwKIuaOw6CUwZLU+2Tu1NG2YgTjgUpKFYKDh3vNXh0tUq
gm8c7bJCf7iXhERjyP+ajk4SZpVXHMfGZTyA2HbjrnyfNXQZarYiC1JL/z5HibeZARee6nFFae70
D7qXHvEpOidvdRlstOLeQby+hbojt4k/N8E6Fc7GRsQcmI3/19AXNC8oMo3htqBJTr5xahAMrH0r
7XXZFe16Aa/gMp0Uh9et9gi3lGe8qnbEVrTcurp6syg1EH0YLzDs9KWRMQ1Cb33oJGU3dzPo/zn4
sskb+pD54kK3QJrQNBuWVOy0V4vp7obSfPEbpSVLMysciXR+iIiWDEvX3xK+EOg8avvZbr6N9DwJ
YV+ia9Fm1l4vDOMUeUW+ywoGCLnqjC19XtPGLL0DOs0bWZhfHKe7BN2aHTsxP3lTR8WVOn1YLJZz
HPS0evT98VNBTNCmrt1vTjJN4UgAeEjo9SNg1wvX7tvr2jOZkLdlIBh1wNohK1Jvb4sEQW1Ern0Y
Nc13won1TQocOhDrIPc23NBNBBpx20x9cQkdqN1D7eU2D172UGRVABX2i78gl13s5SCLyrhYnWzY
EbnS7HqvwHfv8YrVuj4C8EhvydO+zAwOIQShc5BPZIfnEL137SAElEjxoAhFCMub9GJpumPcNnUw
jhY8xX4wkS5yvCRkzz4X+fx5iobh4C7uqxxMkEdxkewG+l974q60HSgfDO+MF2+IjbjVY5dKknEa
b3y6qhvUdD06/pDIGcnUcYvHaDc3KYYHxy6ORqJ9GvwaArE2v1ppbbIXDgo4vdL7SlOieKPIObD/
pqcEKsk+1tjlJg/W0tB6JSpH09qnqyUI7p2snVnUNDIZcO9jN/s0EWhzXDXvkTSjiw4PRVBr8XdL
q12CkYpI2f/XwK4dYyckhbhhl/rJq7kuEJBdIfGWYPqxwW8mcmOs6iu626r/aKd91MHV87TGrw7z
xMSshvHdeHJ6QulWujyKaO8z7nCsvtK7QaTrT4CVEugzPGRIeEVnHRqTVHaq4toxo4/WgKeXtv+y
0JiMt4SKsnvnQbPWE2Dkit7evWWXrtM+M9Kr1urUMtt1/TCTSt4GerxACFkEVd2ubftf+N63qk/7
5U/lNYZ6xq7/d3l9k6S/ci/f/sCPstrTP6Bg8VFD6Rif/LMS6kdZDXLPQ9piCOzyJBSiYfrfstr4
AATPxDeu4lHhUeI9/lFWW94HRqc6LlvLRBWjXIP/gd3R+HXCjJILRZNH9KlyVaLlej+KpRURj0kl
xBHFYx1tzGzN75Oijk6COMAQcnb3iVnzuqOCWne0H6OTV2A44GCeP4oKL43tZN0nHW/DpxjN5Pan
b/KPiqvzuzO5XahsVm4raK64E/w0cfcHr42MybePGfnpLyJheMLctLqsxKwGHWmx7P1ap5qoSdT6
g+YJZMEvNw4si7hAGY6qWxFTtzMS8edXjxK2EQj6zTGKo88l7W3QRyRZXuU+4Tgbpxbupal7FTnt
i+NezLaffjSyNv0yr9X66g4d9JialuwpLuJumztDse+Ldsi36K2dO6a99RLO0EmO9Gf6S6O26h21
so3jbFC2zJJ9mjF9eZOYCzYfFx1PqHtNswQTdpLNMKzQrD3k301g9Q41deaYzzGjUHC5ANSZvTCU
wt2whRo53CdVVwGPsSs4Yr0FiDnGZZCECFLhGaW2/klrWw1rm/s4QLhnbrI2nMGuU1fXrY0wREsU
ZKMlv/yw4EAPc22F8w8sBfKoO41NEEcUH0hvGB+b8/K5ypQNRet841JMGUVfu/SfaIK7XZDqBaAV
3UhmIslIzADmkS+7KSmc/ezD79ZsE4Q5qqbmXpFt7phqpsYmixtYp5KeigSj1G48CFHbaSB3ajfi
WV1Ie3UdfKRePAecqpD3V+BSj8YgiUbv3Wk4oqAp4g0mkP5+TmGSh4Y1deC8HUPfYYiNvKCKesiD
sOdrQ9tyx7QuqrmlIRfHKQlHOcCSAJuMzc/KOPVAHWhqzBcd9ARCfHazxdsmwqlu86qdd0ArTTAm
AnmV3fac2gwQjJ2eZQyl+0ncLnDK9qvp4TRKzHGX6+mOFPoRGYDhH3FIl/crjjfMXHLITmvmZRtP
9C6TK8TDa6mvW7+oe5r2raSihLqBZSMzAZZw5M8U8txe916fGReR5s0nRuf4jzIFTpkSDqHCFck3
m+kP6gVjFiiT3PIbck0sWrgpUCiIlKh434DcGICxZWbguC1Jkzx7D3iXMGUhLxnwK2TkB00PRlum
c82wtpLkMkCBjEHYR5VBGkKfv1YZLAIv6Ntsb+pyeoUAVxr4kJKSPKgatqx+1TV+S9RHWhT1wa+w
/d90XRud1mG1joVuZeNnZZsEHyBM+bKiZx/CCDVZy1PRaP1fCAWzYtP6fZOgiODU3vZDW2lbGXkL
cSQGPdxOd3tjO4xQQB4WSy7LYRkburFaVNEclVXLkLgl06r+AvMQBm+uLszgLwRzEJLq9cMK+4qj
oK8u22RK601DbfxCV47GKZgJlvpM5xvUYH6PLkxthiDJAhISqptsHdxrc2DaGdJ6PDeN+WxLEomH
NlqNCexUFykchN196lMns4M2HXn3XHzWA0249ZBKxE9MTjGdjCbkCF+M0JWSiQd528HeIuVRn4ev
ekYleUWvVejXfjSpybNZyxc4dlz/QKmtuOvYyukC8D3ZzJm2ZEOriYbWj7hmzZWgDSYcMswn8pm7
PcO2iKkTJ4GxvAj6oXp98sZU5//l2BJpYhQLEXTckox1Gj9X8VykXaBponoZlr5k6bRrd0H2mHPd
dAbvGCyP1HbTAKYmsEmg2TeeWdyAvcR2yNDHxGtqZDNkqBj0iZQ8WCll+g0jlKYMQapKsaFpPx5n
6SJy0UdywC9LvLsZW+I6sXbLGiAsTvvx2m7aOYOtIqJhUxH+8gUE0rQQrdHmfljEa2VsJKRindnp
4rV0Y9zpmZAEeZ04i4/GwslkEHk6fWxzNrf51MmvndF/tObJOTLtzMQey910NziFVWw0Qi/GvYd+
xw6YhpTwzySdH1tk0c4gnOYqscYIpJW2VJcJ9fyjCVnOoRQcxF8CWyqcDstIdnLKtwTgaGtY4IG5
tDG/XkTJmFwOLpNqrCPc7ObGqwUZ1a1xYWlFfyTqbnUZ9EXaY845s/KR/WVj+yQLBDh1XILbRdd5
ikVrZtxyyMDZV5O1sPuNDlIZ9nGCBmJh78jzwXJXWt2n8xn+377sHwpHot1tqq3/u3B8/Da/dD83
ZH/8ib8bstYHoSuwsoGI9wf7/F8NWecDnVBADtRsABUU7OlHQxZYM/YO/id4R+gUSTf9V+Voig+A
kChrgDz/aOP+J5Uj9eav9RE2fgFnSknDmQ1YvNav1ZnekzTUSIlzmKPu06jZbtAVy1/ebBbXKziY
baLRP5xLmd+7k3cFiId9fMyah1rSXtXb7jQQLxc0nrte2XLQjktkOdF+JHf6FvWN9oI9RtLmkHqD
RzfiOkmZiAqgcsVi3dl2mpslwTGF4R5Xo/XMa99edfmxg66HEVbLV2ntaQ/W9ZVXt+ihQx3y7swV
2B/70mZgk2c2CDM0+2gPGKg2H0mR76EUuhBDjRONDwcpHcFQ/dZNdLvbJYyC6lOP8Kygb1LlcFmD
GWQb1FM0FMbJlYv5ZC9xB4hhlYYkUcKOZm9PUuMijgNzRT0K8iV1s8cImRisBcPNx2aDqVq+ZFXk
vaoxFsRrswOwtFUw9xEEGfQ1/YGqLKs3PW+h2+ezNC8QQ6+qG+YnFxHhh9ivew6eHUKZbNyukmoE
qWJ2KMnwfJ6rtMeFWFn9IdNmj8aOJ56XEbsedLPkkHbpQ8zZy481ZFeNWckDvcanTBIGlfVTFhil
T/96egtKjpNP6Zyi+lvG9Ii980ra7UWCQ/NTF5cVraru1ipnIr6q0aeTEDt/9XM04USdnuH+ddBL
/TCfrSPD/Kd5pJWO8jc7eZ79lTlxu7WifHgAig9+f9XK/cBXCvlWKmjRtMfkTbKXWe2xANyPa/rk
FCaTrbS/WDs5BX4eX6/s5eRv9c+y7JAlyOqQI6khwsfazGuJS2IhjqiudQMI53qbxKVkzp8/1ejB
NkOLoCEvx28Mlp0rzAbR7eQTfsVtRwv8gbq8o9OcI3/c26MNeHQdb8zMcjbjyEQMCRCF88SGjaCp
vfL6ydy6wtaPRJulu2peRYA3LglX+F9fSdIZ9+Uo0q8edvfT3C7Ltm6Eds8I3uYqH3+jkJI3Qusf
RJ/OD1W5FHuILSmZIHV6QPEIYDzVnYBiBopYJQZ6PwLVLh6yXQuXbhejdKJbrvn70ZkY90JA7JNe
biL2jiCPh7QKozn9KkkzwcJblVv4YqgH9LLbAI8rA7ocwAjR6ARCH8nq1Yj+9cz50WC0F6DweoJ3
faT7CxGiq5tA9NonsUR6YOVzdkoaQblTkylrEQ30ZVjdMDN6GrVoSlDmNXTDh0Un73PMhwsHEzKQ
hdZriLJbte+yd+hvjgxaBR1YT6c0y8Z1ARM8awcz14d71DqT+1Agc7plMFVWQRO1qeq2OTtLpt42
crlphAYW2sfOKfuwB8MX75m+mqdqiFs0G1bPq7GwwKtFU/8XCZP4eqNxvM2m3AA3wLKI/bGghp3n
5bWp2VS3sWsvJ6qX6kDPa5kIHWJpzSGqTH0OIfkIdfciP9SAlY3acIrqnTMPQ/J9yVDEwmOBysE8
pKmna9MT3XMnWC1mkNgJd+ux1C+Syi/3pNghMW00cw+RgE+WT5BbMmfP0J1dYp5MnMAx4SnWSOxu
vSrnXGNtiZ7C1hyDRDC99fNMT+LJTev5usi0Fx6pT+aa6oAecslopj/12v+wd2ZLbiNZtv2V+wNI
wzy8EgDJYJDBmKcXmKSQMAMOd8xf3wtSpfWtbrvdt96rXqqy0iSFIkDH8X32Xruz7wqqYCOWycVt
o+VfifJllJsifyU1wPTA/Ta/mHIZ6UZjDo+IvRr3ZH9faLEqfVbXVnAWdtWejIDiQc8az3jYxKNt
BdoTIVPvm0kQO0rLgAhnHbDzHdKMjzGFY2acwEveL9WiX9xkoZo86VWU9n1/V6msjfl9uKtq+nKQ
26eW4cqFgAo1NyGjEGtdxdoDgZGevzzOF3WcDD0zd8lWC9P5Kw7cxG0emHE+mqF1jvZYBz+kqR68
2aZeRpVcYS2/f3eXrXwGG2hsWuONjV+K9j/D4sZliP5X0pK+L7Reu124w5Hgpe6m0bE+wgNhsCUT
TGuOwXngL3c5TUTXVdPHC9axAvzaAIaggVA7KyK1I6aPjUvCZiew550+YSYIigILuSEPoGEkZ3B/
IfdLgQYtxTtqH3kSYUfc9KXtsK6Rzg4kzuPgI9aXfku1wdYVxN8tOHYzbpalA5Wsj0nIVQ6fjBvU
P5atd0jfcr/D1kUkED3hUG8FRTStqGc6HtmO+eUSdew7I9V3N4GGT15q4tfceS9QL9p4DShZ0pVg
F7EE2MBsm11AMyP4DvV8wlb5BZrwUvXJcGvMFdftCTpgZXrNlWCgThsZP9hGX6g/3jqXVvJRR23r
YeoEEsVI9TmxfzLxms/fecBzz/Rect517ue6QiZptmanrOw/TczMeDiw8hpLg83CYowXpFfOPAPw
YLZiqKksfzGJB/tZrJ+ESbm+rQFnWbE4CcYdCJSoIxz9EMm/s2Wd2Er18j7B3hVmIy1Uk+2PvNzZ
+rl6yjXA+SWC7qfd59W+chgYxtl+q7kdhnWp4FP4/FartJGRacn6JeGJh4Uq6D7kEN15asruaZUo
HgLcNze6v5VllT3fBjq0hjrRIw5TlorIvm8+buXQ7q2nPHcpUUxx5RWzz7nu5tV3dAoTLQUH7MDq
eY8BdAkpUmr2pGnrs4k1PO6X1Q5Ha/musmTZjabr7SYcJbsJEDMrwM5/hYey3pcYpviGrtsuMvOG
ueEbJvjyx74sPvjYl/1lQy08d57Dr7X05QkF6sbFbxNqVYCRGwH73umT4oNt2BMp0SmksO7OJsZ+
BGmTIrVnhUCuxgKDRzCzXwKnpH/G4QK3YI+y18Q1WQt7KT/pEXz62iFd5e6IwpW25pdDM7gTLfyc
d6Yw2it+5/6or7N39GbH/5xKpX9wwf1RiKS/rrqlFfFIRORYiN4iJu+OkBqKudk2zf1IARWREnMM
AMo4Dk+EXj92fuA8wn5VesipqTFimMIMHRadv5S0fCIIqkj5mZL83DDA0j0IYTh8ZBrUhKNUwTqE
cNfdCCPdk8C2u7lYzj58nXeFN+J7k3anagKvGxUt+6cutb5YEjhPDWanH3QWamxJ4YWV4H6H+UYA
p6RVtMyKIZqdZf6hV1QJinagVHCrF0w4PC8gC6oDSOh7ClhvE+67HiwAs52PhrYWPM7u6H0lqQcV
yFQewAAnf2Ntb1+MIXciWU9V7OSWgNstVpSRzqvjtrfaR2nZEqc134o7+i0ApOtJC3Khx2MUrXhz
MSLPinrGragxNWSxTzwKHJGhzVjwdR0IumqHgnttfejYwb5xmpVvvOKG92qa9aey6JOjXnj5je5M
TLxJ5566ZgRPnWuKMu3FnarX1GR3fDtqCwrTmgFQx6TR7jKd26/Iq+BkbjWWWT0b5W62GwGFINXp
G1LyoV/n/k331+ELzsd49FUb3LZF0V/tNJMvreXIks9fS2zI6tyorLdAANPV+hrIHmYK1wc10X7J
CRtyTxqCaA2EhUOhEssY5wWfh9vAt7Em+1s56JT4q/ue0oCwRmRGeLP6gx3wQZSsNaF2oorape3e
YXfLPkZvwksAovupWhvAUzSxapeqmfOPpHaaPWzq2sbIN1c31IgCgvGL1N/ZtJ343LnpSNWTOXmg
q4lVUs3xKuvgCVWYXR809+/N1raqZV6xd/s1vZW/+1h/V7P29Vg/G9mU4VLwzMME5+lcbG2uS91j
wE67KhTaWqmdI4Wzn7YWWAA3EnvWmtSwKvKSGhtjONfNOuxss2gwlc7pvQmVaXn0vUK21zmlTyQK
UPc7twwJfFKl8lWLbKsSANNsmvRWMW7mW41V6XWT/QSY+3fF1bC0vifVsQiyOqB9ZSvEqmabkICi
J4p2XpIrlso4R2eftkxsDtaxz1znjT6Meojo46KXQpZ8Fr8TA08iHYdies7HMe9YkWEji5FPp8gl
lkdGBvA8pw8l7uex18RxQHp+nDuw+TUa4WF13Cwa+wVXxCTFjeSZjLBP52dROHmYYKj7VcvW/qE3
JUAgmSPZ4vEWz6oMkvzDMOwhrFEGYau7DeUv6+pQmu77P+kfSI/uUDOCGz1h0i6X3utaTHqcu5zO
cUB/zF6Zav1G9hRfOzbjXcX9uPWEfmj5bU8rTUAPQuTiPZvt+nGaDOe0inwKzdoWkQNXbKuHrPHM
ltSbtjprCL3b1LmShYCURUvEqqsjmoTsF8UUGffzHBCgMoo45V3HcE5J6mzKPh4q70YTzRi1XNwf
+zQP9pLA5zfHnu0j3Qdil5ScTNVmdfHyNjvkqTVGsiVobeW1y49XZdP3KqBfmCLTq0V47UtvaG3k
K8EiihtRmOZy7MDbM0oN6bnkSguSBmBLzHPT7QXZxbhbWNUQSN5MJkWexVNSUytS8RpPsJh8Kmb6
3VafcNRyTBUapGqM6C4eExZPim41bUG73CzDic2SO/C0a2+ty6OYMtbDZXWZIS6jaDWWZALXKpzd
WfZTCNe+JEmec9B2KTkd9P1ScfAPoggX0hAhSw/KN8t+5KUzLQ9svYO7cU5R5Boo6aWbO7FZAcPS
Vduect249310PqWgWgLNoarVawqKXPERMNh1/l2pdaTnasDvRpWQr6sC64NuY2/H0gHPeJ1n9Ycm
1AeFuyXar3+wcYnq1LWMXzoppaOf6+vNQhsW37+BGucRTt9upuKJnIyF+uClrKDW6htE1Cwe+Wnt
wL68g/e8zVKYk2uH7l69q2LcnrdBb+Ohpz8KjJMVuz677Qq64anISQ2VtCuTByOsxsxs0AjQEPmJ
N2rQkNpzd6YXteFpUd7B0EuPHiE7P+MoLe/RH3Q9Gux58OORNdyd6pm3yemYUbfJP7OvxE3QkTxB
Hl6PaeHrP6eGK1rRF+OR0rkhmrTOpGeTHXYp5I8+m/uTV6MO62yiTmxEoyxbBBgyFzKRideXvcj4
sJZZSs1I9537GqPY0uQonmtR3zSDGMswHdXyNrKdRyGeLhY27VdGqedc67rQw5dym7lwybp5ZXBs
M7Zva4f6PmgyasbhMzC6y2QQIM0K87XROPLYPUKic4lYQi7037IZ/g8VILDddH8MCR44z2tbwlxb
S/OWBPYZ0+tHLzyFYS57kq7xi9Q689/CdNSkgg1Ka8JfNCqS2Y39pUD5R3oqLST6+nVmWfxLiFpb
sVP4Ln3GNAuHQEUHVnpu/egvvY6BNy1gGwo/+Rx1IlAgIkeJQLFMjx3OvJYy1CRBduqnae8oPMQM
/7XBHWemrHSwgseGA6vf4Q9uXf56iYfdWWa9xiehjl29xKLYMEquObu0JU0iflTCu5SFI66YNRis
jZIaKxPCpLGjKaSiQMKvDBUPeibuTMP1b/gf/Cuc1b/M1Hy0i5bDgyaLE9va8rQ4vFxZvv1ISsp/
DqVWwmQnoEV3M0kop5pPa+7RJKIbr5JXEmp4T3+YuWmBoiG5HmzuZ8PdsHg0uiQ5TbymwyScKpMj
wZ0lrMCixacydp94ik4zD3wIVUi/KVPtkgSKWacCp1R03kkYY7+Hvu3FXulWJ+Eg/9GQqsKGUZ/G
2dkME7s7y3R8IIrwpdc5T3yyOHEwNw+dTespwox309hUSXtanx24uyAgrrV2JSrxllNcckssA2+R
dPMwrazmkOkipf2hNoDxcDmTzqBuaIXUUS76FtY7FRNTEjwMmo4Ml1Abm7XLZ5kaKGf9Yu29EsBU
0VvfgVgYT5PvlJE7L5MMKY+ffjrKG584+6h4demn9PRuOMkOMUo3itBINAq/JJaVyMpzM5Z6WR4D
t7kQw1H4xy17iMx8CobYS43a2xV6Vp7YBYYG8CoaTRbxTZH5+sCfa2Hm09b1B9239JsYS6l9a91a
Xj290o4FLzxJAsWbqZco5NkruSIRhiogbOTpScIOjC0Sp9+Zs/hopXgYcXb613ayksvaZ8MPLXd/
pdJYqPzJNIWT0Q8e1tlOiOt6UxOKXJ9e/NkZ7k0zs9c7Ofst4E2vbg+ooDXIwt4SW8m2uzdaFsOQ
wPM5EmbONi9fF0EluZlxX0i0O4N12Rg6vAyOeTI+L6nzwoTgPHVJ2rIkJ47O52CJXakMLlf+67Tl
c9lzm08pvVmhyqyrb6jkWz2TfizqxA+B6pt5VG3srdvJZKg5Vw3SateP2S0zRD/vMbC1IaEId6Bo
iPNn5/a6KA5pMs2bSIQDf0ILY6ap4ZM1XG4Y76ZWYK5yW/kqhd3ddp3vY8AiFcAKS0fjWyg9CxfO
Bditc2DdTbmjP4/8Bm7kd8P6NpRU3fAxThCNEKipRmpwTVuDwE3I0wPORUxUMXdNTiGyEPRoIfCw
tB1SJqZl6ski90DNZL9NQpwyH/RxeJ8Q2Kh6KIeiPwqfajPcWx1Dq28D7ku1agwxWcxPziB6xCe9
FDRPLLAJhQkKpQLF++WQVWUpnxLtAvK2LI8L2YKSOpA6j9dua732FBfv2eQVzQhai2i0xK+J8Tpm
RfCwaIz1xKIA4ZVuHxH1wBqWJ93DnI7mW1EwgbO/5MBepWPcq27rXKm60X9UjuR9ylnW3lerNr5p
dj6crKxDl9nKHi9y0fo3WLDEWutpOZgCDBGXV2U9KDzyj4GWcH2RRhLcalpGlLzKy1Ov/PGJWA9i
6GwOfErbhmOVvL5P2bKvsizKHVXwoZxs3ljDhCq4s2SQFnco/KBBwT5a1W1hmIuz793J4SddF3HS
y7SgjVDdr6li2eouwow3LO2zvnrpqbA5KpsqW35VxK4+EkMxqJF/JDaEwHSXBQG84bTIu7fBddr9
pPHWTVublxmPVMRlJ4/1VBUHoUEnBA5Y38pk9m7GSe9jDPflWRgN+MPSM/RzS2nsC16GnnXtTDgH
T4gduhKXupX32oMoO3FHP5pPONVIYzWu4jAp3Q4tUfKUaHLqL35VW++ot5RQsdR+1pnvzpJ02H7o
mf6RMz1UGi17XLJiDKkYxMzILiNMhaovQx/80EaD9hujTo5u5vSRtqzGJRj5aOBuyOK8I4sMQOC+
mV0QsosznlzNW6edm1SRjR2ChybApOv28qSwc1xYHpdn3w2+NxCU4jFZqGj3l2/pUmehuTEMEr9A
VjSSGq1MLq9abiV7uBhZLMzVijUe9EMGlzgc5WLeUDSIZtOWzWIitK1RZs1GhL3EIyjYMsvqq/zI
K3uh6SFbj4ucXVwbhhrufa9FBzboT4waxxyrx5n4UrRkvGwKh4g6etZYnjXoE5PD+gaN1WDSaLO9
UfqgIGDWOuXK/68nD8qal+tEk8TOHMvXQJnvVsph7WhNnJOIiFBKvgWNdHcBob5oAs0YURKnR9BO
271plPZxsgEHpsXj6rOypwfZwaysE+JL16uV5dYOR/ebUF1x76bDMdHMI4NVfxjxxXxqM2sQk5Zy
gCa0Ca5MyDOlfgfBqn43+8O3muDtwzR0D+yjq2Wntz6vdkJ2FKxV2tVndx0mupnddI1uAinRvmzN
Gy6t2UjM0rO9y1mDIfQE9jsemgFW8XwehZhvZNX9e239/+d3dNzNCPf/Xlvf/+TzvlTjtyb/5zjR
n1/4j+21Z/8F+Rl/I9T93xtqoE1/+x43S2RgILP8sTZurr6/40TmX7gdGcd00zKgDzislP/2PVIO
YThImIYPPG6rKP5XfI9/iI7/VL4AfM6CQAOmDg/mf2PQcAzBGBA6IQavQQgftjmB2XOy7sxkbmEj
EH6wIE/kst5PvdsFO2YaeQMrmid77STt2VnFixdds6+cKENc1VgupAM+pB8878l1ct3ltuZGFfFu
IS67Aktml6IpBZJ9saOV3aWg1VNhNsOcTv0dsxRCG71b64GUb/sqKak7LWA+77CD6rHHwPWSmBrV
gRuILpYBU0MMRqZ7otJ2bo56h+YbsQXwvq1sJRt83kRUiPtZ7sSWKCgBchLAGLLmmHtr/lMzjPTH
tGr5ZebXvDtLiyTJJsCGklAlrH093EU7z0LEwMmW0mmm4VwD4F/djlZQXLl19pdxUgShkmLlk5vY
FRHNcY5x+uGuB77GaMU3JZznaeAF4NLbWNcBwUfBonCsHOvFl3ybDXKD/BEb1LXhVIkbiiQIW3Rp
bAZ85+3cNk7TGtT3vWa5vBvX+kFfq/a+wCB6zSjtRBHVy+ZETlqAH17xJ04sis3A1PsQf/il8QxE
xMVzUcpQlNYibBz9DR9lfx5a+105af9kKNVwaZJJUEUmQWoopINfHho5WK9zVZp7mPz+gTbPYg7H
NUnwLJCkWiy9DOu2WS+OM6pHJjS/iN3fnNSNmKo2dqoNRNUb7+uNqaomu+N41Uk7YwggBwN7ldXq
8MGwm77I2pqvoyo4cwG2asrvQ+c3wzWD5mptXFd6EBIwy0Xz4Oi9fWGyfoM1j9q5EWGXjQ3bbJRY
tlZd7GpOfZxAyOqt0YdlWRSPyQBfFmSiFyUzzFk8VYeywEZW2+QXMnSCKPnNqQ02ZG0RJM5+2DC2
wTT9YNjR9qzFIN1mG/SWhxzD0AbCVRsSlx5WKzZ8Z4rQJ2xSPs5Dy9PGOIxIu0F1ax9RFuz9+0oH
9w55X9tnWJx3zobiZaJzwnQAz2sMAL6rDdlre156IzaMr0ME+7JsaF+PYtKogIwQS2Mew4oB9M4a
O56b31zgeUMEC7x1uwFMelT8Jghj4sUyhaXqkTnWwZGQ28CGXbteUuOFK8ic7xELp835aaDTgxv/
Ayye/uCLF41mAea60pmeHEZNXBMOlZLGKyn+tIh1Iv+3Lv6SBwpHk+xttlfm5AGoEfHnYKsvqKgJ
5s8f87vAX0z81KLVeYsayNySFIiMqVnQnHem9qa4mVpSRWhwaIi7GWqXDWmo1eT4NOa5PT31f3yX
6W8TZmlB/Pooy16uTcSE0HgrSUNFKli4AaK1YgkX8Zil6Udt5EhHRWbk/Hy0tgbjS3RPj2cGqJQB
J5/56/vT4qURERPfjyEf92V6ZH9jfwxtw4rcKwOjdGHNrwHOlWqAZ8XUSg0Gvtmyt/gvNylvAAAw
ayDnD33y3JSDuyBXYmXn8ipNDOaaMf8xif/bYPa/GcwgY/6PyYSnduiz/xN+w+CdN//0rsaatv3S
v9/VPkhWplDgwHDmXBPX2t+vausvi1Tw5u7ysMFv/+Zvn5nzF3lfkrjQKFzbdP6v4K9lkhb2dcdj
pcsb26Li5V/wmTnBf7GZQWGji0m3wcjxdcBO/i8QvCE3MVQXeXucRw+3bJCVyHfsj0Geg2jau43J
lbRBXXwIcgueFbf8/I7PbhuNVeb7EdleepuT3HpzVbbct67ZPI3KTT4pZZrvxWpRqOFNq3MUckM6
BHyPbiE8EcstG2L101wC3eq1mdtaZnmBdfYhBN3xagXYxTLFOg1rVxGX56LF5mBZCLnz2Gczn8ii
+aXqDULjBYu9LzVlX0FLUUSUJXaotTO7SL3TrJNMlm117DpoyJqVMQCzhsM7BT7uAhQpEWFvUqI+
wGfiPQhdKJhzvYlnrrIfes0XFWHM6H/yp0CxkXbDYjUZoA1hwO7yjN+4Wv50vuPKdmXIVRkbQc7L
/JjDfPViimDrXzk/8KOTONTaNA72LmPNk6/VdbpuV1JF+yZWGknDhK/szRZYnJtJLx+DUicHSOXO
dRqS5lmQOrj2So7L7dzNqRPZA6U9uyTj3ObVXxlJqBsdx9+aCf8BuX6JO1fwjSyMhIWUbuVE1Oxi
9h7WfBWfRur79wA08fYy+OtGlJAS56JcTe3e82vWWqt3A8BIXEujC+4dUMfZubAD54iBTuxHPNdn
Tt/usGbZVqkamPv5d2VB7jTtE33G/oMG3uWO/ChMIDgGx9og0lonkgpxIiU3INesk1ZBQySp0V5Z
j4za08qbI3a9wjjZircmDaODzdXedNQRx1rP39mw9laDQD2tdfchueu8MWnaINTWznE3u636MrTa
jyWGLBD9GCweZsExvCx28GTKPH2YrZX9YjAD+g2d0fpkKFVU2VWaQ2ku9+5vPuXIdE4YmHCE5aV7
3FTpCXhSkx+hFPYre8bFXCBkDBpQKA2g4oR4Tkk47az08TK+9TeZwzuNLYkYHj2yS+WZC2twL3zN
sHaGdN2Xhjn1khF2pRvV+l2U6v9pTXV/V6im87L1qWr/aFf9XbW6ABfxP6Dcb0GTrYw1E1sxa2ls
+RGgKQONrbhT/T3y3koggWoODT/S74rXinRL/sZCkaJXh/9IXC6m/u4lqQayUCKAlskF0M14m4+9
esuokoWEmZ6rYauXLf50zZp/mmdB8nlN5LGzeXEswhXIfixvtr7ahPKgvb512PaWXt10azoBj0Ky
04KsvZCd6WIl+kdoQgg2lcAsR7ICmlLJM/TKZJeSQ3Tpz21SmnRbKSnVHagYFKRz6NrNCxpo3JL+
Xa3/LXA1fA3HRYdMvRsHc4gW9nO3Gt6Bm3bQsT0EzWO7Al0tVELMCZU38Nv5NMFMir05r2K7z/A1
tfNh0mzty1k5aUidhl2yHiAVFcRuTUoMRO/dqWV+6lfUbS+dEP8L59WQEs876/ndxvG8ovA84nBi
WJYrPzZFq3JqkwYfK/pKWLLgaaKKl+mzudWRLH8Wi3enr2by0clyIuPYVVgaRv9ajK1iDcWi1K7U
eG8MibWHBUXBRU4O23bXu7zzl0NlM31nmar2i1FiltT4VUa5lFTfyFZQzrx+wC1y2Dp411VITChl
wgoxG8PSauWhSxq5LyAZX6RMpqurKn8HruQ73vbu0OSGH+fJkuyhXzDNJxhLW8PsjmtL7LoaR+1U
1Llxi8kMrpeXfm7xgig1iFaXHhXcZjCwJulb+TYV3XTUYYO+FJRV8mBM2iGV869BuiDismKJezkZ
QPjM5NMqHa3eEaC2b8hp1JiMfVO/GUA4lRATbOe2oWFjj47H1CfSjT9N38LJT2i0nDXNexhYmxNT
5dVU1LAae8eueSrc1btbVNc0hGJo14n9Lu8fA9Ulr0FH4Y7l1An8gSG7Q5jsvjftJgitc16+Cxqs
CRiMkiWI6e9r1QeHdh3FBwsE/Q0HlBb3I9vQdmrWu8anIG1B2z7WVu0/4B5sLgA1tCtR01cv7Wod
mZ/q+FSR12BUM+bdMPelcXLmIj0HZe0HaMabx6vPBy8sTSxMQDIxR9gTdh6n32ykpmHdWQnD/lpn
s9yxbabvhhgOnAIPUo9MMaOIdEAnHrRXWi7UG09c00X5MIlb3ZJb7rx9gGGq31lF2UR+z3ca4HDh
2tNen00Vzka2XQ3l1uNha5SsecVPS9n1z6GWNH5mFvQlbt8E6aXtLqfG440dFrAjI9fJjZc2G8bH
LCj9L+SoNMbnRdViYn5qwfArh5P/jmYx7whq6KGynReAfho7f1WiarFnGw3QmevSJS+ptA+zVXwm
7vDDNzvnsLY2jNAEH7aVL+/LuARRXxFZ9zz5rasrLG8W+6dsJv5nmOJnmmA6LwuNMhC6rI8j5R1t
aMJXgF2XGPc02sm4VFP50BjuHSyr5lyvcojr3sQbZ6bjFjTP5CRiZdTr3UZCAX6ivoYie16QdUmu
hPhWLHYW1kgrOJzniJIWs9sF2+FaOtvK0+p8DOokS4C7gehokvybWZbPmum2kTV1+mdmejSs5r73
k/6mx2E0fiWADXyZU/+meR847/Wow52MF0H3TsGSrGehb3s8q/to01XsuSmcJkBznJ1CxKDZyshP
R+tYzEvN9lPcOAur6MI1XvJpKc8Vzzz2ZoLYBqarg1n0RAr14iDHSpzafn6y10ztjRXIcTWS/M6K
9atn/gx7a2if8BrQBKNWvtdJbS0AQZoxpuQKs06j6v08UMQjNf9HkprvBnfkD71zrCthW1q5feeh
M3qeK+dHbbIqzddBxSLLxS1+id/9JD+9egqZC77wy3VZNPAlhUajpqMvUEqULWzUZ8SW0XezAxOL
90ghToqsORV7khLzlZVqci+TlvVXG7WVPOSZfpctCo+2R1qd/VeK4jsDOTAKyppE8TKzL3lM5mw4
kP9G7fQw5j8OGdVnhaLWZXT526Wginmln7VOuZFy19e+yA/bsNkZzRXbWIohPbglBvbLyVPS5jUV
bpp+TSZ1haC9pftVKGEbFKL+lFVA3F3NzxOStDD6a681F6Y1MBYu7musnjPWsYFKnhHUylLwMXf8
KiOzaOUOhDGY2Wdyn/7ZrbsmzHD/mYvnkAgr6/XepPLrD0j63xe//+3iZwFi+p8k2mck2p9K/fz5
z+mi37/qH3c+3/jLBWwDOh6q0n9e+AL9L+odLExcSLcWwSJk279vfGSOfII+iGk6t0Uuiv+pzdp/
QbJ0gwCp10Gk/9e0Wdv7b8Fr0hsutiDdsKgPQD7+52CRt0hLyyanudFGJlxxAOSLkhgn2oTFC5Q+
OCbD9czp3JvLEm4Gp8hQs3WACuwdu9rOsX4mCsIoYdo71dnuMwdUGbvcmaI0xZkZTtKK69Sd32v0
qw4Rz7G+BWlj3JhCr8IhcBjrs9SOiRF8DY3ob0ZLpQeHF0QEnKljkw4neyX+fFhGHdN1QIhiRzeH
2jtMpWHV+OiZxdK+26LzvzVS1TfDnK57PXf3gyK+rfejHo5Fnl4NvIHHZsmhhhATxOijbHQ1FJP2
PTOwR5hkVk9qrLZhzXTd74nvCZYptai6XQ3/6dISrX7BeemfAdnqj8MkTVi13gOW9eCiF7CF/DpN
P+lPYi/OW+y4esMYlTlnLbh9ick+aY5TToOdtJaHVrTejSQlvXe1kpcdp/618YJT2pQRdLzyXmOc
2XmJCZ2aVV9Mtr3Fv90RZoUCEE+drYeoVvY5KGZ1M6hVY0dENsqmauFUqUbEpdnB/KQwKtpokZfO
zdCyO1/DJTpNw7ORc5SaUBPOKdbJAxCPem92lsPvqtYHMZrq4uUar5TBfHbnev6xcNuO1cSSPPFK
hTuI83ha3GrvUokbaWJeHu288L4PHF/gHD9ZLauDIXjrDiNkLIC4yevo5+2+KBL3y89pDb9wdyou
KdIrVhoxs3+ee1yhNWyVHEnhyNtZ7mnSQ/7VUewps6b/3WfBLukT/e7LZvqVcqnbrxuOiFG9bmI+
N/aDvUwKpEshXjIEQhwM7fJNY0FIBefq6BetLcdbfwMVtrXODzkPMhGLlKszdBA/yrjynRLdba6W
MbYXKpVeslljb6BZdnf0h7Z8mCExn/zGGq9mLekw63KmGVHZbJ1zbpzecdCGfNkD8UYoCQa7LMN1
oNaBMW5fNLimGSyltc9sAbmZl+R28zDr4zL4zNgYyNMdYouOJccEomRN9GbRQkZijSmEEhhzrcFi
O8cAfRRHVdNdpGt+a6vOS84QgefsVhjVm4tF8hFM/IFouqHdqHywE/NQ9Qx83m4Mpib4sdpLl8dp
sqzXFb3hXg2mX/8IGjoDz3YDu9bvhxdHzNa9hIDAXAQs6NlOVBEHcmA/XDXBaWo94oFBQiSRRlBX
PIpZqwt615YxhTCGjebFrEgjYRBgdYBbtnG9lrZP9vtKi2qnMPUrByXf93oU6z7BBcdM1qaJ/kHE
bOoxTGjpXbd4tfemo5N1MlbOYjw0czAkX0XSKcwqa0CkINhlhq3Zsc6QwpNLSsiHckZaDUR4Gc7j
Vnim90Hx3cNVoB39ZiRK7rTVhKHYH4YSOPRWMbtNAkCs0zqg6pP243KzZWMIJYMNPqfXx13TwQcG
dmB/ITb05QHRYETbWgjmR6OWY0DvkVmCuHG2coiVakl3V8+68WyliP6oCRWYXn2jsnL28Sf2JTjI
HYlz+EA13QtksvKgaa8eMjbOsWXoMqu/LavJ0YmMjRCDvNlLYygB7nUe3XlPvol/1KsR4qPD9xhw
fLI806Ru3mIkxyNUYoXXt3zQdChsy700gd3dgJ7mcz87SeSUld1jsbO8w2CY2aHxMEq2mSzvG7M6
r7/9lNJw2vOcOcQghfAIUffghSvb9/hQjTkYtaEZjF0PHeOEG/mAOF1sn1W4Okbq5jEOEEvb61vE
0qtYp7l4dY3QmjD0ulrT3BHSbh/90XPvWAKOH1jfTQZwK7hdgJbiJZFGVM52eugl1wQIpAO+1lqt
y49u6b7zjpL4w22X9Ac025zwPBRivdOf/oO9M1muG8my7a+UvTlkaBxdmdXk9uRl30nkBEaJEvrO
3dF+/VugIjIoKlKqqHFO0jIikwSBi+t+/Jy9145nK9qNZhbcAzNU10IYEZsDpNgi9tVlrQMyCY3J
PO3JI/wy2557NUWoyn0vPmHpjA4lv+oToox0o0jUfuytdqzJuLWbQ+a249GfF0+tawcQbsd806A1
oZp3OMy1Neb4eNxR2yF/1SajMI0YEZRD7+B4ooa/8rAnYb0J9wrh0v3s1/pk8vpub8kKoiAi9ZZ2
HY2vWRm4Tos6ufRpuWUbOdrBMXVY4kPbgTgAonA1cP3bMcTIZJMxQkZDlFw1Uwwra07yrchCBjHc
wA6LUo/UdRAJS+MsPjkoLBfRa9g894Gtzy1/tr7SP6l3rkZ4kVuRdfBU63w0Rq5nh3W8aSwV70AA
N6TL6uIiN4f2oeN7eM6xXl65zKTP8BRVa44P2RknsXTfOkl/kdfuvHbtwjsUc//UBqhbJ5EkHyPa
MxdRZIX8EuVRCZQzI8oAPmBdOjDuR7DV65Rv/pULpnzPtFs+B37FPNjLQQ/O+lpCDitXogy8E2Il
wuvcS+ajleX15wE6CKr30gQ+hn86MeOPkQQkY4GDpXgASAgrwNnS+Yb7ZVqkV1aRuR1IgD4fSUnG
+q/InWX3J/DSQOkmOBSTXQ2gwLA7pD+diukWCrDOoUHvVPWjx6AafOeaFgKaKoiQmmxLfMkApXPP
wtDM9z6YnYAvtew1PGnywO2RWh7THOBk38xYCSTwBDTXPb0z/xZAcUD4JRqMNE5wWU5Nev0fcsD/
BjnluKbNEOTfSzAevkomyvqH6v77z/w50bE+UFUjk0Bn84qP+kt94TsfBNMcpj3C+j7u+VeFL9wP
lPXAjO2/zgV/qC+E/cG3IREEyH04BEBm+icznSWU6o32wg6XL1vo8xdy+FgwBT/W94xCu5kusXsI
oCqT9ZkEK/A+zurNM/lfwKMCz3K4R8CwTsjkyHx3iog6AC8O+/Why4C1IxAI8RCMUf1UoVC4Kj3Q
LQWUI7mpZ4hWv7728nm9vUWxXBxuVADBAVE/D/vHW0y8ohgdAm8PsQhBhmODIUB+ZN5UUm3coPGr
n+OwbEIMPlhc2S/Sr6OhqwqhqedsiJIikgE6+16jrF47rdESGMxCq4JskZkWgPb0JOn+oMo650AR
3ZReMWz+Dzfhw3Ww3JBZH/nZP96EKUXjlHrGZzoDQRkFqKHSKJmK+MN03zqAtyIrh+ZuEFULpZFk
QrTDAceEeOLvI4yNSRIxJTVGGbT4hMqAnJp3PWejkzHsCV7paayWaad3UzVruqkl7cJf3wNH2Z8+
B7wlQM4ACHCsfTc8VMJhDuIP4QE33LCRqEYQy8uJpmT27ddX4vj785UC0wGw4QbuT4dWl9b94i0N
Dz24WubmLR+eF7SnUjvttekyVvr19d59iV7fsBAwmcDRv3iClzfwDRvNthTZA/gzD+gZ5DUrCtVH
ByPp11f5m+fHMVw4DHhpB/yUXhhKlgsK0eAg7SHdA5T41jhheshVcPfrCy3MkvfPz7Utk4VpWRd+
WhSyGNTJwDt4sGesEbOvbNCjvDPTtGTclAS2YINCQFTXOr+BXRGcNQU7rWByeMNZYz6Wrttey8mj
9+71tJ0aK6Um7i0H68lCtIOUyTyMd/O+j8HgrBl6CkrWbGCAI2IuApTXRsFipwdle+rj4M3p4dc3
6QTL+/Zm6SPMzTQJAEaI5CMrDV3wLG8/tYWoRFqLHA9DRnMWOAfm/jhSJ7iF8l2dK3T75AyMhTSW
4pfJ0uRnh6Jc8J5Wo3e4ZICK5il4AaQXm9arUDER2Hvh0vN78oey/Oi2Hi3mwb61wrJlzx4KbGLo
X+9sMw93CUQqeMDJeE+cFX2COJ32ebyzsj5+YjnLD5523cu4s90DpiKyeL0wOZRNhOSYavkAzp0g
cjcttwlUmL1y6uBOkpFzkhlYNyqrTfSK1uqXhPYRjZk8PhENjIymsAayzWZfEN9HTl8fee6Wozzq
YdF0a6KfMEJrK64PuazzB604YbaYvfFWGJfUgNPLNE3L+DPR2OC0s3cjwTg+8xJ7PdMl3SDyFddu
4ph3TafKj0Cq82+NldTAXsyQHlEoaW+vhpqTdl0l4ycfTt7GL215cMOwOMmmbDyb29C79Egp3+gg
rcKVU6bDJa4pRi4ZaTlmq7aEkCH7i/KvBsbNc9AzxgYYDHQ8X56WJYI7aOMtDY7wZOyN6qKOmmhl
j4hnEFZj0DFg4SLZO1ueJy3grFnTS0M1WMO7s0rnkTCQYSXGxDwhEqA8E1Ez3RtFrpEGQ3y7IECU
ImzqE3trsr/gNhicPaSp4ISK2XmWkaeuMp4T5ACzo97zlXOXi13FBHZLCz1fda3jPNetxMuR2MbG
wXdZrhZx7T1egA7h8jjw0cDNwtQWH4ap2yWJc21HZbdlbetPGGhM5JuNOljJxH6hAiSpxrOa60kW
52nkJmuGvBxX46LDJJOD1Sp1t5Ym6nybeAYzFhjhCJ+8BW9yzhz1KWGAfEi0Nm8ia562mfQ+YqCD
HFFVGGZUtjYyL3zQbhTsHCmx/I/dcMrpNVzV/TyuX1PXuqw1VnTTIrpwRsIS1Q1rq6wyXIL1MmiN
wz0Ot2o90bjCcZdM/DFjhPQsF2ukJHW9kmYLi5jNyN+wDYFYjgOvQgSWAoSJPXsvlTKOZHzVZ9qg
/JeYtp8zhO2AypQPNXDi9L8y7ay5nBG6sUwpqz1OkyVO4CUUB8tJzYNf83XxDKr9HLg31qluS7Zb
gh8/ga6sk2jNYbD6InsRf8rgKr94vpo+Ob0cTonW7cmwDwHbx404k6YBOI2j+ZqBTn/Sgf65NCZM
k10x4U9fYb9W1gnyGH9uN1brldvSjBlaGvN4L3qz2tFdTk7MPG620DsEszGwNszlCbnx2uosxXyI
VQMJm1vzj1nVAUami9S+erc2Xt1Ne8OjJdUqM99FWT996xmQ1hfmxHAvwgZIYvsEIKYGLtKQm7hJ
Y3YOknqWk2/XbDHl2VvuWJ76nra3A9P4jZ2Y05Ghn/oIdUJc2nxRL6YU79ImjzSIKBOexVfYmgPS
DxPlPBTFLwlG5R3UOP/hlcpX0eu9M0zqC/yryWWeD1QnPSUfmWHmCiw3hECkfohZOgtO6Wh6+U3B
9PtTljn5JjfnYYPoZ7wy3IbJdW45J4NoiSKJw+6h1gqdAOaNl9lITBjMgrVHcpNtQ/nlFTWoQthT
BzL0mgsnmaNTX5ERNQ0OghniFnK4AMupWPbcOTEAlwvtfuN2jr1FqWFvBT2Ay9lvsCwyVOdn7LAA
IYiDC7ox0SxD3oXmvu81t0S7kMaM44NtA9/gbp0wcS8tFgYsv4yUG23POPC9Yh36XXRKreKum8gL
mUsV8rQnLnhlOZhFqIH7h7SXrOu13Z5mCL4J0XGFvbfMst1HleEe8VIbNxMXSDaEcFJeICzhz54S
92mAZkxHykv0jekTEAM7rruRzBc30k+sT2bgAlpGnIAFr96rzMaCQb3oHN3R3OuWRcFCVXvRE4e3
a5J2JIQFhWBfZEDwnCjZ1hV9YKwFMK00ybP54G5p0DA9q0Kmpknc72XTT8mex0/giBRBm5zRY297
3maMjcBT4JLqUpqIvxgVn4V0khtW1klBpQpskVyA0RnL+eR1e//PQOp3AykXDeCbSuinkPmHVMao
7n7UIH7/oT9PrOgJhce/gim3AO0WU8BfIkQAeOj/EAIulbVD5fjnTCr8wIGUaZRpOp5H9fjGL0Ce
ieNRgFFPBrbNZOSfnFh966eZFJfHsciv5K8AoLeU42/K7aD36rpGMMyZFQwN1PI6YGcLXb52Uwvq
3tnSo3maqsBdukRxcs9ax/AVSugxTeLuwqlJ52AFcHauH1nRVhJkfZVMcUMntCru6oooCFD4wUkb
6buIXXhpxbTPJt4pmW4AEsT3ShrVg609RIvlEifXIw18caOqPkIdCc/ERDJwZbYkqiGUIO6uoepb
LaeHB+3Vxtd89Md7Nrxy/MogL/Sz01SJ4QIP4VaSqwA4NzuaWd4Ee69Hyjc4gkgPXHyduOi0bVms
0rVxZwiXiQM9tH7bALFY+RSuK1WmhISQXDZeWHJE45EnwVORF/R5FSdYHgv4yYM1DvFZ1pA8S/AG
DkRMIPU2CobB3VmtCZBP5Z9FOVdHNgy02MEsNq4U+SeZKeYnViQo81gSCxBAD9Asp2WIQO9bKPau
GhHgFQws0wdbijzHpAB7ZNlmC0eifp+YKmHkRfzlqp1JR3ggJ77Xax/9S7idJWpExNYR2dNRGJOW
RzWp7csWOWm7M1C53kn6gs9dA6hrxTkb6nUsGHNjcrkb8azylFnsYuyYoXUX5rRqVq/BnXGq2UyL
ZuGQaKfgNCJrzUQSCdaCkFG4Qp2mwnMdcHrEIpgA7yFvryUCa4DvdPweffj6Xwv05DgssKF7q7Z7
TZ1LSn7GdabcP2sqzt52OJMB52r87pkI8K65HdmluheLBD2h4byJR3K6IEhBhq00UX4UlIwaZbCI
9V7zShm7cRtl16f7wa87FGY6dE6chOirBrGp2guN+mMlRzUT7LikmE4lYVh2bJE+lomZG/KXh8Iw
RGRHnc8EogF44g8YaFDH2IpB1JOCETWPMPER28ZRT3qdy8AXvvHoF2IT+Ah0L6K+GKKd0pFJ4EbT
LxlyYF1eXrMnU0RSKM8QrZBISDVb7AsYMOSJGlWverr2S7IrBlR+/egtN08MLS3M2c55gnIY+Tdz
S/NHeLQyRqpt0hcVHSCMJ8ZaGA03ESE7vArSnuCErIZX4nc5KaAGaWGcpng3254z1zob4uhhgBkR
rB3hMgUTg93PewpV8WxShwffk9g9UzaPrU2dtoJfJg8MUlxxHWcdyaVOm9QnqZNKtUVJRD5aa6f8
/tgpuK2Jyu8sAUXzEeviZDy8/pVBwSn/UExEE6wZ5fPHuo3HW2bQ3b8IJTkhJGcoOu/KWwjA+RI5
couyjiZUXSwfqQ3yjGeSLQwgTb7OMfTIAp9kzT+HU8oECNslQYPGkgKc16+JgqT57P2hYIXyM2Ju
CUiwpl3aNsU3QCi8kZlnLO+UtYB8YpeEzX0N6An+uFWOHQrQfFyPfq6HjQ4pTxCYDTe0m8erPpua
R4c3DaZJ3aGxLJIKNnQowuZMB5xIGheyt2sbLagNWxHrUaK6XE8oVi68JXotC8kn5MME7rKYvci6
nTRJY1I1j1p0Cq9mZo+3PW/xPgOOs0MRZa/NPnap3bX6khkIzhnx8rUowmK8DTxQTb6NQmtly0Fy
MzyAM48+AXcHnswB6+kikdQgop2NG1YwAnhkwC1GjvqHwQr9L22T0RKzqppMO6L3UEXaasnDizNx
giiY5zuNSfQgfZ8VpGMcwwXL4RLsi9gKBtKcJrUzrMg3xHFc0oI7IYLN2ddFkCRryY6BJKypbgrS
cRfBIJDglc9x7h4XKNlGlNNfhV86p5HU6SEj0OelcP35IYi70d+ZLIFnLSSCr047Dned604nTQn6
caKluK5T457UQfnA2V5tEGuBIyjCgEKWbEDOsUZxZnGY5d+N1c4MEEFXsTl/JcgdKbIzFOqI+8dH
ApX5ICzLOXIepzyDfzBQOMLk8i0OqjI/L13b3bjDsFSQo6bwS0krPHPj9kJ6svzqumGCDC7gyIoy
rUXDp8fggibUjVUaZDjRqnTQsAe9ssg9ZTW/5vSLYt4M6ZYydIQU2G9AsDbnA6I66NZddFX1ktVk
8lGXGU13g6UZW+xgUUOHCjAkxEHnrMkxnd5HjVM/AKOXtwyHrxK3b28mm1noECuLU6rl31Y+Ztai
4xR82SK0w0pXcKqJE/NTbA/jUUTB3YxS42On8CLVo4uU1R2qOuT70cA3Bx+1fPHR0zYhKcaNfaUU
Ki4PpJK7hTBjng31DOUlarV5DQ6x3o62b26LTForlTmSMDHctM0WiD4gKRxHw1PEKKlYAxNy0ZqV
XcfAviWhdW1YothSZNfrYDT1nQ2x9jG1oVuwFZJy02UCtzvHyROixHmrB/SMI9v7cSi67gKl4dOC
IThv6E5j/x/Gxlv7IPLPUINlm56m5O0UGuI4jZl1nVue/gZ6Xj5N5OW2z0wWi/6asKIo5hwx5ycx
EbXrppWf7InQVuIx4ah6KAMpBfHwakyABS5D5qzytFOOcSmlRtVhOzDjGLF/LfQwnrWLOpZoHJAx
qe4fkWpEm7hMvCtCLN1LegMx7vGKsBrCl/zmgnF6fm5G8Gw3ONuMa/D27sYX3bDlcSE1EN542qiy
eqIDjQqvbu6jrjFPc1M+aLbELQQYd9GoPFrEPmVDps6MyRWfhgFDNd+5SSIDUhaypCQ5qpgjnEPz
4bzzJVoMWj65b5MtaqKOJhiuGcXZkGjBHQac7xIBNjxuGNax+RlkzPKqmHgXyiGoD4Rgfozw9a/i
wkOyaHNIp4W0YD7wh1sNsCVlo5FJGOqxU4Rg5zjHkiyEE9/ahQKJ/8qG4HUdxMK7IudV39ZSQOeS
SBm5nwQr4DySeqN7tEOAa4C/3Xtmi6Uc3fLGcsZmDRzCJY+gLG9hpvYV896s2NlEqW1GAr2RRi5A
3E5jDlkBuUmuykU1gh1tujOl7I+TcpZECX6wR6F4zgrUH9JRpWqjy/Da0Wa/b6ou4R9t0RyR7LY3
iYu6Zo1Sc9hiN2NUnAy1ddqBqb+GjshBLvJOmNoHZ3VOB9dURQSXtuweki6hYUIiBTOngIJi7OP7
Hlkv3IgRGmCrnFOvKcfDaEL4E2ESIAvy+ByIIxhQP5QmbMvA7zy5m/KEGBRosfm6Gd12h2uX3bFI
AGPCzysQYYrgAYSVseqbUd4iVPaJe2ujjAaLhQ40U+mmLRBZAN9ZmaO0bhJApKTJZwSWzVChj7VA
l7Eyk6k7jlIAY7DtEeU86ymuBmLV1j7rzUvWdt43Wp3DNs09dz4koS6+ND4RzaEMo22xlFZofSUa
2IneEXSLek2H2MPQ0xLMhuhhHXRBdz40lr2JpkKvAf4j+PJ9+5hnZX8xq6Bx7tnf8nNdFczA11hy
y6tMpwQG5y4a03KMvRtAXw6TcSNcSJEZZQF50J9zyzbjHcwYAEG9SS3I9Di/jNlk474Yz6DmqC0S
0XBEoxpAI6AMOLdxb7LyTk78CXwTKLvZoXkbifAxxnZ9M0dDhtc2TnZt3k1nrnLdi7ZKiGmCHWVs
YLhC5qgLfRytdtoHVTpeWa5Wd8lQgiZpj00wj5s2tNvLUtXqi8dque91K0+t3o32Mg4eKNSGHS2Z
Te9LcU3LClyp2xPwviNmJS5AQcyDtUvDeSZcRUiQYMwKAIuUtjffdI7ZfB7zktxUlrwCVDh08JWD
CgmdFXqkHGg0xNVFpmSECJYM2vtolxoUu5+hG9CQniqETfK7zAn7t2OcRKO3Rzvj39TooZpXZVT1
qpJyKvNZD2FzProUcmnAu3CSDwBNiKGa8i00nQT4iC0wL6cl/00O2Jmr6KoGyLBzmeITZk5Y3vBx
TpDjC0cGsX8V2017xe53okt20OE3M433c6/QdBbNp+UwarWEeD8kJO8OsVxMXetLSR6ww0nUTRP7
bp589RJK67cTvfcjKcJGHXzENrNjEwmL+27wheB4wrKo6kOFxO0MBxXZGCzMz8RYoFOy6+4Lxnwh
LuI+6JwTyTw1Iv/DMpLyHHJlwcrHF3tLr1PIy1L25DQb3tycShupR5/ocNvnOElWYq4iyrbSg/oU
m07IgV7o+db2jEhuEdXIQ9p1lJkABJ9rtx/0LWYsAOyztnDLrSsP3c/TzHkCvXQwcrCLI9eh1o+X
YHFWjLvSdxiYFpN64ZWpvgVzX906YUxFr9sFEccws8HdJ8bxLOZsZCxrp8kBi2bfNSH3ndqFxFmo
fRDXEoNRye2IurG8vUwsb8QYENSPr2fh10ziN+2bq+8Dq/+CAnZVp5VW//P/3g8fGTy6nqBTA1Lc
pDmzDPPedENyKmSmDQCqXLq+nDRT6PU0Von4/d5S+zL+d/y1/psLLb/o7bzs9ULgHigDQAXZ79+u
QHKCa0m4PsDo4yNuAuicjGT4fPjuiWeVBpyt43rkEIJQ6Xdj/J+vzkA3QIwcCBPc0SJ5fnubjTFZ
PjwvGLBZg9p0GOhmt+lE/VjIQz0CNFh52ucQYLyGvf/6GVuINN7dOzYN2wxC24Kx8NO9DxjaIhI9
6wMaaA6F/RCj//Pz1r6rMsWxGfEDN9+LqT5qqMcMWGTVLcjQ2C/QHYzW9xHtf9qbv2tveq94kH+v
x/mYqi813fXqB0XO95/6U2/vfcC+bOOYtuFDfc9Q/qO/GdofINl7aN4FrOHFZ/2v/qbwP5i89QLk
CXN+uo98D/9S5OCW9Okw8uXgHflnmvsfF3HBK45dm8EPGksBoM9596LTWU1yOOfekeJdHmSJUMW1
yGOfp4nOjpa0E3/9cv/dBX0b7auwXBOxzLt2as5dE05UukcHkeLG6hkRzWGHYKQI2kM8Kevi19f7
cdP4foO+8HhegOlpML/TgYSZNytOoOLo14n3nIVcwMlIxFUuva5fX+rHReP1UnzUfNYuAiC2qHe3
RjwU/d7cEse8HNxnwj4YMuuZL7BHn+xCQ6V78HMsPszNx5tfX/pv7pI3yeVtCEx6Dda7j3Foc0Zv
hhRHZdNtIJ6PdZI4pkXCHLOj/Ppi79an1xvlDYTjQweUTOr3LfGREOcSi6o4DrXHhfxG0kobMpMN
odc+jcTKyZrkFIsFrbBJJr36BOmiAAJITuXatKt/JlZZ/iCPzryHTgHuEMKld7tSZiUEb8SROAaD
4HbRP6R708j5j//btTjtE+jIK8yL8+6FijO8wwl+7aOjBuuiE4Z68XU53nSZ/btdaHlh/toDv98W
ux+TDt90ASu8K3hS3UiDuas49lHy7XsbzC6N33yaP786qAEZoSzPkEzKJVL+7VYHSET42i7EkeSv
+pgFPVtLgDV/bc0QsFe/eXV+lMF8vyWi3NGU0Rmlmnv3SRGXbPUzNvNjZqfsZE7PNRn40XZ87d0F
be4+Y9/kS4qKDBicJi6GRPXfFBd/8wbTu2PZM5evqkDK9ONNRzZlTOTl4jgG2j518soySBIJkRYZ
ije0Dak28txmm5/mDqr365eXnmu6ZwWRh18/lL/7BGBS0dxcPmnffPdG5STPjyVg/qNi+nPDyGtY
vbb+RSPD7T+/FPUnvCm6Dc5PJfTYBLKWfuscU5fHG77OPIxiZKkPlmbwry/241LP8o2YizIuFOws
/s+vb0PmDMb+xjiFrkftaxD89lg5RfM4v7aAkZ4Ev3mXreVz++sbs1wSuZq/zAR5mxGvvVsHm3xG
NQd46NQkFmbPLIAurJJqvMHcPd6kKuJzddx5vEqCDDJwTGe5HDX9aqNCB0ZfCR95y/b3uoJoiNQE
RM82U4cowcu0SYGg/uYhMZv88W9m48cltjBTOFAxBvXeffwACDMxlo44VYVZws5DyVCnHqnKlso7
bB7lNMbrgjZgTac2ayZva/HLrtEVMUCif8vfSBuEtTcCZvUyI9x8GdGPA/pLZr5Xdmuw8gJNt4hI
sAaqRSsOxXObBONN4dHUNzN+TCKkJW2Gn6NRZDPusLP2Ufd+faSZBKck4wGuaOpOV0jGDbn1cE89
ELxiIIsKo9Y6WMrlVxPThFajDBPwyYWE470ibsjx9kXVco2AJ/2KYmnbJUFL9AIhDJQUJmMJ0dCr
RljN44R5FQxaBMP1dKAnyyAxLuVmklaVnOYIwV7IDGkf/aYikgu6EUU5ncQrw9YG8xyq4fTJmkI+
Mn8mUjknSXyIHkjF493Tufeco60n6p4O3/Nkherle4nt9b37XE65/aWZI/vAoLC9kR7oLfrawKPT
WICXUSFM7SEk7GNtTQy7DBqsRzEyqxFRbqydUfBEozR6mISd7iPHgY+vEOUbtW3dIffg+YR0xG9o
+84PNkrFlyYUfE4kaTKSG6V6ycvYXoSAnEVnFdEaDSaJDaGZ+H9hEQL/ElX8ljKbrDu0y9YFniwO
Ia+7HNDoxU1BLiGzuURmy0EAlf7k+7zZIqHTuCqrafZPiROQBwPrwhXe//DMZFBykwOcGWlCG4a3
cbF3X7QpaTsAvUz32Yehiyg5yxriRWuG4Gs0V7532izrpdH7TAeV6BH32Uyf2zUSyBygumZf9GrC
LHiD4ynelnNgXSRGCfN6cksmZ1EdICphYLDMSF/9Rlbl8C73mRE+KLq3HHA1omJ8Dsy9rYC9SGuf
cdxUsC+jgnRtZ91gYDqfifGO11Zaus+AX9xnb+G9cBqS8NwwZsnb2JntwzzTJd7YsSeeqr6v7gLo
vudwdIpNi+rNWmUGSUA7pKPyNC3qnr71MuZUxQgJqJohkpsq8u6KYia5HLMsXRrfzaaLACk4dN8E
DHGZh+EasRCxKK4haGnO012OwJq+Ji542suLAYN3EkiCqaprDTOHBmvUlV9rV+pvgZhxf9l+dxF6
LvAG2usYF7uclWk9Q8/bDmZD300bU/MJtaJUO2xn3pcR3RBJPlV1VitTxjvOtT4Ws66ho4v6iFS9
rr4Is570m2pWyVPsGAR/1BqumpfQjaqm6GiRD9nuAzV4j01aLqps8nS8eKhPiR2nET8OYn6iUZVv
MTzO9FR6PsYggp+M3Kp6yph8aSDq9HXpofv7pRilXzG2ClO7LI1tSw24QFDKHdYTvSxM2P2RzN10
uTJOqrxtTjKJw39yu+kr/OWBBMHUuGZIWX5K816ssfSDLa9SeEEtaWR4+J59DVcnSGdjE9lAW7te
WruyqflFgXGxaClZ/glSYw4ksTltPL8As73OW9QeICLQjsT18sk3wxmVLuJjx5rcTZX2CDHJC8gh
nITRhu55cgJiWmGCR0gw1xOpUWXd3UMdhtPcV2rXuTn5PIn5pSCB5FNYpDb2TYscYIMUg67g7wgj
XV6zK83QO1jezzzRDlBCTD5RP7azM1jO1ZWpuwb6g+alNjwqsucpQjFgIC4kHJUI2HFbI/HKjt4Y
UWAjuGDwzWqrX2JpsiDVMwqEyZx5ZXEYh0wZO8buQTe6WI3ShJAcXbdmvyp9kl3XtmvUEIPFeIUw
zlj7E10NrUL246BzyTsh5QFtiSyW32aNDcGDqWYJYjVeAAU1q+3IOUqRfQR5o5+tu74RfPW7xCWw
cQTjdHCtHBpJw2u7rn2oMau8qIpHu25j6rkED6SF/KxelN0KAIGbJUHzbWp6gWXJB2lRIJLYVpkY
vpbBQKqwmxvux9CLCLxKQnVAjopDtRrjtFshkEg+q14/Z43rbF0B9G4NHqZVn+A7d8YtOKnaOQR2
Elz00MTWHsTmbTIMLYmI3rybgsXqFsZQz0FMDfe9K8sbL26+2QVpamidL5Hhaoy/BbgIO8RyKhjd
vcQ6iV/mNB1u487nk+Mbn23bnnhcJOVAxVZ9kuKibgvln8IfUfVmHOA0A1RgHQcTpuLhoMPRPIq2
ns5BiTo3HmgXYyVLwshWHp8CQlb6CQ+IG0aIX5Ym4YJG6yUaiOKyZeZ3U6ZBu5a1pb6InryLGn/c
5zr0+qP2mhmFSGSnJBgGDuSbBBz10M0Dg+W2YLmA7wiJJhCn09B/jkBA3w46zq+trgO6k8buUz54
0DslQxD2SsY/q5YuPjmbU3qODBY0VjiEhEr1sXq2UxAu9DSxl9L6PmI+wqQttColksIpZTRdYTsf
Ldsmc1tE/kjiVuXceeS7HPrKmQlWSqIzc+rma52QwxT28fDYFbrttqZSIj0d03F01xjwSCQMoiHI
L7wRs+o+TDpFtFhlnGX+XN+bqSTfx8iRCqxswzfzQ8fLczGww3+z+ladd03T71GGTEfaaCWBIGGC
8JKUMAe9Lmgh8uasdN1QWRhkSfj9dWz3A2bSLEJDiBFfPuajdrB6F+4Zqckso8y9Qvx0DRHDG5ug
sAgPX22fa38i8nEKW1BFQeELFkSLIEbb66JdaLQkPDSxOCG9BRFm4aGL6Pz0RpVWe99Zk3oIEHls
+3HGop2ROZdjMoL1weQUFlrmo94efMj80ZyQSqDZh7SJCwfSFxkngkd11c+cU6pi9iWzzSi9tE30
X6YcjHM31U68Sp3W2QWGI5nNNJW7a5UP9qC201DtO97db1GRjB+bwNFfBhcOwuBpL92Z0DRhRJFQ
jAC9LnzYQwGOBcBaLTK1BM7UwdfNNzchRkhlpcMulyoNbXIED1/XsH5wXhJiLxgX4DgmPsYAkbK1
TS/SpAwtpIF5InPNRJcGX4See3DMO6A3xMv2nxJvqpFOxXN2ifzDN1cR+qnLCnC2XmE1Mq4Tw+FT
o6luEWnTDMXYPYwITElgeT3U/KcX+tteKF2yN+e/n6SeH6e6BIPxYyf09Wf+6IRapvhguhz+Pfqh
tBp82hl/dEIty+J/AiLiLAwRDkN/NUIXayJ6wIA9T9A1XDSgfzZCzQ/09Hw0oAFsSM6z9j8Rev7Y
a6EVabqL3SnE7iYEDdblkP5msBF1gwXLph0uuvIlVgX8ns9vnsbV90Po28nJYvB5czT96QLvjqZy
dIqyGblAkLFw4r/owue0v0hDIs9efn2p18bQD9eisUJ3xcZPFbrMBN8dKSeMCIVLmczci6zNZciK
Sgzy3ZICCbHjSWVjHHxJ4HNpc282tiJ6vC7cKa1OTcds4/KlbonwivEDicQM/X0kY3PPVtl9TSl4
0/Ksk0IhATHZaU4KFWaRvAsytPxMberobmr1jgaPe6pA719lbZ0RnYkju8LTX9kxwZcStbbdewYG
mKF3QtQQRdkm+S3j3LiXuIMqzp4b/gj8CKk34XGDCHgqmYfcT2PRHYuohUWG4aAYdljiC6c8+hor
ugta/yKwwBs+Ydkg7tbApryiySPXTLaEcykMv5mPmSZe5HZAECeqrdPHEI5BbcJSGSMiRmWqvreG
/7Nq/GbVgOOz9GD+/QTl8Dw8p+nbReOPH/lz0XAF8xM6OlTlDkMU782i4ZmLdJzZMxB0OqQOY7Q/
5OE2OHmHBSbE2c5kmpCYf60aVvAhZHZC0hXBeBb/i/VPVg33x4bTYjFmEMoohrYNfXBcFT8uG6YX
FmRbx/atUk1DtOtcqgnrIX/ncmZbgnJjeZ2khUTIkdt3SZIbN6DNp30lOMcRThSga1Yjij4MRMMG
kwfKNINMzRGanyKWku+CgTZwBZc2vcrk2BAmSaFL2sWY7zpam9vGysIz2wDHiowYM0uWT/vanvIb
UPDzgZ0V4ptldF9J1cbwmAh8NsbCbR2rAt1AovQAAamZnn3sIeT2Jjy2NU4Lztsyl/POL8z2FK1S
8xlM+//n7tyW20S2MPwqqbmXipMEXMyu2vLZsR3bSezJlUq2FUAgECeBePr9NeBEYMczSadqqM3V
zNjTppvV6/ivf60WGfw21xAEgQoHSvplBwvmgb1xmA+m76psuU0cdaZBPHPmYANuHHd6o2Yjj5Eo
Qap9zqFH8A/35OUVvVr3u35XdvUnoOLGvBtboZObZE/3E6wrw1iN5un0Y5Xo9tmEsdNHG03UhW0K
tT6ESnFmzjxtbV8ze0+7CAuNrW2mFlPaPR9AUuVC9Wiak+jMrvLtZUU725WWG9GT6vmj+zCepLcu
vW/M1VytLvNJproAtrPgLgigN3TcZHMMbi36YFnJ5yzQYdIVIaVTaNA6acxutsH1TOO/MSZ215qw
aarvQoBFW6lh0DrR3fSGZA+ENJvwoxGt519U8fWdKFL/wroRnZlKcpYDGTyD9yY7MsDWapiArDpO
9VV1Weal8rCBmJW+hElRfnAYYnVeMEXz43zHP0HarS0hjlPfOyOt+ODmU/VCh83jemLN70gqaSe2
5wV3fkij1dQPwEGGBcOtRskIP1fMSoWYk7GddEXOBODrvVLpT+E0vygAWpxmTE073VnkxQiz9UOv
BNxSTmgMY0qBC5DlS7CxV+eMHC4ePRfYLexAxeMGtnSSkwSpSUYWc+6CXNpsmXvuFeUtl9K/Mrfo
7yD1aVDW8Yq9VcLkl2RKPmJVTd5bBk3YHmCM/NDz0ngWmSv7hJks2oHmkWEyw7C8LUO+Elklb3W5
hiDxYmcFGj2J4WZpBfEaQlraEgGeTez4VGRcaK5M01O73HjvA9oYL+furry2QnV7OfGJ5gjQc7Kz
sVutGPfirpjLaDja7cjLyg8pOJELXfMcqGmt6hTCGe7myK9u1tsivTfcNH6wHd+5MIzEPlCcsvy7
imhXZ4keFg2WNZLNqm7zLW3R8bLn6mBg53Pim9GtCwvMTWbnIVMn0uBuVwJzIHFAyGcL2Umi6pGh
1eR76Fhg+GKxc59WRP9XG1ipzkGpxvdmzKhKEBrKSWxtILI3/ENAbOvP65hV/G1CTwz0MuFJwLe/
iAQ/qJI5FXxJTnm0W0fabakkTIWE+M2m62W0uzTcOXPPYFA83gIBEgo18s8TOk/UI+bMa0eektPb
vCq35VXiR9VNLbabVUziDTfhMokn6oW6ieZfgU0rf1mjdXpvr1Q4q0dVfOWlHuPIwdsCF9KBZD8w
meokhocYOC7kTQzbyvPpibGrmArnW671wVKIzv+mBKN1S2Di+PHMLFPUKzX6mkxxtfeOv4jVdORU
yfxWSzZTwD2wOTFVNh59XFU2O1DhnzqYxuno02rnbYmEgAsDC0voXj6xFA/zonMH85kWxPNzy99u
Fv52CtuvHRf0HW1glfuSGDs2owAnpXkxHx2/rXBf24AhzCtVQ+yyNunJT0ihkEFIjkn5oMqOAAGX
V/RDOscxbUcJeVf0DI40+gLIFBlPdzI6Il+6WShzZfJeLabzr9w9HcW8ixZ6aaoXU6jWz11tQ3gc
M8HwU2DCaj5zmXlpzd5+99oefzcW9eETSDD4RdNMAZfrvXuxpqGqMorJbZRPJrAUkVr7ijTDxJek
SXAH9Xl1CX9d+SEwt+FJthZpZy0MgaBuvO15tLaYim5ryVkwKZKzyIxHnzJojE5oXs28g4QGnQ+V
lXoX8D+V1wVzP0hUp0X6dYuZ4BN5xkM6L/Izpaoscqewa1znRuGHtEsSrAMoq2alxiTWLM/n9xqM
8acja2Sdpx6ZAuj/psdBqjvHTMYov9A8RsdJsZ1DVc4kiSo0Q0hdwZUuVYfUC0PVDUia0o2mHlX6
xmbGoP+grpPT1NXDeKaTfDkLjO38S2hy1fEJyuv66uEIO08JyObtEeVRXg8S13Oo4bRbprbt8sP1
St+C6I/JPQAPP2ZQ4PwLkrddGpC8o0HE0azM+XnuMRjFUBgxMyODrN1uvEShN2rtfyLcqEBUQiAM
KHT1SFtadAbfXAncEZbfJNG2jJwPtAu3LNLDiRmUVytVzN59WxBwErlmHUmAmhGfAUDhpHYHe24D
unqdwz0FAJkxk+bBTuGCzWrdzETr+IQMogssd84G3Iqxo7him8VUy6qbikGb/pGzTiHkik0CxVVw
HntBWlB3UTz/gAnD3pqpWeFxxrheritQsoddoQSfUf/Zg1YY22XumcbokDz/Ggo914IwmlHoweU2
zCZHa5BnyIFBqXQW6MGcWfTqHOZ8urzyU8sZlQx53cB+b6w/l0Cldd6SsU0HI2pOdjwd3dBktisO
01zJn2Kmg90gXy7DfOPotFQrOrlExokR3sLlFN8VitnsPi3908mIvD0wb686svXdvbphxiU0D/qM
93HXtCBwIWyHsSS01kBeCy7EfITlByaA7dY/j9SVclrZwQ76NLrnTqqYrsFLGu4N+wAybPcOO+Dd
paMVENxqU+j0Z3vr1T0TA236dvx46py6+C309pMxorHQ3bhPI6L/WxjshYOTlNG5ApzyZJSup4cJ
Q0/gynTz7CiDj0thuz4qL4hSDiotEv55nkEMPdu5GkOBKG4bxmFQqeEnx8nSs7nCAO9Zpa70B1ef
e7sDR51u/PejLBPuj727cTIvGh1VTqw8rCkd0i4CadbhDs0uxuRW6oUzKZhniiBAtFZQFB4ZOzc6
oEFF/0ulfwrYi0I+cxXajF1UzVV5m+BbnsK9Bqg8ZYr0V23qW2dWXo2OgpyJikAu5vR3K0lV0Ay0
tQ+sdOpBmwfN9axIRkihB6KdaQhOQi8V6fDZhElKhzQqBl9Ns7gluy/gmLitsF34sJEFhb++MhmJ
ea2tzYISYWBzMuCUb+qL9H8T2bYbEemqo5qD6yZfJrvbZUoGOX0eTyJ+WiNeP0W/9ktvL/Ru+Y/Y
vzCnuGqdWLl+qfqN31ojWGRelj8t//xDt8bg+CYmQGlwIjxotSCCzKX5MdMFxvBTkYsnqVY/2D/+
4N4h/egY3t5hc55v/85bO2gO6Ozpzz8s7pDsIdhjnCw4n3Q4XOqnewjmZAxafSrA5M2PCdr/lUN4
jPIwE8LoeFEHQkoK8p+dQW+FPUGwxxPw+QgCeCLx8KH3BcHmjFSomwXqqH6aPzggQQBe13yXBjL+
7Yr+zG0wxoIfS0DIm03iau8fgkg7T6dMDyNJVR9SI3kDOgSGFMiqBEMdA/GF2xt2wedN7h+CCcNf
Tfit/VvXYPFE4eCQYlDiPWb7qUCCjKmsMoDAEAA/+Gad/mbx9C4CygC9q4BkbWWkSVcOSAbQ1I2W
lrgIfGMEXcCuXz0EC5A6jBQcEWD0+vmXNOIbojBVZUVBn8AMIqB2ugCD8/TUgWmPiQYoNQEkrp/h
iQLlqX9mGHoHuWcYyKfDrE+2vDWO6Jd9dUBTAlUwEISkyOtncFqBi2rx5aT8JLQClQEGIQBRrZ+e
VrB1zKeikCVrfz44USBqpaghdQi6OYZ0B6is2moFZGtfFJjUi7cIYSHBc3NhhqcVKD5KnoKhM94C
9U/J91VRMIX9xJms6wviN6hA/SveYu9Kf3eZzbptR04UqIoxwoNpi62V7IuCgu4U2OppY4oGZB5p
QCXDKr17hd1BG9y9ASZtWGQ5oVNuI4XBecmMZJFWhgSNNrhSoqXe7qdjU4F89VuMMLhvr1LFaK7j
r/tGGkNQBS811P3d7VtYQoYF0E0EvEQ8w9u+KANKyj7c34whIAh6DpZ7TtHUHtMXqFJuHGygiMpq
7uWvC4GukTeBfc6wf5A3gTydFh26vVqvaHiyQFGjealfPwXDGKPoFBNUa2Pve76hqhoMj8KDBiw1
NCNIN6Ilu38dRBkk9/RwtvvvaQRbxXeGB1qz2gBicOaAbkHpHKKhjEEJqPSitbvsSYFFmAQJOeQP
39Nrw3KIgAq9oKX86UyqOcYmWLZOd1b99E7BJNNKGEXndisrw7sRgk9T0jro9pjoAFbIVhREzLEf
IpA4ILtG1zNIq/oZ3I2AubD12H9dL2IdTHLz5jeB758CcRIQMNFI2pzC4KJFLLgmnTmw8IcMQHWi
RVU8vRjBtrAeJJVJOzc3ponMBhQqaLRXynoKMDOAKNTpNNebXfZkAfNBdUFknb/bkGFpR+h6xHQC
uYgJ7UjEAPyypxYt6HyBtIBJY8iBeAaoEOiakdy+oOcgnw7TwuvpI/iI8SexH3S5D81RoufdkHWU
SJ+RF8IdBoP4miogZzIFT6/Taji47ZPVatTzr9sD/GSLvdtkDBohf3kJOBjBpdz+fHD2gJBPkz0F
fAMdGSA11tp+nI1936Curj1TcA8sZaaR0pT1jYwpkbMtekbamLBvD40xjaOQ27czvYZkCMHvyZoA
wgQofCYcwesVZtInkO4QJQzWEOIaSgsBuTMiBGolNRc9urB3CUQ5pSaPh5unfganCohmp9L2kBw5
ZQKhDBp70D8Fe0xcjev4fFUGFyxBZaRJW0WF9ADllFYdvHCQySbTLmIJ//mb2RiWa4hWEI1vcq4h
ZkFQBH6rsvaMo6oyTxy9QTjVHFQTlwxIOzLQ/EWr48+mDwTsAEYlyGZeL7NyG8YknTkmmlbqZ3CO
kk6LpqQsiFQSWDObXsRX9YJJPpGomk6g5gyGFy3AJCTozaRuBO4iOCsOAfjF87fed5RIqBFKUYOw
h1poAIgjXWfRjTE8UNDG0cZbP6jb/VNQlelYpTfCJrQe3F0Q6BlZKSAmYsIqWPNWCHp6UdSZRTuX
wKPVT2OOBqQXNSaCytpIgcFh4D3Qi0YIXiSRUItNP3ebdm1ck0GdAmABWVnQAaXRokfhvhWG3l3Q
FKyDxbzIwV0FnchJNnTQ2b5CVZnZQa+qAlDKlk2pjQiyOZ7BOc30zsmjU5nVDLAAjtf2FPjW+woR
iK4OJA93sQXloTCG5S4KWWheSiqXAvcspwnUtX569WeRT8UtJdBuNfCAVMFr87p/2lGEFMMUZOai
FW3/84PLpUEQHkNMYv0MLmbSIdCUjhYmIE+RbxLJzS57VpECE7PCRZv/d69hYJdgYoneMjkPkaIC
yn5i0sZeP/1LUNsDkbdv0ww/YRb+wX351gdzABPB05FoVvGW6WuNMj/6hefOj5c/b7s+RGuH6Gro
/KIgj2j+dgNmE//+nw7Mre5M2fvhc6dK/Xfa/73d4Ms/3flbz7t6/o+n3jJZMCyUWUVsd9e+5tVi
TRfNf4PFw2K92Ieio4a4n9/f5M8/Ou+59/3/ZuHU760rEDzS6yZeFYXdhev2CfmF/UWYLtLnVxSf
kWEGiJ/sygeLwPsaJb3ZkA2qVXptBpoli6fo+S3FWzcgSfmVw3D5mHmPedZZvG7TkF38cBnAhpIs
91du2qGkV26bK95FX99B5JOvH7ojORsMpexfYcBu4j11pbAB6MmufLKMmCPaXblBfcmu/GP+mR+3
7H1T9W9d9bOnhdsRQLUBaMm+8FkQeGHkdW9kg/qRXjp88hY9LdJgSKRXjorux2sg/LLLvn+pmxqc
g/TCLJA/+rv9m9iWzWWXvohyaCb6x9yA12TXvlx4YUd7UH/6HeblcgGn4SJ82j+OFngs/8ppuniE
qHGZZR2ZbsvU0ut7j67nLLrdlU0JWH5pbEEaZR3JbguL8munDEVLvc3G6xx6A2b6HatHedJfWhTD
pJeOwqwn3IL8nSyO7MpXy4dk0fOe2tqV/NLbRddutYUQ+YWLd6eL9SZ1va5ZZ33RuPI71j9fJumy
o6nI1orM/e9Y/HJZeo8dM9amgn/H4l8YMvj8mnV80LR7Si8Nv5T77mCRRFjK7uUk0aA+/0URPfya
F39V/4HDhd+/+w28TPb9P7he98SbYr30sn6AR9KNatqMrvTSydLpN7DXSVLZha+XYQh3yXbRCxPa
aq3s8rdu9LR8d5a+sG1Nul92+Y9R/gNBbJOov+cPvBTENi8nu/wnTn+ZpsuOS9EmfeTXLrtRZZtR
lV33c7Zwn2+40Ckt0El22btlssaydVYGV/wbDOadR2TTE+8Wvy770vcL7E7oZN2rCSJH5KukF1+m
2btXX76hMZFe/63RapKx2RtUxW+u/Fqm6Rt5ysv80zMpymv/Wze5Jn7jMVgukv/8DwAA//8=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FFFBDF63-53D1-405D-ADDB-96C483F47E9F}">
          <cx:tx>
            <cx:txData>
              <cx:f>_xlchart.v1.12</cx:f>
              <cx:v>Profit</cx:v>
            </cx:txData>
          </cx:tx>
          <cx:dataLabels pos="outEnd">
            <cx:txPr>
              <a:bodyPr vertOverflow="overflow" horzOverflow="overflow" wrap="square" lIns="0" tIns="0" rIns="0" bIns="0"/>
              <a:lstStyle/>
              <a:p>
                <a:pPr algn="ctr" rtl="0">
                  <a:defRPr lang="en-US" sz="1000" b="0" i="0" u="none" strike="noStrike" kern="1200" baseline="0">
                    <a:solidFill>
                      <a:schemeClr val="bg1">
                        <a:lumMod val="85000"/>
                      </a:schemeClr>
                    </a:solidFill>
                    <a:latin typeface="+mn-lt"/>
                    <a:ea typeface="+mn-ea"/>
                    <a:cs typeface="+mn-cs"/>
                  </a:defRPr>
                </a:pPr>
                <a:endParaRPr lang="en-US" sz="1000" b="0" i="0" u="none" strike="noStrike" kern="1200" baseline="0">
                  <a:solidFill>
                    <a:schemeClr val="bg1">
                      <a:lumMod val="85000"/>
                    </a:schemeClr>
                  </a:solidFill>
                  <a:latin typeface="+mn-lt"/>
                  <a:ea typeface="+mn-ea"/>
                  <a:cs typeface="+mn-cs"/>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1000" b="0" i="0" u="none" strike="noStrike" kern="1200" baseline="0">
                <a:solidFill>
                  <a:schemeClr val="bg1">
                    <a:lumMod val="85000"/>
                  </a:schemeClr>
                </a:solidFill>
                <a:latin typeface="+mn-lt"/>
                <a:ea typeface="+mn-ea"/>
                <a:cs typeface="+mn-cs"/>
              </a:defRPr>
            </a:pPr>
            <a:endParaRPr lang="en-US" sz="1000" b="0" i="0" u="none" strike="noStrike" kern="1200" baseline="0">
              <a:solidFill>
                <a:schemeClr val="bg1">
                  <a:lumMod val="85000"/>
                </a:schemeClr>
              </a:solidFill>
              <a:latin typeface="+mn-lt"/>
              <a:ea typeface="+mn-ea"/>
              <a:cs typeface="+mn-cs"/>
            </a:endParaRPr>
          </a:p>
        </cx:txPr>
      </cx:axis>
      <cx:axis id="1" hidden="1">
        <cx:valScaling/>
        <cx:tickLabels/>
        <cx:txPr>
          <a:bodyPr vertOverflow="overflow" horzOverflow="overflow" wrap="square" lIns="0" tIns="0" rIns="0" bIns="0"/>
          <a:lstStyle/>
          <a:p>
            <a:pPr algn="ctr" rtl="0">
              <a:defRPr lang="en-US" sz="1000" b="0" i="0" u="none" strike="noStrike" kern="1200" baseline="0">
                <a:solidFill>
                  <a:schemeClr val="bg1">
                    <a:lumMod val="85000"/>
                  </a:schemeClr>
                </a:solidFill>
                <a:latin typeface="+mn-lt"/>
                <a:ea typeface="+mn-ea"/>
                <a:cs typeface="+mn-cs"/>
              </a:defRPr>
            </a:pPr>
            <a:endParaRPr lang="en-US" sz="1000" b="0" i="0" u="none" strike="noStrike" kern="1200" baseline="0">
              <a:solidFill>
                <a:schemeClr val="bg1">
                  <a:lumMod val="85000"/>
                </a:schemeClr>
              </a:solidFill>
              <a:latin typeface="+mn-lt"/>
              <a:ea typeface="+mn-ea"/>
              <a:cs typeface="+mn-cs"/>
            </a:endParaRPr>
          </a:p>
        </cx:txPr>
      </cx:axis>
    </cx:plotArea>
    <cx:legend pos="t" align="ctr" overlay="0">
      <cx:txPr>
        <a:bodyPr vertOverflow="overflow" horzOverflow="overflow" wrap="square" lIns="0" tIns="0" rIns="0" bIns="0"/>
        <a:lstStyle/>
        <a:p>
          <a:pPr algn="ctr" rtl="0">
            <a:defRPr lang="en-US" sz="1000" b="0" i="0" u="none" strike="noStrike" kern="1200" baseline="0">
              <a:solidFill>
                <a:schemeClr val="bg1">
                  <a:lumMod val="85000"/>
                </a:schemeClr>
              </a:solidFill>
              <a:latin typeface="+mn-lt"/>
              <a:ea typeface="+mn-ea"/>
              <a:cs typeface="+mn-cs"/>
            </a:defRPr>
          </a:pPr>
          <a:endParaRPr lang="en-US" sz="1000" b="0" i="0" u="none" strike="noStrike" kern="1200" baseline="0">
            <a:solidFill>
              <a:schemeClr val="bg1">
                <a:lumMod val="85000"/>
              </a:schemeClr>
            </a:solidFill>
            <a:latin typeface="+mn-lt"/>
            <a:ea typeface="+mn-ea"/>
            <a:cs typeface="+mn-cs"/>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Chart Title</cx:v>
        </cx:txData>
      </cx:tx>
      <cx:txPr>
        <a:bodyPr vertOverflow="overflow" horzOverflow="overflow" wrap="square" lIns="0" tIns="0" rIns="0" bIns="0"/>
        <a:lstStyle/>
        <a:p>
          <a:pPr algn="ctr" rtl="0">
            <a:defRPr sz="1400" b="0" i="0">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defRPr>
          </a:pPr>
          <a:r>
            <a:rPr lang="en-IN">
              <a:solidFill>
                <a:schemeClr val="bg1">
                  <a:lumMod val="85000"/>
                </a:schemeClr>
              </a:solidFill>
            </a:rPr>
            <a:t>Chart Title</a:t>
          </a:r>
        </a:p>
      </cx:txPr>
    </cx:title>
    <cx:plotArea>
      <cx:plotAreaRegion>
        <cx:series layoutId="regionMap" uniqueId="{43392C58-BA44-4E9E-90D5-FCE7A28235AF}">
          <cx:tx>
            <cx:txData>
              <cx:f>_xlchart.v5.9</cx:f>
              <cx:v>sales</cx:v>
            </cx:txData>
          </cx:tx>
          <cx:dataId val="0"/>
          <cx:layoutPr>
            <cx:geography cultureLanguage="en-US" cultureRegion="IN" attribution="Powered by Bing">
              <cx:geoCache provider="{E9337A44-BEBE-4D9F-B70C-5C5E7DAFC167}">
                <cx:binary>1H1rU9vIFu1fSeXzFaNWv9SnzpyqI9kGQoAMJMyZfFERYPRW6/369XcJm8TWOMDUcOuWPVNxYamt
3b32e+9u//uu/9dd8nBbvuvTJKv+ddf/+j6o6/xfv/xS3QUP6W11lIZ3pa70n/XRnU5/0X/+Gd49
/HJf3nZh5v9imYT9chfclvVD//4//8a3+Q/6o767rUOd/dY8lMPVQ9UkdfXMtb2X3t3ep2G2CKu6
DO9q8uv7zw9Z9lBVDw/v3z1kdVgPn4f84df3O7e9f/fL/Mv+8uB3CWirm3uMpfzIZpZSTNjq8WW/
f5fozN9cNmxxRBm1mGDCfHzRp2df3KYY/yqSHgm6vb8vQTwm9fi+M3RnBrhy8f7dnW6yelo6H6v4
6/svWVg/3L+7rm/rh+r9u7DS7voGV0/T+HL9OO9fdhf/P/+efYCVmH2yhc982V669Bd4znVW32a3
Twv0z8Fh8siklBMl2ffF3waHmOpIME4sQdnTU9ewvIKU/aB8HziD5PzzQUKyeEhuu9vyLQVGHZmm
LYVF+Vpg1K7ASH4EWRKMko1A8V1kXkPRfmh+jJxhs1geJDb/TW6/3aZvKC7UOpJCMEuYaq+4QJfZ
DAJlmVB4j69daF5B0H5kvg+cAfPfj4cJTBmO+i31GGVHlqKWZRO2Xne5KzOEkCMAx5XgaytDZsC8
TNBPgHkaOAfm60EC8/ug4RD4T4vzBgbGOgIgwhJko8xm1p+Y8ohzwhg3zX0S8wqC9gPzfeAMmN//
OEhgrnVTB+8Wt7Gu31CfMXbEqCCMS7lfbEzzyKImU0TMzP9r6dkPzu7oGULXi4NE6L9lfJtVt3Ad
38xzZkew8LZJfyI7ygJ6inDO7bU1mjkCr6FoPz4/Rs6w+e/VQWJz8dC9+0OX8dthw6DXqLLYZOsf
X4hath1nOGkCVziEay1Z4unZa/f5NRTtx+bHyBk2F4ep2dzbJPxTl1n4hnqNyiOLMyEU2fhpMPfb
6BCCsIZISxJG9lmd19G0H5/tsTOE3P8epPS4GkmBuzq8a+onJn4Dx4AccckJR/S5FqAZRBKuNrXh
0FkzrfZKan4CzvZU5ugcZgB6GYT6DWExjxgsCmVK7tVrNmAxFeW2tREcBKdre7fWay9Rsx+W9agZ
HpcnByktF7qEp+beljoJ3zTE4UecKio53TjKsxBHqiNic2oLscmjzS3Oq+naj9F8XjO0LtyDRMvV
iS5v799QgqiNiMfm3GQbz2Cm2IgJIJm0qYDLsC06ryFlPzQ/Rs5AcS8PEpSnhPQ7/ec7zK1Jv72p
cwCATABAppTmtlcgkQwlwlKCbhJruL4N0N8laz9Y+79lBtziMKVprSPePEqVR4wJagKxtbM2S4gS
RKlMTOmf/TbptVTtx2t39Ayni8VBCtgKSi+8v31i73/uzVn2EVfI41h0hg38BWZLyiybfvcntmXq
FZTsh+X7wBkiq8PMiB4/6NJ/Uy1noXAD/xm5m73+tU0hVIyi7rNJHsys0SsI2g/M94EzYI4PM/j5
/bYKkBGtdfZ20oKqGyOEcmn/JO1mmUiKAj6TrcGDC7EtNK+jaT8822NnCP1+mAid3t8Gb+i/IScK
+29K6yk1MM9YE3YkOBxx25xFpi8Ssh+RzbAZGKeHaVlOE0Q9OqyeGPafmxZmHhFgweBRr63/DA8b
cQ+zBULSH+XSbWF5DUU/Aeb7XObYHKaNOc3uwzftHqDqCBk2JdUGGTU3/uIICRzbFGqT45k51K8g
6CfIPM1kDsxhtnWc6u4NfTGkpk3JBJdsf0+HokcTHIKYm+uzRMFL1PwEksc5zPE4TIty9taFHBtO
MJOWkpukGuz5duCpbJgcE4Ly1PGB1M62CnuZnv2YPI2boXJ2fZBByxmWpLmLh6e1+eemBWUCbsmp
92xuUzgUF8BC2Lm2OTPF9RpSfgLJ90nMQfnjIEG5CtAd9+60Sm6z+7cDhqFbw7ItxTeJGDXDR6J4
QGwYFnR0PL5mwctrqdqP0e7oGU5XpweJ00fdhNUbW3/zSNmIT4T4kXbZ0WoE5Wtioyln4x7MhOhV
JO1HaGvoDJ6Ph2lxLssH/00jTIrytI0uQbpRYDPPjDxGmDaCUJiibVPzMiH7EXkaN4Pj8jD7Bc5v
w+zhaWH+uZ1hHC3OU/vZln3flhShjiyCTgG4bXvNzYvk7MdkM2wGyfnyIBXY54f+TXtrCFLG1GYQ
gb3pMaWOKHo74LFtOjlhgbbl5EVy9kOyGTaD5PP/DhKS89tyeFu7P9XOJo+Mz9SVFKg6E3R4qo2A
zOz9ayjZD8iPkTNMzhcHgcnds5sY1hy7VmA7d/7dPRwKISPylcgXf8/ibyswSAvCF1Q0n/CZmfrZ
3oqfk7UfpNnwnZkcyMaN26q6vQua6qGu3zI3Zh2hiwlJfLmprswCS/jJwgRy1J5FlOevpWc/ILPh
c9E5UB8sTpBIftPtAqj02xRB5Cb9Zc7gUYg/zakw9tR+C7W3bWQuX0HRfoB+jJxhc3l2EGpth2rs
SzsP74LQv33LGgyaayE3Cn0Aa59rFmLaHP1nJnKbU4Zzes2yZK+haD82P0buzBKTPMzQ8uLhW3lb
xbdPvPsG/jLCe/RmUik3rUzWLF+mjhB4Tp7Z/sbn11C0H5sfI2fYXBym13weTvs533bPwLRfUxF0
nm8Wf67U2BFRUGpox3jiiM2OwdfQsh+WrWnMcDk/zIz/TYhq/1u3PKP9wlZUbGrKM30m7SMBxBh9
0nez4uVrKNoPzo+RM2xuDtMPOA+ravo/z8MnBv7nKm3aOWhhV+f3IuUswkEVE1vTLDQNbroG/2Ju
XkXUfoR2ZjQD6fwwiwHTlHRTviVCKMIIia00m54Lc2500MkkJWKcp6T0HoReoujn8KxHzrE5zPbN
i4f29i2by1BmpuiGQfpsfwcAIQLCg9ZniZLA9IJF2najX6ZnPy5P42aoXNwcpAs97Rs6uU1ztDO9
5W51Ro+EjW1O2BOwNzUwlWrgx1noEVhfn3kFrybrZxjtzGoO1cnBQvXhoawehidG/ucGaGqjoQCB
003Cc6beJLqaYJ1w1Mg63FGzFM6E08s0/Rykp7FzhD4cLELnD31494aNZ9jDziwEPWTrIJTtJBsx
xRFBukChEfqJL35sJnyZmp9j8zR2js35QWLzCWfYVEPS3r6pfw35sRV2FG6Cnkcjs40ONg/Y1Lan
Fo+1AMH/3jZCr6VqP0q7o2c4fTpMP/v6cUv7/4ONUqh9mshEW0+lHRQLtpGyJyTR9owzIdZIzRy5
19O1H6v5+Bla1+5BStWX+jZ44uh/bo0mlw55a/gFG69hZo0ez+uQ6B2wxAydl+jYj8l61AyJL58P
EombhzLFOVBvBwY6nk3JLfw3kxTswRU4ukMJGJ3H1zxn8DIl++H4PoUZIjeHicjvD1X97kcaZLu8
tTPBv1t1Q8qGWVPVbX+NGopMwF+AQ7C5Dvi2Tc6rydoP0mz4zkx+ff/7YUZBv4fVnc6q8G0rCSh8
wrHGqVDr18zeKFQS0MuGPQPfI6QdmF5D0k8g+jF0Ds/p/x/d9vPD776fEbi4rW+Xj4cLbp1/9/zV
x9njzMPZ0A237zVH6xU+vccBhDjkAc7Y90MLpy/ZkZO1wd7dtbg18OG2qn99byiBDVM2EUj/UI7D
JWx8ZwfBxyV0Uh+hFxGlPq7Q5otE3vt32bTd+tf3aP1RON0QCXHky1E+hwatJr8HV6adcdwSEsxD
hEkw6Gman3QyoB3s+5ps/n6XNeknHWZ19et7nMrz/l2+vm+iFZsj8BXIHSIZQpRlcoKKb353e4W9
S7id/B9lVlnteYVxxhhpf7M5S5cjK/lpmozxUuZNtTDH1rqiiWiPbc3GJWkHdYr2/WDhx7r7PMQi
PaOVlbqkqO2TODRb7nhRlLmZJpErRRYs49q/8nN6wuK6dTxWJi5j2U3XxJ86i9VO3Pm2a8RW4BAR
9a5XMeWoNEucisWm7xQssa7rrAicPLekO1I/vWBdW33OqAqcStZsMTRlcm8ajTPY9Eukoz9pXheO
9JrfBjXUV5EW/LjoOMscGjXpVRiNzQed28XZIIO2dvoijY9bOoaLKMn6j0Mn5Gnq9+kyisb6Ays9
taqrhrpRrEex8LGcF6UwrN7p2OAt2r7PU0f2BQ2cwcyGk9EszaWZM8/NecE/mqV9kiTWVW4S6dBa
kfM0JmeZ16eLqFeN49u1tYyDeHCKwvZWtZmnLhhGL+2MlE7hx50TdoXrx7R0AVZ6NtYsXkluyA9p
FAnX017qNEzmq97y++ykz3AykMur3l/GyXhd8KxYdENwowZifelSLk57Jts/MqItJ6gKtTAHqr2L
vBwsc5lo5IGUWxgBMc/azKPjdVbSOG6WYadt4y5OeiJHB7uvjXHViCoqnSbT1eiaXLPWMVhd1E7N
o+GqoJl9oXxlGsvOLmjvlENbdMepVZUnluT9sUyzLHNCwuRln2b1lSFrs3aG0EiD2rHHirZO7Yf8
o4xL041IH8ZLIx6N2KlblSZO1LD4whhCmhsLI+17fzzWeTmW5bmOktAIEifWti25gy+qpHLzts/G
7IP0slqUf2jL41flmHdh7KhKh0YUO2Wty6j7zavj9DgrtC39SyrHtu1WygvMZjxmY17WV6oarEF8
6cymMq+NdhC2vzRUlKTKtfy06a2VyW27D0GA0Nzsz3FY65AXq6LyssYliUl+13be/9b1xZg6Q5QV
1soKSaTd2PD7RYhjnTzXaKpKLcOhNW6CmIfxwhplOji1SPvzGHbddjJV3PPRL8aFLizvKksCI3eh
SYrcieI8uPF4FqcXRjRYxE3zwbwc2060q8SQnec2RaAzh9RZ9mGISHCis8RYhqOkvtvZzXBdeoH0
HWqU/e9xmKjY4YWgX4uAWYvET/3LIhiKS1GE9rJu89wVAcm6YxBgno9mxZepX5jLPkvGk3DI8k+i
KrMb1Rd948iCsNFhQ1QlDlGkPLWiyDsNbOGd2rk0OodXtYwdv+75ghikHh2TZBKQj3HqRJzWg0Pa
wFoGZlVfNa3MPhV27h/LgjkBafmlilr/s5fk/Vme5BZ3CsMf/9g+onVHid7pfChDP9gckfv9z/98
1in+fzyz9ceH0wm7P/5CvX59NO+zd2Hb65SMqeY3TQbx+3f9OB12MkLfj4qdmbX1Yb5PxuDvXNwx
iHfbrWFPnuFkKyyG3N7PzeGs2+qHIX0ct7GGQhwpSSl2GaHtC9VgEyZvbQ3RkITmfOR7t+zkxhgi
F0xx9AVqKJtzfTamkKDtj1o4hVYRlP0VzmX6O6aQwu3dsoSTZUZ7s4JrbEmcCoA90LuWMCFRmZEu
5g828epGLa2c5UbimnkbjjecN3l8y4ySV6usGKqBLWqr50HvGtozv/lZyTLD1VYfyw8q4EOziJWR
FScdVFV1nvA0NwZHxz3Pv/G4jnq9MIRIIur6UjLyIHs9NFdJ0Mvk1rZ57t3RlBbiwhdhkVMnJWEF
UljOy/QSmrnusoWf8DLOHd3xNP1I5FCAZD9NyXBmpTSL/jSqVmPMFqR7/IXJG/jhLWBbi4nDyxSq
KlNOC8sFjtj2FiRJwyYQgf3gdTqLipM6ZQk7SVhblfJkrPw67NwxzHF0V2J6oeWtnn88QXy/+3yU
0qadNxShJXaiqen6lrcyRtSuhCnC+4jENA7dWlMOs6uUZRTRquw7v6wXZVD7LIAtMsY8+9QxOlSW
C7UjOvqhFkFWxY7WBS3JBXaSFLj2PJFg4W0aJfrmKHaWoqSOQ9wmttylsQ9CwwpKatwLo2xNa+GP
0pfFKrFZTU0nK2shvsbc9Gr44t/F7WVspueyyY9EbmRyHOfPzZtBS21Q+94fwHPCac08qf4XMM/K
fKeLwia8zDycL147QaCRQXGef7z6y7Ql/FycHaAYjnmCDO1O2+dtaJh9QO8NmciCurwzBb+FIBn1
qR5DmVyEBtHknMbF0FzHlWmO8N6CMMGiPE8JnONdAOAew0fm9lQaR3ZiBkAtQjMa4sy789SY8fJY
F3nqDUvDSys1HA922QOV5x/518mjioijyFEHfkwiTl72Fl8GMvCSaDDLeyY6SPlqIGIk8YqXXVOx
ZWh7THwtG6x64VQC+a2v2hzaUi3bUJt59wIjkJkmkybHSTWQEggq9qRjj+AuNb4aI67y2vgGX06m
xklfB5NApL0OcHx500VsZG6Ywo/JnV5ZFFTx0Aya6zQX0eBmBimza5UGaZktCq5L6yptw6z69vya
Tfp0S5dI7CLBTjkTx4TjQDdIy0yXNJ1nl2Yx9t/6si7BBGYTm1gss+8oN5y+pK1xnVtxMQlN3enp
Lcz95u8uFiIfbHul2G2MQItBte0ull1YVT1UQn/LEm5Ah0fQXmPntINZD/yMehx6v/IbHOOZRjyD
Ri3ztCT8xDYio42dIoC2nTT/EGBUFo5Je8b6ONfpC2qFzHkMeWd0GiDysy0gLKbNh9s81tMuy1U2
0m+VZwkDwUld5UnzqRjrMM/crhgKEGfItMU1PRSpHhZ2PA7GdZfn3mmlyiTy3XQczeEsDQpEfXAh
TeHVbsNNI7kSqfLH1MVRLT1UogXHkWQfzFEl+NY49Lqi+FtiysGkAodem9jdIpC3xcnlu/OJRVDA
hBrtRVDFBpT4mHYQjLziGcI2w24YttM/px931cL6eThea92KPh13tvs8iTANnVBmczGmJQfL935Q
RI6p45Brp6zQR/r3nicJomCc9gBbZaI7ZM5YtPMIydowuvAiH6ycxVAQ1kLGiaTLrCokpvz8Awnq
eTsSheOSUWxSyApgTXGwzmxFIepZ0WZt/lVyzSPu5iYyCYXjeY1SpUtGOS2zN6zNUdIwXGse9XNO
PBuX+q6molg1HX1ZQ7K5WcRvAcC744rgtJ9JM8/kLO7jKvUCnX/NS6ilYkmr2GbnFgnogPxBM4C/
lNcm400a9MMgnSYouyJwYUE7cYUwxzNOypRF402J2Ehc2KGYPK6etWmijuOGT/yuK6ogk0MreXuV
l1E83oyJiLvYMZNk8gJCsDM4XmcqwIcUzv94YyN4hDBQBK14q0bTr+1FzitarYRsJmGIez+Ex1Y8
Pl7ZvjF0jq37CF+h4Y2B8tDIJmerznka3/aVyIp8pdqStNeM6rH+WJaxVzpJkpZIlBi+l/YnPoO3
8kdmZx67ac2WQGql7cNxa4tMw+d7njd2mX/KLmEPhgRLUiYFivkz1qDekPlE5cnXkaRV6Tu9Zcq8
cjod6eSUNkUHzfv8E+fq3ZoOErAIHCFUptVfnliVZhV0Ke3+oGMzMWPXsMmeWJWM4Q2JtuDiqxfR
EUzYWU1d+ecSmhp8+jwZ07mfO0JBcfQ+8gkoGeF4fSTbZjMfadsUyNKlNynL0po6tW648aCLoIB6
D+IqI8vSkzr81Fa2DxWeB1z7yykp02oHu727BHkIyy/OEs8W1z0tE3twqo6I9qq2DTN0Cz72+gxM
ZAZOZDIvzB3mQeVBewYm+FC3Ady1Uy+K60mVtmhYukQFS+aDQ+OS9u3x8zOeGwrkDG1zqoBZj6cF
IsjaVXSx8IKsKyr5pW0yE1EBL0sLUUE7TnzL4LWyk4Ag+wAVGCuKN79+DBUMkU8sTZuos7xrrxcT
S1tFCH15EuYWnWxOMVYmWRVJm1fh8ciHGFLndekUpJDBTiGdEnlA7wXutWaazYZLacMPgVYDgijQ
zmwfcknpqKPM+mLXAYVs1bk/EVAbtJlE91GOkZYbQJsX9JOIQ1dOKqXMC1huZLMQF5GeTx/pIkZb
eqIiyU7CLpnWoRg6LS68osddYUCnKQ5+KqpVbMiSrnK7bGnlDjDAmO7zaCFI3eFPTE3hSEGLQFRM
jgNrZlOr+5jIpNHDF+q3k6aqywKsNSZjqO9q046tzBlqXYw30somhyM1NAEgvUgTf1iOqSC1v1LU
aLovcPtLLEcnIwruo+0IbZKFhgKLsS7JJ+3WQG2ehFbeQa3VcPHwwLD2TPyFoJVgKVKfYSnqWgZG
7fKkiSASgbIi/LVen0kVTl39rzfNOORCYNMklBS3Ecebf4kdSDcyMYjC+NymUkM7rOMFK7D7NnYR
qgd+9pJamJmj6ZEMvWeWCbOEJPw8kjUjDZ887+XnqiHgkHrADqzwGM4U1odFOdN86XWG7itHJHTA
gietl8EHhNLDKnVln9SfpKhsL1p5NbOhDCCQ7VWJlgJYgNSA4Nd9BkO1gc0vugxL2Sd2BlmBFE1w
+HE/AWFEIcGbGiLVXpk61aCExzFsUyzqKfB/frWZonOeQ/kAbZE4+RBFjr+GqPCvK8M3++FzEAwi
8Zy6iWnuep3pRRfCQv5/WBZBKXLbUZalosApyyIsPphJQ3vu5HAfjbPSTw127qWBpG7R6d6/M8PE
POm8holFLDOd3LMoGcurVIsUv1g1kqS7ZC0x+3FhR5niuVvAIa+aVddxu70oi8DrtSNSMyUfqVkS
tciyUhE36uum9Bzd28UYOUHWlqx3/T5uIQztWHZD4vQGj1i0UhZp2LVI6oH5rtmTpmuOc9UFxIND
7Pn1aR1IuLquHJNuHJEnACvmp308eI1TVHkkVq2SPl3w1OjHz53QVnjTsMT3FpTVFnEHBPx6cIRf
V2qhQquLXZ8n/gn22tWLQpvdeOapzDSPSUcCa+UblR2YyzzWKfsy8NaPjS9Km33/ua97Wp8bVZ0Z
V7AYsrnnpRDll1G2fqadXGsSVL+pfkziYy9Eumg1aman2lGxplbgynKsCvsbSSM7uw+sXLf9Aqwy
FA+qqbvOdOOkq0h0UntZwe0FAiueiGMvNWJxoYg0YpQ7RG5VSfAQ2BlFTcLtCbVLdj5S3YKlR1JW
efAbape1MJdZxvJcnjbKC4PkY8b7uPCXSLTWXfux454fhiuPpV3Dr7zMosWpiFjg2yvwiqCxk7ej
CbOeVHbYKcc3mCjqReCVYzScdn5lBOFxF6awNm6sOgYF2+Zhw/+njUbw6hTM0Rme21G4LeSiyeF1
KaceqN2Ly8SSEm/1+kMjDBNcwzHUDI8bdcWKb2NTKKv9EIky960T0huGlO4Q8biRx30WEdQROGsn
u2hyI8R0fMphVG57b0DZ1o14oLh/OXR5l8tPkWdEXbKSMTWs/DRuBmW3lyKiPFROodSU5JFlzYP4
RvqeZ4woqSUVVsoYCqjsc2jtIuBnBvVKmXwkYRGS5FMUdZHtLbsIisBf6hDNmKULlTWRhOR/YlpL
0w+GsFiYeRyV9iKrTYNn/7N8K8Pz0ihR6kvj20XhlkgsYGUtuwlhQVwigulLQD9cFpSW1OTTs6DC
7N0c+XoqVlHQTStGkzrGm66CGmFKKieVz9rat6WrulqDAcYM/sZxrcoU9+XrqQY1H7F8RSTxgi2p
PDwtQRIe30HCCR6Ss8DivxOUjHBjxlSE5JzRGCWgMLLYDtgDKl4KEUcZhvC0UHoggyzc0A54YwBB
1hTNTR1lTZhhvYxg1MdBMzLSn9uRnEgOgXQ+XgtwFp5Acan45hn9xGCiNCbk+WDgs0Sl09K0LcGt
MLF20YGGFgV/zHEzn7KktPiGDGaAz3ifa3Edc+Yp6rJOIaPm5DJAQXa54R5vrBS+UkbGNDmvHh4X
owHXlO7Gx1V85NNftOLxOTXD0rjeLLWxvv1pkdf3IfVixefSylMQQDIjaL/FocjD8jjM6IBJF9aI
Hwp0fIv6oXmNjIavlcPXQOmxrcFqSGU0pX+aETV43CFxgPLUpUobjVVqrTTBLVaOpGXpIm/ktcqJ
zWFyev2UW/gwkb5ZfFPrFdQ5JAh6bT2nwAoRo7m5zkRHTobGntId5hraNXsIL06wPoKFGLHkMpkm
34shAJ/6pJweE7BA4MNBF6YMvoxGyJr6A2ZKp+VdM9LYDA2oxCSnbyFhWWEc9phTcFdVBxPp6wU1
xm7EHzqhmsmlYaLcFZ2O6Ivp82PfRIrQXHZhoyHT6jH+zqsO+IattIpvRPgZ2Kfi8Fgx+bKFs3tZ
oTgwfaHVTm+s9W28JZk5iUM68on+rBF+0H1pEj/xw1Xm22D2oKDEpydxNUhSn9E1r4RRpWp5vFly
FKVKkNOHNMaXwAJoPDzKwxh2viXFKMwv8Nwiu13khVFnoWtWvoeH8yjAL2As6iRHsjhBBgY5MMAU
NKdS+5M4N7Cv+CweGhHZqxjOYj98oKpKen1SM22mqZsolqSoulc+8rCouDW4P6iLCm9wGnlykRYN
/h0eky/c7AhybwWKI8lFG9cekgJdGeHpJPB1eyNQtUYU4A3jxPsdfrwRWfeeFhY0jF0GSWMvkxQm
Nl32Ruap6pQrmKr+D1P0EfSNn2gdxyeb/HxUJ0EZrZogQbx7N7AKv5pykkcBluOYPsoMarAJFqzy
utgbb2hg667+UtAu6MRJvZ56r3wUFxc078cYM4r9DuVHMZoEWq4u2bR8BHkfLCYSgBOLrxPSdhV3
WAHSWNN86zC08FaCwXE/qpocf4XJiEQ9+kXjTDlIWQwiPac5KXGHGMgUw7a8qZCiXCdZRsKT0ls1
WVF61qnvFSO+Y1znMj2E5UjDFpzFSEB7JEbom6aInTK3TpCY4GcpsmGYac1Qjw5R6rdrqEoqvAE2
rxqgaaIVIttp8ZqQTqkCq7FjFDfQr+BjOA7cwCz/6OCeecaHzqvKMrxQNJqyvrqBuTuXsUdF/RtD
XnDwlr0XGUOwEl3Ok2qB1AWyV45EEkh8ZT4lCMlhDBXAHw02YlYiSyezkXJvYrfSKgmYb72SUa2R
2qehGdL2Qzfy1JO/xWPTGdclnGlkFca8UOIr9C2Se0aXj1iBiJnTHLw8M6D8N+m4JIS/Cs9apbrL
vwo1BAX5xvpEJBdCFPngrZilq9r4s0OtvPeWsGg0QXU/QUHBcO2EyPIGKd4urj+bfhH5vuvxgQb9
VSfh2xT3qg3bwvqj8mykJo7LuGlRsDessYpvRtZYTDsNrEOPYJ8QDZ9SSq4a0oDL00hZbosPDdk6
skOpr19sZrLGssgjZNxd7DUapmk9qpskaSf9pwZ/0ibw/ifhDat0uiN7LId4kTV9xolp4I7BH6Yb
PYrsRLpE5D4Vi8LEyyHKPrxF72KsB5IvIwjqJJUqna5sWBY+JTSRwo4aXFoXGCZ1avhu2Q8llQ6x
StP+1KCo32mnMzOUI9gweso67Qo0eQRwy8YpHVghmYk3BresPi1QyzeumYmCzgUSwRPlyJVi6OZB
vFQwaQVYxbheR2wZOmtk7ERZ3rDf4rXCiteJxgJbs8ENRlJMSciqFCVji9RPC+05QSEa47oJeY45
1x3Kou2H0PInNy5gPZ4h22Qiq3kUOEPHsCOOx5tJyHNrqtsusq6feFJ6oxWHDg+qLE2XQZRAGlfr
BUFifVJ6MQ6/wveyihjRWWDRRNovJL5mAT1yOdAP4GALyk2Qv+TpgxpFGRQArOtAawGqpe/3kIZO
Q80WBpskKGmReAmcNiwm2l+I7nZju+nxODMKZ0dMB6vj+bM8a9n02ugqiVTVWjVGyAGDCsQBkKTn
HzWrSECaTGTT8SykrPCvmFJvW1Wvzo7RsARX8olHzLjX2i1yj7FLHKEwcbcSwQRqE0ZAWLOSAbKN
cnyelt00H9rBwT82fhfIFugvAJ9bu7R4LbWQvo38a/xmLdRYyMnkj1cVTplfjhqu80vr/NcH4iAB
JA7w+8QWkovTQQ/bk4+D0iRJanpXRZ/BUPgxLP6pHGKouY1kPz9BMqXtftTLphkid2tyiSKFhdbB
eSKzTyLmZ3UirjYaowvGKWk/CDpwvupZZberKPfG8remo0O0SJts0ue0hGowqpHBHr1A0S6ngyKE
UtNZfVQqjn2W8zrjgN6uTg60uErWQtXBr4OM903sQa+HdhsCgoA1U91DURgHuBZGMBES5bRoRrct
ENmveErRJ+X0UC2DC1Vf4HbIh0cuwoEinnS7dYEwX6vZ5ycxicPWqoJ+VEumHbroR2FIwM3Sb90w
9mE58vhEZkYZc1emqaRfRQl8X+KYvz4K9S4bqXj8sDViorlkpp6VDo0v/JO15Ww5gnlM2ypSvD0/
q1kpCN+ODg2FYvzUO4xfL53n+zOzDryoz9WdGSGruuECS8STZ1PSdIp+/i9zZ7YjOY4l7SfSgNql
mx/4Jfkea0ZEZkTeEBG5SFxEUaRILU8/5pU13VnTmGk05mIGqLtKD3dt5Dlmnx3NhVd9TfrERHmV
GwlhvpKonGw9xWrJXzgIt+Dpn/yuX4jIbycckhtOQQlwh2AAUYFhg399bgiBvZGzzh7MFpHO7qJ0
uVISDhl3N/y0m4LRXg+2hURZVj3d0HQBKGynsL9g0wMa1NaD0BBQbqIELTx56GnatsNxxRabDncU
nGC4rDWN4Ny82XHs0U0YHiVq3PXSbdFUk4Fktm8Kk0KxuomXcIizh/KXLSYy1PTxPVV9OIK0aztf
AuVxPmMhpAUOhOSIej1nfSMDrnGL/LnP5wE+1lXi1+6MQrfAmpv9sRr8qtjFH2dz7voIKyA6rOtu
OvsoQF04RAXKbRU5nG5UKpnL72Irr85d8KtE0DBtcd2ILsKNVcJOfbhVyppSsSbTueSu+g/lYMTu
01V/1gN/FCIwqGac320srnthPnoINCjRRRbtdDHgK3uB4tyfCUR/1tZy6TFS4ABZXHL5EqN6LOO7
bJ3KRJ94RoJrT229gVwJ9PLazpTzauOx6YTroV5CyMgh1le8m4rhijEO7Uz6akQGLo0eyrHU+bxr
Rww9HJ/TtfTb8AzZ/moMoZQiUXY3TBZa/DPTEG3bBvc5MId9Z8YQMHEfonb7uaKDs8U5zZY5+hqm
yzoVd1CfqH5UZclFtOPKBgQNJWaQLlMN3hoe/04NIJWLZl6izawVCdDg+xoVTpgW9QqMd74RpZ3s
VsEmnxma0rIwsBdZR+whIXKaPzLSi7VraIK6VVV9rnrzqiBgADsG/311rv6sZEf49G12U/RY/vhe
dTKLHIrRP8oV6MfXcmtV03Xt/nVryD+KKpVLgc7HlCB1dOUNyfoQtnQ75PgZkRBRNYvAl89YC4fi
SasykPuepW1adW07P6UrS3mzspkeWOLjIyPxdurN4o8QBIZPucmieinT7i5nkySQXr15pripj0mb
DrbC09d9cKPla0vY0CxlSNHSyXg6oGeEMhOp9FJo8nUQeBzVrLObbGa6yZOuw9UlgdnzfEl2fGDu
fuNyIjsUt9OuWEkMDtZm/bdOu6coTPTFJEF76b2ddqmFkgtApj36wZVNV87FY667EbyBZt+ZHWkj
O91Wa6JUk9JyPBdb1O9XqmCmKp0m+NPFquqEq3w/40+eCrQ1H2YZ3AE8Bv0+lkIexBLKrVpLnu47
ToYnnUDiriSUDlsF8dC+zMtWvMtApeiIXf88FxHbkWgi54SUHauGIIhvEqhdezNZjM3hOX2EBsfA
UU1x+T2EY4K2INThJx/xju31qoJdaPvpk/UJ+nYsBY1dF3eOrVlB0vZzUdMcSHHxynxUricY+e6b
jRIe7ganJ3QLrO/WymOkxI9iSvO+CWhgzn0JV79Jwok/Lj4WaDf64QJcNhxrWnTDO+FW3yx4c8vF
ZuH1DqXp1Yps/XxeUBXeklz4E0Tk4MxE3EVNgdXvezjPsaq2rQg7dJ86eJv1OP8Yg2CpwSRv79Zy
YOIl1cAat83izu2klhVILuMavc1iOWeuHduKhJrdrWGOhRidSe3nWMZnvKpE6rNZRrOPtIsuqeyX
CoLp53RevxFH6V0S4vHx1k0NFDrCKlD3Pm/SdYh3ST6pO90l5m3VC0obApe4tZUTQAlEnbM21VXg
4uQdBu9QxZFUhwH9dhWRfnpcQiUebbdOohbT1L5cgeVXA1A/qoAhI2QQGs0rjt8H4xL0scCDt3Rb
nSzF/FBGtpO12jx/573eKngl/We8vmJEAsGHjyW0+JOOTFE7Q+g5YSp5t0W23HDI5h7qfeLwpXSq
qAtGNHauvcmKYGCVDEX5bgLU1E2BModXKbfjQzZnYo+FPsvqEgj2cQqH7gH8EBCJuTMv0aD0wbsl
PHDts3cT05cZ7ebLNvZbcRh1slZ87NsfK07IoZty53aoptanyZQprUwywvgU7VSRzvtTVgp9GFHO
hVWb2/KlVFP5ES86fuaGDh9+89sPhxu88fkQ3Sbw5w8EO0UzLuP0hDItqNJZ+ZvAWPF1I4M6xDKk
IMagyt51K0mwly1YkQhnBWSVVGRHTEtHDsIqfhCpMy9gzmL8fh+dQ6LiPc9i+wZ5a3woVWeO4SrL
p74326W1fNwtOZZcdJM9u1MJmc7GJfODstQ8m6JIvsXCY3GIxtXfJWuPhwfS0H0YT+6ymHw+sXmJ
B8gfhTrQrE8adJkgP6EelKctMPSG0s48blHRvRQAgt7GrZieseG3Rzxs+e0WBhPYqoztZUnTGxjF
YVxPfSmbYltVjPvdqP3WBsODgJL90C6DHmsAFmRvZj6+6cklLXrUbbsxZeIuAKhAtQf98NzGW9lj
ze6XXZyL4hjCOqu93pL7wrcxBG4TfA9oBDbuZk2TjZX12i/oCZrcQRkubkQa+3zaEby3WE6VLDW9
mQPdPkCskHdBsqrPcjLv+EwLvZSFn22PCoa7nN8tJQcWmuqQnctBR19dQN1cy24mtyBm3AuLvB8P
XSTjpC67ML8kdDDFviS9Ks99V+gGdijofQ/buCnKrc8r5GNKX/UxVXdDANv8sgZjjnOdkXkyN2Pp
4ZeEiwnnk0rG/j5ekuAxVyVDZGAx3bDrSm0+8Zb5fgfndO0uPRMDawKjUpCalIbBIffWbp/WQhnX
Ha6lB2nKccH7GQXO2jC34izQ2iJTFOaoXOq0d9TfQnTgto5d2D7P+Tas9UBkdgOMkIbNfI2SXCb0
s9PnlKGJMlhHjJ7SDIVTq0DnHP2U5ec0Wojiz1u80shX6zKS0p0jLHbkVCQQ1g+jXJVpOm9T91QG
reAAWVpZmsoEtJWiDpJyeWIx4JMq6hL5OKxhsB1m9Gu8JvkYkZu55IuqIwM5/DaXWE4bgHsIdEAg
OvNoYjXeRizOU7Ault/LNcjKLcbpVwTZIcgdvbjCTog59PfTlPBiataMZzKCTm0HPA8I0Yy1C9eo
3yWhk92N6GByVr2CWlpv0zIiD9Wv8E9yx8VRsSQddu2czreCQW1s+MKWY9wiJtdkBelyKEvchCfR
Gg1Xz6X5WkUzTORsiqa7IC2XvO45TWyVJ9es0grp63OoA/PdlyhNYqPX6DAMNIx3LSIcLqpRwnXB
UMPiBtE1V3mXfVqDZMhRmLliZbLGSjrhHwwkYBiqgUVoLLJdh2RHlbZjuJQ70edh3u10tAxpehsG
PnMv8ER7euRjkby33n/dtq59aTv9tS11yiu0Cf3TDERiRwtqDgSbB8EikRm4SPl2kWsk70zM3N53
yEHpUW+6QhaP6Krv0/7JKJk1xmRr5QqWYH31U/9taum2zwcJN6xd6C2MuoLU4WLnsdmw2SQPpe3i
pxwcjmmYh2SC+wE3DAhENn8PBy0e9ahssbN53t7YQQ1PbrRTu3NL6+kJ4mubV4g4lad+4GMTqVHu
xUhTIIUk3JVTN1wETYPbSCzJJdLw/obWwgMu0RY1UUQx8sLl7rAtUSQrRLpl35DSj3anw2y4A4Y3
TydtZoog1EyWehQtr5PMel2VYU/BtoIrdCeb4eB2K7Tip43iNYEU9vF44LCpGoOHcq62VZg77PLY
/FkmZMM46gv8BPoJuw7bu7zMaqeQTOKsDb9CwFr2YF/Kw0DKfp/rnD8EnJja91n3SlT/IjmAqhaN
2z6PKH8b5mgaqjQehreYUHN2UUyXipqFFzWDxnimOsJBtwRCMVt8jSY8vudoS85+Dtk30cX5V0Hb
8FWE8XzjYYA2qR6HUwzl9TM07Ehc17RFIyJIxtuM0hh1KxbH602YfEvEtUlfVX/dtZfIfgy+CNhO
Zgx+IjTZITupVLGhtoYtEyybbYDmls88rGOJdaTKAsbTW6lt9NF13SSqSOI3VFzmXVEL/N0aKhLu
iW7VCF9mLsobtPBeGtRaoj33epi+aHRtXS10HJOv2HhnU5VBMftjMImsmTQPjmxMo5er/b4PNy9c
xdZA36fpwj+cLzS2B3Se+8FRQEUDTeMbOGDmolewGZVpUdLcLNbpDxFNC6st1DpfMS+Xb9O04lnB
Q4k+zWmIgd89zB9fwdjyO8V9fIbW24I8YsuGYh705Q8MgvR03+fddElW9G9VgHJkaiSipukuGHuw
yAiWpp8nK+VbjnBeLWxsG0mCkdy5OQ+fYFIVJeAa1HBVNs2dPMwoqs5Y/dS8W8au4yjlSpSegCGC
4S7u5jCoHb0CbWtPUr0z2iP5ALADN1GddH3HE+H3LciHsewF0pwo0szu2sb6mq4ji1BTx4pur8o6
Je6jIZxtg66CCixpZTZsujaha+V6CEjEVXKfuZgWlQhHFr9L0JeBqn1QLJzu4TuJhdyKbsiGska3
vSS6clvXW1fn2HDTtelgAxWycqDMk7VRfqW9uKwFhaRTW4cGTD9ID9Uqrhbg56XbG6dH9tq2Ihna
ZsajAjcCKaFYmcov45BN+xa1mjq5zgX9Tzvaxae7DhhRr3bpCMvqiZIIFsZBgzeaVGPWJCD8gTst
cB2SANSR4wCCIaV74Pc4/B99UOYE59FytTal7pb0NTVp1D390jwDfdXtJ1leFcYopIu+IOl+dcBh
u1/tBDyHW/69TShZMuQ9gw3P2xjakr05PXdBV6kCAlyAzpbyOcMWgeV4+uw6CArFzYSCcrkjvCRr
UrvWulEcNphEuFrY8pDy/YgLp3zfpHJyq7rEDoe3VWwArGBrsCNxT5/iKdUs22XgPVl8Js6N6wCc
h02ocdA7tONe64JjPQ6moRGAeW4jMFEo3XWJFXMtGYqoIjmwCenLVUPM9BAkWQ0yyck52bVqSZjc
6RngSgntQA3FzYbSr9jRQGYUZpKnpXZVmIxlssvXLU4OsM/6z7pw8iUApDJV0YBQXJU4PDs7QBv9
d6IEqixQ+Z0RuyGzZdd4A9xjqbZohIe3ZW79g/4/l6z1DyDf/RFyKrsZCI1rEWXulofr2u903IN5
8iX8VB3IJ14uc34aUcIhh6z0mlSLmoU6mIkABlwKPSuEhrz4rjdCBZbWpKdVhn3UNVO8rZ8sC+YF
BUIgd6hA0SFSrtP0YLJk6hvaF8tHsNFl1VXYzmP4qRBMpA3Cr+qbwcRkU1mOaDhRW4DINTGIne5Q
Thh7dF0q/Pc2WK6KCyrqSNWb6No98mOeBvvehQUYl2gsVU1JMgy7ZCX2GNohf5NeJhAscxq1Qw1B
kaXoUPPV3vVFRlyDwLubXkEQgD4ACgpYrQYaMXoUSGEEPAfi1l2LzruvkhF1+O0C3wqp7ljku1xk
8hy0dgAR7lKEPoCo6R4ERLQiE1+otISzE0zdAXkKXJh8aYMqBqJ2HLUcee0gmH1s8P1xb9Dy0QVk
wHFuep+FenlYcbGbpKRFueNAFH4EYIAgHnLd3gRYhu1XNJdz95jz3lyrrjhiR1Qw2dkkeco+sETG
6yH2Cf80zDG9BW3Yfm9NiDNfzNsC6os6KCPbxpZKMzK/FEvqHmYjOxwC4nUwWfN+wGqa92D+RVp+
CiEf5k3Jh/kUQrRgzQzE5MscJ8g3psImR5VwDsrPpE8jbYf9FCnymhkbVmUOnK8zyJknsd3WCrms
9Q5Zz4g1kbMeYTOpwJmXzJf+1GYGkJdVG6jKls4Lfm4pr4QBuuFaq3xFEPr6Cs2KxAg8Nq2PPZbe
ALEBVk0acf4qbi3mALRqtbex0+6mjUJfNCRtdb4HT6Cf5yWfAO9OCkcJUz3/mpiuaKseBfj9GFwr
Xou3e6gKNfXKqkzQElSHGFnXYEPnAJgglzxsPRSAasu0znbCg1NrYtKz3TYu+EybgkoDfdHrxsf6
52w7tYuoXep5Ste3HKuFvyyTMrqRoy8+2dRMDl+XpiMaAgYVqI+G21jS6FJ0UuSgbejaVyak5SUI
uuhjlUycl0DbByBvvAZKFb0jreMUQiN5udYsRei+zueErY2bV24raYqJ7lzHCon118TywsNoTfdT
NqefA9rp5Q7KlYghBgzIkEvdh2+sBDhQ9eAZ7gaAGmSXz+mKpqCMEA4YKUn7XR/y7lmki5lr7Juo
6lCfN11sxuJ63rL7OZ4hQ8cRZgcUso9fR8AKbeWdfIttP7yaaRgqvCMX2iPARPBGrcctL81bG8yY
6iDsEtQBKo9b4xA7stBdvqrWBSfD8VA3hon8fnLTcJ7SEZEJk4sb6AL5MaCk+AzFmOW4DdrsQ0db
vFsSYj95DDA4CUy1jmrui/larZEeBIqCxJNbWxxt3Kms2coAhVPPyuWg0sjLT0jxssZA3GoMbvWk
HuPU7VC+YEbDOnRA7ObwtaPr8lrSKay0dQSRzlTs+kLSn6BzSZOkyfRSoNw/hAkNPwaA3K8EH0mr
YMGJAzn/iuhKcbvAKz9oP+GpK9w7ON/pQTuy0qqYBhLiOdgeyjYQqGjCpD9gPzAKbYaNG4wxuEBF
C27mMTJfOMSOpljQqIwY+7FVSxcOn4NCJk+8i5O+TqDqn7RWIXJNABZFHH9bHdR/sxMaepD5wAYl
et/ASkYY6BUd7dDrTyaxQ5LeT7wbscpbzKwD4mNG5LLhtS8r70d4DfDthvtkBZGyHuYIkYeoiQey
TN2JuK7n2wk89Dq9ULbM6bdUJYM48qHop6TG2A8yBU3h02Q2WLwEoBB4bcAMeBmyjDTg18INZWNB
VlYbkRmynNy6QMWssmhJ9xgZMhdfM6UmLCqjxiAKiXUs7UjaoM6D3d8Ea9a24EISoEqgelHGA05a
kdHGQwMaPElBVHZ6+EHGYM1tA28XvNvO6nkVHVAX1gpAN7qlVxYb9+AIG6Tl7UbGRx8XE1oYFi+Z
MZ+HYqaeN/AzC/R9SN6whd9xPlg3NHbG27VCTP+InR0/nNh8uFb4K5qt9TwkKMmqTXdYGY4U8U1e
1lCsr0eSZC0p5aFrF5+PXxymFmB4AaOFwP8DUp5nyyWYLBrmC18tlVm9kLLI/f6/t+f+6mnDNcTQ
qAzZWUwlgkkHT+av3hxLVyRpWpZ/F4O+Ghr9L06hF6XEBQ8G2FL/xKj8q4V8/UbEuGFWXrPDyMld
Rwz87qJDnCsmArz/R//rG/0vCCROlYGTbPMucWC2PFkCJBQYhyn465D/HCj08Mt5/DUS5/d5Cr+P
V/h//9UQhr/8o//JyIf/vWkOf5nv9Ps0hxAa7283x3VcxF+mG/1/hB6Ufbf/+Jk/RzlcR48jLgts
DpgfJsj/fZRDUGIobIgcYoZMB2LYGFbzt8FGcYZ3l4C0wyUnERIYv002imO8DSjEvwZ6mpfI+xT/
yjgHZM7/6uwjJYT/kC9F0Bg8zj8EDhFYiBIdueSUygJSfYqkqVGTP2xICJ1lO6bHLRgQdx7mef0O
Dyy/SUWCdrIIw/nTMDhQK1YH7zKXaOTSpLzbQEo9ZxzyRZXpDBMYbJLfddLbTyv37Lm3Kcwm5xlm
B2Xh10FT0JA85+ciynaIGI8f3nJ+XILCsIrxeUFF7PT2DWB3UDPawqCji4ieEEUVZ+xa6kLzWB5c
bFFYTup2SCNWl5JioeN9dw69harKejCefZDFTRS0GAg0OrgzVC73GG8kD1oW5c1qW8+hYS3R4xK4
EgagILfhyqD6glfzlR/icR/loTyEQ9S+hiUr78JAPIQLGgkahc+ocIcmzFB+qRECQkWQ9voZrysq
t37N6iL0KqpNbyaY6GFShRzIDZLWKPKMZO6QSqK/w2Ya9zEmCVUjM/Kg3CBexoRnyKDJhB90v/Aj
/FdApckMeSpfw3oKI4dJOYyiDujmx2lg27dynddX9F7xYwvn7wgl1dxlMV8e0wwnBwAh20MYcxf0
m+NHH7ulgQSQ77WX/pCHAofRLkuVCCVBf8/wgkTivgdlXDGTrnVc6guGJZwSMOQ7hzQL8OhBNTal
GNmk+1NQBCeUbKLBjrl9gYM6HsbRpz9bVM7obiYGVTmZD2DA6SlCfP4Bkdst2pcYLnTusGwHu3jj
7gLLhn9uV1a+5WOGTB0gb4hX2fyk/Tw+lzRhmKKTkdvZEnTiDmrkF0SM7A13RD4lQ6IPKCaispoR
OTmmi8x5JWQcP25rzm7bNtn2a55DjAx0kX9CZj5EvzONRcNs7K+2LXkoDe6VoZ0yWvMtkd8cstF3
FANJjvAp40s2aXnodYY2vcjZ64i4wJ1qdfqIkmc7Lt2Ktjzw8SWa0yuCOLT3gI3tM9/isgY+IE99
4E5a0aukqNLiLhp19KYwzux2bBNxQu5BHzmXaLt6SGz7OenSe6nnS9TNCW7H0RwDMqGgbTFc1KEe
gPguwl2kaf4Oi+dHOi79qV01jIe1T0/DSJN9XuiiWXMVfY4T8W2dY93WQZtEb3mhngfM9vpsrV7R
rCnyOHRZplA1AZVFEAoi43WEwl3nwzSsZxCp73CY+EPeihH7Mga0fcM+3B2Ux4fajcmXgpG+9nFg
dmiW+wtvcRHnOGanzEEcLsBbP+WxnSBPIAJcTSJ8ngZ1aqM5Ow+oERWwrBoMSY/hV5KLR+Qd5aeU
ymO2ztM5o5s6oTxDKaGdQPlXxm/TULJTDrR2D7FqbHI7QfhUC/+kLUl+bBB/6ljwrt46+MvoycUr
AI/lJVc6eNRRP9S4oDm43U7AyUMD+hCYZT/LbLyMBl1PXZb7dOL9gUL/vUXhJ2FtPHpK/WuAOS9I
FsXhIyeA3BUyjLaWM/F3injzLZ7Q+9KENNCN8wP0smXnZeiCHUJhxeuEoTQaGMYmGSq1dQD3urb3
mx3EIVgmkCzrmua18Ut2LYMApraY0uHUZtF7Dc4VTVn6l3ZbE15JUaKfMi3U78BispZ0/XYZ0M/d
rooiJhAGrzwSpqjaFu0AJlblFVYAUpdGZbUM2BeI3OQkCRqdgfCxijDK7UOCub7QoSsfU8gFJ2vT
pa9g6U2PbAoE2BNVp2he3zOgDQdO0uKBAGSYag0p+M4XA6kL2m+yAiyf7WCOlp9L7Bp3G5iIL6ZI
2E2/+a8lEoVH7IhbjVbN39k2YbiVZn5jeQb8ew3Km94l5mHidLzlZB7RsTEJVb7XuyG07T4sIfdt
Uad3qR3jL2Luo2M24SgNLYZ9t/DoBwbMuNsZIz/ek3i8bi6wY1+7XrIXpNa8rDImyn3My/YACRKS
0trOdRDS7iEM2RUlRmXs23F5wkQzW6ku3Zp1nfTOLlFxKa5larNgLhyGofEZN1o4g19KUpjh15lo
axu7g4LmfRLlpl+kA38Sar5DqG57ED5OdtpjEg0yrGSDLBKoBN7Nss/Gwd+Fvo3OZdiKr+hrRDOD
nKs8BqTdMjziF4y50Eck2hEKFKMp30SWsaZXM3mV1NAjVqbuRKeoWTFZ8WFzPPimwU+eNVLZezgm
9j5kSp7SJAC/DqD5Ua5z8dLOGLEXkpE8dZ5BdvM5DI4Vzto+7nJzZ9bxQ0HH+EY2h+XfmWlDf70k
7QHjN8JmAx5dRTa4pIpEULEUxH5gydcZTEEVKgeAoccExEdUugZ7P+fts0tRiGBYHczCGgMLp8ex
HeVx6PBIV4vOhag2ayC85bQYfyLNJE5edlGF4QDBDYNxB+Ozf/BeieOUujeor22FtRYiSIF044eY
sjd4mO+Eup+53N4wleCTCtFPIx2j8X1jfzLQVXaIbz5HY6vPusvzZ69F9FnwWX3DlKXli6H4oFdZ
gFudrZMRZ93iKNxZj3b000FmmFSX3aLUQsMNDRJpwh2LhimBrMq6mwWZGygRiysexmlcs1eb0Z8O
6CbGHvoZFw5MTqT3AeACzCokBwR89Hbo0YndMj0Gw5vGAoraq/SIalCxHwWy1+ciEAbdFI9gdMbi
ErarOuPFLvlbuqbjV5LTlj/QpZOXvEtD8wxtraMHzKyUm6rhvEFZRaw95d+LbrHBSzrSJd2FHTK8
4HngMZ/GnMWNCsgK8GNQe5/ZLxZ0fGWWVmIiIq4khkh9QdsxHzOmERrsJ3eHf7nsSyDjNdzUMzPJ
jSsjyEskGNJKwNn/DH09OKIWeVFbJ3cdMvpn7CBICQWsBZwjw7pV4Xrnu3a8M7ia521C7KNj8/s1
G3I2ZRZg7GXgDqFaVsiU13ILMxIccnyxuTB2EnQPxBghyYFORwBaSQ0Imx0s/LR6pcljv3W24Rh7
d9oSJF7B2NCz6SN2nggwlFBioBlYpZuOZnCLgUh/dXEmayiE64GNnkFFw9xBAC90Z5gcdjNN9IIp
FwIbGdWw13GZj47oqJpk1B8wxor8TBya/loLDZO2gqgQfs8KlRVfLHEqt99cko8ifaEjfIupZqNk
SHv90Zr8S03c/6Q/+0uj9191g/8XmzhCEO3+W9L+H5s4+f7x/vdXU16n+IV/fOQ/eji8zRAUPwZ0
oPEKIXgAYv9zOG1R4L1FIYat41XsoAwwyebvPVz6b3j3ZIoejVzfTw2S/2/TaWPybxGms2GsMQbs
4A2iZfiv9HD/GZjGX7ky72GEVjEi/yBH8FBHiY2T4FgGAYoAxtft6MrEPv92Tv5UAH4fgvtX1QOd
G74mv/ac+DaC0WX/SfXYQnB5WJyCIyD58Blpbei9jhT3/YxRSv9E77imAn6jn6/fhQk4mNSGOUog
wK+j03/XO3AtkAz0MT2u4VDek8z4W9DbIOU2sjzorMd+/N8fHGa7/sNXYtZ3FqYEsyUw9/v6mqPf
v3IRNh0RjqKYxWkomKRxmG5A77Vgo8AjpVBm5/IzAcGPwaUOmjv8NMwyO2Qw3NVhTFtXp94nc+UW
BfWSM3MshyVA9VYa8qFAz4PzseUBxkB5mDfDDn22RjWSguoMRbh/lAIDemRgppdwytQZNTE2Awqm
i64Tu0taTNVq4lZ1h3WEXstai+EDk+0fI2TPfoCG3TABNTGfc93eErey3ZxLVaPNJcctisVtkqBs
qDseu8fIuv7nFm/D/RbP/CUijFeKULlPx05BSe997QY1H8lAMc1n+3f2zmy5biPbtr9yfgAO9EBG
3DgRF8Duyc1WFKUXBEmJ6PsmAXz9HaBsl0T7SuV3v6jKErkbAJm5mjnHavSdO6qwn8B/cDbQ+s97
ozs5Wl+d6fewL1M7fVLzSNnn9qrlaBW5b2aKhhzPIiTzVfTqpXPhL9pLMaELXOKB7FhyIhD/bdVO
bz8lmSJkFkxx63R0jGaJQ/ET06ytubuIyzrdOqVDY0uGPOe+GoODY8MvyuehdepPKc7uj6nI9FtB
eTD2pdqJL6kLqsDD0uig8dTnKkMmnkxbInnK6phI4ucszl3LR5aYX6k5fX+f+Ke6cAgYTjPt3Qd3
XgDRhEmLOmRVaaYLukoTfcIV5sLbeEpUKhEgfGOce5tOU9tPYDnGbTWp/dYdbcXyJpgOX9qiiHdx
Gb/MbVoHEbaoUyRcxMvaYsXFpuPixGWYXzZ5QbZs6MqNAR/tQl2w4HndpGVIW0ZVCbIkDVVPqfCa
2Yl1IJ8wcSeU3caYk+xCTaPhS9TZ/XOmzWm+WaLFLjdKn4gjl6CDJGC/NH3uS/QQ5zJX6V07wKCN
SdKmME+hQrKUZdEH0VF8b0IyW/Li1dlYTHQdZInh1yRRCBPbc+r+lCqtScu9j7CiqG76hOsl5Ied
z0Y4GAH9/BlZot3chjLXL+y4u7YmKTXPZWosjzarZ6KpAOTQRIeujV+nwlG2Vqv0l5leLs89nE+f
O2s914hYr+jCYHVZ+v62sXrFRxR+i60x2QzW8qiQ+J/1BdatPi/dWXGWZSMFVYKyFIMfaWLczoV5
U8rio2OElb5PyHFGk7BljOeXkphf98JxoCZtDyj8c9jYtZ4SbaZjkEVFhk1WH+bMn/PGXi5cmc/T
IRcq8Eif4ERVvVChCv2QdRIrNC6VoZMRF6JqgmGmkHVvYliOeii+6eSO8t6Z+3gjNGIo1Ls0rn0l
xCzoWY1qe6J3y3InR5Lex0kxQUPgk9KRubiUOIIkV2Z326VdAsQ3Knp8wplcotsxs1aIRJ2M0dlu
UP95FT4BeR0hkyEMr+2mi08iVEaUtViErU96jXgSolsZKvEGQovQH9JBKta2QfjufHEmFCJotqEc
HLMZkmB7lxUYPejaiC77pFh1difGItm1ask2XBWOtR/VPn9wwllZnZl6OHtysI0jjpVK9SRA5cGz
lFjsrN5AAqOHzYU2TdZeLxSVBDSbadEVi9Du9biKUq9r1r92Qju8m+dBvth6iXyk1Mp6i2DOOFQ5
dgNvMNFaZENuHsjuyyOdFLHpi4GwtmhC2vIofqpTY5pI+5zR0baa3VWkxgkij1r0ftmp7uQRcpMD
hKH4jMyy8JteKe+WDryLZ5XKQOdylMXNZJj1V5N2wAUfJIm2GSZYxECiWAJ87nm8acEiHZBIi6vc
SuynvKBPCi1iBLLUOcWNIqmF+Rke+tKHHcW/WUpfvCJdzR8MtZ+u8yy1gb0sRXUXFTFi9HU4o8bm
kdkD6zYP/o0C3wYe/GJSAfJDwoz/fxQIA6Fqn778OXNsDQO//c7vYSBS0d8wFLpv0yjgH6+Dwn4P
AzVV/AZs0iQIoS1EJvefMNDUqNfrBs5HLCCEjit5jfu3Dimgyr9CmQVmTEzPDi/yj8LA987HdULj
Op4W8iUgaGxtP0YwKrmiCk9FOdHnblJBSUS48/DYjsIs22OqFg4pdkZLIU53FMc4RC4MkRcYjQpq
G07vWdVs1tFxVVxkxmWp6MAzZg/1RqSmiCZYPd1uyNJ+CneZm1hJcmFFciTJXvjbcNjj5ue9PiC0
kc0SedEA5j2+0MaCnjmSctdRvJgKlo/+lHT9iPHNwAJgyDwB6k8dTf2kl+3KHbR7VLB3UNSIETeu
GUnnhgR1iMVVkvQbiWgE203hYgvzraHEmZEPLdg24ga2U2BDFbTzf3Onb+zxX6wajVv/s1Xzf2E/
ViUgs/+QzL/9yp+LhpVhgvekeWnAzFtD+T8WjUZeRVL1zaxLZ0z/T+7kkDvxWy6m2bVn9v2iAXOO
0w8plIGRGVvtP1kzYLh+DPtp/1p8rrWPRh/M/ItduGjQPEyZLSHn1Lj5bMQ2fZGXHlM5K/VU1aML
ijJtnH4ZdhlomEL9iCeN3nVW1kV3rxdmv7R4YwwQRHmLNUwyzWMEbOneJTZlURtwbFom2uDXckKk
a8KnLRDGiXmfKlIqSK0wnhfjAaVc0Y3UdNGw9PVlmTPygAMoIQgUbl1eWBhVj6Qio3qgFTJfzmYY
3qdGU2PCsx+Vrhp3shqdlegFdctK64u0oDVfpBNniWVl+n1sJxxBScxhz+AQiYACYJ+gJt80kqNx
IdWxKWLdLggdn6hdcIoyLWW8hHmMAFSPe87xdhyShU5ApNKdmsZ8N42QHgNLVNT1mWfgnIXox9Tv
KA3t8EchbrHrud9RLhsHT1kpuXFhZvs6bOU2XVqGZKAH5YWRToUTnfRwvNKtsPzUy1m7lWDIx13V
p5Cwuo74KkIcTzwazYtH6bcNUqsZH/vWnB/CpXJsn9J3PR2mCrIAwjyLL4qoctAfwU43MLho3nW6
3SLzz8aNHdWN5nVaeyEBia0mPTyXcPDi2ksyaR1sTu8Hkc7Thd5L0e2S1Gz6bdy1mCZHHvUAquKs
3jR2ttEJHIqd0eehzyyLCe9H2jtgLNJUISvEquVBxW6rQB2oIaM8L/bwHOIA3frgbnUpJXsagy3w
G4/RdsZTx4WO6trytS6Xr06YqE8LTv1tZrEat2tKsgFOMT8VbPE0ztrC2g3VVN9pZRufIJzlj5Tv
bS9UR6rQtRL1lBjZxAO9da4gqrTBoMdUrmIggkCuco2HRpu0cRNFebOdRwTsVHnF1cSUDHKBdvAH
1CLHWIST41VGkQGPM7CVWfFACpEq1QGkgH7oCzx4zDQIP6+FXbppqSaew2LUSIK7fsx2Ud/oTJ1I
hoNsC2eLtNuhq1SG3R1qsBdVWkowzu4SQLxG68UKSA6VgzoTc9g0Cj+yXe2isHPzmMWW+2lNxXdj
F9sh0zA4KQJr1DHzEFUaQRc29/ge23Pjqstz3hdhAC5pfhiSutiHC+GsryiqSL1aoUUw1kp3NVdT
eW4sSGNeX9G99vQxCX0L3X+gxWH1wY4Y2SIVUR4w5kQfe9I1lHl9mN9m9M/9bsEyhsth11f0rVon
NAl6zUy9seJm8GeM2GJblaYOEtcKtfD0pqcdrL6+agsG54Drz7+WWjYfqBJU/rQyl8dpFl4Z9i+p
mpgBZCfpW7gp9ivMDLm9/jTJ+SM4Hcsvs0hMgRh1p80ChFncRwitDV5S+1p22Gx4W2g6w9z+eyr+
V6eiZQkOkp/Ekk/MbkC9nvxwMH77rT8ORk4/zXBNdB7Q91f5x38ORp1htSrgCEqN7goGJtD8Y+IV
IaiGtX8dpM7afqs3/hFNMhnE4AUdV/12bP6jouI7NAJqaAJWHZQPoBDql/oaBXxfD6N1hlVvGKZz
KQ0I/BKBJGsfoJyfOXK8obwxH9OJjstGVbOe5qs5fsjMjkZPJ8rm43dX729qj9qPAqi3T2MyxwIh
FGWNtdT646ch2aszEQ8jTfJSO0cZIhNvcCp8HtNI39cbpTl8cljIidcWbt/4IGM44MDPOSalO6f8
IvpeveI1YvTOea59WCzF1XazbYVfNeh30zfBFCVwJqX9zSfW31Vl1+tnwg8lGyBrpl76Di9sJjhW
wDP1Z/iOURTYUCo/jCZ1/21Pk5dW4jxpaZDQ0EIWbaOYnTPV2BXIMzWcQlX/hY5Mp/mJUlsBDsUK
kXwRU7ZxWisD/Fal8XU2YDhE994FeGXFQxc3J4iW1rRJOsW+TNp4LHY/vw9/vQ3E5KrDjbB5NoDR
/ngbiK/Rtdd5d4aLLx6qyNXowTGSjP51OUzXiHXEXR1q+ePP3/ZdbZZWi0NpnfosGcf6x/qxviPo
4IGKzLqLynPpLtoZXt9whusAATGMH37+TmuO9F3h+e2dkFyhtUN/SCb17jmrOVWXhoPxjIvffALY
igon7N1Z9xgWtVEbUHK+oc5u5ePPlsWvHpr3KdzaRlB1i94AHQN2h3dv7zhGgsqPou/aC2KSwmA9
ZWSt+Q6IZLdBF14xO41bv5N586bLqZyvGEvgf4rZvJhsgxlg1HQxfaYO3jDMhDrVOHeev9bKWAeq
ghuVqWkQhvaWYS/DL6ro74voXD4GFLBtQIlB1IZ67ccbpdqDVVpWqFxqQ1g8JeipIw+RVE87GyVU
GR1lnGTPIAOx4C8NaDW0nolP99157ancVf4cRw7K3HT8mrSG82W06MQy5PzPnfhvVibEnfc3GUUd
DxGSPPZWVue77oLdIk1poRJcEtHVoXCDXsTLbqXNMsGOWiA4sEa9GYvZGhgCEyO+0EoCx7be5etR
n+VNcVszrGjynFxGH2VaVAcinN6rCZg+YJ92gxBeGFX0NY7ARENMEaZdeZZroNGsIUdEZTL1MIIQ
iehjXOyx2ea3ehpd08FlClw+OM2ZNP6+f4tn7DW00RKGlAWtOSyM+5JuepGvYRDxrXmM19BoeYuS
pBojbuaZTxBirXGUXEMqbQ2ulnR6qTss6gOwslWW1juUqJoBJZeu3zcxY512oaMQr6F/CJ/FWxSX
lI3yeVhDu7ruUI7jsz9ojci/JGNts+7XcDB5iwzHNUhs13CR3nONyFsXV9hIpw1S5marvUWYueUQ
bY6MMmz8cQ1Ci84gHK3FFTojIlSgcv2eo0aXPkhJsrHeyR+nQo1PeivqOwuj0m4QqaITMRXLk2tX
7aZTp3TZjpkbbRW01k84LuUrZBziZzg2xNLlW1w9rSG2sQbb81vc3a4hOK2MYl/yoyC41gid2Jxo
PX2L3J1QUod8i+fNNbQ33qL8lng/MtfIX65JQPKWD6RvuYHxlidMhjNd2PhK8hDEVNMXTK9LVg/0
lziMdX351EllWj0lomUrr170uUh7gwGB/TDU6rnPelAzeJaaZQdVpw/BkyQUBVM9r+5URzEO6WxQ
Nxm4ByE+XVVM3C4s70EZhpyHdGNks2GaQ6T6bd5r4VVMcRngRDY7Mg7mKRf9hd31Bk+UDNHOSH/g
LNzaSpyGVyhRDDvyqZ/QndEMhlFsy5xRhx5abOpCmwnTKhVTgW7Wm0OSEBhEIdrKWDCoBrGUk9PR
CIkKtqggisV3F4sds9QREPpF3CqkTt0cddddokCeq6LEfVWG0UnUQK30HiaLO7hni4g1PJaG0ztW
6pdT1yzzviM1a/EwR7EDPLAbl4bEpyuT7ZzbxbxXu66ofUvHF+I7tOnzXQs6WPG5rfpHpS4WLcAl
mJGgZIWqXOGaVYBk9GX5MS0KURyMVvQ58yV7+3YZqFNvSWt07RTLuKOB5MSkv7uwHevyjsPYOCJ4
17PtUPMJNlWfR8vG1aYFgVY61/KycMGqbBSWSguwRxuOLUNP8yAKjWgIHKadkGI6HfFJyaiu5Sv9
M4Eijg9QEOaDDT9oRPx7FOaZ7cO0aYwgqZIwWIYwwywh21pAWZap6Rug8Rb8KSlVPzp45larQ8AS
TiyceqMxa6c6xIkmGXEpzJiUgJ+jJUY/hccnAhk2yQQvIDZW5XOLjWOG58k60s/aQgsq8dzRVIz7
OZf6cLZrgb6VcYr9JTU3jqQIEha/IPBWGluQ11r5CYNsGR8bMMDTtpPWkpyg7vf3ZqpbT9YU4pNz
NR5e8J/gjzadvVBLwLeWgokyGDfg4xjYJCCfP+U0i3QvjdLxDjW/fK7b2NiPjozCjctQMKz7bsjr
WHkF9LtsR+2MJdkwb7re0u61HuOpJxHquKhjZwe1nV6kyb7F2Y0W2MHKdpUojngo1WZ9ONO06XZO
3tGlmmazd316k9ybWJZ8sAoUh3biBBMPyB95ugt2yTZwNTGR9nYi1K/TFtjKre6WwmRmaCqHy37q
1+ATBei1lSn2tKmQo8lDVS0LfTe96Bd4Ic765dePLtmf+Fz4jc6mVfIthgYRoxdnVbb4IhtZOnWO
1OimhIiNl34gKoj4N/ZUvS/jq0YzZywwRh2r3G46OsNlocTYyRAnNbjHVWaibZgqqq+bBovJ5xux
geCdXePkviwecNOKIxy6xPWASmc8F0AJnmSJNdSbWlqcRj+p3SkizE2piYEQvnM5LXZdqWrnRkTN
JxMoVbOCixP9WLmRGE4MscHKNLdOg+cd/N2u1rmsK9FhZjxqZl1PQ4fbr2HCV/ZRUjvq9rjoi1eg
ueseggAmDsgDXHSKQIq6LV1/8VFRw2JbyDqiR2yyzc2tjG8TYFgnrMqpFVh6q0PzzC3T8YAniIc2
VcZok+sly2RRQkMczLLSmq8FG/J8dDUeqQ0AFJ6R1MJ3u8WJO244ZGRz0tpBZ2ysyPuRk9YYVULv
Jv3cCuhSykyYflxE32pfoB3NHbMHNWcEpqLzUlOhrYwcCcTuUHNbqHjj4wFOP4795TQ7eExHutyu
0+3NAq/LfpEr+wpMQbcgRs+q6rK0J/NC6fFxbuKmLMZTBF099l2rK+J7IpHuiwrWDACWk3Sjl8Wd
pEwoR7fhFJibO3T7WvKoVSjxRg9GSzZ/qHsQG7wYql2qO9injkpYy2fKQsoI0bqzURwDAbxBBxYu
uxa0QsKo07Xal+h9alxPaMasc2HXK7+hHlX70tRiwFQz0U23keAmkPe6Jap//GcFe0fX5RttMqY2
GHOaXbuFwQR8VHOKnGAO8ab6KKXs5iOOOu0+jSmDsBwS8cCzXnTXpaAash30WsD0LWK4F9PwKZpb
S9GpUq5SYAAPMpAg70wIPDmjJZqwExjVI57oTZ0Y3E0SB8p3idFn9PXbOjaugZXk9oEJCoLvNU1K
dJm1Si2DosP1jVq4GPrLHPMAaSSU5G0Xu1kMDU1VD3Njsu5nhD4JRcXYuXyLSv/VZv2iv+Cgj/ou
fv+LNoshU+XXlz55Gfrvewzffu33UgqTT9cugWZjxiIpJen8s5TiGL85tONQczmIhtAukZF8V0qx
qCVQev3DSPNHY85Uf8New5hCjuUVJPoP9Vlv9qzvskqT1JW0VWWuEkP8VNLLH9MiohJsQFUyMkA4
0gKdaY6beCmFb/X942xnz66K9aRmAtaGLFr49IM7b5rmjA0qq321d+/d0c2OChMILqchvxjdFR+j
2FRDWsMDBkGEklIhnVdfNm7/hTZDoQYoWQ06bo3Y1kLBFGMPwie3v6lptQUU9eFqmG620Ro88xEN
co8IfGSGdMl7ov0N0qx7HHOBODepWPOVDi4gfbaZXxzkjP0B6YBWlZ5De6jH9pFZ57W/WKMB7shS
NhCuH7Cw3jJk53lseXvbqh/zirJZ1KMcAW7pU2S40WIaHHrJ92HMDLymtnm0tZTZFatuRyp8PUaw
w+SDZxGMinNoW/cA37UnBOTSjISkUV8wKSbNXvVMmTzb5lJWbstA9oYXzUcugYmuha/AZVDdQ5F0
XUAkR31V5TOMtYkOH0qLN8R6tU9NZFcV4PrAbmz+NTNvpDv0m/U3U5NaTSKgPyz6anKYuQQ17L+N
1WvLTVTlN2LOx03e8ZZEhNbJMhs+vjT0zdDwgYzazhgTH32AgYsfwFml+1X5OjNEe98YLaCfcEbe
nc1E5iKPXsJc0bgO4l6o+DyMMq/9TsVgvjpIt8QpLoz8EUtRKrp7KD0ZAjOcKiAMli1ogmUvXa6e
wcbOLukwi165f3tIkmbGA2I2XVA7PAcEZDfF6GImVQVQP20k4uQP0CA3Y8KHitLMPODioJ+cYumv
IHIdHcEs9pFDIFB7fpZe3TnpNErPVadvnDFOfTu0SUs4DD3aWrVfWNaZ5/l1EvirkRa6Xi6TZ0SN
3PuF/0pDa0LTrpSB7F1ABWPF7xRcpU7DsKI79XIJh1D4bdc+vt3vIsKdPmJZ8AFhL9so5pHBismt
b+hHD7abH1UtemWR81TTbSau4el0HR6Val0LFPPnDzlDKT3bhZCh8UFYeQjd6yw5D1wuukH3M5nA
RjasE+abhUeJhOMyxi7iC6d7dKBE+bbDHXYHHiaX1fh2McqaRSEVfrTOimco7fomJOg55jrIfTPk
oc2zLjzOGH1uca7Xvk7LEFPzPJJg1jWcd13ftFmlBkVrcknVkc8Qxd3J7ZRpF1GXuzCakHlq/aJv
MvhzDNwyAK+lJTroiqcMkQpxfZldujoLFUs+GL0RlTV68Xyjsk4QuyU3Y2yd35aXkS7LXtUGHXs4
nbyB3hmgJ5xaasHtNmORHaNYLXcT+vINLB6WYUb56+3eKgVfXwnLC5vREGwhPAJl3QiybK7N21MO
53zZMnBe7LB0ZBsyA7GlxZYH4DGYw74+AOsTzhK/ScwFUN7MNiZG1re5iGX/dpv7AVxh3/IY4fvr
N2OqhU91Yil7K+arLoS6kPU0Zc8QEnYvyA+I6rkFWvaKN8mgWcnqURVWc8EIH18vtfCotkN5QdY5
na3J2rkyfVYiRAgMfS8vwkzPNojXE/JiVdlHFuu0ov12MZNWbR2bh6xkmOmFAqDFX0q2LwAUmETZ
HEibiCrMnYhzWKHKxItpcvRR59q+06sGSCyr8xq9aw/S7mDVlWAZpqRQ0VpaBtT3iE0x0tjcJLdO
cTKxCwf9JjaEu1u0ct4RxMGjNcfRR6vJKKqRjyAHjVXk1NUeRQR/OBj53/YmXUz65m3RkrSP+LyU
e147vrZaHonWMm/0eRWwhorrWdTQOXYkD1Mz1dRWQM9lFZ59agcldUVzOg9O9opWgEszswLerrUt
rCzICl5y0LivZklpxJz6LlBciy1wNb84DJK81rFaBLBl8p0bNq+Nw18XQ7ph0dceEM/paCp5stXa
9sVVwR4xWBd4ceM8FBXhb6bE14oczg5tYM9ANHqckwmZmJJ3uYZob4ahmkmEZuWkoJdiIhxjo9dZ
HjYRgb0RrtYxYWJp02c9raYA041A9Knq91YEfatzZZ1eUpEYjglzvVzPUKk9eACwzGGzWuO9uEr6
awYD24iCMQZgk2xBBqX+nEFvpUPXdhusTLUGkrtRjnU4PMHIqb4gX34xE7UavMiYsle3MZSFcpYC
QMFn+5d72BfVlqxlEjUkPCZB1ynMviI1RyWIOIoCmj/hpZDVomxzo5TdmTq769B9NLti389LrzzO
MFX9GDVyfhHGwui9ts01229mUB1na7T1mQkx6PxuS+ZgHGPHvv8uFPubUuq7Quoa15g2Zh6CXpVO
x3uafC4YDMHwkGHvJDMOkSV+TTIOF6N074e2MnisWHVmwpP+8/dFt/V9lf7b+wLUI6l0VQd494/x
FLVufRZ9Pew1+bbZsQaNJPtSSiXDLZS9/vzd3nUfvr0bZW182ozdQ87/47stkmFcKCeGfT7zgKyR
gMgwqTK3TP32vf5NAn6RBNCvpNPxZxH/L0lA8DV/kk/t1+8zgG+/80cGgNcCxRu+BHwQ9rcw/3eV
kWORHDjE8msjVX1TEv2eABjiNx5dsgOBzZoayJo2/NFLxdZhYohXsWfozPLAP/K//+eH3t83VsLf
9wKZQP3ugWWi7+odYdwFRhL0TO8eoSwlJtKYBrSfGfT0iJ6lrMGEGOheJmSf/uS0Rb+tm/k6r/Rl
hY0SVNGGwx6g1ltc8yUxp7Foj2EyUDguS+qCJOvy69TbKyyEgIt6GFz6qL8uXWWd0ZN/NhXmoBko
HpjAhHxlNlQI75NA0cdFTPYhMdld2nPgTbhMz3lqYbFyB+JGhxoBJBKoSkdbUzNCAg53ppuAPl4J
ddQq2xOs4tSzC6jVymSlO8mH0z2jteuDsyThocLHcFuKyDxi0/+cOo3ymOQF509T2p4JFo0ivh5R
zCVUrt2uvoJ15AbF1N2MbvTFUjK+JBgqT4v1G9Z6thWCPHy2DGYiEP3v1Ch7rXF8S+bYQSQrVVIn
CGZgRpq+3jYL7x6P+o1tTEyHcfpLJoMa3qATZGjuPXLvSzhCpRdP5R1KRe1i4hDAPFuOmFTl+kdx
Uc3FhenWj2EBKGfR+gkxdPSZAPuwejK91UiezdnnxiL2c6rqbkqV5VPGHKygNuI4yNx62A7Utvwk
wR/riPvJCDehQ0sDKND6EeDeW7w0kFZj5yyOemVkikL7KUMF3In8oSKZe6B+Qky0Rv5wAw2oWARn
JD9U2lTYdUt9jYRggZGiHHtmFj1VptbeI28eIQpR0/ONOqcmo4PIk9Y+dBfKe1bfXMF3aR/NzL23
u6SCBo0ZRaMqfwHf2dksjtD2orFdULPuh3ypFQbdGPIDeDqkoQzddAhRVt+JCIcXRWUUlA+S2rjp
8Uici4QuUiD1eCI5iZtlk8flnUF3fWO0aJMCvTJuu7xH7+KG2FmMmAIbK8dLkzEJ4pxK1FhMjdi1
jYHFM6o1AMzJDJ8H/rzXY6qozro2DacI+zETMVvF+kAdMDmZha1+NvniQYdbxi+SFLKWxbWstppL
Swo0xKye5Ix/4FDhUUYQl/bzKzDzRdm5tFXD11k48jLXWzg+UUmomuN8RNiXRxiZU+3ubfv6d6P/
xUaPbsA2f7bT38bVl6//c+jyp/LL97v977/4x3av/aZRTkGBQN3kR6gKtSBXmKYKbh+j2spN+a7c
o2vIs2mFrha+7ySlSLQ1dDj0rDgDrH+y038LPX4o9bgcTKjE+Qxs9IbDmfK9VKFpMUwUQlR7xemo
r8xxdYcxqU82NL0LStnWoyzG8TJX6gS7MxWRyFIOqnTOejUAQ8aXmgV1ZxY3eCzK63xQH6xQjRIK
DWCaKlO6dIHoAbZMQ/ZNRm1tESiyb3fOuWZckqdP2nU6yfZJGMWlLfNLQ5EIGOow6FtL+IMsLGoi
A4lum7wO6pCcC66j3zg1DK0SGKuquKCyLARjiQo7QKjXttaRRLXyqZrk5FkZJVYTgELbJ68dYIag
MBiw7FTu2TEmRpQ6MOqi8lVk5aXUxlsMxTGmqWHLhLjLYV6uzXQ+qRE/RWkeukTyNNfs4ExufrH6
7Ihr4gUhJ5S0jjJMmANMiY2PmGL3Seva3urs2tBxZK6H4p613njMxvzJURdtq0byVm2zy/UKYARx
AzPLX1NmpyEX7dOtkdO9MlC9ekNE73uUI4hxeeuWEwY1nUJ9m4sXGZJxUdXeR9F8yga9Oiw5/URF
Uq1XVdU3reSoxyCZp2y6t+P5VtYQBAwy5Cl/ojnwRJ54dmLOQc82u43JFwJA91r187WZc69mo98y
2wPKq5kdFwzBOKhilI46+YxecaH0mBG+ISw8Jgqr8QYgAfJhrDunHjIWEed6LePiadAY86iuovpe
4pRa36sGdAcwdkHvp173utxh9T5pboTQcVRPtVMpFLPiVwOt/cbSkkvGA5x0bs7erQBvp0yR8Cpk
tEvIvOW8t+ESCwPPWccboUFOmTphwmi30mM1M73cbOhPWdM9VaJgmkua9TFQsLBKnoA2CPot04tb
LSdUC4lPaT85Z43zmEzqM3nQlQAu79sS/qDe7xdw9/tmGu8XSEP0uYECt8Y+gojrKaqL/64HIDAM
y8mGe76RkvspDJyglGDEZsITRjpNFQcT0AO11RdhyN4rJtphfZQfacncY4m6Zz7ea6Hivlbtqg+G
YrpnbBIkyYRgIQcsulnofvtgHiiSrtddKxkALMzHqilTqAjWmSEazrZff4/vSdzg8Cga9mPitPPe
nngcOeLOta7Un5l+S5E1jecAvPl4Y9g8dvkUhSTWpuWTtYz7xpnHY1NZ46ErbPcwjYpylcVzvmmW
urgqlXreqvCSYMk3na8rufHSa93neWztC83NIK9RPU0aM2D4Up0GghpMQJVFPoVO1SpIpPXcZnZg
Uz5kZfhQfMuKTYoV2CCpDMVMkyizzy2VFh9s2maKGSe1GElQ93O7aUwweUGLbRkj8dRGR3dNuylz
nXPy8HJNyKViPoC3jsDvWhYj+KynqZzbl5LJPKzKNIb2vPa2ZiraC12vIilQ3IGTvdZ6q+ds5fFf
Uv2lguiN16uovXhU4dzr2tZwKu4b9lsYwDyGTaipwURR/cpUAXMzAQq9Q+Y8roXvgWbiIRzbV7rh
J9POfqER+kuCiWyPxgSmLubd0QJY//07wVmS2kBPZVbtycYzzxgaxrq70xngxuUSavYvZFN/STBX
kSAHGq4dZJ0gV398N2HKobSh8uwjlnpA3+tILBV7tsGG/t1h+t8k7CTphuWuXnFVB0r87p2k40xG
GlIq0vvsSazDFtbtONUkVCfMptWB/6duf/6eq+brxxOR93Q5wJGzifV/f/x2kVEKavxhuZ8Z+gyd
ZbyvJha2Yph7XIcMEOH75vlyajt2t5+/tfE+74LCQ+cFiz36QUtD1Pfje9cMOoVL6pb7rmiNIK0K
93pGJLNuFyfQyNke9cyLpJ6zzeTIAGzEKUErmFvRYg5dleVRuZyor3DqGtZeiELx0wEvhCtP0mb7
dm2dQhmA+6ZK6dm224KB9lMRPahYe9F8mufBzRlMVFW4H62q/hRZlu2bLtvDz7/p3zxCholBzdJI
yTCMvLuxep4wEBQI/D7Wuy0jba9VsVwXC+naL97n766oib6P0Mo1eZTeXVEhSUH4R55Vgfeym6D0
aom5QRlBq8MWadC52WUfrYb2cb6m6FncxBFnqLlEr83IvryGKimpE8M2pxM1FOBXcrhn+sPZaMdd
7LLdk8kVfhTF9q6Z9Okxon+2wxtRMxp4Tk6D2na3cMMfppZjf9AT89gnLs1nu69OZpm8honF8CVY
X147udVuUtLXsFoe3GjYLv3aS6qNfTxb+zhmhjAipRDpxHTKHLwp+v9j77y240aybfsr5wdQAybg
XtNn0htRFF8w5AhvAwETX38mpKq+FMUWb5/n7ocqtUoiMmECO/Zeay6lr8ExLTMKfnYYIItx83nt
W9RYfz6Rb6wwdLdRHpPHyITyt6aSj0UYcU3F7J9UecqJiZXNbWwPfY9z+POxqLB/ewJpZSCEJB4c
0/zy31+sZp09p35B5MkBgPStkOmprN9bMH88Sa+eclpkthDLP6G5vDpGmrR5X5hmdajDgQZyOtlr
Eemvy0qfajjMfRedcM7CqLAvQT0nW78CHD1FH5HafQm8oVphguowGWYIfTJe4sRcEZ8xEwjPHEeT
KLfFB5MfCmSrq8x1AC2YWp4XUMux7n8Ien6bljpUOuzE68KlbsE82K/bsG12qEJw5IaQDNTUQNW2
02e34hZs0/ximJZoFHzsgZdRoFoIDVyLiUKVMP4z+1s46clWOPrsnWvyxhPLtcClyXQMoKdr/3pR
KrtZXO5ldbAKNgpIQNN12oMys42c75xwBoDtZZtiDi5L16PjLjsTKQcZJhn3cpRj7vcq9sCRxrDi
WfVGJebjmDVgcE1cVfngXUYKS5SK3MsktLON27ESNTWkMj+bH0x7/Krl0h1J7wgAoqoC/b7uGDHl
ifkwU4itGnSYJBeN+7AZb2PsI6us4/4UDQuf9AYy7QxBfmYEt8J29QMZNcNPUcQvjbSXyJE3HhLe
Gcv/LAdV9tKge3njjvjJiJQbKkaZFQAAth/+yMcRaDqjJn7niljWoq5+dQ8jv0bh6FoM/X97Jlvh
zEjeVXXobGR9DMTrDaDeE8yJAxEfDHtqbkmNnHY1LFirLKMCjIsLMM9w6OvIW9VV2KzhZ7TbENQF
3DoJ/GoOvsjcOjeG4KogmRGpJNX+VNUOA2H5lVnu7VTMZ6W/vIy5zWIn/xyNS5XKNCbT5kWrKjJm
mPNRrm6HngTznkv6Y3upxYQ00OUPhuCoPGNhOjfjsGMKAVFcwxuegun6xyYIEF7NcDWvT5Ua79Oe
jWSQAy0B7zGuXD0SmBfDghYh87LhnhHwNRTmk+NQrVm+2qRVPm+WXxglvxMNyw3ZqGFnCeYfy2Mk
J/ey9sd7L142EKjeeJ4aY120VEsY6i+mFlW03/Cnado8tpnLI4a++Tx0p6/dArRUnOCsSC9Shz1L
OFGKi0I8ZslwOzKEWJN9eiCI82QM2UmXhFd0MQ9w3xcnNsX7MuLNAuWfG5OnwxsR8VjuE6qo6pRb
7uUgh41jd/N62RjBi073Y9vVQNvcy6IXj3YHgeDPj7f3xuNNrYPjh84vd5T56j1ZIIsCrOqWB+mD
mZDDrTR57y2yr4je02apv35stes+tHakQ/E+XJ75Kul38yjHVZvx14g83SA9zLZhHtLmRRGPYDkG
ro/YcBtOaj4Uy3RrSPOyXYHM27YVuoHWKMILRq7JRse8F3udhOcVz8Fa+6AyDNYYel8P5OYR5NQ5
DLHNFDVgTH4IAbWXKmZjyPswcWouSEyZ7Wfqvkesvers/rZDproOVXGBTv5WuCrd13hGt2mXO5t2
1GeEXt1npBxsSlKcFkf5V48+5a5r+luf3cEhT73LgZcIm0x173jT9VLN9/4/79f/dtje6bBR/9l/
nKWc/c4r/vlX/u6tQSV2KUvQKQWuEFjMXvjSTNxnrrCZ9aFk+unl/qe7RsH5z+xkoRoQMs10jjKR
Xtt/5kMTr14CpCczofeZEHngtm3v9e6oxX5TZPHknZU2ya5rNmzWuPHYqIykdkmjoRvu25qMNmJl
HSj7dTVbJFG4JpqVjSbBxLorSFw2ypOUntNNW0NPnYCMGClmpcoZGMn7CIGbSwLTKW13iHJLMV72
Zp4m02q2/ZFcHBxVfbwjhqf0zgfEM1/ZWtz0uLyitWUbeFYSz98VIgznnWzjDbz9+Y5WGsMFlmGm
6W2IdAKiJm9ivbetTprnFYmb7jqTJrt2nzmJPBRtoNrrDIjBXddG4SdZaCdB9NIqa90hWWrOPLro
EWjK8NFwPFFziNnT2yksbKBTvk+CkkP60pZnN7jKGbZ8apGubIywHp9SkjCutYvno1YzI/BuaWUQ
MTj1q9pJEAH0tdHsc10Wx0wVyZMn3fbRliQXrAi+CL/WYfC1mObLgFCSdAXSdT7yj4iFwHOuoEGY
7I98a4tWFLztkgSBSzpsb3C/I4A159nc9GM8IJ5sfJL9alV3SAQixlGjRTJLhTUJGYGSD1NSwgUG
qrLX6IZvQmnPJyPM2m41p/ZkrKLISA9JkaXfuB/cmywfBiy8tW1cJWUV7CfX6w6ynqzzMeqr+0T7
KdJThadPC389THFSswHriW10B5wBdSHFymsJwaoF4nyiCfFhY0M8DuR6nhW9Ow+bVCEGsOxKbYnx
QlluRNPOYeR1gMk84VmCe/FkkOe5C4D07AFZ6qNIbJDVpe0fEyRMd7Cho0tltPV5bcSq3AttzFeT
0t5gWbtpEL3tMbn++989dfKQXBiu3TQKqcIPbkf7N8UDGxwvtRIGbUEh9xP0YXfGbWBYwWjS1yyg
Om4R91nm1x+vtP+uqO+sqNSeLG5/GE6nsu/Sr/3/1M//g69KlV9+df3+/Pv/TC5YHEkahya42NOD
ZdzwDw7D9/9CI87Sa2JE+TGr/tfswglYUlk76Gbg+OXtyBr5z2ob/MUOwiEqPMBab7M+/ifzix8V
9csSGCmhy/TCYpOIAdBZvvnLinsmD9bCtmAecm7sMn6G6nY1zdExW/xFY3UoU/MkoV4y/Hu0cqax
hJG9OHlvtKjCV+s9xHtoIYv7ET4iFjEAH798hBpmYhMEsXmou5mMMzgaOFZWWsmGEFNz3GQGAAZR
ECDYxIBsaHpsR/uTQAmpE+RnSLpNXC5pTZ0csoP0cSgsnRwe9xXinw1+AOqe5quYKNBrtIIVneb8
KUO5uPxyFoJxxfxB6nqflvTEjO3sEv9c9+gK49w7R5BXzStt9kh7CHh1nI2Z43hzqoc5YCrC3XCg
QULYJ/g72zmLFSayNNM3oucLBAUK0sC4oAREagRGbyvzczimN8xJ1XYih802gN964SfLMbYy9j+D
eUZLmxEh5DlrDMfgrUhYT5KtqovNMJVrzCe3kwEKpB1JLpElW4Tmiem6uU8LdY1Jh/Ze9UVT6vdZ
vm6ZCe09zccYqZ3Jt6q+lsTC7MlinLGWjl8r4sRjT8nzCgMP0mKmOZ7kYHpHHPJVvATS/XdZ+f/B
US2pC+xn//26ssPYm377/HIK+vff+XstCcy/+BGmSwcJExvMKeq+v0Uvgf8Xy4sHpYBqkOXhxRzU
gUfFqFOwlJhAaVBw/WstATvgUrMBw8EQ6NnI9/6TtWR5Tn9ZSjz62VRXoK24N83Xm/cY14QOmlod
bFtBtIVNjk+Q/PTwXCgnpOZyu+ocxFlabcKEDuuLc/XGMvJq/4UHbJH2Q+miveZCWHi1ipCzqMNB
T/1+VPaw9efS21qpXQC/T8vD/+FQcIRQ5DD0pTj+dcHqnIy3eOn2e9QX6b6waSE5EhA5/fD2//Ct
OJWhQ5HLRV+AZi+XZ21NOYF0Atj0NKXAtnW7YfOcr/vJV8c/f6tXbfsfJ9DhOwnGEvbvjV6wCiov
XE5gmEbwFWYb+5nynqfB28RVBOSoRoyzoPbWOOXrn4vCv238cA++vHf+PjgN0uUuZi7/6nv2TKki
p+l7wnSEt7ATk21lifb8z1/x93vEhfpkg00THjE+rycTEj6iHNpI7btQeB33ZkW/xp1af9hmTYkz
+8+HewVP4Eu5C7CDbRHdJdqxy5d+0YYFVWQ7idWrPepc+pt599137OcgrktkJuWZR07gO03m308j
owC2FNhcgIj8JjuLEiS9gVOrBcsPJQYvGxcrrLd//l6vXtg/vpfNm5okJRMFsLOc5hffizE2VUOb
q72TDvPKMYxz2vpXs2XTajfRG/z5aG+dxZdHe3VrIO2I29gt1B6cprVi5LyKh5JmZZbDJwlDNLB5
/uXPh1w20K9uR1SAUFfYgAI2YLv86zeck9wLxpHHzko8cUW2SPEQmwopWK3BfNcxGrn21oddtG4L
Ib95vRmcGtc5qLir94MKh62aaLN1o998nSbHOM4ejTY76ts73RE15yfx2spb/c7CZL1x/dGiwDJG
/ujbv91xgcQuUPc8RumoBO3FBUWJscgdtobh0PuVFvynoB43Dmdva0PwfzK1P7EPC5pLkGfOOm7i
8AoT5t9v/X/7gLtvfjTW5+UJp0P2eiaRhQUWeSJJwS4kBAMm7oYNKanKgddv2UDLD1PqkP89ekTJ
19DqT1OVded4zQcUJxMKt4G9LrwZ0m0JsFs5GJ83URUgA7fRbsTK7i5tTxtHjTZ8A56fDqNPz7HF
bfCgcD0/9CRMIyVI23UnkGY4jr1sWLuAWmc69Xkn2ecVFE2RGxK+454lIv+gxgAZtpid1ezofNeh
rsTI0F/Voa8PbUrbfRaMnaaoiM5Nclk/Gl077LOKbmjkzs/57Nz2RKQRBxkTVOAl/RU/udr9+W79
/QEJXJfCgKdehJ7/WoFEDK6rXKq7fSqTSyNXCZwU82il073SUbNVqrT+40eSI6KAYM66bEHCV49H
2E0DmdB5v++i6GgRSAZR7GtYifPOARCA9fXxz9/w93UbaB+rDUDNcPHvv9qkyDgcKq5Nv89mMs5t
qNvHmIjPbUDXYPPnQ/1+mzIHsD1aXvS02Jct//3F2hYr9J0jNJ59GAwuUSqtdaxH5b9zAt88Cr0l
yhTM8pzDX49Sgu0s+5ETaJDn1xGIHRoHDPrB9Z+/zOsBBys134ZgroBqkXTR1zOnHLO/5TWIgaeJ
gRHsB9QtTKs3nqxqTK3Sp6TgxkdyD8gj+IiXel+LPH1vWXJ+W06hXcFIdAE4EtsjXl2/tq2FTgdf
7tHl+BiswmIHzaDfiZFBLqYgLY7kOoTbzqy/F/Xo3+Z9Nu5j1xwuSq0BC+d19M4VsN/8TPB10GeD
42cK/+sliIVhkAHqyD3pmtXR7NxtaNJS1ERCXUZkDK0TXzWffgw2CoIRr9QSVejhI9mEQUUnpiq+
F9Y0XObBtNF6fCJoxV63CIzu5koh3+tT9+DGyXiq5uKS3Kb3iou3v8APaD4lPc//8g57cadGVheW
M6TovUCXFgPP3qlRxB8SVrF10/rZJgJRTmvL63ljdeUJOMTnIPXvZeeFR9VE0XoCB7mFIRDe1Nqv
7wO48hoU48kJ8D3huZ/xJmYG74q+2AHXaN4pj6zlsr/YMPy4O9mwsPH/+Q1ePQVjT1R0XM9I1Y0s
PkU6rEg1nRh+GbQOU6afjqJbmGXm0akRL8mGZKw/PyCv9SJ/f4SADgQPo0XywK8nMZhZS6D+yH1m
JD1R5ADiv1BWXfuCGS3Y7291MUwffdtKvsKf6tUQr7PaRu5NZirhQHJnmwwNO0/4hLxbY0lnWjXr
hAPSl8S6KbLY+j5XlsVS6d/5OOpcM4M6Y4QfydfuDtbgmucGnMqDruvP2DPvvJkDxeIHPzSU7jvn
/PfSDbURiQeCCsEz2S39+n2XqodMcRaENis+VtHeH7JiY2jCvlAyOu/UiW8s2x41MDtP4fODX4/E
ZEHseseis/+hDwXexVsb9byAm/LOkZYd16s7iSMtqipBS8R8XdiTsaDIQXa5k7r4Prec+GNW6AUZ
PLObcOcchIHpGcEp8lAB/vkWeuPt65mCIcQSXsGwZPloLx7DPk5bO8pMQMn+/InRxfXkt7emiJ4L
v//Cltfb/Pl4rzt2yy0LQReItEWEqotd5dcDEiovGZZyy7INr26VQ90zR85mrvCQOIP+DjHjvk6L
aRPPDcWNwNc4yLjbLCKBP3+UN28ml3kPNnwwfa9fy6nqBzcZeH5HRIMbs2HIJ0AerYy0jtdukj3/
+XBvvDSJ1aSJSosQgdfrFRutEXx+NXGR5w5jbGNFa62C5J094pvn16KTwZ3E6RWvhS2ZtOLaEo3c
s0fu1sEwETNfkUjrRcQcjtLh6YTQQqpui9ciYnZNNwBV5WCcaaKx33lef9+UB6TMUC2jUvAxUb66
2ONM5EEicz7MgPsQVhqIik5fzMMco2Sy0HfIstonfm+v6lyZ7zxWr/FuP+41qiFONnU70/FXhycz
AVdJZXb72RLJl8ZnlL8iNL6/kqnlQhrzas9b14ofAFofm/Vq8NrC3UAPJ2UB1HKS44yex4shcVCx
2n3PXMuNXfntz3fGGwsNxm6PWd2i+/tNvcksK53dymv3SHO7nRIgXYRsyQeI3PSdU/LGoQBPCD80
FyEX3oJfn740s2TTdn6773VUPiMg8W90lZQdpnPz//C1qEHRiHpLS+23Va3BWd43gWj3JJx2NwTX
ert69qOzrOvpIv6r0Xj9c6V8qbt5YxHjSLRFKBGh+L3uVDBNjbNacaQU09iGMVpzB9uZiA1Tgp6b
SlrkdTK/s3y8eSrZX5Oy5GHH+DEXeLFyxrFZweFz2z14IvgDBIbQNy/tTWfa8p1DYez4/Q1BpWEy
kQTyiL3/1Z0c5KR/x9riFhGd2e68mUA30Nhi1BvYS1Wx9jppbzxq8mLdOsNo7Ng5qmmrJ98pb8rA
5eFCqaLDYyTn4sEmOjXZdFUeqA2AHI9YtKhNPpN4Z1zkJL5ICAUFsh9ZLVGCFV/JgX5RM1QJBxcl
/Aj3cj77EZJB/JCvtxAak4x5Q2Ldewot4qYQmDJ2mVVO3pYA1sR+RIqZlt+9jGZJvGrYwSRnxOc4
0RIK3yUfZFFb87Go6K7tYYCVYmuYjXUqNdSbvVT5IC/dEl/whejVHN14EnbXjv9vjACWOplDbhCY
ODYVAKr4AsXnEl/nOnW2U25b3A0oNolMq4z6YHUIzVdz3NndKkzSh5IxuwDXA8bxSFZcDHdB1XW+
m/N0jrdlAwrvPFs0IDBBkJbB5JZjSPbP4M7Tph7Ayp2V6EJN+g5lY2+a0l2KqxSE+2cfehGY/6if
1jrAeXzXuJC8IITLbL4eI3+4q1LR9dvZaEP/1kTvG2/JYYnVkSJ22rXBFKb41GPAhaKJtV5LmYX7
CjxJvS2ipf1nGjZTo1a6wQci3ov1VJS1s5YiGXCpNY2LyV7d0OfdqcFtPkaI7R8LIzBv+8oD8ght
/WAs8TtOG16pYt5VrdxNMCNuI58mqkggsYFW29siHzd5mJe7WA0nZ5jHtU2EZpZ75D4qG1p1Njk7
yGrfBAaeLRMnXOOi8/ce2aPbUKTeXoS6hqIhUENitDyTBNB98XuQSEIhva/84bNuPTRTzoIjn+aV
mxYPEIe3HtGt125YdluLAJdr4hf0mkRG6ywoi+QCPiKxpj4DfplGDxOq571rWDdpCuKVuWB0jEKR
r6csVxQVWAEL3hIbKX19Q9L8se0FskU9k8mu86uc7tI0iu6UT5O90Wbebqe+K1ZZEmE98MmEHZ1k
g/MvuI4CcQuzbNpaY5DscOuTA4rDbxPZs73XlK63UVw0T8AWkE0kPvySvvU2BC11z57RkqvSQzcN
aFjv8WK6i5cHrjzZWkfHTO2jnH3cjNNwwju4IzndAqQ+P5bQ0R6rNDr4rrhL1fwIoY5RohnSqFPR
Y0l+TscTWAbHQflEHxotBD7XuCdBIzrJCMeEF9cBRA1hcB1ajZQ+1JuEfcNt2hnDdRt3wa1UjBlH
R573c+QTkanh/BrVd9mOzSFw+vSQyhIAZRkMz0L2CokDeTlAFYa01zMA0baCw8wg0exA36HC6Ale
CxK9srl5PpaIGaeN37KP4GXKIkEG1PgJG2x+2Y7cZdkMuiTIrSOBZZiD6r7GQaqDM35RbyceiG30
M2Er+Jm3RSCRL1sUL5Egi0tDPP1kWM6OaClgkAaOi2bvL1lekw/s/ODkha02ZdD5w2qumWyfG2hk
CFn2gy5eFfPgGifas6akSdtC3+s4U8T8VsVGB+Vwn9DVv7aLDCJ8WeXpccwA87tgLy+t0Q520JJG
jGgtzbgkleYXz4yoJ+nvNltfm8VZw0v2a4/g1wNIEYPjHd3UwcosvTsx5NFzSHOfSLaKrDiErJBq
0G1OH5gzlc9d04HvmUtpPcEhJN1LNe4VEVPNJ8CI4wYOIHJlKpb7gEzdT4Pk58xGAcSvt9uTrtlP
p1MljrZw5Ee6cIsnWSZ6IcdyJ8DqaB8T8KZf20bku3wy2ke/tdNDRrJJcSSiPN+lwM8+ujWcRKzD
I2KmyC0RfGrJw1HYhgsJDvJL7Hmogyi4jvAAydmlhYz+pA+7Xc6+qTyUDWDgVY/q8aGNxoVA6eJu
XoXxwkSoTQGHpWQ0SMJ0Uiz3oDGeSOBO7siJKVa13ykYqpxO4wGiBF/RXwDbZ7Gt+ahePjwgDFLj
RRxF8VUaEItN5Jq+qKEOnYtE8FNJnNoLM/Xuhh7174pKpD15TZJcgYNrnmjd2VsaZ+5V3PGobqu6
1Dutpnw31pMo9yhs4quiaAZ/3bjkWvMQtTxUXF2a8O0pJ5HmygfZ86Ub4u5G6M66lynnO8U6sNew
+/ZBwkklhWw+M7g1bxq3a764yw5zXXm6IbyrzVLgJm56cCdCgj0DPrWFce3UgJc614NsvvRz0z0O
CedV+36LIynGL6FVwmmFuRedYroRexX28ls4SvdK6NbADVeH8dWE3qmh3iVM4RsIT4Etu7HRqTJR
H61oPrd4LTebMWRabgDgQpxZJcR5BEpF8F9q07pvrJkcObeOPjReQnKXq+onL4bVRIq7xggIGtha
DQFFpKtgvsR90JITaEabGF7q2RJVeiBxZfoQGBnrYhylhx94qcY04iuFfVsD/nKpwCuQCVfCaYtj
ly8Azh5ZPdjxHJ5RUvb8ARgyAXnQY9FvMt0gatA857SxKvmR4On5OfAH+c2PMa9F0Vwcra5f7nJF
tgAzF9u9S8tkeEAeofz1WPMhC9fMb4O+az47WeLdGaEmH7ypxuRq9sqKwA3CiB6LVk/XgSfVg0nC
2226XG6bpOZzF7jPbSsGDpQb8w6d4gL7NIhVFpKzFmCsuzZjY342dZ3ujQlgJtiBILqF8CmOrZnA
InJGfmKt81tK9ulDaDKR0SMk0xPCX5lsjTKZn32Czap1pEh2WNFvkR3mFYOUO8+o4Y4R9YfTJzW8
6FYkbLlWjZLtfMS4i3coUdxJ2mg7ll5PcKexZiVXhHjV1rq0dH1tOBlN3GEuuNamDJLh6Dl1UK1D
2T/X0Blgv5tltm7LsX026sx6EDEEwmGU1nfgZeCnefTaG1YL/VzbWdOtSUAjga7LXPXdDoD1cs0A
OBhNw2nxeJPLvTnmVrdaMjXvtV0Yt2Fvspr5Hsl6TdDe9FFF47+1m8t+mJtPEyHaN1YfxFeR16b7
PsQtC6QFsrBMFoJiwPNdkRrysQVeYN50Bp6dgQ3lkiIPJPaZitq/YE8c7bACdCxi5PfSN+0dxUDY
CZ60DPrLqGzi/VAUw0F4JZeG1+a5A9GKWAw/Tq/xrDY7cOvyQ9cg217YMX1c81uyaZpNNDTOFzeM
3Z1oQLQ2Ahel7UyQFAbH21ucrxUTTYE4uuM5hOE831plN11ThIyrJUrmwS5iQaR5fUdY1AXx1Tgf
TTNlL9N1aM3D7LKl/2OqBNNX2XQcNveuzBEEawK8cu85mvG6mRoXE7i7q2p2ozsvwg+MMF3FLLql
JsiaYWMLQ+Topv1pmGc8szybFxiRu/Mq9iu4WSiFKPUpAUPGf7RQP4fEgRxzv5pu83pwvg2EmbSp
abGkEUagHdluKw/3ydSLs2nKxEfqbVT55lR/CcdlzlSTQENn+dhGtc+0LKEgHbJ6/hhMY3xrorTc
+VNz8Oqi3YQjYcqrFLhcMOrP9P/KT3kJaYJ3DieJ2NCYhZ4dztqfZ5GsszyXx9wwndUQGSQllAIb
j1LuWRmpaSOIMb7hFz5N+ci4V63hsdSF8a2SHES5kX+tIJKuaEyjIyL95HOYht4DnOkCV6//MBE/
tqddiiYdwBKduIXqUKdjcpEGNG5qyz5GMES+JGY07obAMPdkshOKl5ImOQ48jLJJiF/JaRXG8+yd
UVyIj5lw95U71TseJxbgOmN3GnttuA9JSHkeMHB/nBphXYZlqFEtlOK+IQh+PVHD7lzWLr6aLB4s
1/dv5oGr5A5yanc+dSHu9o6QhWlqvmtGTTaWdkJYcS1Ed6SlY8eH7dWwrDUzhuwyk3jKsg4uNlBv
jQkD3w0FPZmtn3Hn4w5HONfnbUGsoDDOlZ4c8M3B5x4G9o5HcQerFHobMzYKMl9dlsKNPkCBpcwQ
GBNZArHSBn16i/JWbxA5B2dyhioS4VRO3CJf5U7nXpWNW9frZAwthhaFPs5zPRCaa/DaKUkJ54Ej
VbaJpwz2tZPAc8wAlK+6rmJbWhCNCoqrHoeLMOqzx9IW3t61aMDTWqt5Y2FMBlCeGtN1GDnt+Uwz
e6HpYTxYkSWZn7B0m7cu2Z5d5k+HaOjXQyDzC8zm9ZmsUMBJUROtyYAHHqLsyYTLZuxa2cGajPAx
ZGbKPudzV1cLJdzV65aQpCXCIAFUMPTWI1zm7ljb/hdLe9+jrm6fqFiLp0JC3s9QyH3wCxDmzqDi
be+r8mb2qFgKcnUZeoe9XscTXibKoekACnpIT4ZTj2Iz+Kb0D36OG4hFw6uvjDFeoNyzX1/RvoEp
ZgcZqViqwJ/KPepmT2WZVTd2G5Q3ZMDnxSqdWUAznBvfCmmT8yuz5FsbmRqsn8EPbFEBnNwuq+9m
gWn0saPi4bqlbHJg2ha8JQzPORYNLh0dTs0n3pb0znRhgQMGOeYc6yi176mP2ZnmZSJOcT7Jb2VO
PIhUkiaCnMnyzXE9JiuJZ/rJlJlFsO0C08XOP13Ldoqe7Jw0Kex4Kdb0RkfyGyGeRDbbegjhveRu
dVe0EwuDTKax3vlxP9Q7EY50NNSUcHsktqLAqSsA9AkpqbDy4zp6ci2XvxM2U9HhKAtzdyMqk9uo
cuY+3wySTwlUGbnUpkKl5bOJmTholopKnqXo0Nk3mtVgEdfbjMRqUrzyk7URwNUWI+3HTSLC2dgb
81IC9ExIsYVPZXieJaaoNl5XUrQWESltK0PzqlsXk4qehm5I0GmqdCFsxi4xm0pxVNU6xKqMYDue
fp5Md0CHvXIYT2LrkibKNN/SU71iP1HvndCN105LkMOaXhCnHtB/deeiH6v2RZrR7kFZkLLBzCeS
zCy6QFd26074eFztns1dX9+5I4oKLiHzVkKL2yU21Hfph3SNmWdnEhXDsC/JSE4ugB0Oz4NHb3Sl
bOIuLjzDSu7zebD3lQJPT8aXf5P7YQvaswnMe9CKckZiKiD7C8WXPtiDyWekKudTp1XExfPmqTKY
/9WLvdpMeXbp/eM5pi/DWRyMnj+vK1t+S9m9pCs+bHg+y0F+T0k+KPah6iCiqxCMDpxyRPfrwuT5
WY1cTn2o6P+dRiJmzBX3IRWdm4gmO5peRxOlY7YCO7JNF4YFcVcWf9fg/bUulbnkyQGnJfBCE4Zz
lQyOSUwPJWThVzZ+NbSBH6yMHL22qM0TM+nuMJYKOmkcTPDt8vRB62T8MKKO/9lW/6+0/R1pOzSc
gM7nv1rDv4HXjtU3kB10j1+kO/78O/9oUMVfuFip95j3YHNbdKb/SFCDv0yiUpF+/r8Ix3/MQvCa
XXTudOdd8h9/zFT+kbP7f/E+oy/rwbREuEaQ6n8AXsN9/GufF90binl+Gh1gWIHoK37tzytbJqlO
JmOpLqYN26Dis5uxp+VlZtq0tDROTtLpZjqBcFbGdR7DV/VYPy+0F0E3t5C2wW9Nh2++wnuriWt/
CiGJ1KsYPjhdMlaXzVRH/a6sdPVUupHDk2DZV106IvLLhs65IBUh0NA1yxiuPbqnfeoFdyS1Fbeg
+ocrc/hc1l23SmSSP/SD2X2q83Qw1nooKr3P2SB9BplVTsi1jBnSiBPTH5yAFEwoyBESbYl4zr8k
Ro7i3OlK1uuZrdS2xvV9zCeA/yscuuoipntH8oIZaYEVGAP3tqjhO647J0RdngWZs2+JwUlg8kTJ
uZP5Q0CyuJ8yyqkKtOe5QVbJUp1/qntTXyoSHjFPFaQChHL8Sken+iQQORS8+RFgpWPe3sxNFn+2
E9umkY+LqGzVblBgXOlom+spDcZLTfV27TozCV5jAFOOrszoI25N88vAISseNRUw47nfzLApcDJR
eyM0XA+VYrcj5v1op/61BRmYsAin/DqBBAX1BeXBw8N9pJTp78jNk+xuJDiecXYI/2usgh1lXp3c
HhJ9BuT3jOoZaJ1GDncadMFKbMZsPlbgPvzzABdPhTGaLr9TNuoOIV0HucmiO0UT3YIBk0ePvUHs
ZDO6lO9VaJyP2s5WfUVWeq1nsR4hxJDOY6mPBYna7XrpvuJO6tqzJKDxF3ahptc/90a+kYVIrgZR
FdumDasMz0XYVjjZ/QUZNXWLDUDln9ulxRxTrLr7OC3Rj9o0XZ6yjDpledu0zSpvnRgUIBD9A+Og
9DZpcuejHZfpTahdjobjrruzSDrfqTYRZ5adkW+QqDo5GE4fSxp6DR7VoT0QwzncxknJRIQi+5NR
xd3JMcvw+4iasdt5ZhmLleWMQbod2za8DcmyHteSvZzxmMWOd50IvMN0MiIg5SEpiV9FUzvhQtsm
R8cEDBu6vcVm2KruuY75h9GSybU/ZfJCEmBy8jubjFKrHttzgOWEbnpzXG64XRGoOK25tJeAHhst
/92qY3FBTI0iM6Eum8us8ulRE3PEU/44VVYmqHRjTCecngmFbkMSfWryr7qyYkBCUzjMmXcr65CQ
gPPKNKeqX9nS6OEQj2iBooG9y+08Ds58SphnH9rRu7YCEFiN8IkFc9gJUaeGd1PB07OVkNo/kS0+
o+6NhoIGngjlOm/sel2V0r1jb6UaGr5Wv17gfWtoFOalaMrpvHe9ZC/YbUBkkSCQIA9iuBnyLS1N
bkWel9tITpRU6TAUH6ZodMpzT/Vmdk0ahC7CjWi0Mu+ElmNJL8v3KhdsXmscRtU9iCL5X/bOYzlu
LFvXr3JfABXwZppAWiaTzKRIiZwgJFGCNxt2bzz9+UBV3dutPt19e96TiqgquoRd67fzVSv8lXHp
rPlI6sZpSmr3vmnbbl9hPiOvqKSHYqzUVTS+eRzzUhCp7iRHX/Xlde6s7lbOuQztIs92dGqUWwK6
qa5xgw0bVbYxRHrB174ZiQbe6EN2xrPNjMdPsjSBMCLGH5+Zry6qz42Ta6c8N5nQGOQMwnr5MVRE
S9HbL+CMNvxa14QGh2WHJLB/yHT7NRjbJJoXagnZWLT7fDHiQ7I+rdWof64NhDtk+HKS1XvXT3fD
wjGMBwJfMnNQoREU+k7v02e5anYYVl7IKvKOld9+dzhjZIyYN11hHQWAeUms7sGd8/xxEPUXew0p
N9UdYbf6rtKbpymzKsKmvCGcdbBcQJgpMus1ho2YCf/gpUYRKrcuNyO+b8b61L0XmdHTBtTfDXlM
1Suqwr1pTXZk9GT2MiJ7euQRdXnqEg87dzO3y+vaA3hPYrC9IzOLoOfRvnM522cdwg26aqxvOjD5
XnNqbU97HVeTapYLKUo5bvjGmDZUdbdXoVRwsxYyo6IkG8orWfkz4FH37jWpfiqyxLhbqkBstX72
KzBZieKIGmNmZ5/L75MHAREx8aOlhYfcLtAWANSJukBpwP1NRve8rHECmmP3FzPIrg6ZxtwSBfbV
Caqx6gqsStQnP01lHF8dKIaNzeqIQ1xXETL8uyDG21WgkP9ayvhr2uviarbe/GjKQN5lGK1uLvD8
E0NtFQ6We+q9qg7lyKWDPuyzQ/nhBv6UZMxcout1+UvNwvs+y6nHGxl4aEOk2lm0yzAXe+VPl0Si
yzJv+3EZz/Ngk2Tajb194RmjnfMh88yNSCtxc0rCygWj/h3pVBYR/Wa7D2SffrfLknsraHri6ovx
xkVYXoJGLx8BCZyNW7veNnOXPoKFXuVjdjSYeXesFst6LJEgRtqo2ge43zeHYK+toKPlqSIpkMxk
z/w8NLbY9TMxDFwZKXsmc4EbokOod5hg8QvjoNsbbZfd0aUenJx+Vofaz+TRHXhFymJxj1oJzf5L
bPTfOfnfzcnEZSE/+udz8v5H0yV/b/s0fn3PX3Oy/sea/hsgxjeZum2LQfSvQdn5w8U3wQrskWeJ
r4f/9VdCMeP0X4Ox/gfCYJtBdo3vQpP8n8zFOER/m4vRPRCdGbB+I/5DgL+KMf5GbBGYDQ1ajV8e
LD95nQt87kPPvo6Y7kutuU/dpB3qlR/1K+MLxcPkLHkY26FQh5VLBf02j9aMA7xfmdaadsFjsLKv
ODYp0l4Z2WEKup+KoJCoSeFrm5W51VYOF+mlftM+eN2V4SVfBnzXz3iRaLXcEs54I+/Yf5yXjBDd
obqr52zmp40rtSLEttdMM1Irqwz5G4qpelC9San2yjznUNDdykU7fexEpJF4IUGJ4yczC4pwnX8p
Q2ONtSG0eXs4e6aUz65dUfW8st7eyn8PKxOer5w4WUbZo+H2kJIrY84KtLWz8oWnyGZcOXW1susV
NHtDgRnOgWmOupWDz1Y2vlh5eWtl6MntBEpbWftu5e/nlcmfbdhEEoTfh5Xlt1e+P1uZf8C/r+aE
FgA6+wSiQtVVBqGfr4qBZagZAhARzKuaoEJWMCAvgI18iNdhEG+5PLQW3LX0GuMWrLqEYVUooF/f
VcF8JcK4uhWow89Z6XdE+aD8LCBAyvuutZJ5a/qk8IlaFF9GmJUrglZaP5h9eIbXwMVtMnVPwtLi
J0LSnTu7UGA/WuV0h2RwBdt5m126ppy/xAGwAoau4EVWVlFvmmaE4Gxgh9OJANR+pk2EFlX/SpIP
eEBpAbiVJh1Yg+W3r16Wg+QwPZUvdVHToFKmwV43S5rR6g9kzCgRkiR6250hVf2ImieDgxeYo8H0
Cs/Wm21N5nQcE5jd6PWJsk3QXOHXniCOp6AQ3mioV8W929wphEE7c/byN88Eh4tknNRbtFXxS752
LfpWXG1llTVPRtEYF7JKiBdbkRJg4fytbYkh2JBCC7STFYSFVbkmtwOE/KNyJjpEaIAjUjWxJV1m
PeePUexAQSQqVAebVNQJn35Z3SrJWlL6t270rKNGr2MeJtjNDxiH+Jp0ko8cQKI7pcqWDc5p4xOc
KmaYgR+JtliNkV4n6pGczfLFGemPOTj9xIcXKlE3j2YgUh8bHbbBHUFi8VYXoaU4D61f8gOJtU7F
tuyymn64SkVyqNrXlPuPFRUBGlYhmKFYZr1LpSDjUGvU2UXRq/NOxsG0N0ar/eFIeJd4bNqHj78s
x8Xms+YZ/PjSNL1rsqRQaU5H7p0Vp/7VliuFrA3Vz3IFNGunHj/1uT2HjatQD2brB/8gdNA6Ds+e
rPjCcq2XdyYeIhF2NrXVgx5bzWznbx9XWu4M/LYFW8i4MRS4fiYJIfXtoHmYWxqfN4CYaAEgIl+A
Nc3PhIgCVQ2V7V07J7GPTRHLGxFvKLc70HszGT370E5rutxo1ye6XDhrJp0cu5LO1PfBS7NLrTfu
A+kn6o6YSvMW67l/mxmXtilXJClRgRO/BSZ88uxUKTQswAHZRT6/0VO0Y5ZJqj01C+6gxQUdFgms
RUMw9vbjbFVz1TxliaLAsC/ieggN3EphgwmfEhLbObPxkjlIyU06IULhx48zAlCvlFz1C/9AK/Xq
Q42HpiDEh0ikS1+nl4l8+VHrP00CTHtymreavr+kIv4z8O/NYYT/Sh7TSScHaEgPVd79dObgLrBA
7geQ49r0brK3QNnTPWlrL0nXu5GjS//sIoRBZOFgP9c2ZqsaEnXr5jbwHhs3poX/0MgM9wZK+Nwb
uXGhzdaMCsNPItdrrdDwcAlllbpkMohmSYRg3Jys2lsTQzX5YEi2VL9JUDXNPouR2xTU7QSTvaUT
HPIR/eWBPagNB78QaaRRyVcnMqTv8Ieoic4l16y9y5ex39ZmZRyxo33vjIFxybnCoLNeTaMFfpvE
r1pifuk1/7saWamXmu7TciqJk1U1hrnKUhEEE3QLaXJT2Lpu8zRath2Svr+8V5MDrMlCsepzd0S7
PdX5yILpFXv8EmnoOAsnOHNJ+xDEp+WzKvA+G8+uAtwG3AWpUdWRfkXrMPMQjnR/JO6wLmIC7kdo
GyKUtKZ5FfqIsq5u9LMqdO/UceGj8nH1yJniV92oREglz2Y01E9Ltbc2870fmQlXbM9Cf/MgtyOj
KD4RJ5t/VUqzttzr1ERags7LsQYoQhByoubVFptpWXgeWFN5SPLFAuT1dZsAtIjY9ydR9e+pGuKt
XvvqguhwxuxMtMtApJepK1pNu3ELslafG8O9EEhSXLmsuq3uxsajBSKypVC0Jl9iXAOh6qKNiNeZ
6Hoy2x+9Ay5AB9JREVK4sdr260gnQiT8PohyY/oCfkU3QsPbPgBzxzA1fsfC/CpSa68rEQMftHhQ
rWJiRIbbbGwUmJ3tPMe4BEOX2xAGok6+0NPah3VvRQOy3vPsQxwxJPjvtudMNw8u4rkgLJ4ZgvII
lHeuOs1DTCDCZJIDi+I7f849grSY66sfPbH+P+CVy1PQVd7aVxYjY9Sg7lx73hU935tUNHAug37x
4ry5AqQix08Fk5W1Kqjbzr+0Uzu/1boq32bTsC7ugKfaYcLadG62RCV3EU/yIUNlkdaOCGN0acHG
lXlynpAUGafejA0JhrhQChcAtPmJqHRuieRlcKX24BqdHxYWwgJOYqOHcZdo26nIxzOeBJsrpgYT
bYTT0ue+zLwG5dhcGursTjZ62G0snLV0V8QvAZ6mGzxslm+XXtTk9Qa1dhkS3zkyKRR7Q2/ENpPU
JdM50NjbtJM/ayqtHowqGZ5nYNEDld7isysG5Is8CyPoEzggD5ROs9ssxJdwLCqmMNQW2klveIC1
hikODX6OsO2GHE2UitGHGT5/Volc2C6/eT2JFn0Xzw+Fq+n3XVx3lOY03V6Y2CDGuYhDZoZ7iXoV
o9c+MRP4In95zbsOoCuvJ4SeRMKFi1EYmyzty11l60PYdIW9X5rlXmYp/TZIvzbmCIrqlP30uBTM
eMXU9Ly5yPYjjqp8Enk/o+srtFdrCC4U6fU/Zi9jAHHVsAtaN9mNJciEZglqMql1jsaO9Rnjoblq
fW68QZuH2pNIa4JRbXp9dl6sVu7lLJOot5Yn5VreBYSCXjjfz/c4ifYuVExYGt22mZrkh5Bqbw28
8ibRlNspy0kV0aU8ZZPRh2Pex0f6zM5ZIm6gGU7kxX5+VIsr7+IclxcSIC0tjC3yh1tQ8HQ17ryR
5qzVD5+WBulQ1ZwnhFrngpKHsZ8TpG+zPdFXp2kJr4RE6LBCgZ4oCLW5VPIomX+Xs8OoQid9UhXO
VvX5FEkf7BGpayFzluhpHJuocjPW3z6Z1ujdwkexs3GtuDEB36rPcE5XTQ8mYPZgpUbH+SmmMH5r
qKW/JLnT0JLi2PcQcF8EYdbbpXVvWUCsZb4MdIGg7ovKwMkfhNc633qCN8PcrJdvRm8M93PlabvM
mH50iUK05pjTvT9NhGr7ENq2ZPuB4uofIUTNM8SkuCWMKlszRppAAP8bkRDk/1Jo9XUeiBHN0KQR
hRvHp0oDAE5ycuML0dfhNGWS0ESf9OG4LfE929keBuVToA1rrL59t1gM2tBn755JCYktqu7igiCV
jf09pT0OQCoLTipZ3HqbGx8IMFTjNx1S/d0rnPw8z3XPHN/bB8vNEMHmwZOO+VzfCGYZstynoTgu
S0xZ0rLY6myjUr3S2rp8Lju9vO/T6jsLKBxFYwqAyXlYucw6bsh+TL+LquKtr4nq3Zvc9ZkVDwM1
ztm06wwYC8YXd2ui0LkNcbCEzEA3K8udBytfAJMN4qxPuh2IyFMLd9pYzy/uOI93oqVHbSkJcKWz
aigfilp4lLb7VvoN4bROhXKeyV1lpLwK9GBthGQ1bJgDysB/JyKIB8eUOMYNTY7/mcbI9nWxKsJu
UsSKyFgsW+OR761t1/pcf6pX2auzCmDjVQrb82CktXs5ZqtMtl0Fs80qnc0SRLTGKqd1P5S1zpoE
2+X53GxMfvmDSBhK8g8Vbr0KciG3V3Hu8KdWl+l5le7KX0JeaxX1wqZOP9NV6Outkt8Ogd1BogIu
VjlwvwqDUZ+ci26s2LMQDbuVPj0mq5DYWiXF9Lkz3a4yY2cVHHer9DhfRcj8Yc8sfjGQYdrstByp
cvmhWv6AMv6L+vwb1IcILBcX7T9HfR66H0lT/y05+ue3/An6GIb7B4gNSyBZ66Rprezjn6CPsWbt
kIjuE7JIoxhf9X9BH9v9A8M54AwM6Ucr1f8DgSgqgVG1PWzKrg0YBKzzH7CjMKB/jwJhT8TS5qHx
hrxlgPvdsVcAfhaI4bLHvAi41EIig+SarIoWLohb277aLsWlLCY671OoDLwkm5kywbBAZTDLi8Dk
3W48wj82/ZAVg3VLiTsv5WfHJzefeatAHdhOdXFIllqfH4dS6O+V3s76vKEeBbN3Z2CO5aUKd4Pn
FE4IQLwJbGwiqchPiG2Mnxba2QbqSPjfNLNAx+fSAegVzKhNkyxI5TzKoGmO3ye8qSPYCMRrRdZM
YW25I4pEs6vYx8q2Q13CE+HZ07VvvnTTqEIchVqF8lI3nbJjtiz5WRZ2dvQmZ3ybcyoxbb0N3E1X
u+mt89YqaIIF1eNEkEIQIfjFRGGxSWv0Zi2DT25F2UYB4VzshKAUU5aEQzK737J5Gp57tKP5xUEE
E/VZ6z1gaLZn6B8qUMLSJZCRtZL3dhxAQ/HmHzL15DnDQDhS3KovsaIaYX0BYhEAp3jybItUnr5R
5O8o/vxjBptyt8xSfrEzzHj4mqROUa41EUVc8PbRjbwydh6hE8mGZqP2M8ourIsJE8sq5CJYlzL3
VQvr43Wv4sV/8IvZQyKD8UjQ6JvxuvYk82WUO33fRS6z2+swgoI98kngc81iqmQUlKmMMn20tsRa
upuKPoifXlcyByaEd/eZTWI1rGDkiGyMoBu9q1hsieYqLRJaIobmWrj0jqmG/VavhHHVnGDe1lPl
nmLbUzSbASS8s9UbkQQ5vWDFXlZnSlPB2ibwKcZO0KBxthNI+nu9HnWvPZkFvTm0tjp17/tbDoSN
FmxK6/bRZmOk5KXODJspDHsSpWB+5qJ1q3obirbAr7VJazBbkuQM6KioWjh617FPOFeLMXlPVVtn
M5gnPY4vZTeBMzkNxYAqxR+16XSYyNCS0usj10z65pQ3cRec3TZJ3zFEqpbMY49QltJXlXaenCyh
Fh0J1IU9FN6sHlJyger5q4lcDEarn0e23hrgVSYqdcK+MWu8hqWrpwcmAuo/kTvDgQ+GglSdl0Qb
DjpLCRVwWfaYSWXwchZsrJumiyvu7Nj31vh7lQ0RKrVxDplNpum8LNkoIjSiVgg9xKDTTtVkhHqt
dfiNNCDORxdhUQ+lM1bevVyqmT3P0fdd4Y1RmlAJxBVn0+eVexT40n2TXdhfy2k3xTFFco6BXCiq
Sn/+YmZ9gwRZCtrF9P5GZBdhecGofdcIAOCe0txG0nufK+cyNFaPzwJeZsA3pZovMsbnsPHVmH5a
FspP93bcdvWe/5ivIylNaQeeROoJLwSqMmDwQYRZWZruvtRTc002Rq5hUU/7k1KTZ2d0kShnTr88
TYU5tQdwcaM5djG2NL/VjDur73X6P3Lzatcz92NsB3m1zROeZvgBiaNRIt+j7vRPueZT5ezPmpRn
aczNnWf19RLxm4q978f9mpASA4txrppd0i4EQi+2daX6RZ921gjlhL3ZvGvcOiBGLNeCrZa1VUod
r8Q6sNhZBHK4bgEFItNvHYatr7k+aM9WV06vvS6nbts1ts29Zssp0tjgt5XhasOxS1ZZNDBjv3VT
bOB3fIENaqZRG71xTLdVtJz6S5WeWMkdswoVG3GrU2RV2kzto5uGZu8ymZGymjDmTu10QApvNdt4
qOaEKFmnGu37pm7pmPLruPxkqMR6wcvz2eYSxh3WSxDfoNbNA5lK3tVl147IDAf0M5FGM6x5+rZG
RLstNSemB5bd51bHMHNlZY7Tpuq8yrifqWy7Xwaws70vGuuLGKiJkHKiN5x1GdIsi0ufiVsf6HWe
cjneVy3a7kUZ/a2i+KMLG95fyZXEjhgWNbdLtahDZXmD55DSoMEfn8DYZv9i45/a/Xee+v9JPDR1
qlT/1Tx1/7VT/1D89uub/pyoKPMkz8rTXTIWdB0TNBPNnxOVF/xBdKiDNpMwgF/Bqn+xaMEfpBIx
amEtdlilKfP8P3+xat4fdGLg/yU7FWqOces/Gah+G6fW5FKXKA/YNgRs/xi3BWGWU1dW0KCZoI1F
L2LXkAWJeq64znjXksH2N4fnf/Fp/xaBsP5CD3Wd7qALsAix+03dNpRBOlArjBxU5t1V1+iFRtGf
7f/1b/kHrpCPFJDpYDMP26S2/RbXMzi9PgknlRT4IHaewZCuRdPRbOnZLcXac7nBP4PvVOTarZ/x
JP3rX+8Ea3TN38R58DENl7oiHx+Vyb/8ni81jsqHMvEGpExuKXdyxm2HdFY/TFSenCWlaSeZSwZV
VinCrdrYwnnTtRk97z2G+ie0KwboVuyr+34GDaapHKeWv8x4ks2Cry0p4uA1XWrLRH9wjjvQwdbN
SOYr9VMMqmAR83FESn85ILNFwg0McKpcR9DIKtQ+xqGAzTAxUIHQNAoPhSOGVnXB05q1oL10+HM+
mRI6B5MMTfJu3371K8J0eYNPit2QTzShHHkpR6xtff7RHI7RsIuxR+CrAkpNY715SzPsO0ai842z
zIIz8m4qvl18SsHk4SHE1aY3Rw4VKtsEZNNgmLBta2+S3LDmOhFySz+r+QkXD20MEv+QIxZgWjtA
y1AmJpYGj2wBXtSICSdvHsJ88EDW3HS5B56gNVavSIuLM0y9I667vhri0zJ6cu8Ko8T/Sye9YQ3T
C3YPbIn54j5xdtCL9Mh6axN14OhK8V2h2wkTD5t/BiH6nA5x8zrqC2dGtLV+cGeq372ZxhhrqBmW
DAK/hcC1NY+tetY7vkXpXf/ZxUB/jiUMjkgG49NYLv3nX4229C2dq8rniBAcjuzLrmaULO64gE7h
Otz2LdWCcz2Z20aYxQ0LHoo0A1AQnWL33aZMG+evYZB/l5tLctAkoEltjwKFIbezrw1q72ZjeUQe
1V6Uh30LJQp6+d6quxqcuy+PLbPmBgwF56ZNq4oGK3RLKKXfuX4qLjSaOWEZJNOPQleE1hHiuavo
z+GhYTRvmRTTSxwAPAYCKxyNslS/V2vBvOQTY+xpL3Gx3uyacB60RKdiPuCzuDiQwWPTiqq/gkuR
EXf6YeC63yMasR8SmzPxYfez61ZFFQ1cVVS2I8e1SNqvHgAZKGic59EgNVJZG0I4b/huxXdaLpZ7
LHzqmZ0n29cNN0PZiWKHjHJ413PX+JTZTME0PS07Q+PY9gnnkRh5DvV6iZa1nH6sdozdUijiCsTC
mcBxofa2wfXfFRPZWokXn8q+eJ012tjTrKseEv+nDoA1bXDK4Lwj/c8kT915001FNH0cjy8J08jq
lizw1OuNH9k2xcfkAPwYbK+9tLnDRSmha2TKiXI9bdjRJdk+tJVlPwTD7DyQfWB8qrO+fR0dt3nT
Bnt1gxbLrjPj5s2qHOrRAOmfpK98gNvcD0Kf4e9r4rPAhpnFSoJ+s4g+PpyfchOg2dNukil9iCTB
z/czqrnPba8VN9UMGHSnhONjDEZ8QidYhe6sZ4cBbws1UFCte0dm3feWid7nqi3A+xUG0i9GVuB8
0JVnbV3TEpeBbcI3P/tFYBTu69TU8/A960b7NTPqqkiw/S81nZnDotVbS9fn8V6JOXZgIqzRvlmF
UhthS/Vs+AqY2x1hrgyY3EiIxd1xHTr6ZjBNDF0N5dDQufVlbBDZDlxhJxs30aD32hW1001zxovN
cLXzU8+5Lh1+TMeT1gVi9Sl24ktFtf2aNZQcsBanx8osnnvHNrbg4CNpROob1V3j1p7G9yI1qyP6
Uug3Oz2mi8tWaIztuammeVs6kwz7OBnejQyTXJL1d3IQMYRsZ5zkQj2KoTriCDyH+Oo2yS6EyKl7
LWgnFQKxn9zcP2lFK6KsxFIPvB6LI5Kckh1H2qFA74slDTB/U5XlTwbygXhup/b2SMKgR+36pmov
25qVFtzladLe924+79yUG1awV98BIaJdCaifWhQnkgAT/ciyNCEQAWpu0Tag5SMQrrV8bkukqPuU
xTQ0tYpWYicLSAo1nqwqDnbgPv0Za6FVbk2O/fe+nWc3dERAm0q1cA43SUmHpNlmHmZ+KCP2yTNW
IIwepj4eE/xfEXMBdQIO5s5Ixf13vE5kzkJ0w+OKDHIePewmpfdhmxOScwMiMlACFGSUTCNCoLQA
Fgl8+eav3dazRVFoLRNkhGVRvAYaxsPQla4iF3hCmeO57Hc4BNLQm2wLxM0SV6YzH1kLIULHlucr
yzAPkRTldkuSS8t9dW+XfXs3LzFBJ6ZuHk3ZovtMU+6qfpskKCHrhiuQHdY5tW4nn5eZMNAur6bQ
72mDKiNr0pqT0bnL17bUnaOpquVTm7cETRl9cJCLExwr5BCPhJYv0RSPq6W8tXHSlhWXO+xgidVr
27PRX72eaNQmVsa4SToi23T0C0Kbqq0WlAv0PbwvkWb5F89F7+/rat7ZsZo2pLoSCpOW2MMSyu4M
jXd5ps/HLLMkdrZpwqmdBC+lnxiYhrjiMQGnR3+ShOfPMStS0NjZBkXKrRqkfzHEok6KBD6y7Z0g
tbcCh9MPOxGXNF68cyCpiAjtmbQl2pVMJ6rstLhv+8U4koTgsdamtLITcma9jrmn7I3nIGxB2IRA
P1VJ4Yc51pofbVVVZYSM0JWkMunTcUGzTcG11u1Hykhe53KElFqKLD/byMC/V1bu6vdGb09LguHV
SJzXYNL1w5wW6Hz1Br/bBitksfNSZ/qGl7kJSfFb54JWXOmVZ48VU91s/alCqihL2PNYebnH5Vel
x86aunMg+sYOO0Su5QbDUnaQKNP6MM/IDiCJIjvAqrffzNbXQBtaquA5Nzo1T4xIeW7xHiqN5QAm
VZ8DM3Z4OLfDu58h1giT2UQspBf9mo/DU/hnXZZIhpQW39rCW++BgjHBi3WiYxMHpQu6jurDU/uw
ZJl201BE83EzK92NRUZ9VUJlDhZvtS7irmy/yXZcWiyYnCQDXmWjRqbCX8OXgKP7BEvTv7e5l/uR
CYPEnExZGu2tCpqJMdR9koVgLFsHxnprTmQ+5KlJRgSC7XPZLcsBQGSOqoZej6HLMXYQhwPanzo9
L3f6HrVbnQTjS2ZaCcn8TBo1RXEXCKL1ryCGwtJcxlL8AOtDeanUT8rD6B8IYEuPgRDGI4/B+t1q
3QaMIMFxCfnGozLhQcSezZ+j+lbtU0MbX9JM59yhIcfHrled2q+6kTudSpptOiJ9+4hKaBi2Xiko
qbAlruNv4Dav3iDLo4n+bWMlNgb+ShIpoMiOQDfcbOs8CzZGNveYhum5JrWstcpjAYN9/ddLxO/R
px87hOF65N172NN5Av294LEj1adZW+PpWCXFAwcwEYBe79U40ER3xQrDeI8OIpo4MW+96j7qLjjY
4+D8u4Xmo8Hi931m/Uss7E/8Ob8nXY2NhT0hF8PBhmpOQ3cZnQdyOdeUB2IZlM1AmAYcWRrZ5KNH
Pvg270mTXobmLYlrLsyaiIzemhTiyFZ8QaRkP0zY9J5nJu5fYMU/DWo2fkvK+jhwuKjWLicyubBS
/f2B84G9vUmz+oNGGNhm6mv3SaH1WQHl9EEbuep4FXGBGRNXfEEiS6TznjoV9M19RQpGzj9pCv+m
F/Bj5fz7I7im5Nr++keRT/b74puMgmsErPRQVZawwiAg9qqnO+m8zNq077oxjXg0L1tlWbx44pEJ
Km9ZXr10vU0JiLmhHhMnq3SXAwWJzXubld7Vd5N2GwzkcMdaRxe6GBztl4L6nx5O53+5EMnv8wEv
WKqR+/6egunQ3t6Wau4OUvBOw2DV5ltRURvVKLkKGkmgCVLL+zmZajpkJG/vNMP86uctsrXE2mbg
a1vNmZNobKvmfupM+3Vq2/qels3iTtcr68200fPet0lbExSSpv4xhkaOdDujw0NyQ9PhkVPfmjkP
ukFNQScr5tUSZy0D5LKrJUlkdso03wmkm836hKEUUbsRxOI+aY6nfpKqpTsbs7ahJK2eZyzecube
uSmP48gDjFANZnaWZfaSpOCLaF7iCumSiifxx6wu60Vc61Ksz5RgHduBTr8EFU1cH5EytrXGkcuY
HBLsfed8FMygBpAD4oDpJVk0yCJ6Tss3ErgL90RShjed1xAcDlKGC0eT/SC3DvFpeNRaKy61g2Xl
I1mNjjloaPH5QLX50sQ2eSTCaoujRydKcsR3R0TEsv6HmIE+jvQeiV8Yo9vyERQxcd99xIl4pSUx
VM/M9CD8OOzjOOUTJzXZ+pKHcErSE6O8Jw3MyYohn3VaP7B984j17f4ziUpuaNYGAL6jNV1YBS0a
k47FzcdL+03lI+HiGdqucWK60ouZKxIB8BCltTu+DFn55nUrUS6N9tWfS/jgTmUTSyVxPEGBF+u0
LBx8XjrarctJEMLpBWhjIeyMC/TD4OlkEQ2O33yVSmu+2gpP3GCi19xw2xY7a/C7RzZR5IaCsp1x
Zul3SxJhYB76z4RHY3KUPI2GdberU2oFgORxT9pLKbFTlvO4M5akQoyNXBYblrVhdvKuldWNL7oB
r2bWZvPV6anL0G02rNZgeyY+b+ENMJAQ+xmrxMwuUhJYggORO9jmaUKKiR9Z/sBmFNv24IWNs3CP
9EjXjI00+J8YE4nxqSVHpVpKtCTMm05m41lOeSeKVoDKmTOvHBmsr9AUk9LOUR4AUGWKLzPS9rMx
A7MQNoHMF3/FKaOW++xC5e07XqB7YGsnJMtlekFdyno/q2zvrwgQaeXtpSrAhzykQs/+XC8/fe7S
ZZv5S/sKqfU4SY/IoXFg3dad5MEg+2RTzelq6+CH1miCrh9/tbQDQCw/a7gwmnI9B9ZMHM56q8r1
+a4XZMe1gCVvjpDjTnZV7m5yfaa/aKK4SK3La0Z2SR2l0hZXqFvOTIPe7f3jXdzW1HesWI+6I5mQ
S5WhF1zHcjlUKyjRQOzdLYmr7gnk888fl6EpgWC4vIV+kKOm7j8Ca6xeiesH4lNbXD4YN/EIGiAn
ePnKNXgwox+NgYpSSf88xoRZfcADWqJxGGzBZgvgyKFfgbwl89WuaAGE5jT92fmLul+43TD44PaL
N7MEC/MT0Ct9jQsiWYtUNQZgykoh2IlJo7NAjBPgXI0CaJPMenmUC59Ip84BEGfhFmzIS/xkUv4N
/FfoTtiOWrMNci7BGuAOjrHijklk5TyYhes8MfDoHcDX1H8e8jUvbIEr/AKBDFDmDLP4nlCdB8k5
qOda4zaPza48amuWEgmePNbY6GNiMUBqoIL0tfV6TaZaMn5SZQL2CCLUttZaGPOB33y8JGUBdls3
KO81Xfuh66vYNPZWW3JZMSyhiCl2vy5N7LW7dk1JqhvyknSiG89tYxaRIJD47A+9+NIYYGhGn4Cp
kSVY/w97Z7IcOXJ22VfpB2iUYXQHtkDMEZyCU5IbGDOZiRlwzMPT9wGV+ruqzFpq7bWQTLISxWBE
wP0b7j33MhbWaiyl0woiveNw19DpV7lXvU9IToBs1h7iJs7ZagTA4cPhbH7orI+DMct6g5gqGFot
y5pDl/JMr9/nulmPYbS67TlvcyaSXiKpebOGH+cSxQNMONBTvE69qUvWW4AG7d1w+UrYS99+9jBs
PmIDvpjsFWOjZv3+sH4/0OowjBT8OeE6/foqb12sybsIrei1GAemSCzgEA8b5tPX3WB0jIB7N4rv
JEc+cyeGqANWtDsZaaSceiPsodqjDKnnzHwaG+jhXgFFQGCvJKqPDz4WKYs1YaGG7fkgPQbExxnZ
w2XBcol8jSK2WD+DmPLwDV5lQ6QpccCbYoRzBulleJlHymSVMZ/Tq9x80gr0RCHn2LeqdRHVi3yF
BnLsf40Eh46hpWsqGGMwe4j3pfxsOU2Aqmgt0gEXUBroO4oTjF9+wYO97/CXHhD18VCwJKzev0Bx
3cjM2EpCWoWOwtkS2EVMhstYVb6UyusxO0neDSZH85mVYPRKVz9jOzVXo3jRTkyhGjwLDUObZyWp
2rVlZGRBYi5vps7xFg88R8hDuLXEoOjxkGwpDSPsNDIvM3McEsfSdurTqHKGiOtRaRG6AwnCyu5Y
yqImR43G1EtrtxZ7WNouRiY8kw3T6bKT841csVVWLfufK7Jxj5YfgzYFnhUkwCbhqVbqe1s0lBw1
+usjuEuaGJXEd6Ys34fB4V1bpGYdTVBbI6NP3gOiyOmGhrH+RlUCdhDXDmyeHLY9dUvvJLejpnPI
jjXlRFWFVJAglDcDS9wLKW7LTWYyUv/6r18P5rwKUXzN6JsfzsidCnXUPrKknO4nE0pZEYOaI1ib
BzqhqoykwyEzsL28s5UE17U4yXKjxEJHNmKjmtrsF1DiSmzjlgb2a1AsYebZJp3puFYBM4bOAYHJ
0u8ZJPAXs6rO0/HQu/bb0qwQpXUT0zFQ2faO5JdlVe+euhBJ7Vfb9F/p17+RfuGkXBuh/7f06/j5
EVd/Vn79/on/UX6RssbwiBOO7GfB2ux/9pSGIf8wLctwSEwS7grM+CcVwyOYjdWhDqgCdplYfYC/
15Rfui+6r1Wm5XgOy77/ZE1JYORfF2qktNB+8LJYqZELZbl/2+hlRljzvQnFLegW7UhPOdXnEgwY
gEkXLqHEQmoWmYXPiB4+f6TWcLzvBGn9jIkFeLRlZjmBUVlPpDhOr5nUkjOzPnJkc9NlvqFKwZTT
W1qv2mjI/bsrBK0IZ240jvWzXtahhnAgya3inHlJu8e8kaYoeWIPt0yduzsofeWxCGcYyRzvQTEb
0aYsclzSkOB3wIxNc5t6/UOmvA4Wgz6GlxynwKXtzW4/i6E+mV4zfuLIfbeLDlG/1+pv+VjJva4o
m9CD6QGydnHkvP+wmpTlIDRU/CXSbBBRzaw6dVXZOz4o7bYkjnfaSDnsYvZpTRg0Htu0JpCqN4ph
58DmwOSSjOmdFsfm6zBPa76dQoLAVdsmsX6dSVe5dn1dboC2v+aMe58nZ5rvJlqtvTI9CmpXbAd9
DkJrKB7sVKsPdt+Yt01RNMceH1qgp0lyKdDcHWkukhtPyz+4YnHXAAXfOkpk57rIvH1eaQNh8zI8
zqFj7VAv5T+LPGm2S+oaPy3GsjUD1AaVkJn8pFVrGEUm0zfHoF71owTRTK3cKKgR5rybZk86hUwB
grjVa5EUr7XGry5rBQI8HgfCDTRni+a/2hIRIwNHYcj2JUu1tZweHEAciVc8ymUicwFUmTqu38jn
emjFDuQbwCrMh9lBmn2NxEpKMu2qQW4Ymg9YOcD8zZz809j7IjOiq50Z2f08t8tdONLUxYsND8Iy
Ne5rfXL4LShQgEXaezvNIUSz20oe2bLmFwfe9CVGN39DbhFxN3E43o9N3ezKtp1+dK6dM7rQrS7o
M0398uBBMwYebWNfyHS8sDqgHkE3dulCFzfnJMbokxkdwfYK9B5pbkR2zr2SZwOjWeUnndRvWWnq
vgDqgaWcoTwjJoEwhdF2/2JNMyAJYFQmENesRiasy2RjRjHCqJguINNQzPlVYXrnoShwcnWKThUv
U9XsvHG6JDUvStZCndplbp8jJNHsEzIz/lVh29y6bu7RgJBS2jjap1iYoTNVT5nRUnn4VqONpj/R
mAUW+NadTHXvlcU6dI5GnlWI37VwIZPlJO18H4SR70xsWz+YUS6nZUIwF4ghFvuxQf+Ng2r8xgTb
uteyULLgccNd34FGDcpsnM8sO+wuQOlUnVyRjWpThFq8nSGZ30vHrrYLcBOkCoS7dJMFoBlC2ZU5
vrN36R1fAMJWIKdLEPNpmGn4oyKmxwqyoFN40Alcjz9JVAjvfTP3WkJtRritzTBvjWVIUdaH8zYZ
3eV5AH/jUwUYu9jRAYp5Mx9JZ4c3sVs294L9iBG6zVOSaeLqWf2hKa3lbux1+qVJnpyexxpTsTkd
k7DA10HBcw+RXtsaQEom31Xu/Ji1ubop2sF8Ms06fU90Mh81gW+rH5sRYEYSh8dS9+TjlNZmAC4A
NaDSb7AcbPWyGh8iu24uc6rSgMNTv217Pm4cnjGMkIRYa8ryTWSNOoN64xObtbhVdl0eWTCZx6Lt
hZ8YbRFMpaLO4kPes7WMN2GinjSpZsAMptU94q+Zf6K6pUzS5IxOEC+FnOsi4VPEQIhiJg6MxMn2
EmzFJgk5yHVz6c5J3E/PZa7bO7byUSDcQdzARNHQ3XIQeYQZbUKonm9WtaoPAbkHTPhJbbK7WcMq
54g3LkEqU8/TfhpprfkINyzUqnb/Kw216tZ2kura1sKA71nQMNX6R7QUESyEnL1cNQxE/LVagySx
jt9Yw3cXABLgWSq2w54oA6tp1BnOZ3e/lBhARgZO97qReHdt3LBC6nrWS3YkgJrYmIgwJ7ibFn3x
ppex/TNaTX2IVX4QdQ6NnDMz98NsBFcBM/ESa6u8WDnjq4IYH9iGWq7I1bxNZ1XirXdjng1LqM3i
uLTmSTbdlHGvcWBFYD4pDt+zfIDoKOvk1gjLcr/olfExgsrBYrs84xwJA3OczYMzCMXGSQudR1S7
00bpi3ssvPy66MaR6kFnuWwZYotIgA8YAYW3kcnwMKosetUmh7ARhKo+jJH4Ps3bGYlwHY0vesS0
w6OiPkVurFxO0NA7cG5C0ez0S0utfF2W/r4HBOLXOTBtkMdZ4PDde0ppDFZqt88jQS/qGUw/lig+
eq52zWaPrxrSO3pcC2keHH33kEyip1/p8m1r9UWgu+EF8l22r0TbH1dXLG5AuKujggHLA8UqpQDc
G3U9yym8QWDIw+ISOQ3H9xiOH7Tdas+CR5yXoZU/DJnn35tWabcMix5a1vGPcP+f9RnKSMYOF88L
S8YGEdTe7WW/rR05PLdF3J8cUXykS9od45SQlBpBOEGM2KP7JZfCn7SoPSVYeGiUIvuKWqG6X1bK
NhwrZyBj6gHGrPkGEXi8QLwcYh9X7/BqsBY65MvgXAqVpCczcXaVldYB+meMZ/bLpI3oiAHpb5PS
Cn2aofyJpbDa951b3ykXTe7UKojqdfjTxR8eYN6N927rYbdhP0Rsfb5cYtsez8rJom+Dx5JNtkPF
uAegK+q25RfZC0/k3JforVP5mIW8hM7IsOmDnfZFat0MnKpbFRvvaCY1zN/wpNiLXvKRuc0kpgt6
B/s5r+Ff1allb22tGfZEL3rMjLLwvennaW8jQXjHoIJ7yeuB7MBIO0r08LtctO+jwbni0T3tIlxK
6E+Lbd7HH2wCMKzPrAikmy4nD+yRzKKcLf1ZVsLGVsge/9bO2dCi+AdUqsv8OdVE+UhRlZ3L2uWq
dwy8MMw23PSuQiuxJydR3QLy3RXCUnt30psbINtkUkyOto9Tu9gh440ukpZw25hpDwUoXXtNWPL3
eBmnY4zAdje5fbOZ05Q5hD2+t4SAB+DPHbUfR2O5U+xJg8xBRlAtTbnDSTB99G7oMj6soaGFGVMP
REMRGC6B9X3jVMv0o8xi9S4YI+iUuR9F5LGVM6NfRV/UuxSLWhXMSKWPc6u7QZFmGv6HJhOBrLMi
9Q07K2/UZGLFz2wBJb2o4wAc7ydwYhOI5jJypQn4ichucO5n6R11b9CxgduNpmAAGCpu0DE0Tgvn
ABZXqs3YdXWGeJr+i4WN43dzzoa6w9FeiS7aEhTSsHbsmy0hXA8O+H7Lb/UZ11/YrtQHE3wjH/U7
o9fowNw93MqyVy2C+jaDptC3AXb1dlOzHrZJJwzltzrWG29n9HKNetAfJKM708eEnkLv74wfk5L5
HUkjHAgD0gQrzMxdWC4MBR/dKexTsjoHN65+JH0xAL4oytwrnrAXZJl9Ch03yc7sxL3qaZwH3jVo
p5OmzaiGqZR9pnHGgjwtB4oWlDApN46XZBLFfVRutC5MO4YN8/RTQaP/HD1eITWC842fQd4DHB/N
3wAbDsVGw9KKuD6G/MmpH9z6plb8r6uWtaXFk4dKptnxG4lw8fCukaFg7ll1Kdh/aio/m1A3bqpk
co/iy4Qw0szdyl48LXDr/Xr1Kdi5akN/kYs6EyM6bp3Fa65NUVt+urocNHQzDzoTzw3aAITXVTz2
BztHe8JpwDiixvhc2ZQw5tgWMNpxUIjVSwHs1jzrZQtudzVZJI5O9uVqvHDEXFi+1Ph9eqaq5ykZ
7NcWrupEnIfCm9waGlwjVrlI+cf0OhJNgyC+m99GJ7yLUrZNvp570yP8hGgzpFESBh2iuZtZRSZS
wLbdNFaOH6R1XNFD2VLYRLiF4Z9ga4fEC/7cb/EnnKYiTZ8iN+/eunXo1QBsuJ3LJXosnKXdueub
HTI22ZN2T/eF0Jyo0nAYGyiz07AVvdKPc9rWj2FY6N0mqfif9jAVjlnblNcu8kjmqI36pYkb45uh
WO+VVfQSFlK/2CaoMdz7OjsfU0GpLz3MgP2gn6VXqEdw/+26r1GlvIFuaz+Ucf0hl4ZRq1omBppa
rC+BSwxIEiRLhEVHBzJ7l+Vz/prqEAzcFKuRa3pGBG7MMPe0Qt0z3r3xcyAsI1AMA+G7RmrDKyp3
aYNvENAamqNGdA527hpLFNOb2tyAPxu/L1R9VPwak/Bm9RbV7FvjTenlybWJAIzr9QJEAiw8w2ZX
M7boSr0jEJUEhRR+JQLXkmOxepgAIK8OHXxNQte+5261PMcRJl9fGII/Dh5AtdWdbH5lRMmaxRhG
PVhSudxp4MI2OQmQ+84c8itcSbYsC9+rZsFlb6CNOoWr70pR+QYJptpDmYYGvHCC0eg/10LWcJoL
OhlwyKW+YoAXUDXozVjctElaMIzugIrdGVnaWqR1CJqx+sv3hXk6doM+FjidYWOL5VPDpj/eGx5g
AIF1hv/DQZtfO1Y60xO7Xba2vtbR8Hb3vd5akp1Hz6Zd+Z7VTOOZt6RxyQ6JatYqVmtUWPT/N4Pe
NrY7bbpdomkfarJ+yvNievnT+Of+H7vnP0dm/X2pj+qbsHSHdTRVGdMd5297clVPY5pbxnjLoNPZ
aJ4Z43sd+EQQtblQVKJ3s7D2Q2qerMzZaXazc2Jji/3mBhXJtq06XE7aHhLkJmO2969f3Epz+tO6
/B+vTZB1ThoiK3xz1ZH/ifZUGENd6qE53irV3EpFrRge2Bf+578EmJSNHh3RgPz7G+Ck3UTTO4y3
iUm0NP8SWr4DwfgPQcJ/R5L/diTprlqBfzGSzPOkBGj516nk1w/9nkq6EosEQn7XQGOP7GSdMP52
T3jGH84aerrm33omX2IGlv+cS5r8I3A/LiGhkp56nSb+nkta4o81YZrcO0+YLm6M/4hKJuy/JcBC
60UVA5QMHNoaMeitc8s/fU8TkTC+AXh3mmrASv6oqhUQCe5f1ZJRzzwZ9sbu8bWrjOUwUHCHC0of
XAecRksDeWhQWIWBi0+ADbi0w20+VMvod7A8H4C1FPbeQB2nPWQs/l5rmO9OQNJEhA4jzPHXDWY7
UCkXbu3nId0KNkB9gctV9eIC2FRyuY3NclyMpbP9Mq28Ld2E1WwHsoziwBordjwtBjrfdrX6u5fO
8scXo6dzPdIEFt3CXqjyrg1md9XwGQyaTGRrHcJxrxA3I6pwvxj6a8tyZydbg+uYQk63uNiN5FGl
6fwwxXp320RmgY8J5d0WEb9GeIM7RY5fOnpEt5eqa+4o8EzRWDMRqeYDJlTvZK64QI7dPfwICIJx
lVQ7B7EChq4vwuAXbXByyCNgt26+5h40hgRD2aNhkjmHJPE9YnN051SztyGVyrrv2W4dh2q2N7Fh
3scr7JC8JbnVZrgHE4aye0tq+a1VjldHp6Z1voiJapLxD7I01N5egYpMsLKzsaoSEzHV16HhUAcO
m0Q3lJ327RiXkBmpQfqLPm5rs6pusfgVv1Kwh7uBKPZd62AjZhDWXk3h/XBCgAVGSKSEWGGQYsVC
ss989YC++VjHykDlzmlYIZJyxUmmK1jSWhGT1gqbTFbspMri74gm4g+nEuOGS+PMaGreOCuuUqzg
ykYo7WGopuIxX7GWZZa3t+aKulwRj0HoZQ9Nnna32gSqOOGJfcboH8KKMafbeQVnqhWhaTi8UiCc
0UYfwuhpcSUOhdytIf+nZUWnXaYpyByl8B3GtX6a9f4TBPB4F/V2/iBxi8QbrMDeVa54T4wzAyOw
lfm55trd2mB8g1Rxo2SEh+yXL0yoyTdaruhQM7Pt85ybvmose0fp3t5Uk7W8MQckIVPrOux/aWzA
tc1Av1oroLRGdbCncEeOVPdn6N3tSYdnCttzJZsKIKewYtPATSfqri8Gast3cDOtYNQ+hCMnlu5F
40bAQnx1V4JqKM/2AKYfigwgnD69j4GtalDGUHJ7GIntK7VHvi0Bs7ZsJo/49l7mL2ar2b4XmIp3
oOkBuhaJeXZspk9Qn875/Kmt7NdqpcAuvf5q9x4sqNkLD2plxY7Awrfhyo9NdfuNw7C9MxVsWW2l
zOZZ5BxnfH8vtlgZtCmu3SJs0PDAZxGAauVKrCWR4Y1AmXrby6LZ5xIUYtqeFjC33cq7RRHhz2DS
8CwmWBw8Hx5IsWGWW2zHUSW77Dc5FyxpaOUPauXqkrpM7Bpd2RH93fRQrPzdciXxKi7s/ZJN4sYG
0zs38Hqb2Q6zDQPI8WG0u5femDUcmLhjGVrHJeqEqrVHHfyUZkMCrg364vv5CxGMuhYOq/u9qitn
K8TiPaVUhTvbhM+M6zm8ny03uUOo+lHaimlNDUpqSYwPoQan8+NG797bhj+ZADG1aVRunqO8pAU3
Hb7SegT5u7Bz6rs4v585dv144rzLK6yagSzn9wXQAFAOzueh5zuYzNP87s0Tci18UPVj3cDM0gVR
WW5Z3OHntglM9KhL7yMnBNul6InYlmDrQAC9KoCXtDqqbCDAKSkRGleq9K5dKn+pivlthGRlN0Ij
YKjgGhB4iKZzfSXKogoDVCn9ROPcOwz7VSI01ErIC1yzK3ZzTGIGhzvjzAnZaz63hn2YMWKfilKP
e+4Wrf6BQr6a/dhOSQGdYpryu6xxK6CK1eQesp4ByGWyG/EwcWE/Wk3II5KNfPWYVA3Ot9bAPhUj
J2rxB1nO945vfxIYfR0xh9VCafujUPJakytJkwBe5YRI3j3Vc6jtOi8to0NYd8eZ+NG7OO/zRyLA
LOmD7JT7OAv54nrLGL+RFNtuB9MuDkYSxR8uVT94ZheQCSjMzr5EVoO3XbKhFv4y9uERqRnPhzUM
gw/fEjQMR/uvMrMpzYm6Hm+6oW3v58msQRQTMNFgf0c545NKBYmeEO/+VQ+t+qNu9OSNOxkrPekN
N1CLirtwcLxf+hT35CPmoXXViL941bJ8uS10eZQ0KD8RcopPp/ScBP6SVfdkCg0wzom6PDrVcCw4
bdHOGea8mfNmXS+GvIsM6mL3pR9m58JoKv/UUj2Fu9Ob6L6ESsYHzD7ihXvE2yr2HrueFafG8Eeq
MID0FEfHJpmmHxldjc1hFIG3ysphjezG4VzMsXafpKgpfNMqmjfSFLNbK1cRzrgQe1FgesUC9rTO
Pm1W8VcIMo8IYUaTvrEMjyysCmhrMQ+rqrr6bkHmHQbt2LqzbxKuWWxn09NvFDjuN2ecx58hvrB3
3HrDLrHYX0KCYK7kT/WsnRojHe5Lh/MGvWWj/bD1ub2bG2LffItwrkMPSKA5SG1U716Efj6Yl7A/
KqOz0JYkac3oRBbpa+0mNnb5yuquqc32DZ0kViLRqfzIM0fYB1x+NWP5psPnlWM9l43+FnpdaG+B
k2fTxkBVs++RdV1DT+l7FlkyKFlZAJx0bXhUVszA1zEGNkyZKS/z2NUnI+7ERigbG8jQt6DM+MLJ
XEHuAFG4rXVoZqTldVtSXj1Q8q16MPq227Rswi+5NgDFkfB6NpNM1bGVdoOAKi+bt6xJO4aFUd8a
ASng1TeMZarcdoTG1CTT1ctPIm2tm1Bn+2SZ4rsdxd6zjMvio4LDsLNi2H4bjviw8OchgxQ1ehkn
IotZ/ZhgFb7xUK2+D06TAyzDFg8W0lmIjbRm6zvexPjchYb14sHawhVSWBODsYbVZ1kBYUC/w3/M
lj5zDynmvaubIWUKcKoaHwNOvUCVjnqnO+8eHA+AWpBOpv7Wo7wJYeKPPd8lve3xz0vj06vZK23D
QkTaCfxQ+A3mUPkMTE60O6uMp3Pf9qidUk1DFtK0rMuJAz2mUXavL33yrS7lbTQPmPkwzxCstYV1
x3Jp7rwHu/P02x7k0ybyCtaQDtTYO0KJwJkYkdzXyHaU7zSD/d2Ti0mYe6Wil9JGSeSnxchw2dAs
A6A6thcSt6Lotu3MZTuSHn000xyype10mwVB/67X9f5isAEUPaaWODV7wpZ7IX+KlNHzKiqPN5no
mucIVcJ3YVfhbqh0Uk35NJeV+mb3N7E5ZceIMgtMYegw0kmaCGUP+uL0UwFGQV+8/pvS4pyjxRpv
KtZGr3k45U8MyOK9njga/UHYXxp2OkxhM+Ge4dN46OGoEYEXnOAeaO2uRPd8cBMP4XhpRtm31pVk
67E3ZgsQJw7YQ6VMsWUrupwzzVCnEfnHhb8wv5iwV36ES0IaSAJ7AhPMsIs8qzzWeWTBI19e1cxK
OzBMo/mIWNDcY/1gOaYnzfGr9ftvl/xvu2SUtv+yS67Gj792yF8/8LtD9vQ/DOLejJXQLZmi/LM7
Fn+womBQhguTBpqsvP/bHVtrd2yAgqN1XqNsmK387o5tkN1iTceBCoAGZ/2p/4DWZFt/8+GT1Yp0
1MLeyXhldY+sTo0/dcdz0XUDLkT3pNfFdNbSloTRzMyuk+Vkn0U5LEeobNxLjIe5o7Kv6+rr4vq6
w0LZavc819xsHGfDvW114Uu20M+c6/USjDv0H8fVvR4GYdlbWkAmGFemEVIwT7l8mZG9PvSNQiPZ
zAVyRs76/HNYL9+h7t2XGLoiRcHX7dx93dTlemlzBx3j9RpnsZZv06+7HawJ93y5Xvno6/OfJVVA
RMbabYo+8LVLavtKIUO1gP49/NWtJUSkDTcZiyZO4DJJ3zC61R92GA2vU1STKDW38S/wydQjhEbi
v28mea+QXRDOM1stTP5oullkY4wsVG0SLAsN+2qZssGCfRTdDpoZHsVXLRRRZTB6qCz7YsZplqK9
WQzu4ZEl16Ki8pAL+C3wVuM3Y7YAzWLpdPftOs/Ak4VaajYIwSXbg7qlr6JDMuYRaCrPPTn0aHu9
mpS1WYpCPBZxRMrkQjyv9OeZ842uxeypm9HtIHiyK+9zBsilmBY0Es1LPtB4eU0XmGFWn/owS/EF
GSS90hWDs6wn79wQHv01MSnh5SnoJSTrQFYfZH8dZFEfgAZVB0IeW/KCQrdDslvkFXJcoR7rfOxO
hnSpj8yJN8fLQd9qqszvDBY+KJhRUd8lYq7AL7Jl/Zb3kF5Fb3cuQ4WKUW+8zNPETkB6JyRxYUfg
4phu87Zs7liOc+BPCOV9tuZsMscJsQz8oO7UpQiTfRFP0b3bqV+AEOb+oHdLnWw0WM+/sGnmtg+Q
PR99lPzdj7KxhHYIWdC9kEeZHgerrLeLN6dr0rEYPpThEf8zNlx53LI7T7MaSThQbe2MymOgMiXG
eLd0bZS+1Drg5+FhAbUELNNYaHz3QAmSK06A+B4RDraITz5dc7QxODQJ7+1kl2zCLvrSzBUYcSGL
8DZqEWkURsVQ3e4GVimjQPhhmM+Ry++AmrpJ8+XRbqdoOyKVBythGEN5CEtjhfpSf9Dpi2DwTHmi
MEfiXRCNTk3fBDMWABVlwNJKriDbQznT6gqPYmeEuzTOZl+T2MbgJgMZxLa3yTPjbHYeeyndAN9d
2VdmtYccw8FlUXaIcrihY9HL+cCwhfe9J+ESAZE9h5vSbfgG2mj8bzVmPGLTtr2FxgJPMi727mQW
TbFNGGmRYe2Nl56E1M2I6myPDK2H+4Pp6yzauj+xhy2uM/aG0k8qAYksLVEAeu3DEvNgZlX6C8Dj
M6ZCX+Ru9umiSt6kAiNClaTtk4aB6DYfJxm0JTdwMjnGI1ZETi2XLSEYONpCXRA+w0oxhqMcgfkx
2VMMfXbPavjFQ6CPuJgHW6usQ9pFV4E6Aqy2kQYhvFqMpfrg+BPA2EOzCAQNaNl5t6vxCQxrzDBm
9o6yspetmQsUKGZqXoVa69Z8ybaz3ThHFEwFMdUeW7XIbvsbh0SZbQ2B5DKz3XqFmGZ/k4WTbuKM
dnwiE/sk+04+Sen0ZzWCMOGQajlTmH/RySROqP3QCR+EY5ZFy51OiDUtbZTeLwNnI2gG91Attn3o
NQ/Ip6F5E9lP0bQL0QcHXakXAenUUcB6sL79korLplhLG/NDF6zhkXkMuykksdbx6m6LVgnCt8Wb
8kDCI+FmC+MahAg577ZppTyoxKV4PxJgaLznWIYA50/dFMTkM1wSpgN3aeuy7NIdAMJltuyLztS3
uqvKTWrLfte0bvGNWZB7H3cR3UTEx/8tRbdpYn27dbKpvDOGPqGNi/QnNHn5r3a2uzdpRPajrKfy
AdJHtJ2Z/exyxG83A178I8OaFiE5GWRbojFyDt046R8T20Jfhoj6A7rWjMWrHqHB1OWNa6j2MGmO
cde2TgYiECByW4zzY2QUwkUdaCQkIXtk6BCrdGkd1iF6DPhpSNuMjavLkZnj0PEIKE3A/KNx66Gg
ZIMr6Z2taAPSG6tU2MXLSc9VvCsId2PtkYfPMdv7GJ+u077D3CAeddGG5GIOWXuA0FyDXjWm70XX
Z8FiqeXJGiyagTCVDeDXpAPNV7fPSHjMy0LBiZuxgq0LCyLl+1bHV0f0xiPqU5Pgh1QRgwGbJgAt
HL+qWrWgtcV0H7cVKGcOpvrAjT59xATPPlkxWAG/R67LEMpi+2vaC2i2vjuR0/jQ9TB5SdKyjK77
ptdinfzOAlaJ/m0ms6M8oIZrkleb1B5Y9B24CG6iTEelsVQxe/8S5c+2N1bcgDVMhAvo0/LpdoPY
htlMYFWTcATHaKUH8H0rwSCe+/2oF0/gCut9ko0RuR8EsPFR5hsyL/MHiHQdw2R56nELbWqiJYP/
1sf/Pwwuysd/vUV6/dl2/+uF3ikp/5pn8/snfxfKkpxGUwjhWYbhUJH+Oc/G/EM40JpsYWCTYSf0
J4m7/ofA/IEalO0T5jKJC/ufqyT5BxezAGjFqsle8af/SbGMYv6vK8/VGkyUjr0W8wZ4BuNv69iI
rOG8TFGutYXsz1j2HGh1pmrP1lzYm9wmNc7PejjFSCJIHSSSWqdA2eS6MR7Iz9VoucNe7prOax6h
SkJ5sXLvJUHoto89jaTFpPeqczU59a4XpKZxj8TOsYXV0Oz6FOlh4Gj2KDCoObnj25kjNoMHE9Bh
2nyoQ4Iv3KzneZgjpAwYap+NsvXIZnVQmHsi/eaN44vRIj3wbVBUz0s3LAF/0rwjGlLfwGHpH6Kx
Mk5dtWb/TmU7bsnIzQc0nmF9dYglvvAjBoNaXQ57VWkPSajSFk8gPpLGqsHnjegFCXTQX5emGaDc
6PNTqGZrNzck8JleyyzWW9a/PCd/GPaJSDaJkeY7iLI02vE4F49R7HCwr2bYtOUfS702zp6RPFcZ
mztUgZC0WdG4pCgEWq1Xm2hYDzQwoN1jBhjhPqwM6yHEQkHtKxrb2FUwFHw7d7Vl4/UQTkGT2ltT
DcYqvso3vOZsY7WdHVAdE3uoSemHk/XaZ5lizhlfpD2b5JLEoIOWoYMoCg5zI9FWI/hHO0B292Jf
OjRvZKOVovNd1hJ+WHQHbyy7Z7tFJsZEeDG22mA2gZ3OVuE3benweTj9BTvToUv1N+IsHXqTathm
YfcSovfG6tc8zxlhj96sl+/NmM4MvhTrvNmNN8gutpFB4nGeRtG1tUsLL4Cs8hsXdcRtXhI0xrtc
xNLH0y3Y8LTiPiNsZ6PFEqF9E5oPc12lOJpXAd+ifnYgH8hZmBeOWMKF75eRFcTkoW5OiepkATwx
EEWETAYYCINSCx8Mq/vG3KsMnE5mR2Ah4f9h70yWI0eubfsr7wcgczTuAKbRNwz2ZCY5gZGZSfSd
o8fXvwVKulZFSVlX8zspk6yK0SAAdz/n7L12eB5akfV3I2nO9RtgyOZVDHX3ESe9eafYws5JWNsP
6BqTDeFy3RXc1xr/Wp9zydBz6gvtwtcBfOS1USGKtgbxyynyV3cYUDnnsqiZazjdKoMbcEPUMdF+
gCMIJgmj7pGBVLlO+iDbqjrIuvWcd11+EEBjkh2ZzpxIsmIYXqmQSgHap4txHxo1ous0IQQTto+F
N6HlQFpwnGEWB1Y8FZG4qmqfTNMRjeJdX1m3gzRf8KG8CM0BGZ7glkIqrw6+iit/7bhRrfd9wx0j
Qkt9k4H3yOzol4DxT4uLHiVaZmR1Muvh+0eZQ7a178XrJFIW/nnWDl6BLdtuouumjs9MyYcjPmQU
uSgeo3Hdhc1gXRq/mcO9h9wsXFM+v+SxUXX3miAtPlKzS4wugChclEiD0upCEH2/aRBx0jTzyTaw
o2Oazn19Z6EUyoEVmHSsvG5KcO+KJN1CruJYPIpSXmBEINxbKDNRHpjbumoHzgGGsTEr5X1zdD4h
DJzPFNvoEdsm2qdeBmJdMWuWC9HGX9g2hZPg9B2z9Pu4kG/ypB7OHqwhp2hBOX9ScrwFmEP7Vd6h
0FniZ8HpqCFCl89Adp0wNjolC3an7Lpq3ztNvO4Jf7gMPX5oMgjm+RHRsTxKTOaXEWrpMzPQqEOF
LGAA55CB0BEtoPPRsPNdUp0ZNgD7GkkS042FrxdZNwEM1TmToryYmY1/RIJY00wgF9iQ/AQPpar3
WKl0fWcjoX70JIQipXDTR9KMhvVUzWD7PmFG/sI1mvETMcRwB0aJxHmxQLxmyFBX0ScSSbq+5vyq
sJnP/XU2h9NHh2uUf+u6WAsWspIbV91+hLbkLNgl4rx9hmqqMDfMbhBCk/UNchRUU5x1r2wsaje0
WX8Ag8B5KAtK6E5tNUB6AgrY/rA++U/ugoIisJtBd2g+hK7yDvYCjIoXdJQuvIThIzPjaNaHpsIL
YbLBbhHc0JJd0FOWLsQR3ycMQBIlj2ogikoh3jmrFhoL4g9vBy3QuuroeZ3HBW81Wtl9oIDXuw39
XyDLDU57HX90MYk4K9zxKDUJWlsPJq1z37bqY+2b1BU0m+uNGO1bDf/HKEdrImwJ/Fa0gLjw55A8
klUGQwkwXRJPCWUu6K6hq89jntdbap/mpyw1uSp5NWxJsa2ucLuGzG8BgenZf/f8Nj8iEv9Z+yHU
sHR4z3OnQ3c2ARLr2G5MDVpJI17toCEws/Wue3zRbVPY1zbxvfC5e8m4NM532iAvYkruOwHAbIgS
hj3KOwVM5Hkas+vQzefdqFLIZ0wm8c9gAFc7NIsaRoXPTEv2XbvWCzoNZsW0Gjqu633dxSGKk6Sd
ugua37DcWuycGlvYaFeoT+wJYaGDr1ZsVeHNYhsxPpkfmHv6xvcBXcC0iZHZzJtYNhaClrRwZ1Ic
8UEg9qRbMB1qM3xI09JNNnM/c5Rp6Ipc96lJsVsCmSEAOCF2XZi016fSHOVKdHN9Y5UWU4Eq0VSl
VTd+y4kCO7ltYp5xozV7RksQHvsc1eDanNL+JPDqsPSTO70b+6g9TMhftogzqoOHH+BtSjzCmcou
OfXC72xkm25+7zFlOOUiB+Blyy20mwGBrRf+RMhgkLA3yNtm8urd4OHCsYlvYXxTsLymNeZ3mpTp
iK8uDJ9pQZAcmOQt4M6UGCkfQt8hRoLYb8QsOxpyHc07djfkPKVT2WdNQG20bS1dmc3KmoCvkTLd
Cwx57G0woSPUCI3bIQVNs+jEGLcIN7PX9N1RUH6cKX2No1HXioNfINAJCtquN6ZkTrwul/bTLgW6
ti09f9abyO7UJg1r8dLIRRcxMme88yJd3yd+MjSEMk/xGsc9kYLYZ3aajvBhNiO8znU6MqsWsOkA
4eipRVbjEy3b+OZVnng52mR+/O8klpDu2sg9PVni6uKZiozpz2Dz9yicmtLuD2FsLE2NuAm39mjk
tPYUfj1OQHWGWtzyjk7siG+ASJjvViKI1mFne1ACJqeAJ5+2gmg1yjsW73lrc5HOpW++Y+VMebCl
wITCeQvZE04T2hPExG4HPBroVTtprVvyvuCdqCi/IZcD37ZKo27byuiCRaba+UPeXg1owY8q8ij5
C2TFd02mMRA2ssj2TqFwGvKjnbyuqftNxhDp58i889XnzP1kTco9Bw5sk3U89e5VIziaIZg0Q/+S
C2nT3XW/tzkOdFralLahdHagWpnIjVIctTXNmoyzRL3YlYMBHLu9PsS2yzqQWf4lS6bpF85qWPyE
776xnsaneEBJi5hffe+pzKc1YyA3QNgSR58MEWsVtrneTQWBBiQT2Fup8EeWkDW2CG998l9h8Mix
78+zi95xasLhvnGXWPBiGNeJpHwu0yp6QwLLJJXuLBqbuGzVqgIpgoipb9fMsxGYBy2BuypSO6sX
7k+rsMarqonna6+eq4dqMMFxsJ4nH3ghmke/ENl3oK5ZuJETGEYU48EpJuPvBMCs3hEBU59FHao7
e26H9YCD9WjNgjeYJaM6Bv1bGIYmZ3+htlIGHXPwNkpZmvNih+BA7pPMKI4jUrlV5WfDY6kze2cI
vW2rms5vyKAugcB3nbiudWaRwEiVRzwsbm9xYGHls1PK9Mioqy0uB0WvzMxL0tUYx5Z5w7OuneRc
xZxRslzQivbbjJwfPC0Hlxn4Nq479dG35fBT5SOq4Aod+oWgOBIyB+38n4r0//3639T/JiMqVJf/
WUV65mW6H+n0pxnZ3//onypSQkhAMuA1W0ZaS3X/jymZ5/9NMjpzaFT7mEzMP0zJbP9vJkW9KYSw
FXaIJY/2n4U/GSloTpF9mghMkYr/V1My8ysS20PlzGonGZb56l9h1aSwRNqbg/DEAYDcPYz47t1g
hvPOpsDbxzXTiV68J8YwHqvaQd5Pko9P8FbfHpAH9nu7Nuu9wGwj/t5x+s/kL+vL/A54NV8On6mw
FCGpYkmD+eP8bmzkxNLgqSVfpCpvfNrGN96sMARjMZeQsDpCH03HcLYxO1gb2mjHqp5SivZ+8NMr
CvOuIRm41ttqcnP321wZ4TV6JfZwJ2rMlzxCaaGRvEJToXVskLsgE5xphM17jYF9rDU8Mg2CeeMI
uL3RxswGB1FHyS6gn6KpD2n0GXmCgEhmNfK0JgN96TaUwHB+/ROxsSa8zinZjtp/rNEREPPnD559
O5uqe/JLDu6DrnMqiQxb5qobkvo95wxB1phNalPv4BQBVEniN6HiEoFWH1hRdsJTmaX0NaYsWyWo
dO/YYwg9CilGdPBM2omx1/GsT3WYmPuus5sfsYj0DbiwcaOS5owP4VThN3x0i3jEO0AEmtt0Leam
qD+NRm9wuJprOqxIeK9rx56uijDaGTE+RUJjzfLecKgQ7aRZdteyBH+ZRQtdmOpddHK4GCHdE7Qc
CAndaGq2Q9yPV6E7P4guzG40xSllgV/grhmUGe44KjnvusHo5VdRsxolJth1Z8PmuhdeWt33eAPX
HFHzW9nPLuZThFjphSZ8Yz8lyyq7wJZu5rneciaydvWyFk/LqlxEKAnGZaXGv1Dsqs/l29SqW9PE
Udt5Wd1HO6hAfPuA2Za1f1x2AaZmw9pcdgauek2Zmuod1a04habtn3yT82/0ua0Eyw5TLXtNuew6
9ecGlHYGw8FlV7KX/cledqrQZc9CvVJvc46+K73saNnU6631uc1x3Z0dlQ2bX7Xsg+myI9oWB3x6
D4yIl/2SrtRwjVOhP8uh6bZIivy9A7Nvi5ezWCBdNl9oCRRadmLY4OzJetmes8+tGgYQ2/a87OCS
F1ljPDZWgeezLfuD+WaFSYTvbtn4yfW81IgJN9446gO6Rk4IIIzUS/N5bgjcyDxavUr0phzsKVrP
LVrFfV9aS94NHQ9vZdW5a62ZnYB6pYUwbbKQLhLS4sB4lGODZNsxsvboj5reVyXRVo5cx2OPqQjA
l5lFVyETnTM6Qa6es3QGnX6Z3PY47SdLEkHkBc4PBDV0C2N4xo/zUAEz5aDI5Zvr9CJlEuzs0scz
7MXL0wUQGuFL5gT9ngmRjVm69Yc7l0AWuXfTUh1TpDR+NMzvbj+P22BonCM9RYSSCgvvpjIxX7MS
Di9E7Xl6VXkKYEFORJO5SWOdoojB9zohJNXuaxG4fkdcjwZGUOJD7CmoEIeOJrOJFW58ILNm30b5
1cRxwlrB0emPZahKiYArYzKfMKhFM053b0UeknXTZA4lhiaOEI9W1I+M85vshpSNaj8A8AE4TI6h
wRTJRD1cMaG7ViwH5xzIHDG3QZY/B21Rk/hmt7D2yMW8BPVQXxnESTYb167FTewl5aNL5ZNtzC52
NqLk3yvuUbo/5hSdqJ/0ZbCi6Da2hvSpys2C9gDW3HDqEOpWAzOmqmTxlU2a/kjC1mAc58SIZBkl
q9smnjLjO6aBGYUw9Nx7ywa4t6WvFPKjVFrpnSNy/5eegXROuTm8YMJGGzuZ/b3Z9vWBQd9mhsxK
35cApIOwqFpwhEXOOfIJ63aHXj9Iu5yTVWCq6I72u/Wt7PP43p3G3Dw0lLm32HAq7ApTm2Zry42a
V0pLSBAOiky510s2YKC69C2q/ZrwQtInLi3OZoyLIAQiNGxemlF7tQA8x9agKd2jpoUJ1/YfrO/+
vW9Ew652cfsqw+ctQvjvV7Sc7R0N0eSoU2vc1oNEAm1gsk3cNPiOotPkH9x0rPM85CkZrKsJQjD4
wCUBGsewxfBV1u4VFGGfttlkEdkkGhOr+jgw/emZ0p1bT6nPn+1geNE5F9pgSG3zJXvT3TaR+kGb
etgMHglOaT3azzE672OCPPzWtyOTd81/WHXjcyPK1L4ZSYJKApb+WWZX4eQF8PvLo++iKVTSoN9g
5sbGEzBUqspJricJIsYpjYo/mEfrpuBBR4wbe8M1ZhAirhDQb/JowqCg+UfsCeM1GdL6TtMCP8PA
cgDfV1HxAsG5/9HbsJdTW7obzWl/v5xL3jMjLX9wl1LUoKOLWToSt/e2UxREVyRBoDBjO9Vn26tH
cHx2RC/TbDCybLvJwGcx5Npf+vPEV28Q3IpnlZAQBiq6Tt8xbUC0nnz8e4ylQzLlk8aYaCtlbQ6r
InKHN+KvEJZXUC6NddcL/QJoJ32mE8TPhYPbSfobQzjp/STUQzoGVARJjr3bdrQ7E5Yb2ZcmHmia
mxy8bsjGco4cscrXqQzaXdsZ+aZsBb8Xrv+JJDE7KV5tROS8Ztz/tMwi3SILcZZNVOcXr27Mq4bl
jKeomWZG9rjMV5y7LPTdHqbRFWVG+oYc66UxTALDJtOm85T41SnxMPEhCfEMhCFYIKI1MHkya42y
zu+hw7TX5eKUYT4VP4yf9plFCUrg6uKq6ZrmPvQHNmu8fBdAI9FmLHnErmL0X3Ljw6Fu8InHSNdl
Tg4dgWb9JlicPOj2azpRNfYePRv+yXUIE+GAKcHo4E3wmVkvtiC9OIS8T7OQv/iG2k8LEXxZzBej
Mbv1yk0SaKXmjLpy+DQf6U8jEscTDfhysSf1n1YlVJN4AT4NTOLTzOQvvqY+0ewECA2L+gCaxRk3
ZDZE+HSp8BD/Z7b3AKDT2ZSflikmGOrska8A191fPPSlypKLjui7rFna8+uk8MZn6Mj1vQmc7LUm
EHZfqhD3OchrlMZmsMhO3brY1w2k2LUR5sJeRebMllG7UbeP88q8tZCY5yevAr4Rdi4cnQLc7DoT
oThWXpKJdUEg8gpCBFHVY0dYc3tW3mQhW/q/se7/qqzzLQ854H8u667KLm7it+LP2se//9U/6zrv
b4jtLPIliRL6LO3+p7LznSV2CYer6ylQ0Ij3/kf/aNt/o5Kx4IB5qCN9a/Hs/aOys3hBn3ITxSRK
do5G5n8z0rW/VHamyQPOpBl9JpWii1juz+VTPOmhI/VZHyU3rrdJEsO8F1E9E9YbV7uyTjyICZUr
3hvDDR5pwMNfoNV4MnSMLY/9H2Gka16VQhX71IH5yJ6S5Sui/YxHr6J/CUgP91MpWn9tRgnB84XR
/Uq0ZV6NkEufHQv1TJUzAOJeD1BYMeLZFJbbA0pGq0Uqjx72bW7MB9Yh9dAV3fgXDttlZv0HGy9X
ANS15Uguw2LjXOrrPxaQCYc1CtWqOnLUHG+RIfp7ziz+2mrb5Xvxuf9wi/wbT/OXGfrn+/k2jU+m
+Iicv6KqLbimY8hk9TgY2l6NYfa+CKvWccA1+P07LcbOL9/MtS3UhQDcaC3YX77ZjDJlZnfPULBS
+9HMxrEwSWMP+yx+gCDh7KcoCe5//6b/5uu5+GHpF3AzeZi3v1xOYTVDzunz2CnWw5Wx+PsalLeM
dkcJROy/fzdmRwobLdIIPLN/frfQ94a4yBNwQWKQ6aXQn4MGFKk3XeY//v69zC9G2uWXA2zBm7g2
XlrkzH9+sxHySgTlLj7W0ZgxEI6o5eEp5+XG0yYKUxB3Nx3l/NXQpP0BE2tbMUlUzX/9naUQHtg1
QUeIcdWXnzUzG3fKO06MdZcSmsBGTwxmGASPvsKl9Rdv9q/3kBSLGIXmD3Jr52tMmaZQtlutEnwv
83xXMg7atAZPMO4Nxl9TE6PIcws/9f7iff/1NoKLrBiumchhXCW+rEtpmAxMf6rkWAx1z6GcX3Ow
u2FYFTGQo9//sF/ey/Elr0+gsGBRlaZYxOZ/XAEcZgBmH/mE1VLPb+qRlvSqEno6h9NgP/3+vZbX
+sMz+fleEiSgQ2ofFO6vChpGMdQonN2ItJkH5picFk7M8ntz8/v3+doWW76TBOTvKxYZblfrz9+p
U1mjFe1waFEEznCaoZ5YOVOBwK4nvC2KY4ZCo26BUs00kIItlVb0F4ECX+6d5bsyHGWhw+Jugdn8
AsSkOEvjWrZ8hr4JKZD7mn4DmPlLgFzoVIYe5ayyp79Yzz8v4ZdLbLEEAbzAeI8w68vP2ZO5Uc6B
C8sDL+g3tBv5SdnORG5VEe21XRU4BJmn4qSbxtBdB0M39cdBFeNPVPMAmisE7qc0KIJDKAy4XbjK
TsGcGHe//4X+3eeU/DAkUnM6wOb/5fKkCAsGELvGQZBN8j4R0KTXfZ1RZmGbH9ShMCjBVlOCHIdT
+JBeoP5AA7GLIDh2aemcMTkFx5E0g2vfUA3JRX1UJniSfLRJv/+s/3rXekQh2qA4oRkgUPvyUYVP
yjsmvBiKmpiYbiwoZWqXpt3+/n3+9Un0kKktixuAFh6QLytsbFhcFKOJj3B/5zs/ngGkF6ieYGE7
8uH37/V1Oef29ATzX4vdUdIr/8prnbxGNs6YsJyXOt2EXsBQlOC2dcajggy4CtfVCHXR7Eb3BfB0
uKekaf/iwppCLk/in29Xz7aFK3zJoYCP8+U7Z7oyLJ6M4OB2g55AElsspq3PjPsYgvC+M2wl3mUU
QM4B7KRXUxUlIf871VAJmOSdP/Nl/K6bblvk7h3W76TS6xqCKny+NJ8vWdTgKwGOcz9ndvDRj132
7E0Z4YMZfJeVX2u1iIRT1OiePPdasOA2+WDdS3IgHmC7iwMRa+ZVxISx20B7NQAhDvMdozIbJRIN
pxtA0u1bFkzifTY4xjVGRZHsj0XwkXuGrE5FXiNpINg2OMx4fxHoUOXAf3P1ckYo8cMCp7actwgH
6o+iy+2nAd9JvRqXEMg1QG3nI+tbBzQ4aMsIaE8SXUKbJ9uRLC2m7uP3LmLxLptQftBZ9ixQjxwb
KccE7FXSCcIOrJly9oMjOAwVLuoIz4X/UyS1++LVg/buUbNzv/H0h+mOECPeHqO4AQWAMSQ9lc59
mUH/bEYkCxd3+duGQvcSThLiWx0PzYBeJTMe/dKeLuwz2XNdT8PN5+UN1NCSzxCJu4rslBQqGuO5
Y0A4on2ysH5fUtyCkPbmiIQa93O1woN+1u3MCoXwzCCSLOWORGpgivVnOhPqLa7dBNeLCCchokcA
c863Dr2FgatSFLeLWXSRj/M6QxRHFyyp4QawQPyuBcI8RCjoJGHjLIFcjmRTSELbfiKGQVsrw+La
5rYVv2fki4CRL5032kzEGfPQZNho43y+kyQxo1xO9Xgr+nq8icmAiTauY8avmWpZmmAFwx1ALLi1
l/swX1AeXoe9YInfa4nEGk0OMAw0CUjpyU9euXk7X8JhgnccUHpNq7bp5zsi5RkcLdbuTRcRnrRO
+AJ0gROyztYNN9hWNFH1Fg3EgeAV5+6VqQN9PcA8dejgbV4rWRqPCmsHv2OIhiY0suSEUGvrzzTq
RpQnN6WR1Tuc7iZcD6CvdUMaDyke+i5so/goPF2cGZ44a7w98UZZZFabdjGfuhpVAq634DFs3W3p
0B+sVZFeiI9P11gq3Zt8dvdpzKS/XjjsIk7sF8/jsQPPiW9pwg6EYnYjjHGm6WhZa1MVYGlHWBq4
cmGKcVWtZ2LhGBYX0ykx/V0U4bvBOVWCo0QJExkdrPJ8WDIi+FoorPQa5luGM7gFotwQ+t5K5wWx
hH0J8/hGj5j24QGPm37yyK0mzGEn6/hJBQr7dFNZaMCyNeoN4hzaYtinfi7WKcoLRFFCbfzKmVex
H9030fSOufWt6oDQJ0ZubyaFPcWi50TUgve9pplfrHq7ykCve+xqXWW9IkA5zUgpocLE15EiEAda
32PfB+eycMPvbYXZNXKm8RRlOQuws5yRcmu6VrFtX9q5qe/MOGtORg9Wcp7VVerWS4Skk4OV8IF5
1uTB/8KCVB0mswREUAQ9AgzSspOTWTqluQqM0L3qZMYHKjM0svR7rfkJZZVNBO4Sn9j2cIKRB9U3
HJScaDOoZXDmiuxJY1h+omU5PEyl5PxQIhAjBK0nV4PkM3uxEyPpS2FjJzne0zFTsBLrJXck4BR9
0aG49+Qw3LvDNG3tueu2y/6DbaaswADHVZ3fNi1NQZcnjQQFBmjWykpBK+iJs0jqMaxKC9WsFXhj
lqJioCUZsCO4oe8eqoTSp+P+I8RuKnb+LJx9N/S0dHVl5Tdkajy72Qybl0HbtVPPCHlCArqIJSUe
Itkx08SwUxGTUCSpvBWYvxH6dSE5HeFwtrtx0xL/dkrg+LYrC2jrq52MYPhkge0e3I82joWvoxNu
EdgT1oB/fu5zbsyEswMlQmbcZeh1tvmkocphXBE5rq7OKbyP1hnxXKHqsx6tXLrfxmH2572QMeK2
bsD8Vnacx6CpH6p59q9Ho1agYJhU2WVZrY22dg9U0P7BH02rRQ3S6V+V5XnbapEL1619cXNHXPxA
QzNxkAjRRy44wiw5lG7m32VBTYoB6cY2xX8SObQptPloxDByTTIfCSR2/YdR4ptkE8a9hwrQ+THO
orlzW4OuAZqvjYdGcuMpbgF8WeRABKHcD2B6dgq1Nubw2HlKp6a8RSBqr5CRJscgqa0LVzDe2FjI
6z4w972U3Nh+ccEfINZB7lu3YZ3JA919+8pHSbzSFaD4QNbmJveGcp+JudoRz+u9dYvdnYWmXvcN
Q76115Ya2izQR5ImCoI/ioHRUEhUxnOBpPC6E155I2aQlPhjSyQ0jZEU2yk1SmfRe2X7DLHci0wV
TZyyDs+4frwSvt+S32H406+Wchw14dDdtWhEIddWPiN15tns6Q6i7aUzKa+p2Kt9mkOZCcjfPWXm
1PJ0tdVlSPLstlKyvfGacTzYdRP5xFJ4h3yc9XHwoCEjNPDOJdSQC7kj3p4skPw9LZiebOHT198c
/Kg7pZL0w5c5Yq7KZSQLjodeEqjyZ5fgB2I4xq2uS8YHvpzhZWIj6N8EI4mBRaCB0F+BrmVzFe26
jgoIe8ncnQG+xmuBKpxfPEZyY/0YyDvdxJD88ID6drMtwnBJ1+jKd9csehjeCdMOnz2QBuy8nySu
PwZv7a0p+uY90Slrdp2xa7AI6DREGegALJVPLQFLbvMDhzQCUOEUY/QRGVMNkbTJiA9y2oIyqTU+
ahUVl1FW1nWMWP4JDk//7ujYewk7H2pDUYCtBwg0ezS+JQ5iN1/TESkOhnKmE/NWGFm56r+R+omz
Ms3haGMcMFdJvUwuCdBec4pC8IAajHwPUt8QoAaYbLPR5lO148EpEnFxhjjDBjmwZzDKmogf6joF
4yoto24FhXo8mMFidNV51WGjsEqWswkupWcnyFaRgeLbRd8l8OhzSkoDuvLrsJmNxzjzxY4QQX43
NoW9Lar2RApT96OiNlqmIxns+pyroL34NUDLBV6DI84lcisEqCQLjAcl7OB5kpb9ZliV8WEh/bgi
lDx8lMWcEKjAy47O6GMFifuV1Un9GlROzHFS+Gsm8E8cjANcHop4wLS+V/ZzyMwWbhDLK7mS3FT5
s5AFckNgzW4/pmjYi3mNG2fnMHAERo9bDCtlvho5nGxcNwJRWBAo6lFjY+JyyrU/xu9pZkXF2qBO
hsPVlmyV4QFHsIXPZfgFsMbfU8uTmcvQYJdijF+nuTpZTU4kRIxPI5fdzgsBwWPUMzZuwO0sktE8
TzIH4WnioeaFI/JK9oQ4p6scZfTeaePxoVZwyC1SfC5J0X8YFWOGeiZSQPW9dYpp7G4bulmnWE/Z
wRe0B6yxx09c6W5fRa14T1ssldT47DochE5OVzrbxo/rXT60OHbbMblKzXGfwlxGeYc8n6Jabdph
vBmQJUHzGdVBalC8RJd7lCYVUEwPTyRHwdvRbJjRZkm189rmV6uJjqqMct6bKmYKXvuvejLQFk+V
OqOWs1Yzgw+EoTDnjLdYObsyiCbOKf415oATkcgvQz7fdGmAfUc9VTpANVzSMMICeFZ6/kjq8Nn0
/XvXKrDupBUsMAIfRDzAgqJJ6bakcUjRrMmC6Ta+Ycqnckl5EKX1PvomBysjZJGPrGOmNBHoltgl
XYUCwR1wg6ofeQ9w2kJlB3nVoCIIh677NtvzjxGYqEo6RCduRrbv5E/hN1E1qB209tIT+h3S3VA9
AzWz9+a87ev4+9iPAGja6ErWT8LrO4RB6GajJn5w7TA6uGBV1rruu++GpdH0Q0s99NQwV12n4XFA
xecxxz8j7dj9rrDGMFCqFaT2aNDHuFa0R4dkKSdcPxoJ2TE5QqNRcDBSqhmLkzT0LsrHewn97Sd+
bGg5RpXR0CGzqPHE3uqtwT4z/SbZYUXcz3ibWXp5PatOkzewAWqgcYFW7BhiZPUZv6eMf+lqOgnw
VWiEO5jImNVTzkMH1+5c47rFzBtvGqNMwEr5NE1VM1BykmWy1p0VYHBJg48mUDyAvCsjBowlFCKW
RyG1sbySsijktu82JcsLfaZlpjGVXfDShRQIgUEIFxQZ7DfxPF7X7HHPXh1MFwNe/tqK4a22U63E
dWLIuN+2/kTZ0bksS0OT2GsiP6hOCB/pfyWzNdwkagJOYpIJZ4Y6PUXpELyEuUGTOyQD595sZLtV
QF5IRZsRxkH2V/LSLraHle23eAkiWTWgEnuODpmhxL4ybX3kbM9LQ+82tlFJgc54Fomda5LDJpgQ
vyoC9Tax5vhHTFt1K/W8TvG8HwFGJUhsSn200oaNtLGDkx1JktIainwPCfH5c1Lz+X595RjbCeUI
AZY2MxuY+nvhOvn3z/+EIAjrHsG6ekAV7+9diZAUOkz11uTgHtejtugSePZwM8wcewyKTWY9c6Ee
/JSLCXYGjXzU1rvPRjFJI4xRRpIou5S+cZbHFQzTOPIBFPMR82hITzjFir3KZfOtjFu+QJzwiqwj
M6q8bryVcWZ+zzvBr16kgs88jPqoZTHepiPn3Rmu8GFOO3Ieq4nM9VHwvRAjB4+VpOyr+6gq1+h6
6z1HNWr7rstcvenTYEjRg9MVoXnJYgBxmPk6fLzS6WV9TAOR59z/Yjau/DKs3mj+xXuRJnQUvfns
axwzKzPzW1oyNcP6VYGhatcCI3OusroV1xJByLlMSEhvZknzKpjT0+d9Z8SYAPBvGRz/YfJlOpvv
orbBmt7D4ubzRZA5DIbHNEUos+6ybrkmWceUzeT/8luN10iDuWw0KdcOAQoXAi+Lfbm04pqumC8u
VLobsA7epiyJJlUOd0DrCF7b75cXzBL1EFq+AXqyJxg1Q9/Tuhh4sKqI77ngT1Ag6KNbLP+2bLla
phoX84vtTpeeF9oiDPcl1HJDfI+IooCs2xKSEzfc95HB8doEHM8TuRT8cLGDj9l0aCqRb7e3Z14U
lGH5RiuxAN1TWP1TC1PuyjeJ6O1JOH0j8nOErBfx6BgRj7Bjd8wmhzY4BZVZvqVugyisxsS0mpo+
E6gGssC8pzjgGxZIRBd+dphyAka7sPeL2LqibtHfWn+5vDmM7lNXcpn6prTuh7RNOGnxwa0mjX7m
c169QfPirceu6U9ZOwXHlpYrrEUC5N5mcFWhoCPX1vydr+Gps/i+d7Ih6c4k9aFqqx8FAbUAQALg
Jb0OTqLl12nbgId9ZFYadJNPx6Lw963u221Yquli0wK/VHkfvOgBLet6VrN5JknSvClsFZxkZvPJ
WyofuSlYDvfCljQ/GIt62F65C4aK1pysJC0FCedsnXqI+1aD33GXuLN4D0VSwSzwDICBUcUzXWoZ
bEqqUxSArI++w5UKAWE9zhQEH25Q8YX9drkHtQDGD5sdRTxsVPwf9kSUnbuEensuZZ+nov6Xp6iT
Qcab4/cGcPvr2HtMoRoO5JpWahVuI44V7IzQw67Mpi+uo6HtHgl1935WvRN8xOWIelgCBSQiiJ3J
iYd6N0kXdLsPoOPY+3XwkihJ1m2jIWds3JIG9yar4nL6e/v5//hOf8F3WmbEDJD+s9DhUhbtF5nD
P/7mHzIHpmYoFpZ5k+UKgScH3cQ/BOymqdA5LFIFDnzsJBYN8H9CkH8TzuaAeaISZ4AtpFTq/7N3
JstxK9mW/ZcaF57BATiaQU2iRQR7sZM0gVEShb5z9Pj6t8B7q0wM8pGmHJdZZppl2k25gAAcx8/Z
e23rr2QOlglp+c8uOxRmHZEF/zKpkF2IUq/nYdVcpoiPJ+IXq8oT6+wlEmpY0qFkbaeT75Qks+26
NCR1EEBvdRG+5FGhwPnVvIRUOfRBCZJEG0FTZ64pocvGsX/OFOxbUik5xFk5oVhlDZ7kMZ6t+rxs
Zv1XAsyIMPYuHbuVLoWD+fMliyvW7PLeaWECHwDd9EiqzVgNFwqY5jZq4XmQMsQbkU52elEJTgai
C1BiTNq53hH0TiuAtrZIitnY1JP63nfopQx03werhw67xlQmnpHNdxJdIlEfnhtEBprVQkaL4yi+
AOE8HLqsc3xNscP2ZZ5UKxUX401fa3toM4QkEKI2LGlqEUrcfJ2Hy8xsmubkcZRNtTY7EjIINjmP
8KYrH56TEgJ2FlXfpiszehuYeJVE2AbwDb9OpiittYBGIpyUxQ8LSU+gFo0lWNy5uW7o19hnizr6
J3eEHN3GSwJ0u3Y1H1plNZp15qhwTLeLV5nGoD1We+VWiJuN0QBMl1hZbGXYXiYh9GJnz2gzBaIz
9Psga2LYSPW4btKq75yzuRsL5c3IAIVAdTlEaZdEaIBDxS59EHkqvP4sG7wkRpg3CiL/oOS5DOKq
TWXQSwUwIr40zUTdW3va+AudepX89hLR/J4Cndr40igamYtbSEZiZ7exAxihWiI+IKAuaR+5158D
YWKLfokEcVSK4G7KuuQQW4gNtyQn3AhRcvpYQkYCCsyrZkkf0eM4ISZtTDlBLjElmiHE0U3SchuG
OvUQY6E9h/IrEVfjl9buLJK3yQncxPTmCmhWLTw+F1Hb2jK522sD1Z+vFzrfosyc5CEfdbWj+9Y8
lUaV/TTaWpgcz5ewFrXktrQvES4h2b1wH7DbHRsTO7RlhtmRlmci6BZ034mQQbk+l5a8hq1DcgzO
wvB7qCz9DLZgvsuXnBnEeMXGYbmLbEmhERBcboolnYaiEAQKCjlc/i/xNamh86EVYU0IFCTxjYvu
+9APuryMiSVB/tdm1rm9xOMUwayv5kSfNilYMf6Oyc5dInW6LLy0o4bWaGfZ58wEm6/REssTLQE9
IJYgOSyhPekS39MJp7pPmvlSFo68WZ7sq4BjKhAGs8BVLy5IdwBSG1cEsZmV3LlxZQCRMiv9d8mo
46pcIoZCYAdnqraG87JPCSBaKOjgu0Okn326D2L6pgFomV8opaHv2sq7DS3i3xhoG+du6jzM+EsK
kwgkRwtocc9EI1VxrflJ0gyPsiZMeJWkI1ie2DS+5XIhhHXTXIarIdPNL4iduq0oGvO35rgYyFvu
xi5dUps6zGFIabw14q3G3WjdVHsAeGzrtjKBhzF/6Muf1kvvJLFCHb+dAqS7REsVZPjxZ1TaIXMz
A31mpa3IhkZapNvlMR3RpLuYZbdBn4wANImwGqVNxHRFHQkhZ0x2rQxpQTpdG58JD1YB4cLpmnDC
9K4Za3LpkvKLa0zn3oCsWS7RWhrVikvJQeCWizbXW3kQLH6NSyqXl7mxD6O4+OVg9gUvsuR4VbmO
X2MqLR2FtOB0k3yhEHIPCz1nk/J036LQh8sllogwryMsbCA1jJwQAfFbhg7S2Dq+BLHJzt7p5vdy
iR0j9EpDPCEoczlbyG8EGXkbcwkuo2ohwsxRw2MaNchazaS8MDJctque/DMg8v22N8z2N6AxbY1D
ZN6WzGFpRRnmV6OAvTcvoWr9Eq82LUFrYolcM5Qi1EYb9FtHqDldNzWZa7uSqSZZFiS5uRWhS9bY
laBmtbJdT0v2W5R0GiL1NvwNWlD3C3CG30yjnbXNzKO1nZcMuagl8wfaHOlyxZIz5w6KBEC3ty+M
Gs8nb6S5s0IBXa32qjMXPfux9FR1TaJIv2lrHerQtATeoRdsb2Uf1smakTWEfX0Csh0J4vKCsbZX
MNiMw6wQM6xR9sEfxnEixtJbIegtL8YlkY9IdnU+Lyl9GO2RYKfeRd0bkAudaYn1g0OXXkQ6gX9i
if7LGkIAkyUO0Knc6Vanjz2CnY68L5Y30vRw2/FQjkFsrcrAIqc4ivUrzt3pY+6V9WPokkhYIGQm
QzqIz7qR2J9oyTAUypooTEvouoqEwwDv/AoJYxNtoA4TpEVatt4eClLJOMI73T1iPvxVsUXKjRZL
IsaWvMUaNsZ13TihuSWpsTwWL/mM+RLVSL5CzuhOEdnslpbJfWyHr5AQSF5Y0h6ncQl+TJYMSBGT
Bmnw54MIXMIi6bINoHt173GaZQO8Y+ZD7xaAUFdN2MQ7ewmihItQ3QVOT5tRk8pOVyHqQdw4mGE6
1AwgCJaAy5eK7/8Xx58Ux0iYLPQuHxTHT3Hx/MrZ+c//49/S2CbOw+R5sE1jiQKRHqXnv6WxI/4L
4yJaJSkEXKWFjfp/K2NCRaSLCsaBSupSA1NP/ysAttAGSwf3OBpLb4E6OX8jAD5V3CC1YZrEn4NQ
C2unfVIXTx4UKpIlkdcGvOFbOUHPufrjblz/I2X5M8Tn7RIooCVAeJROOFFfzKU/n74A22v+z/8S
/xt91dI59WZ2bBN8s7sijghEELf0/93z/2CV5W/xxyoQFcdRRqxCfHmjfS/H51b+8wb8z2bT12cI
FHuvL+REeOnEpcVciyW6+cbRb6Z4U88/Pr4KwanodBUXw5eFAsrgyaD8PPlFmkyrkrCvlS+1Qv0s
0UZi49YHY0vTd/ZlkGZfTD2ntZB19K8avSP63ARCwjiAfaUf9nGl1IMRzaaAmd4kG9U6N6QJ9HJD
o3Y495Qd0zpX+sZsx56ciiC4xSBCa9LJu+RuWubMTuIkZ43doz0pmaS51SZx3WablaL3O9I48O1F
BDgg3tykfKcvyO1d4BPwTOxYlXTbKWQjPXPOdKy4iKcgba4iOUUXeq3ZNDcybIY6qoFIk/1ZGxIc
sEqp4zb4QbvzDgL8PaTnbBNVIKYSp/5pG7mDEC8nkU0DddA4c763DDguqdHej8Vk3QxBJ/YaA91t
SfY0PUBwjFknrF2TuphDxkpcuIy/thR642pkyPHFhHS0t+iWnDtzMm1LMFQTYoBGXASByfvA5Gwd
ll10EyT98NNr8+mmn01S++xgBAfcY5vV4vl5KOzga8R3OdkQMTrfo9yT5maYxbNSo5at0Zi1v7Xa
orwak6x98IyYNODRbq2bHtcnOXzcYCTOFyUzrHaFaKkCPgjYLK+CFt4UQ0C+OxiGAipSqLUEzzHP
bB3sOYl2mYTWc8vRCC1j2/1K5vHemo1nDxLwt9EAX2l1WvyV42Ry0CdUESsV1WJfDNbz0i72+BbW
s5/U2GATlG8jPXXyRDqdPy8f+Xsko5Mec082D7EGk56MOucsdzsAFfkQwLtQOIex64C8JOswLGAs
UTMo8hQZEeD1nJmY2na49ogF3LrjpNOlztzwKFG0QPKwWcCY7XVdJ+2eeKDUT2TS36bl3N224BsZ
xHgLm8qN5U0WYn4iMy49ovnkqK2V3bZHVnnletzOFdiTYJOrytjQTXAuW05uySFBw7SrMlLh4P3H
hNd0ilYhXtEQ5Vqs3yYFp/IVuXbyyshEso84Qu2FpYIfgSNxKo7wLS6NwUOAkUbovRYjIGkUTMGv
pohMySmc7DUll3WcKlWf19rS+ec0cbC9yr4ONBNSSxWZ1w6cpvPBkiTp1TQPMRbizpK97qNYs41D
rVrcfN0IfzOlAPrRIs/D5DyU7crUOm1fopX6bSWp+5vZb7tutGY4U9CFfkSeLrZhV1sCHp6rb7Wm
9RBLeMv9COCdbsQ8/soQMoFs6cdsG0Ew8TnxTn5OG+cctrx1R2N9pvpxgUiamhR71ynUHqbb8NU1
gh6fqoxu9LzW/R4Qp72xupGetxP3qBiQAPwUKbDhmoDOS+IqhidFcPlF0YXeFU5W844OOYIr3L7a
dqyFPBuMcLo2e6YmYaXcayj1xdMUyeGGenG8HpOovRyBoZ2LkV4zPQB5llaMKEQt+zXoSvsWjh4o
EZTTPu1nt19L3WCBWiybV2bA/Vez7hSrWQ9SZ1XYttwgji0xxA/6b4ujPFinrIxua9Unv+RsNz7J
C82WePBmz6OBss/25K6aqmYPMSPMN00VNxu+KjgFdaumIWBj6KSPEN3NtEPDFUm0/JkyiOxN4jk4
iZkMH/nbhneGKOcj5LqaSpAJeCaDuF4ndkEqocwT7wBokZTbJLGRy4XeQTYeAwQa7VA+F2N+lMYA
jG1SITllJsyAPL3d6pNSh39GLlHtTjv8adrWCbqAzg/5kmvyM7gPYzkTbckI4brIVP1jqNuWbaxP
b7LSQg3C6Xjdsgt8J52DIwmoLZ98pf7Z0ZlMGEiyz14GCkMZZxy+UCA/NWkpfuDfRo2X0dj+3XjI
R6eGzCQU9UyDlvmDUdgS8jaDAyTVOZNa6SwjIuw+jYvoo3dTerU8wzN3t3U3lggX2dKyJMI4xo6M
KPt1N4FHXJnZMnVO2+bRGdtmQ2OYf9RSpraNMVpfvMy6jCY0viCZoC9sReVDH+f5vvW6Ys+4KtjG
s9CBPywE35oZvz4unfCyewKX0R5cwFSUyx0Bp26Q6j5O05TNU/WXHooMRjkRBF4lvPjCBjLEBINY
zBVSstEvEb4YxJML84AzFeAic9n8CCucRrlDIGy3CEhmvy2A+K300Z59AlTtW4GZ/euLjJHTA531
F6+TrNxi7ww2nf256lgWXGtwHGe3WQnFtAdroHZHhg5+Bw2Y29Y1Z7xItNNo2ZnRr5dxSbqMcnJl
y7MABjcdfHJEMebjdq0Dzd1TjaoDx/T0YfCgABRFzZCutrWttBSsu5axW/gyXF0+drRy4DQkDBoH
2HZbUzBXKD20ShED12uTdKQnkdfERlU84NhN0+PME73G4QD62NKL54Rv+AFRZHPXpPb8wIMUXtuR
Fl61SecRm4TGybZwVsWqKvauMu2vLQVpu+qIiyYbrginf8YiRqCN122bzjezpvfPfRFo9/kSLDO3
ALY2rmb/+zul7Rj8noDubUdaWTvdqsQlw0IN1mDKJkPK7JGM+W6ryTH+VnSNe+OVPYlUdEQfzW6y
HnulWY+JrKZLvlT2LqojbTORRL1h8MaAncSziznU1BciPoot1Ld8S/7FePly11uJbLVsXPfKSPWd
XhQlH74mOSNwW8DLi0riWzCylzyIu1GW+pmDwGhbeLRg8qk1t1Wdk1mtdCiegACmY8eQ6SpwRUjr
EdPU+uVZnl2BBF6zXOoK1zqb3Xi8dJoi2KLxofVr4XpfMRRJr/Q6yQ/g/OyvXgC8oA3wnayWvhSM
L4uff8bNlzYl4zg83FAIPJMA4YmBl5zFMrNDD5xO4yWbwnQwqqC4ctQMNK2UXciQrZoeyDqT5OCB
w9zOQI2ZSKeEyACHX3Wpk1yR0YYD2GQybHU5A/ZhhhfiDAzdVTVe1U7Dp5uIGCjwdcncbpxzJ90Y
QgXxyhXk4fBt6g+eQsO3CqwGdVhLojGIpqK862g57zo2HGog1FJn4HDaq5qZOpoAu8cyyHRzGkgL
qRFY72jKkmdMF0+7a3Sd8RMdYCpmi2yFrGdErocNr2YrSdadX4xLbl8jh6l6RnSiyB50dAjbvGJs
a3qx+PGiFLZy1J/WMOg/Js9lujjGpbnSrEVQj6RyG2OdQgKGGF6ljnO0B9oKbjspUPUGrQNz6lGR
556NU7jtkbnTNTXnG91GK4SXO2OwGvBf7iwS5lvSl6L+vGs1mOr8o9eJibt7Vc514Dcisfaxbs4H
Grb2fiDLdLmiKycajTWTwehSzLHRrLs4vyXRRUFYQ883V5G2b2XZEnAkJ+P7VEzAF42ivoWQjZMk
jbUz5GTXHeQbmrSIdIZEe3br1tkJq/hqdujEAH0F51xGSpetZOeUYaN2rqsG2lmhsQ8CRFUkJrVn
KOMV3olad7ZUiBEqLknrMZquDQZ1a1rI+U+n0H4yEL8ajcbcGeOQL3VbfcBFT4LeHN8NZTSvlauF
PrvVnhvRr5k7FZsQkStdaPerVmAJbRN0n6u4qQP6HUskh4kaR3dbBKiysraZU3G9EBvAR3YGMdgw
1FEHEAhbRCHgrJA2bpxhewL/1u1J+42+h10v/XQU6OCnjqBkenLlbYVpdIbeoNcozY3oLErs6roo
0uqrFqbFiq96joe+QqnWO9gnaCiNm8yt0kPXTzMh9l66t7Ko87UIKM+G8Fzr2nLVfJ2EtroF4Zhu
kcc6iONGlW/s2ba3owOlOFBk12cE1u76OuVIrmfxEULPhPqkJfxSzTntU81E9JBJT22GMjRhxbnd
mKZnTfGD8l58o0fqXgivg06nDFky0Uno9hllN1wH81Qe2gkJRqJFza51aYobeU7wTwqeAje/4lfc
QCn4YUVWvfTT5olmfJvcFLItdzAr1TdbUV8xFYmMywmG5DfAPs4RhFvxGEyOHqxqck4e9OULaYu8
Qg/iRv5YFN1ZxJTsIsqb9hEGjfTHth6OmQz7s0Gb0p/Ql9HhRoIft+xa6K1Olf/KGzI6eltYTyiN
SgAU8IOOIjWsc9WiNbEx06IE6AuLs25D23vSWuveLJwchrAUiDygP1yW2vSc9o771SidAsXrTLRl
mM1ADbMEXG4+gROKZnRGEe3eVaeNw8aeFDtZkiU+cY/ZqrIdnZ+Xr+1x4lSBx8qcV4NwCUit5g3A
hTstQ7RV0EUM2eVXNG5c4qYRdaWiemQQYZLEhOgBSaVTA36hMt6Xnp3flWlenrdzZhwUPOKCej5H
PAzHIq3cjszHZtByn+OSrT1PbYaceiAqQXS2+9Bq9ZJ7iuKPU8ywMrQ4uEcq0J7zUcyuKRWTp1GY
5X1Sp/XXqqtGZ19p8B5WMWzjFBaPJMU6Jd6Lw1Rb3DBRHQqYiAzwU2UDjeigLR97o3sOBxeBG+2d
89FzizOTyvZnUek26a4kOdKtvZzLHopPY2rZvkWPv0YyVZ6nPdmCeIuq9hKJa3iZUAytmNElzdZ1
ZY0a3sa8oQiC4P3/ReACSBK+ad6qg1CxQPzmo1c23XWq02SwcN4+jKox+XA5guFGHtw0lVn+MLXq
u8VU5DuWgdu5w+ywcxAlbDT0CPukntnZK82Exrkk+nkOUC/ME4rk1GzpWBP2ZUedvpv7nkRDnnj4
KKW1jyLbIc3TRoFABLlziHKPs2lihD/QZxBGxk5Iv18DShWOzh1HHb4n2He+L0npmyr0Hq3RGs70
ihxz/hQGtGPd3gKS/OVkrrrqy3bC8h30JK2iDOe+TcmFR7rgnqBQ7hghD3ugXJB3NY+bYgbOI6ht
6y7uaewmXcwLqzyQJgU11RQR2CpJj2vNyLjmDPLAhpxejdVsH2v8F6t2aO1tlRXBU+ml8zpDNeJr
tZlc2mOAylVCcFwZiuoWjlq9Dvuh+FJAkqLC1W7yPG8PrTvlNwHT6mun1kPIYLZxyUzA/C1CYj/K
ZADnDKf1GJBGc1XIMTrPZCpvrQrdPzafmcChb0kBRipi1JWz3W77irnx3I76DSx4mxgVLHdlm5Z7
IM3ZbcuOu2I6W209r9f3Kuvuwo6c19HR7aMZltO+HdT3iIGrD4eeLxaFINmEwJfJa+/PKeWc42Ch
aG7COqX+LYvfXZv0MOjb6oeJM+5b47akC5J0H6U/Sj1J9DNRdQEzjyDZ0C0ZeNga464ztHFaEzgu
vcs4Ixp4XRY10wNTlUz96mKcOZpFCu3ppLK7IgdtyyDO20egRDcVLaw7PELP44gDR58pVVRtqqM+
Dz/BvOeIeowcxKzkkFQjt50JcT/ksSeW6CFfQ7V95P2XX53cfsiRm6+tgMwjqkIAwbH7szFiZI76
REpzwvd1Gga/G+0nhyPISEimVPoNNZRN54w2kda54qflZcOZVUqTEaZJIyUlPigMhN97WvA7sk15
LXXNuGlG73c9WtpDyKt3bxiOijaSwRPiMTUGm8YVzkpjWLXXvbEDS1YXG7sNe6CqdAA+boS+7YJC
t3CkDerCE65xanK3gVCR3O4qf7Do3/Uazbi4Knkm6z3n8fwTG+abFrW7rOYJHK7QF+1TB7gzypE6
yVH+VIYoGDERrmIAvtssrLLNxxf23lKwGBwiCgwp2fpe96n1xq5oPwouLHLDuzGx+GQkvbjQW4KQ
Pl7q1H/tclXCgGkBPdJjxZN+tUgl0zmAwH6hAM2nWZv6tkooOXl4V3U45ntyA6a/bZKzqCFMhDbk
RGBuPlmU7HBhaGXc+BO5vysDo8bKVrTsOJNan1zfqcd9uT5eaEYYDiwNyz65lbD8q7mqNOUTKmou
wG8tYXNzkwOSgZHoF1VfV5Ogg5jN0UWXMSX/+P4unfg/nbsv65sm8xui6JjRnHTqp9CqIujqje/m
Gg34ggu06+H+40WWizhdxDR4MBfoA9oE4/XzMgo+F61nKL9FjEHPIKKKCB0zuMwMffbniXipviO8
qFQUyR8v/d7zYxpwPHSyOJbUkddLe9IaRWiYaHsGohYqUxKlkyyNYEfTlwRrcipWU0R048fLvvfq
m5ZObc4vCx+K0defkxyz8ezSiVnWqZPsKPL+nsCl2Q9tnlrP4fn9eLn3XkiTPQbuA7owYZ7c4FDV
ukAsz3JNK+9qo95z+IfERjzbJ7vMG8f58sCAZDUsTuBsNPrpDZ3nf39Le+6Gn83LszkF3a+x5dnU
mkxgJkYMbruz/hSRhOm3TJT/g4fWJBPGsS0TQMubl8Yx23kIdYVpNbRuJLC8iypki/37m8pPuIyv
dAafp+gZC8N2Z+VsPS+7QE/COdY7GNgIKapPfr/33kILVS3hknTlIXi8flwQ1hVATgc21IEsE4wl
3223/P7x5Xy2xsmmRj6pYfOhVr4w2gtUFXvLzT/DQSw//umLzvMHHZRHUaKifH0dnpcgyjBa5VfU
rhdhpxtHoywYlPVD/DXS2GHQ7+tLoBQIRxMrDHSLz3a0t6+eCbGHEQrvn0fr4mRHs2SFt6b04EjD
wF+10LWJJUhrEoMTZPGVV2z+9r6yHtpTjzoKQenpu1dzrHInHPF+XowUKPZ0AznU+aSUePuCm8zQ
ISfT2jVwkZ284F4o2lmlWe0TBQbVtSqhylf9uZMwy/j4ct5ZiYtwpQMFD9O/c/KYeE0cz9Pklj5b
G5J+rTkjyvmuUsnDx+u88zMJhLTIaeVSHVnLxv3HrNuu8pT8Daf051hHKvikudk6SYvFjXD8eKW3
eGUXlvMfS518Y+lR2YutGR9979G4LywivAd0q6vR6+EV9MV8P0nqMZS8gdrUFt19XSHYtjmybtuZ
BOqE6e/eaGij5cqkAZ5buCGkm1QgikdcmEM0XwQZ50CrLkycVEyLOFchSDTapD06fTZeElNAB5sQ
o2xNmw2aqR3Pn1woeuLT148vOHM9nRdAYOw+ef0IItRMr+i4p03UPnrk0l+K3v0y2Xb8lM+dc+yy
jPlphkwfEBRg+ImeyWgfbEzzsWQyK+oqxWl3nwccjFqbOOgy/1IN7sUc0FjKy7TeNukSPgBFH/ZC
YmJSGkoMDD0RlVqidevRKi2f2fawaVsAFqyTbGjhOeephZYhSSEUIv2KNl44rGcnHDcWG4zH3SKP
YoVoU//hoPD95KP1zrNmALtCwcE3i5L/5FkL8r6m+pi4LwkRnb3wzAO/+uiHicJBOgbm4H/8yL0t
eEwTfo8lsbeDtzsteDDs9v1Q5aXvuS1I3LjMtzXkxHPbrNp94IbteUTr9Q60cXj28crvvL5Uc/qC
Ukfq8ebMoUj01qLOLnzaXNPX3h7E95p5zx0Up+T546XeuUgEHuxG9Dr492npyFyU8+bUFX7eK6Yi
uJ0V7VoCMfFhq4PdpLG7bhiwk4Vi0LT/ePF3rpO6yiS0DkMIFfTJo+6kIeCwsij8JkDaWQ/FXbiA
kNxkUn9dBljLJiWg23C8Qsf/eqOiB9SEUFUyHz/+4zQVw8ZwEcKTgWD+9WNKuYFgCmEUp483MKUK
xHgX9l2GrqAbED7SeDWTq2GQ9o7G06+/vYGWviTuGcICTyZPP1thnFWFldVclsxNX6smcqYIbhPr
JluS1D9e7O0LyGKUNpQGkoH26eerRhsS2V3OlWnWXWRqj7AbfiWjeYdb5pMaZHmXX5cgLMWx1ObS
2PNfUEV/fFfIDI6nQkOIAbNja9Ir9UpJCFPWz2ClsbpnxmfV6PsrAsdExra8dKefF6tyXGg9qV+L
/ph61VM5iTsT0StWOEJkos44//huvn32LZ3CG+ASVQcrnjyREhQhaBon9bWuO6Ko9y0rJYBZ/2SZ
twXjsgxHQ3OhryHffP3g964+xjF/tN9rxkJLgupbjXwRP76Yt7sIqwiMLezMOiaEkxcZ+/hIyrFI
l+jBBbXoYrjqfjuFfZPULQN1d16bU/nJLmm8/VKyKhsH5k8JtuwUBkbmLfZYPCq+J4E8DZlHG66o
UjyYHlP6uWCI3UyEFaygSaTRGm4+EW8Q3fftWIeHjDnyjijou3mS9RdcaqC3qoriYCkL6sWhiyzO
vvcMCGjgMuQnf/t3f5glU55hIIb60x8GSUKUMdnIfLrTxTaZvOSojfQ5P/5h3n3K0FXSUsIQ9abk
zC1iV4qwzPyidcAHl72vp+LOddrPqpZ3Xljp2dS27EM2Z9jXj5l0MrOo6oKNaKxMhCxBdBhtfdx9
fDXv7UAYsGjDuRzKuXevV8FRYYxhp6WIh7B79w6fKegYGE6b7Adm1r+vojkzIhPlk7EARE9PqICh
bJDnvKJTGvxa7p2K7ZtcBY8fX9V7L8+SGuIgyeVgcPoYjw2B8HPJy5PF0r1OJ8GILZC/GLaUOxVK
9+eQgZ+kW9h88ql6b89DSGpRV9Mpe3PooXWqR6bVp34Iub8tNOzF4a5KHqpkvmW7/mS19x54jj0G
DzsnyzdNsoxrdGy4Pn4VVuk+t6VzMxggSz6+mW9ghsBBdW6ig/sJmx3ypdfPiNcZYydpuftuN+gP
MdL6HUnz6NESs8+YzTnDfSLcct2VbX9VT0V6KTMHa5mLpnOG8MBgmexlUQNgwryMHqPrks9Ot+Ld
O+9wwubNBPR7WviooNHlkOd8bUaLMUFbP4nWK9eoyppD7LiPHQaFtUO0+HlWmPFDOvTNIfDK7xGK
DnxooEmG3DrQRfJW9qRVZEZwHR/fyHfeNWbalKCOYwLeOv0gZg5/h3ik3B6K+Vc1i3anV4gpgwz9
yvT08Vrv3I7FkLnUFTRqqbpf/2YGfiXdAhXkz4H4pdNw2ORSf8JnVviOVyzp2Hb7SYXxzkuH+07A
ZOG0xUWePCa9yiYSO0suL5FfozgEVYdqhzmGmlcm6JL7Wg31BjVG7//9tQpBF5OOFAXi6U5pLU40
5Talz1ntEgCGoiud3dCND5d8+IfJleHf120suLQBSCjy2MpO7q7NtLGx6tLX9LBeT6JHlVCY7c0A
EczPbQ7SH1/hO98c1qOGMvmwUSye3No8UFYUl9zasQ+ZXFhq2Ohkd25MFLH/yVIeaCjXpmCEZfv6
0irHitu84IgmvLK4JpEElInT2mdxJ8Qn29d7z6jJC7X4EJZO/8kz2iOJKzDTclbJuzuQd89S1ndZ
w+8Xh/WNC/Hprw9HbGCYLgwovYxPTl9AMTJrM5q58GdjRuPnDF/wx24q+gCfLPTOxkxLHUivSecZ
G8fye/5RbFczKAs94AiYhfIxHMe9O9d3nzwSJn/GSUH/ao2TZ8LTkjSxsAL5CPrFiniD6gi/UX4x
Osx5QUbIYhzqcAMGVYHiTcL7clCEQEhmtR35BjT/OtSQRcyk1yKCXiO3HJoZqKDYbNVxtqzoxvBC
Qg8m8AVBpRf7vEGcxemWsNI+DA6RdBlS6CMkD7GgPol8EF9mL0dsVQhgc0uG3V7va0KpAQeFV6Qa
UB2WCzmJ0JyraHSivVDNdMgkEs3ejPKLnhhZkjO9u7hMmzV3ON0RSYjmJ0Io6CNOzFflMFfboIsk
YuEUE6ZlxiBAk2738e1979nkK+4InpPFWn7ybMIFrNvJ5tlEJvxUj+2TG1VXlqntzLyEOEOUz8fr
vfeGU3NT7NG+ZyB0sp6MpqImobrwybVZek6Xg5Eehrb4pHh9O1Zb4gAMk8YfPQLbO1kGGl9kqtEr
fETkN1UVKzSD7s86vWcIfYEgZU14JXbe4pMjk/n+unRpuaMcrk8LMq+CEVsNkp5IOc04dHVcQsrS
bjC66BnhxB5nnFrmwLrSvibuEpEgxDc28hrPtkTlL5NBO5h6p+1EaxXrAGEoD1y1Z97JBNtLfkhB
Ws8wIgWE1xhuvFbY9F6ceROK4NZIgVy5s6xXYEHIYm5n2BUJfx+4aNUzng9xnbwkvYzwKXB08b/n
s1xHTZtsHcBeD7UpP/sp3vvFbZNnzGMMxw+y3LI/9ohYx0RepH3hQ9edmC6tpkHfp6LtP3my3tuL
/ljntDDqqz7PSpiwviuXWBH6DWty77YfP77LZnO6GdkmUHdJ0sKC7H99MXptVGUN09Rn6OSup4Xn
oRPClBJPFTXTJ6azdxejX8mZxcPddnqIsBWbUZHxrmiRTdIeVDFQmDsUoGip2/iT2/feRmDT9udr
gWXvTfGbTZNpJ6iofJWoG2jBBP8G0yPEg+c2RrMQ2Z/cSfHec7HMvDnAIiFwTuc0c1Nl3F/qtGTM
QO3NBhCAWQ0Hg178pjS1yLeqGhxS5ZlfYmJr/SnE1BCWcXHhhuTXeqU13TtYgrBnBCE8149/6Xf/
emyItJHo33qnG+NAYreWRpQ5Q109m174EBn97Uuk+H+wDgHZGF0QbbwpDppem6IKPZ7PSbSimwPD
ZNIGItLVJx/S98rWJfeBFsvyH87Je2gOHg4OtJd+i2ckapC4DsWNKiWpSeIqK+u7PPM+aVS89wD/
seRpwZrMFogOqec+oZp7Ms2esb8jbrePquw/OXOY7z2/nEiXjAeyaOglvX4z2yX5ax6dnG3GmL63
UfUbYLa9hhPpEsAMbXyBZ5GYqRcEyi5eA00sykyF6A/u56NFU+UxqEG+dgaOBVxt+IyiVt2Gs0c2
RpGRpQxvYDc6g/vgSnZNaK945nOtGcmFXFqbpfFbHwzsLMDCxkr/npTdJVKcaksU1nPs9jjxJzPe
dvlk3FaIrvnYG/KTp/a9u+AtTl1aHDy3pwNYAtKbpsCf4M8QR+YWTkmrW4+ykmf0TB/beBo+WfC9
n3hxZiGUcWi2nt72KhHhVFMM+TEQEXRxnap2L+guM4Q8uSJcO3v4+IV50U6c7MEoZgwukNeFY+bJ
Lx1qU8aUNMt9O5+9dTR09q0Vif6/2TuT5biRrEu/S+8hAxyzWXcvEHME50mUNjAqU8Q8Aw4Hnr4/
MLPqp0gZ2VnrslpUlmVJCAw+3XvOdwiXnuxTXOX5A7BgIF0WyskXu4AXwykrhhlyK5K+nTbCnf7k
MfzmubPZWCzQJCdxnHhzUPKdyQMSaOZ7uOrWJm4n57yM2TZOadV9BfYy79FF/vjkQfymiIkqgarP
Mmu7786+kbLnOpSM6G4OkbIujBwEqea2C9tuRyCJGfCloJy0YYQTH7qa6MngvLA+y+kwfzNXLr5w
5BgEytBoE7+OPR1phFP0SYFvOYUx+OJrSEy4cGirS/vEk3EP8FbsExYrEL45RWRDK+ijAtuTV6M5
6tsJ5sxjbC3hS/2sP7ItLnfxyCeFYyrbIuqzd0jyf06IsZmy5cZy0hjei2atW63s97HTuBsVD+7a
i06iysxbUEjqkmGLCW1iIHyNvcE/5rr7DfZQ9snB/Hf3TwcMD7q7dOjfFo4ot6V515vcf56pWxj+
aFEdlXxNDC3efvzSf3cphNdoDXCjs2y82YDQdCKsZ1mWIPTH67rxFjefqrOjH+fR14+v9fLe3o60
pfprcnplGXx7/C81Jx/GIuFwICFVBmS0Tpi9ZsvYhXUlCSDIjZNR6eFVD73oQggtuha9BtTPzOtd
XcI6fPlB/8U3fIJvWJqcHIv/jRJYP/VPf6d6XzwVP//P/zrHOvD0Rzx0P/u+e41x+PtP/gvj4H9h
eiKRiLaHyQHlNcbB/GKjcqKK5tloR+0FPvYvjoP4wraBT4A/Ri2N3ej/cByML9T32JxSsXEWdd0/
iuh+/20vTVaqmobNxd7l/fjmhBK/1uq9l+TPcRUxVXtVGCQex/tXT+fqr0/4Q5wD9yIoDFJDRdn1
7tSbl4hACG7gSgLHFtaR73VZqYC4xOGTCsnv7olrUK2lhoY6b/n3r04/Ua+FZBOB8u/HbICdqF92
kgBop5k/WRZ/cyE0T0jVlglIf7edloxFv2pnMgO67DnLs+dQS55T/vsfPzkuY5NVxsGa8tmbqR5N
CNoSW9V7agP+xveaJlji2VaZSv6DR8e3yqxD153+09tiYFTrhYWbqoa5UbRnijAHnOHCO2vL9JOb
cngJv85zVCOolHGmM2lqvD3VuZL8DYKS6308AlV1hulmitQDRryHWoL7/PgJvt+HczGTVhfyDMf3
3+oJYDJXjM2q3vsN/CoXO98+BeMbVFrypHsR6HOcwoEx4ZP/+MK/+0LoGSIwfNk2vX11TlsNIo/L
el83SXU7oOYPbB9vLbo485PxtaxC7x4o9RdmBfagjOpfv/p5SIcJ0UtNhxoICBEK0yYVenj7H9zQ
q6ss+6NXY8tjKyK1IecqvsLz3aoHWYzlkWz4/+jRvbrSm69+JKOukiVXivNhWoMCe5rJWln9fwyv
l2zBXx8dHS7P48twfTiTb7sLVVjYXgHjizVXVOtalxoBOXWvrmarmDZ+qFdrw2+NLWgBe6+3qlqn
uelvzMYqj7Kh1bcaK1T/Ht3OVVuVmDXipCCOIzQPC9pmO7jZ84QO9RDNhjyvXThuRDJ0TiCATQVV
zf+F0OFio2ejWA2sGHsXMtr11Pria+aK6mCHafhdFnJaj1Dw9qELIqOawMGOKd9z5ipoGd1E6G9A
3oW3lk1kHfqeRvWQ5eWGrWB5iz3UOuJhG/9oQmZ5o3f47RjtrqfUqk7kbsh0FcN9qzaTles/Usy5
tN/4PRqblKci5KYz2RPt6Uf1ZSTmat2j/OKwZ4YhqePEJuINMHt49Nh3t42OFDptIL5q5FStCp27
mwsmLvJW+pXbl2IVukwucZTgq8RMhW9XGVuOkNDJJGXTo1XIZEd7pzoZOtx7r8C76vkkM7k51Z8o
lvZJRUb6PfKq/MEZMwRJnVl/a5xCfA259zpwMfh+qwtrmPlNMkQV4tZ+D4NuYqwrx8JEr1lt/tCN
0AsA9RbXsH777yGPBtdmU186Q/qsG7zTAffSV7JGn1U3hre9M1fw65Zf33XVacrZ+27bHEU/Y9vP
YwAVjrpBJWodmNH7FVFUyU5GuRmwDUgW4sRQAsZFTBtYQ5RcRGbtQwaPymcHMs4F8TM8xCGngCi0
0fOCl88+7+CFAKjwzgi/KTdZwkOgUg3sxAJmXzR1dOfNmPnQ+CfZdx9rMRjEkewNO04LTExE2+Er
b518l5RCr8+NQdb+2olD+RiHteZvhCE7D+0hkUOBo5ftGWaM+auHbedOlVnxLFxyg7jHaYNbMVyY
7M3egjz+UCHFvzMBHKUrHERQ0VvLxpKCukNi/FSFf9YiMqCOKngFfagygmsISSOTOso0OniO/9A1
LcPOgpu9khZL3IxnGmsayM3AxucVP9DtjiSthTJ98jnubwH8ynPUpUYUJD6xI50M1c3Y+vJxBn+3
Q47c0w7QWpFsU/wH82ZOPbRBbReNQwAK3viBuASO4szYsrRwMtb5aHf30u3rb7Am7ZM75cyhquLH
toNmHgmCTCb83GTLGBlvwo6j7HsTifKoQpzBrerEijCAZ+HF/hlJ8eaRHwKtHlvmWpu6ZlzHhRNf
QE5QmyHKFxstb2gwWfpQTsPZ81qwzKSY3aayxVsb1yr+Wda+vS8zB8y/E8PXt4zhse4muaNPgCHd
H/gQ5tErMa4lIO6pZDca3t3OyHfY4n/2Q+uu407dEm607yv5Y4in5FiUjtgMIdkILIXudTwwKI2S
n6UbuTyXPeS/KGOc0+ANgS+72VcPbOEJ59aWoBjS52cFw7KAQJlhBAfHavY5HzWzorqK83pal0Pq
X5psKreNxqjPhnxaSwLcArMDlzS3zG5kQMidsay7tcV9iyJ9SjrNu/To7j7lCuiCKXuDQs5o3KVW
aB7VwBeFgjf8Pvghbd98qtaS9tLG7maGUUHIAYqIxRuhtcD9cddqqxhG07XhtE1g6fmTbTNRti3z
B3gJ93pOoG9ATZzWoUu+FrbMwbvGPd+eGSOuGFxHfIYEpTSE5RTDOp2gpxZiqNbOyKXbqmr3CYbA
FU6G8Y+Y+n1d5iUe3g7XMYLDTZvkl+hOq208gp6Ju6K+7JplX12J6pQbNR/T2MQDaHHDoqnA00lC
n5Q6ZzCIfmXWJXntW58B49VHZiu5fCO2PhsXWdgDm7RVtJWE8DLHsZMINK23QTrZ2w6UyAq/p1jZ
5syM2FdqJWeIwYniCc1uWIKjdNuVBQwImRcc1CDX2xbBlFPeyToKQXOXJamVQ3HdDcw9WsTsMfoM
+kySVysJUd+aKb2OqJTJhRkK/YdvDP1JakR/ZdVw6WUd4FJHl7s0puJX+JF23rfJpZmY8lEDRHo5
qbg/D9P5K1yC8auXTd7am9CTWrNh72eyGzdlTE49/qzwKs++uQ0+98SMn6toMYP0yT3j+aGVOjko
SAChExWE3+gmHbSpI+alIpuOyf2HZleEmLksekt56KAlMbl6JTNvWzLj6IVnwBI3wPzPvNL6r0kW
1AiVNN7BlrMXeTMOwC7W7XKFUUQNe0qHVrsrYz8QRlyPQQ9pGLJxnjOZpRzyGj6R1C+W8OlsyZ/V
SUCp3aUliceKVLVmboO8NqmOmFHT6wCAxmYBu4j7rhDFcWxM0k3dXq9XlTc0RzPvhvVgULrM12Gj
kOOcplEQX8Dik7fMf4U7hjeNGPGeEjIAs8FKZBEfx9QHXUqkSCi9oyXh1gehM5iuuWIvTp0omPEA
PHdTGkPqkVnxs7ZRMxhJ5B6U59awjyeoJOxubH3TdIp5ffKWKgT8n76/Kh0Xu39qQddYdV6UUt+L
W2sN4cyQBXNP993L9KxfAYq/HVNTYYI3nIgdwhRaCSzjSR7LPM3WZDr8sLyB/LE0hexnFoFlU7kR
DuOLiUNe23aqLVl5GlFjboHPyRLTjnEqzKBKgQoNudfvRYOeTDXhUxbbGaQ7kcE0ohYMCIf8BzIC
LgbWaCNQEdy60hKDtiJSbb5guEZ/RLmLeCszOi3IXSIn0lzTDomydW8LtZv5zXKYvq2I3QmnJQuO
MH5Ye11zw/uMIg3s2sn+LDL1fQEI5Dlnf10Hhi5MlMK/7rC7GTLY0On5vmEBXTtilOf4T8ju8Fr2
CWDAkouJTg1ZODP7isyHm8eAt0/UwqIEgsBnB7V3Zdbl91AhQHaGmPidJNWNoG8h4sr3bWHAeCNc
MmNOHV3y7fPhJpxY5j4+Yrw7GdKWQePDlQz24xTe3jwAS9pFNNY5yTRswkpAVSxQLMdlGVcnzQJE
8fH13nfFlgu6ZLl6SFPwn745OZUtGxzLAbjMEB7hE+PmWCcdoaPrtC2eeoxNm4ygyEsHiu/Vy7JD
yiwt4FiMxjY2yM0Ermg/QVyROwXg6pOD3ftSL78PVQnKMxeXwbtDeY2XARPskO3jorCOg+yK58rE
6h+M/dgRIEWaH8IdIjooS6ZGfyEd9ppGxi+uYahDky2e2MqUR0803noSnDy7pC4J45oG+2SBHDkr
aUCeZU7nk7PWJHXQD6G9jxaVvwkCr9pY8Mhv8X5ZT6ZDvRikMvBrTzPc6yk0WIDDSaHMAMb8/WVV
LEucoatxzsRnNf/3VsjlWbCjRN/p2D4eiF8/jmjAbs/qle17ZCdwCLoqIEuKpFbTemyI40G+TyyS
l8Zia5M3ssIB8k+1s1gx6XUhYeaV8Jm++QUoN0aHVlICC3pKdrYWVafaGj+bBt5VLLgKhQrsFrio
EDYsg+TVOXtIBhk6ZZVgCWPz7CCjRSvtkDgnfM4ZTgZNaEo5PJDsIR8/Hg9i+d5/OQ77bFHMpf6D
7O29HY34bQvB3UgzuBujcJ9blX+mhaH/vRjYGpONZU+Xvmb7D+T6PmT+1DxrtT1uQEVDjuyrMk6W
+bbtg4bMLnMT9TXbSStr9+y//bO0Krs/m3AJedJCdHR/VVz+W6/+rF6NSJGP5IN6dfIHwsin8pdS
9V9/6O9StSe+0EdizjX4ul1UmpRc/iYO+/oXdLoG1m2KZ1TGHTrZ/ypVe18QDtKqIF4SfSaK8tel
asiH2BmW0iWDBo/t//3fv2Bzuzf/+3UB+a0Ml8oWdAALJQidEcDWb1s+jSI2uMk741TWJAWQWUkq
rdq3NoUC4n9K9BpVPMHFSTNDG9nyYp4g3ikmQazza/sJ/GQpgLbrSItBlqbOjG8JP46VniKxRBT7
YcnYIpeTVt6rJ/2b2vebJY3gkMUlvjSHmTiQsbwZzV43EBHbzu0J/626MeISVj3btLNJuvoFFCNO
xh9fkIX510HMJbFQLWs2dX2Ht/mmaaUlORC/oYpOjuOfEcgEHSyXrC07hH1Ro0Pd1Zq90er1Nx9l
KREXgyVda+87TDxbO4KndAjdZAENSoxfAbRa6iiiB+vnlYlrbqqSmC306MZdLjDK7qywrE5gSDCk
UdNhjTCysHWCpiXAe2Vjts620VjyrDVHqhsSZTn3GbP9BPeQjIu08biUTzki2rRuuBw6bIAQODY1
qhIOb4TNdd8NwxaJyERKciLuWsPkIxhNlt7WZCs0IdbFDddD9Gs96hgrN0qmaIMkYYw2FHXUlR5b
OWbTOBJ3hgGEN0jcjnuDJtR802JYopEz8jMUqF0FplbU34Qcwd845NPFlyou+EX+ZJsHNj2xum+b
Bf/EoVsYdyIFZk8XlI7EBdpBV9uSfufUj8IcyvjYtx3fX0SsGuU0SC43c1uKO0yyQn2tPYOYblP0
PLmkwyMaTBzbqkNbe+wwJQ7kGeKQxqXzWvJv6wHS8gb2Jiu4mhuirDRoNPEVWalUFCuIg8DoR5P7
x9prP6VM4Q/DxJlHDuSIBv5I2ua6wRqBWou/Wu8aHhJh0bwFx6LV9RiPbH321kyYGRD6zBxWdrJk
SSUkXY84OPpmviU1gtcKfl8YJ9QaeXycl1fiLg/HhxPF+wOzdPIbjdpKkveauwKWNJ7HhGRfa6Th
QA5WDF7659CwGjC72EKIbcxhhVJgCVpU0O66kiLfWKEbrXPCa0HQjWq6c3rRX7D6cDYrUsB/QEOH
6ilKe/t8miLnQZOucTHKOr+C5hg9CYojewrHlrdKROk+lVEmv9YmKZhbgzSBUzwSHCZH2XsEIix7
+gJaMAmoyrHVBraL/6Ah2OyvRTJrztqWLp+NbF0e75gUTnup98qm/W9HWolcZWhMAxqc5YHRpmpg
aeTAFop3l5hsEp6ndBrqb/xjkT7XalQ3SaFT4nBoma+qiG+kE6UYVpycjTuyKXg9eUZscaCFI+82
G+ecMirk5288GQYXiWkMyqyuxnDb6aQwP5I+rm7YzTMQtNnlAScCodMuAz11ssVMVTRUHed9mVKz
TEOhrmheNPsBXJs6MwEbRzBJB65CkSydMbZ0lAaVSnku8OCJ8hpgVZ7IExPtXTbPmvYAO3tuznrR
au3VpHx+Sc7xZLyfC46R94mlF9kN6R7tXhVa21AMNc3DTKScDOap4FlypuRZKn1k2+n7EQ+CHlS7
D8kLUewa4EMd6wbV6erlQ86UxosDqco4duQyKIj44W9Ro8kcWlqVuEsGzSDHzfBi51Hl3iAu09Bn
ovAiI6v+cM3RID/cY/OInIVralmUKridUZt+b412jIjDHaL+TzP0+uxrywxhQOAOZ7u9rIqydDz2
Nlrob9wcyudGZMicAmyD6bFryPJG89kaFynBrOqrN4RN9tN2SyGoQU1NBIJTl0JcFqw/cxOIAabf
ISwF2Yl4vRxdP8TCpEaAL5b6vobE+nuiZrTWSeRdlCghHm05hAse9NZFqz+ujKIa7qdq0jZwb2MC
zuqOeKUoPpi5H64pzCeEXiaIoAzTmMC4u4W9p/LjLNLmlOQ7yugcNbcWBYAypQ8xkbueE4hc157+
0JEdvDIL/btGqSfoiZQPsqkEqBmPytvD0ot+5F3o/lQRDB0C18pL2FFnw9g20ybLW3UNjSX6bpuy
3BQsUmu2feYNTbfyu2HFxVaUOuUmgOxwk3q3vfIjAKZunXE6AQCenyd1lN+LtHMDX+/67az1lACk
QjMO8RMG4lhfynwuzmwqHJthdPNrpvX6e+oP8a208qvR1VW6axvIbs0EgEtn37mTZKXeRp2T32PI
6aJt25flGZZD6r9ZM5PU6mdbGBdJQChqCf3TpXoDtLq6Y9GpH0u7qON1Oncl8T169TV2nOXRAuAi
lsAmOMNxCY+sHWUSIyoL+JNu95y0ZCGS3WTtxeLXAnkuLoBhutY6Jh4YhODEdmC9hGhSkC2qnZc3
09LlMqvDQuncRrZxnYZVvdOR2qwBitWPadZSfSJxyjmUnL/kZirc4aLprfDWr2Nnp3VzBt0NJR54
gNlD5+M4F1rcNycm7GmPwHU6jJrhI1bLxs3UtcAxhTWsmmFK93HZOXcykfOfup6nJ9/ziSQi9Ooz
ntWbsgL7E5xK/OfljI/D7M0xqqkK0wMeD724rymnlEtZdzRZhCyNknCqy+oUMsr3H++L3jRJX666
qHjwI0K4wkf367HKCufYjUfbPzY5s2iCH6VZ1b1gj/Hxdd70fV+ug6kN1yO7vUX18Ot1ZFw5Q+dH
4dGiTs6cqrfM2aWqv9kqZML45xdbWr48ThxK7yRDBmNYi9gEHj2ixzZVFVuHF32Algz+5uNLvd/I
UiNBOMteXEf/9raR3kS+W0OWBqlHku1FObD1thG5Ugnsq1O3qDD/8fUMziEGnwmkLvttaQbnH8M2
L2xYuXH48NcSVALPSlZ2uXRVugRQ0CeP883Rm3fHzS2CXQBovLy3m/WpiKzeb3vr2MJdlwHQKjY/
TKiswKVa4iyXyBZzpRWSf9apaat//JHSCLR5zjrSZIHr/NePpyotkhXyzDkOQ7LgiTTzoIzxMz/2
+6HAVdDO+RiAbcHJ5Ner5KEYyzDpnCPJQfCWkjLZud6nWtXfXYUDpQfDgXLGu3qN05MLb2vcy4vy
wknoIOE5/g8+E/JxTESgnHY4br55YllDdxhcsH0UYZsAC8eaRyTHSE8eSYdx0ddKzp8c6d7PX8zp
zGHcFg4zLvvr4yMUPpzG3LGOWhU6j8ZAPsWsS7YiA46ITUmKtgBPP/OJfDwi3s8sCBGRzACrwOj5
bkTgb0/0uYYenQ2M7rBinuwdBDNz6nifOGt+c4t8HEib2IMj+n07WbrAsbhUIY6qJQ4OTkV1mjs6
pLm1FMCXE5xavpp/fn94EDyEbfZvGBlSJ+E3JnHomDvIWMoC1USue/GOg86nI/2livaq0sVQ96lO
oNy2XN9dSHm/vsRqabvqzCd0azvfC1KjsHG1uXp+U8u5vahStDsUN9kmq5F9Hb2/qbuQjVThliKk
xeGiomEZie5P1P0mu865pP9P0mD9mR37/cSLG8XEFMGMhOrvrXOjTOwxmbSQL7yghL1KwqT+tkQi
ExuXUs0LUp9t/cdvwng/dhcrPftKSpEI0N7KYiIi7UTIGnfUPI29rvJMzg8g5/o/vdZgySR0evne
08S4aIa8+SYlZPi1mfjqpulEk4OjHeZmyy4p2fWTQd76xz/wd89kUU6iUzN5dy91zFc1Ur3p4pnQ
YPtYzB6bbt1OvxsRzXpoKmUS0H/7rIzzbuwhKlxGA6UcPlFIJ79+Lk3SLZt+MN3kD0OW1lNq8FNT
8pmqpZ7+8d397mLUjWDSQOh4D/1DzeFjAIbyrzB5XqUl7Hy98zjl2HrNKenji7171dwZamrLWAzW
TGdv9kVFphl1F+oTIQ02B8so6fmyGIicEj++0FsKCFJYpstl84CekSX97c6IGIpEObU7soNo4+5K
5ww3rDSv6/EJYrfqTnUqqYRYkYXUZYxp/OU1ARbUkpdlsGrUTZxk1Am0kcMS/ca5/ja7tLB1zaGU
RdXL3OrQdDieN+S7716yY/qy8qvin07EL6wJ+jKsa4g/326FEqD4tVt03VHMtLBHmkangq79LtLJ
Q/v4ob370LkU34BFK4CS3rsGVR/popcqbo8tcuKDB4YhJy6i8TeAXKrTEmjyWf1wWb1eTYwWyxpS
yUVc7xkIkN++JXImIey3tnV0QB78BDsgj60V+g8vBRHHBUFJhllu31dKiU8WAPH2E7EWkSZiTZMr
L02vJRP6de/DytE4ILVJj4ZBJWle66nn4CyeoF+aKCNU6P1wjCyz1rKi33zhR6gxIPxHyV70E2IO
OMjTjT4UVBHnbKnXNDDvOFgMLf88u3xHbeF06W7g779ySbEr+ZuIc9r7SJLoVGeE/1zbhLk+YCJh
udNYDHZT35IXIVtSfgLhdBiTR0VprAvpH58yCkdIOBoZLWYIutDncJGzdq0bWXE9Um24aJ1eI8Qz
ca4gFWnzDqI8/WXZlzNe8Ubo4NdTHZC6aw/Ea1ltfdZnJMyjdsPwva7w+3CAnpMj5G9jZcncJuxp
MOIGfvTQwJmk9q3LsXoy53RRVZNLRfFoqI3c+HNsidE5S7WU8eKreimGTlEWX8lJ8c+u1iBncwh7
wL/SEiWxh6LCqahsZv7t3Lh/bz5lFlJ58fNlX9PUjLW4zO3pmWp5Mq4yI1qkrVOr/JfAY3VTE9cR
XyFUykG6R43srzv0P8UaRRGjuzKKOrupZhQt63bojWZLR1jdZKC6ziLHqbIbdAjdn0TgcBcjgpP5
p0nisXXeNsZSihohkwdKT/iD3Lr9ZI/83Nsl75pWrUitM8nTlFQ0BmpzSUaQ2dapJy5PHYTKVT/H
FMK9YnLMDfpF/sYBJRyisNEsD41KB+1WEWQ0r5psZtXydZQDpJXmZicuy1Ha/Y2REIOwzvhc4ivO
q2SGGJM71isUhNZByrYjqmTopbaa67ImFkAsTvY54gsqS8lBQrhj4p5ZMjTGQ0zcW8i6aqCoqdqc
mpYH0W3eKVxDIqA9S5URAYBq74zSbvMduWZ8YFidQKprScva8LIPoGbP1zdHDqWG2KELdzQc15xO
8GgVnFYCHNSz38/hlTdLlK0vJTg7H/gxZqyMOysV9lMSxnG46QhnQyr9MqycRbVHXI55GF0z9Z5K
sBvER9jgtgxlxHRBWRUbDERoK1atY/MVNZ6z6N1ym+cquqVmbqbd8ANx8ii3Cm3k1V+tGQCVT6Ft
LhuJyGJv51UuQlMjXSqxLeX5oAa9sVeERc2rl+XPdQaKjDG1K/fMJsBqDjI9ISKYfBG9OyE1YpgW
tUanIZ8sHqwVSsvcpr6IkuuubPghhk7tZFvnogNXbzTq+6BcU5MUeuwsu/EqGDvntsqNOydNS2tF
8Fsy/fQ0Ohkb9OLCup6MmipwPLE3hjlpjG7BekwbIK6IPKIMvvYtujkoQ63edL+yMc9gH9ttX9HE
zRNZa2kQhug2Vkzhdnok25xq/ZRTlNxSQZs9ShII3o6FrhMKQWiM6j0KZPMg0/GvFf+/fdJP+qSm
hXvv1fL7ztdz3z/Fr3ukf/+Bv3ukhu4To4pAx1vwaQsi/d89UsOwvkAfgMhhLLGomE/+p0cqvizN
uKVi8u/mqOl+gRnK/o5y7tJrF/+oOfril3i1YmMGRbuio8Fgg0ov9m3VomqqJK4mbzr3y1kjAtob
62naFs7oP6AaMQ+ZIrKPlmlUnzrb4sAyoV54GY0vO9gWsfAJoz2zyXKuLBKDjdY02VcFE7GO5CpX
SUiOD77BgXCkAhBNON5o7qTKZjX4krLUfRwqH//BgAoOxcIoG2ShwNUv/cIiu6BCYwKSkh1O5T2b
CMGSYT+y71XyELmDkYT0G6nuH9mSNPK2ljzkW62sXLEhWEtYmygd2/nEs7RMVIahWulcNg4iIkWC
qBARmkRrnvqbtrCYz8c8uWBi59zoitlcjfQvSVsQJPD1lbnnpqp1Pg/aD3aYyZ2XWrQm6iJOr4ms
uuhV2xxmO4m2cRUOT76hJ0iHC8SSSdYmK4cG8opUMCyxrKeziwiY4NXERhdH50+JzThCJjkJatug
JlIi9S5QC0vtoMZqJGM+06Lplr7YMOtrnRUk2oZU4IW7Ewkl3p3EbtDTmqU8biR5UACtyNSNk+tJ
e16rrip5CwWu4EL+1+n3s+yTfvpkRlhonJx3PlJOlOXPruqfXk8Lf/+pf0kn/C8UniglIJBY7EyY
8v4tnXBf/Hrw6F7UES+qin9JJ/wvUJBQ2pB4sBRzXLbh/5PWvIQv2FgdILaQwvCPZgdoVcum+fX8
4BuUxWAKUkJY+AovwqpXh2UToVAB3UQ/lbpWxc1AEpxDRL1RhvCtDVVvMgKdq2AyJUmsCmIPmR91
bxJFkrskWc1JSed56s4VOk6/wuqBglfNuWU9GD7nrfXYGT8iT0T3hRrcVRI59ldpWf056S/91Yyr
ONwmVQotq0J/fc7sYFkENCm/3mlpDImyT8uTmyqmFkVsa9ubP7TRCqcT/WnlUXIV/ZlMfau8N7Nw
cM860ul0smydcUA5WphLiO0i5xCdolte6YGfIuWdOpiuWTetzVYn8N41h29IzEe6z4MstPPMTOzl
dAAAaJvxbm/xzxfOyhTYIPBwh8m9EU/MK3TECRhLUhoulmN3f0IwaG4daxCHzu3jnVApeamIpEk4
TVad3iTQDmn07VKRkItsZldOiqZhz//FPJ9QsRfrXpkJkY8m+CHsEuamN7QnlREx7OlpMR7YP7J1
LH1zA0TZR8PtkU1E66KxNzOFpxtDz+1z6dOhNvrBNQ6D7zfUAWc/fJgLz72tXTu8a/tJeAeMWaa2
Trvazk95Z7FXIy4sfZRjG8NlEu4qQ3XIM6hl0JCfc3T8Kj/1tcuzHIoxWc46IWqRaRpP/dBH3kqL
6njjJs5805SRlei7kFDOfWY4oG9a6seiH7Hgj3O5ppxMWr0VNunWm8Jwb1WFeKxncyrI0dPmOz93
cyvoo9FN9pame/kDqLWhvI+W5A59M7DrVtqGSBq/63Z0Sye9O8SRXcICT3M7MZ6ibm4j3hx5czac
n03RWSvR1NYFKZPjRukh3iKsIge6WaRFhc7GRwCyyrJqTFeJ3UaBVTXFKnb8HpdH33nBAvMmWckW
4yYnaQmUtgeDVHPvMmWvmXQP0dCe20sa3jzOAcHeF1Yzs/7ZhLYpsrXdrNyWnFXvNS2+Vkhqg5bL
bKNZkdAsp2+GPhLK6ibhNpTTLf21jhhfgDmz06RnTaHph9q2sm0fNuLo47EPMg64m05D6V9YKjla
FJe3o1clJy2f5oNOSCIvKBf3RIx+L3vPWjVG5AYk4mpI5VO5rUq3748ggtID57QfLeeLY0ss9AmE
/rCe5wIOfD3taKivOqsettZc83y0Zp0UWrmKGs3X0G+nMZGJ8U97bh5xaaUIpaoaO60+IwRtM2+F
g3lcI4eMzkhyAs+TAE9qoFL2iUYwaZUYAY3HcGW1qXHFr09PqT1pLVKEvj4g+Rp+1otxxCMcDeF1
PO6JVsTUxpa5jOZ+XzUNanr7tjHzG0Kdz2Yj5KQ66EsK9F3ikIimd/7Rjcabzk8OlC7E2tMn9gs8
/Qieuiet+65pdt6kzlPimQLfHtS2rXMCZkPa61FoPTjYJZZorG5tFPnP3NJb8g5H4nmJ4rtNNPA3
jWGs/J5orAahiZoS79yqMeGkBREcOrT9AKSQdU0ULO1u1ZbIJeTIt1VD4+B9OJDsi26lxf6w99r8
j5ntT8Cx3z8S6QgjvqWHDhM9vYj9Pt2jmozXjArjOoqba0n0meZxU3NVXijPSp/yZTbLhtCtUbp2
2qmuhXWTiMY5VnUfr3hhHHKA+GCeiB/JS+eAI9Rz3BfGPnI7ihZJkwdgYYGtIWU4omM1Nx3T+nVv
jnUQzY5/yFL3JnTaa4Qx+pZpwjtVqTa6K2Ja+6/MK8NaSDeUQW326UUqyJ5t+qzf6byorV41Az1u
O74xlfLPW6Wjd9J6cm6JPowE0ez+gA2k2JKMRfBwWrtgorubjiQcnlAc4NhOt6mZmfy8ynqKreQi
M2NWhwaQfWbAPU/7uxxj1FYUc3g7ZuN5rTXtSpE3eI/Q7d6OfDp2mnzqZv/RicRBDLbDdzzUIN9y
FSDc3nZje6icdOeLNOQpNtaFMKJmN3rtHyVxbRu7nbs9XJu7GuozH3BGb7OIc3mym1G/iA3zZvDr
s7yLH5yMwEeRzxsdOtL/Y+/MdiPHzi39RDRIbo5Aoy/ImGeNKeUNISkzOWyOmzOf/nxRtvtUlfvY
x8C5aaAB+yJRqZQUEdzD+tf6VsBKuybH993yR8wYlh3K+1paa97Na8W2TbPpceKtI/cxgHdkGfW+
yyg23nKaX1ZKuDxqmoWG5Q5nshJrDn8H9LJuYw+NeVRO5gXNUFMKDV80CeWce1uiKcs+qbodpJXD
kEZy23FYDGNfqzEvaBs2szxcIp8EAQEGhCKrt75oDu1YsDGWX+ZFtx6SwtLQxlRzzntCbvM40Cmd
2clnPTlWOJr9aUob9oQxfzGsYVdSc+sPCxtr5pMdVN3TwGQEA3bxNUwlCP75LXNlvh74fbASVTKE
ZZMeh1nssZ8ZGyuJaCqI6V2+TDRuDmRhmnrVo8sc7dSON7Mm5qDtY/EeVX39iJ5Md6aGXaNee5KV
aShEeYu1gZBGpRIn7NjX6hQQ2VzZ2QreZb0p+7o/mXEZ4fsykTN6TvGR0F4Sbbxvz2O8qhw/0Dz7
MhLtf8W+VV71uB6oR5hziyjFvGT9Y5lp3t5v5XKYBvFiTXr9CUeQqtGowC21oa9a3LunDcCSllXN
w4591lwPnf9VaMPNSFxiM9bYPbZ2eRtLTUNSoiFvTvor6f1vrRJqQwdbdWgW55vXgmqaUrqxNexw
jDKGlVnmzXeWV2s3EqD5yBZDrXFG0tAMxHudVUOydXKHQlwaRMNCWvyy7fDux/DKSt3TzjTzyVdS
r2MAcMn75cDaXfUYewI7EflH5bnzkztqWMt6711Iuw4Lr3BfXVpVV1rk6CGpz+y5jEsdhxXjFN8F
ICMEWeCJO9m44Q3LAjEJuWlwxPBc8+PFXJXWRfajVvJz1jX30ffL4ZtoBxo0++RCTtYmC8WW7Wa1
QYQmhT+KTKasoNZVfiT/Uu24g1qcEcr4bJj5rpORDDXbrddcTatH7FIN7YNe0j9QSejtFtdpvmmL
v6PxanoeCMpu6OH209BfZHoqu+5HI70vVuecALfjr1B1+pc0M45OKfxt7RMCtLF9rslEskEgt62g
Cg1hYpsIslqVmXivAEGCGG9OmdFS7tq186kgqLobK2NauUnzlcdQ/PspT41bzdX1iQWyxULaC9rQ
nW5M8q1VxjitCkuyebVa+d5gZjjGzmxvcs6Cr/eY30zuK/fuSadZPBWJMD6RWJ1PGlLp5l7uheJR
QtiPQRp9yrzmJhlb3I/E9AhLH9x+0YK0J+YkzGvERUXw3Jaqp3EY807ByYOUaTrESVhEBpOKo8I1
tZHFED9RDIu6feagFRbl8Kr8ZU/u6AeDbWfbGtTHWj7JbaboBEfju2WNRtVlsv2AjXLLO3ewM4sa
YvStVV5VWTBZ/fehs4hHLnVPp24kqC4l/aiihj1QVrvEKutgjuouwP2a7wT2oyBRGdEwfaT+WVyy
JBOYB2lMymvHO6ZJgbm4YwotXR/zabLJB+o4IRlZW9347POEQxMuKUpjohe06CLIG3MVaZYg4lzD
KLUVUbcswtIxl2u3gRxW8tkryO0GjNuNsNLKGgjEsMJ12LCkpHaArXoI2oYwySKT76NPkwiH/I3u
8TIXfv1CoqZaw1bBL5gWR6pl5lVmeFhrJ46HOF7pEY7dmn0xr/ZVZT36WM62Tiy+8rJ/wWtnXzVn
eegK7ipmZ8+bCXd0qOpuVVsz9Z21rc6amoaNWjTzlVE8pZx5UbxMHQ2kTDjY7mZKvjKDil5R4RhL
sFkEZlahtxfLC4lwfJK4N8O0itIfUhkrY3KpR8fSvZ5yJ5h1gKfO5EUvrpGfyKJaF2URj++b8hcH
4DaQSbs2sqUKE02avKUDBug2ATTWFy/KymjGJL2+AYHgry3ojBy8PWrdtCw/y5gFZgbgsPF1u7k4
XvSptwpuJr0322SU00MzY5D2W8cIEVE4+Rgk2/Q6u5TT3F8I8IVFRYnw0qq7kqrPF2KVBw2MPWHN
SoTuMGDL8d3xhBfkR8WdIze0d9NbPuLa2bpG25+46s68GBK/3bJHtxrWeFW3efJL8xp47U6rn4w2
q3eNVDeKdY7llLBEJo0XYmnSN3XNFReLrdiKbtialW2gYWdHWuDYRDOdHLz3YrsJsK90+Zjc/ivq
48+qknx+KvHQd2e3il6qYaGofirj75pm0qpg5fsuXZYwFu5p8b03ryZJ7PvVVrJBBmbs1ZcoQjrT
St04WVb9kIHMDbU208Oup3g8kF6sEwCuRo5o2q13msELZDEtbAtZxK/LbtBgSKqTzexBJld8gr/P
KvkpJKk2EY1zkAizVcFowQMIErt4z6sM5GyaGgVYdROe41QJVK22IjluJqp8GDFb7wZtau5BfbnN
Ui1WYW0qPQkrUuLvJOAw7zIS4aJTNy9j7+WMP5Jhz8laAr9Iyq3ll9amnpf4iHTobKiUfJ7VQs6i
8q++12e3MtWMX3ba9sclSZ1DLTy1M/NZHvoqmjf2aKlnqyQV6inzg3t8dpalxSU/1q9EJYdwaKv4
JNDxwx6N9cwgyVo3C1xkUYHCyKgY3gyupW06hMWVSmMOASVO0FJYqxi9EUwCU/y07e71q7PG0Juu
NItKDKfOxNpM8ujqEB4AMzZ/egXDucJ0sfLnvGIcbM9lD02Tcsw9nGHMzONwwZTL0aJNsKdL/zvh
ynTVeC5u8CLBql/bJUchtaxGyT/f+sSweXZianX5uBbjBqwZgFja2ZmsZuiPer7n7Lh3i5L8Rl4M
mzumbM2KTkV0YZfrHPBFRtKPC5X32GeateU6jOoipux9kD6Fv5GlyzPbNTvRyI3hMrf+EYqiF9Qw
nldm5NoBtT6hxiAsqAyzgX3Q6ui3ebprJf3YStF7j79YP3ay6Q5tJX41S3+mqUMF9/uFuaQXg9V9
PS1xccsUb2N1r2z2pbk28nwMNbymgVOl3UqS8jiOVnZLTSzPsirOseO+Vp7fbjljN3BH+fi307Qp
DX1LwdcAuMLmPgPBeNNL5owadm7s0N3PparxF3fnmaleoOaIuZcgKUC1NVPOMiy0ogzGLuHXy5Fs
RBuSOGBVtvVoB62QlIisbQ4u82HkSQ37OzZR7zvWSHDT9IoMn4Obfaauvfes5jaRx9in7WyuuEYe
WaJfQQCWG6uf1ly3+CQz+wu7oSUgbKT6hSYhc+tNI1LKwsbLJIgsh/EIQmDvZf16GRwZNg3MBS47
S/mtsTSkk3EcvY3J5Im189Gc45nfaOjW0hm5fXkjOUauhJ2mg4Krgx5VYGVE6XhImCsEtlV+ll3l
P2Sxxhvp2dtmbJIVPuTlBZ/VjSaVDjqmYa5Eq2+6Fq67Rc83+MLK1lZO7s4Bl5zsuYiSn57RXNrF
PErP+RCGyazsozOKbd95v9Qw08rupcAAqK4O28JfNVkZGlmdrYi+/qo7yN+5Jr8njZasm/tA8M5h
kCbN7PnioZcsmR+vyhI9IDEWji7wHLIqu6mEBTpse+VMmP8t91r0g3nQONfXmO0phBkHLuZDMyv+
Ejs5MZgCV3jdrMt2KtUq6dxgbJxjXRhHCCShk01MACaZ9xuUHHx5eU9l+WK4DTv03PSgTRa1taAF
+AHBKbVP84axKKtaF+AoUHbB8bghHT9xKu+eNWLg7abw8IBvlCZHFQoG79XR4Z4ws3yYPZQRyzca
Myh5jeyoRnfotVk/9QTjPls5ubIDCuK3qBZ/NaH8T0/xtj+rO7Su/V/3f/iLwwXrXNL97z/+kSze
377vfSb2hz/AdEFHf+h/qvnxZ9vnfOlfY3z3v/nf/Y9/o+f9SzUe18c/V+PbNuV/EMT/qMf/9nV/
1+MJJeoYtdDB7Tvb7vdRRuMvjMCB7TFw+3uGUfxuLKf/hawifmPfxObsuLb372QWEfn/qLtjALcp
jCIE7QhBrvbPziok4caW9Kjsi6xazm4sl41mtjwbS4EN1u4SHSy7DciGFB0bkdHM0gqGyizJaFTz
yxLdAS1kg0yUc0n3ROAbM3YDGWFKRMmTK5dGkfellmoxgzZL++UYpe7c82zU5loQzTv7bqzv+ClZ
5OYETPtlSMrhp5t5+Fcaqic3KhE+GTyMW48EttxQZRG1AuOITcDl561FMm9dPG+Hyp6YyzvlVJ74
MSFx0xtYf9B/uGzwjUvYLxgFZmIELPiJxZl6l881mumTAVJEO3icsgzOiHivfwyxiJ3N6LucbvUh
itN10ceTYqtJNPs90X2YIITV/C45Vp3AkhOMnGnHW2O6kGTd2Bvjy+Jribep6OCJH+mmdXB+yaKx
KCcoYDiYLdrVSkt0Ye8N6/43YyPx3bdJybrcIl8yN9QkJ31nTli5IqMlaGaM3iI8ID+OQV1bUDiR
7pJiLOPPYpnj6+DO1brSlxyV2J2bOkAz8t6Wfuo0VsVxWmNEcbe9s6w6/nT35KgvO2uGi8uxsQ2l
HotdjvOJcziksTECv6SoaPH8fFuoQj9jq8Tg4W9qNXgZIGWH/YZTQWM19Y3ieZMPTO3q5PPTKtRm
P3oYnHl6YTOTb3pCT4Kbl0koCMSFXSrtn1o5ZY9460Bz+VOzKn3N3ySlke47zxfvmY18MuJdWKWu
KvepX3YHKwKDYBj5YwKk42GYCMjggKflD57JVjNGhwNAuZ/8+dllsVOB5vvtp10Z0WNB99Jq4qa8
lzHdlvrYFUectO26Je4WEpTMORE7ZdBoRrKNp8r/cmKJDqkild0GQnYf8cD2yyFg1i/+7LFBdJmh
HaDK81WzXuoPqkWrHhs4jsLMnzOtNt8dJ67j0LTkV2o6xqvj8VBZwAA2bOnWPuZ6i1A9FXslxp8R
MOmPBQVx7deVPgdDEncfyHzrbMFoYiSjFch6PA5WYl9zODYbMSxwSRxACDuFRWVPLM85R5VrvE9m
710Mtxw5to3d3s9kvicN73PKr9rnltztVYx2tZOiEMeRaOmFPBuzrbi2qUZIjAv4reytKZPsnXc0
305TL459teS7vizri4Ti/VVD5YnCSMXuIVViuTV2N3CxwXZNbs0Ygqj2XE4VHRYUTUM618SUnimk
Fg/+ojvQIXgkdvmkIiR8L00PJZfPa48wcRqUSL9hrpqGQMyjfq7lkJ67RDbPPVyTJ/C/9YHsZLnW
ptR/R9XMXtXgdEe67qEDI1hnB31xF3NjFElxI8kQ7eGAj9tu0WPcer63Uc1g/7IH+ElYDedvU2ZS
1+Zr+1LWxb6zozOBxHIFwEwPxt/GWGW8N/36ONs6PfO+4HBq9T/6csQ8JOkp0/HABqXNjckw2mGr
0tLdmIkOBnxyms86svuj3ozpJrfg1DilNT5kFVfPhEKRXaV68YBZf37rQZp9kSseHnhBouuEP+wb
SrwBs2ksVjwn3aoqpmw3kgnf1lbmoHr0lXyhyyLHsWfwtGj3EgdX1j+ExuRh8QoUhCnSxXpyJito
CtXdXAPfNArl7DChwKHgcZ3+tZgJoxSdFDUfZS4ziA7P9SSHM9y/W41eeDErM34zPZ7/xfabzSRm
jEn6nOpnJ5X62e+kf9GYoD3M09CzUdCVd6qqO+srn65509d5YPCgEhqJwfEg9BZhNHYcXDHnHeqK
awUZIehsvSjPfYNc4wqWGlRPEtlYkczGMp6cmSFXqANQDdvGmb9IxE7cFzVPpRw6s2zXwjL7ZGLI
cC2TB/YSIghNZX7PuDbv89bG801bzLOhsvYxdjv3giMTQavHLBrAgG5e2rL3kXzd5TxwOPyoq55R
rWGMj3laoerx9LinchznHzPK2xxiHQSBVtrjQYuLYRu1xnAZOiUOZm7eU3hN8zqC9rpNNneA2cIA
JjBRPLCz1e+O31efXle6v2YsgAw8upb4sx//QIHI1qRG0dMAnY3Alo7z1Nor6L0dgh8/Z+hrLad1
Q2ZjoLf58FHDi8rJO5M2D50Fl8q9DPCVFp5uXbkkJqHTp1FoO5n8VVq4EuHbN9+8uHSctVXFxaeI
Y29bNlN07o3IOw5eCXNoWtQ+8T2kaQm4ajbZ31DUuvzSWbp/zbyiPUtj7tY9/VNUHGpgszrcZ5kl
0axzl9vkUPbfoMTjJ6zRdxnhaczKWzH2D3XceqdF8+efuujz/g6LY7sGNxkf87HTnpPEdt5Bu7D0
SIYsnHtpkL0v2lSqLUtEWYruVVfmmeJCEQTVtpSlr6SXz0aQRba3dTtEMj4TYwpWytdI5xuUnQGp
8j4koZGNnooPcmnVWYtL+8lDkMZ8N4nT2PkWy+Bs3rC06mEclef7G0geTxjbpetBbZXpys8a8wyf
LNvHJqQTlZTVrYpN8eJ63bCeXA0pt6nsreZkCIm4odY4hE1CnClNuJWoCejr7YNrx9ZXl6i8C4yu
Xlb9OPhPho0xoGxac6PjMnyGrJlY3Bdr6yajJoKqNEz+Qx6X7hYzdxWOujh5kRp52wtLx82ATGo5
08HvTG+NC7T5CcXN7CBYIQdHXePuGEDVFLq2c1hGc3url7ymJbBudjBpzN0kEADwFmnhOC7+so0M
5X7jLGA+T8LPoFrZwv3lFVr/XlSevYlk/WY3ubvWMv9BmKrN+P30jnMHxE7oVyN6RtZlQL9qpe0d
7A9gD5BNIzbtZvlKa1UAC06j8WD208qu2N4oWYr5aFpcaTJp3yLOphuDXq5j70grY7qs3GwlKIvN
GLZZ/UXEfcPFV73CFi+uJOWtOowYGW3Z78rNAJeIWzpXIy013J1Z5d7VNdyJXcFN3zmgOSi+GaJ2
M0e7vs4iJsnSNwPXUIbc23lshHyyietSrZ6Eypoym7RkxfF1aMkRc916dJRKgnER497RZ1LGsmFI
mRMf4MPhu0ibS4ICKc2t1FlWMMBwmMbGxSC6M/XxadDz+EWXVf5imZwBLUwDVsi4qbnWsvOPi3Q4
rcR2tNfdGi9JjLsLv0PFDoZkHO0B8aDWEHLODlmHzYKRmpH2HDH9asfdL25/CpimrU86mowLdgHR
eKdosOUK76Y62DkTXCAW4oxIOl/8BiHWlymcnLiZDkk5LuuYg//bgsqdWc5z7EBz6830QuLH4Le0
DoV0je8p0QB0DhoxmghLQ+AWZM6WwdzPdMQGw5iIVdNr7boWy4dKZqQL7cGrEfT8ZHBwuhkJUjYT
mqorx60Owj+UAPsmrgjHNDeKdU6HF2+L2PSwvkJuqv1K5BxutDy9DlYqzngG342WweQ0dH0QS5lj
ZPPQAoucF6YYmQUUyAN4pOoAH295YHItmMF5myQu5wODh2syW+arUATJQ2+qilB3SrUxSECGizbB
uJC9WC3VzB2cXngXASVY0ky8z5o5ITxiTCiggvqR7V4nJ5Fh7ZS4oPn4fWgUq0DViJ4hhDi7Gp7n
AQFbPydFnq6GeLTCxVNsc22S7tPaJRDddktI3sUOZ6sfg7rq4ksJ3WLjy2y+2jq/XObl63TpCu4J
teoQA3Fa/O7W+n9hwvw5YgFIx8R4wewOos0/lv8kEfJB2nvpPitarnXa5DKeWDxWabuXzpOll80X
1RleyZaty38RneJ++3s3GLdSXLCU1d0Tk1SQ3clBv49Y4OZiErLU6d6YKvW1ZLRy1WmeYKz05eM/
/z3/FC26fyuaBfn//faLAfZP3yrFDeWATuFb1WZTrnlGZkgNc1z9/Off5x/AefdvRETm3oUBqsj5
c3WTrOYZN4ob7/sa3Zhon7V3euyYeZl2t0ZJAlSDnzAZn63io75z7VhV4uRK++39cs1srVz/8x/p
H9/iu9sO9hHOX+60LrrG71/lXu+8pOOWQaagXM56oeatyO6EGSv3SdDocaK+QJvyPhsq+ium7H9a
GTqnX6pqq1/dH7Wg3/Sd/xSK/t/Sj/6VmxPiI1GfP4lH9y/6u3iExdsnT0x+//6M/qeT0/6LS9fM
X0FWf5eOLP0vDn4CHiaYoDxP93/nbx5O4eDwJiVIdZmhewTsrH9HSgK2+MeHljAWexcPERNdov6Y
0P/4cVKGA1G7iWHt4JpuArijztAFFhgXBFzHGt71uHBB49jVY0q3/OXuugwaD8RMWPp9tjbcVH/K
OrnMa2VO8ppwwAK9r8H+8F21nfxUHKDoGljV0rpZ2R6JT54L32KIANIIRrmdHId8rE56jN00qMz8
BAtT3txKeNtC95Nt5Ebu1pKcYsO40KJVy1K2XdJE7bGXOue+vUv1tBlooehJVAXF6JlHCNrOt7Q3
qz508Y6HrIRxKJIehqx2Hz+VVfRIAxwAzlQbp32vf0q5VB/4S7zzIkXEAXHyOs4ABJZGPKUb3OHO
dYwmj6iT49NMl0SVvr8TSHdSmdrXyO7+y61T/yqwZ+/hv6uf8WRGTZjgDL+lSd2Dnxbq0Wqt8ZBJ
FwP8zNZQhCIzf2Z6hdXBBo+DbU0wkIc6dIn1Mj629aJ9cc0GfQdZlnTO0pT7OW3eBtSXx2y8k3gS
b3hJ6q578v1uYk6tLerzjjh6Q1qW6Ac2g0tEjazHE+WTrvVK8s+k2AITAzi9mL50Gf8a6qMhvtWj
fIzfWOoZTfRl/pmnXbfzl7TbGFzDvha9z0+prq7aEtsHqbr6oKJlOdZRTnWT7bYbd/Jac6UYXuPV
n3tT8abG8g37BM4sXqWef426LbQ0kR9nw43g2xcOv+jkM6kxov5kpLa2y2w92YJhzZ+BFyTfZJey
QSMNCubAU1WtC26YBo4SoquYr4SEacMHEO+j1Z97y19a+p11AXTfAD6WLHfeQozbMxzbMuH0IjjR
AXwaf6U4zThzTPd8b5mTkaqzpLyloJoCi5nyKVbVsrKXGfKv8opzDfT+ZGrC4CJZjBickDIYdnAM
jl9h6JsO16LY+mym0aqRfmyGxznjdID8xb3MizgVk0OGeV5pXADV+A9xNCfh6GnrOilwiMzDylH2
Jc394at0hdzrCh/SmOH+XA1tP2P6SKbjsmAbJIbUlS9+lUVvWuHE2gGLZ5Ot/dI1fmAoa/sg0cf+
cVhGJmnDLI33Dr2WyWDZ9A9GXzbfFcm70K9H40PiGmLuOXfzYwv4xttZTHjbQHkcSVNzbgO/EIgR
UZdAYuwjQ7yKQU+ODfizT6bG9GMih85x6Cr0pjouve+Zq7tnaU+zjrRHReqC3Q0TGK5lzNWY3vIV
98lq4yVl8UHOzH9Bef7U9LFeObUSwOSd+addK7zSLfGOch15UfmWxcypwlxljGeQGdR75+ITCDBA
13svqroVDikO3B0C+ikxJ4wPnXpAAPXRUVKeZ0Y59B+zja89QpCwlRFil+FeIm/V6crCSrle6OI+
yMpwD7beghgTSebxOqDeVH3Psoanxg01nybsIbfSR3PQ7G2V6nJaaX4XWXBNlf5uUjmIrZoVdTD1
eg79skgzLrh1vo9n0VxwVRG2pPuJbImXWrywbpF9g33ezIz+sEyyokX9Poon/IueNtbfUYlh2lik
mndAoGPw4vrcXq1WaV+V7eIabY1s4AI88zGIfXw9mTB9gO6WNWw0L2m+g6QefzZ5Mr7PVmmcBTe4
Yg3s1ZsDYc8qCv1INByo/UiuPLMucLmMlObSF2CGhl4/xbKtV5zlRhyDJFYK6EYrp3QPVj13gNNL
JOekzTkbk7rJJMtmZVjNdtKLZ27r/bZVHP1TDjYYYBQAIyBZc4n7dXDWkEmWHwsAq2I9GE6zqkSP
1lslA3g63cuukw5Gvj9aeeNQsWypsU6/LVrMkHzmViD1N2+WXNVx+zCa6N56IgXZNZrQKE0/c65G
BkBsMXL16BS5/ugYbnxjWZy4D8hlz1n+lWFn+dgQZn/sjTYyAz3NotcRVMubIIiJ2whR9pAQcH31
IN2zSNE89+jBu73plBHcQDSizsSFfRfILbLDuHIxauClw6jNss2WF07FnF560+9xtbkNl+G2KC6Z
r/PjOpKS2DZnkt8SC+ZRZ4oUGKp1TvDpnCs+b/Ns22WEFWDpoifLU84+S+X4zEDQI0I6MGIVizZf
KTToi22nNRXJ3zm6+FVdP2Fddvcxv/gXDk8w37OytyAv+80UNct3bucTuPJGW3axkc/MHGd8OQQA
1k0X9SDAbNajPjWWI3Vu7j4hDwanP7s1eQ9TrDHFNapIALDIyuhxXKK7/dU8q6mKq5Cu7DvqvK9u
Mdi47f31fFbVZJz8bEEatzR3mzVKu0o5DLgizJGMhr8kP6IOul46MeIPVDNB2rT1bj7MiKoPplTj
1p99fz8Yffuqoqq4IfAPO54nZyZdUClcTi6G1HYkPkVAddZXpEASLBHCbx5GoRdMWTLhhwDtjHVi
p/oua3Lril0hOi+uP+1bNkZyohShlb73pVep/2W0wqwCu7WbtxRf2Hd9jOS+rbR6C85A87i+s9Tw
8UvYpK1c2KHQdXeTDpm8Yakdv9euO64kDb/vZpV6V3MuefKS+6IJ58hMt8s40iehlGlWT+XsvwEV
BOw2JHQ4A/BqeiPUS89M0H9H/z3VIvlEtr9tbo5iqrkTLkjEYHEcaUMvNBr9ZDqYgnAhGqXeQH5M
0voe/OCVr8xlflJNvJp84c0bkTjupvYdN0yg0EVhFo8Pi2Fipu9U3ha7vtOSN7sWdvphOjziIfxA
3V6rkYgE/k7nPss+G8bE/X1bxfSH9Ac+sqbCXjyUCBQfTbS8c/advuH/L7+yYTJffcIlz0YT1wcI
jc9N6c7rQjTF3m3aOnR7eO9udY+mLe8sgL+sNPnIOufd7cf+E5IXJwhLEfhp7f7dpVJ857hefmuM
fD1ahXbizSHpTE8XQ4Gu+SUWe0CxqRuJyo6tE/BanwIdRxB4EPYo5xBPaNIEtcLd+uw5vVoXVK0/
JKho4OmAEhda8Nv17f9fof7VCB5IB3zf/zoQd/n5qT5a+cc83F+/6G9XKN/+C+j6e8swt3Ld/o0X
/DeUMHN5ErTwyhyPeNs92PZ/rlKC+xL4Ec/hmgWO5/ckYf3fuToRtfjT1QkRnJytJVjeoZvwg/3x
6pSLXmOVTYaToL90SLg28ABjuxFWk83lCaqnNTOZAuqUIOjel2p5X7Xt+/rd3lfyvPBY1Et+/LO6
r/RIsc5p+m357+47gfnbpmAKhd9+Sfs3675nqN+2j+G+k/idl17M++4if9toQEoQbIUaFBI2EJfu
viOR1G82+uAVbHl6eevuO5f/2yYGx1a+Eq4aD3c6Xh9M9/2OgRdkVz3RADJ4lf+YJ17xqMyOISh7
ZQtWFi8k+6fT2Msj27J6vKMaN8jMbFRRN621UXQHWfsLDj4hQ9qgprWVWChdKYPZ556swofrFg1V
J1XEbGYhut80dXuDGZV8awrZz6FeZfVKxIO58RPXeHLtJnm0JydbD7o1xIGml9NJxaN58pr2BT2O
ODzhRRIR1gDLg9qO5bnsehnqxvRJRBmXqxgkwQttSE9NWnI/LWu7/Q5ReMQEzXv4ksusuHjjkGy0
LlkOxH2xQCU0sa7ywXPvpAAM0RlNfDfTb7OdlsdXvHbZhnChJENn41yC6bXTCeOepqTsT6VmwFE3
Coe2TaClT/N9x5Wcg8OOk8rVwyS8m5Guzm6jjyerLecd8pP4wC9RHbC8d0/g4vMJu58m16VZk6tQ
Ccm7ouZ2A2VA3zSGq60gHJYP9POIp262unfyoPmvGZny2Rz6dOXIqbwWra1dROoCfeSwwWvFaRTp
yL81rVe8CZUOGxTmclUibOM0kOBtdFsjxqcmLhFte2XMAelj6qaQCpC0CTI+OMy8GNJ/EQHj6oT8
zLKsLQJYLRXgcm05ZfJQtoOOEOA3Hby0YgkKvcJoCF0Jc7T1MZiDd/wN9UeUtb5YyojDvtRxmpkL
rNo2njaTQR3cetD87FQv8CfyuPZ2Oj0EP7Myzm56jWSdyni5SqYvNWUpkfaFU9YrgihuDT9oRodY
DuJhfyxTx2X9SpIDYes8gDmbre6whDdMqvo3NWXTyfGlvk6stj+nbs3Vr6qb4UFp8fLe5DX1zlpe
T8ea/Pazz6js6uEIUV4db4fB5bKotx0XgcRcS1t0DFwGmqT5TJYu98L/YO88tvPGsbV9K+cGWIsg
CYbh/0VlJ1kOEyyXA3MCSTBc/f9AdvWx5V7y6XlPupfLlpiAjR3e0KMpkSHoewiHMcLjHMYGTYc4
VJfAf9WlB7/hUq7FUO3gg9FdV0u/YCilVf1AGOlerg1D/ibt3SOVjTzmTufeRpmg5868nyOTuuZI
e75/Uad1+kJngXcI+9D/WFFCIgcD3vvdoDKI5Es8rW/IEvx0j1WJg3+VyC5kqOqraeNwxwIb75e9
cXppTg2ACTRukYyDJIFV153DhOchEg3jxChsVbcP+l4RSXJmYFvdfqlwV4h3U1gvt/4W1SufRuYl
csXGeUjNgAtEIWSiwPKlC3JeoiDrLDCROi0kERCX4m555VWueKcH1Ux7EIu6609V2NKWuhV0rxaQ
M35a03w9aVyF6mSfzmtINwZDycF9o4BSruHbNKq78fVoGz1w/FDwa662zoMYuh9jaHXdITBeOb/R
xZLGn4O0VFkDhbdyZ/m2Rg8D8+G4A/N+cqZpLL6sUdeJEuyM0JqDi8Ptv3nAn/IAH2jU83mA+fTl
1yzg+4/8yAIeFTGQyPAxcUG0LviJFU+P/n/PfdQxXKRgI9zFpZXJIPn4p4Uq+StsrlmQAVYbNiX4
B3r4Y8TyrIPAbyx4CkZ7GbryKLkxE3oyjMjGYDF4tfu3kRqih3UO5OXqC4e6Zavcw5phUQhStr1i
ZNKLXSt6WEsbZCo0nKrz5A39jVTu5L1H+L28a+kW0VaBGAbtuOsJG5PGEcM3gXk/llg+jelKPOnQ
D9yjkMFx2I0FSNwQ+N15mlfxevKH9kNjlHmx6QRJi9hpZhyJNh1BS2fqfMohDF1EugDPqkvs8CIK
+HOYcIu7LuNA26cpcjgH/JNQ8l7XKDxlC8i4C4Yk23RAwxsnx4lZ9A48ffmlZyj8Ik+lqQEH1csL
pVogEQhT8+x1V4MfQ5S9jC7bVQcbZfi0dGf2Kn/rD5DGrhC5XIGhyX69RO4col1drwuwPm4QGTK1
4T/JRq79Vx7chldJUKSvt6I0L/qKIVsBLv2A3Eac7tXQ0tuddXRRJxX6IUXQbill5AikMZ7K5uAE
Gm7wrV96bzEPGaOtAyv3KIuhhMync608WBRnhmVleoo0ipjuAZFy3bj70upt+N+1N3AkcS6DQbR4
NXZpD0+wQE2wacpjHldORbDtqgBValMixqWZkzHAlLkyy13ZmyBBr7vKdcJ8EEbRibAXp7vJp4+d
7rGqKtQLJVbnZFQrcFOTmJEzRuonE403A/lLduAcwKPwwh1mobBKhUpw6IPB2IUTbRcbo25AW0uB
B2CJTktlrsZxmjr3Tqx1MfooAwyDmQm4uILOg3ifMqfytg8E17XRX8a5H2uAyqiwV+rVfwPe/0kJ
xArePR/w5v+5+FR3TIr1118GSN9/8kfcix5nQiSBRLyf5keR95eUzLOZBVqRWhSN/zcEUi9ZQSEc
aG3dJK0V+I8QGHh/YaLCP0dehMOTEdN/EgKfTmOZQvKLwhgLFe6CGuzXQgiuwQJileWHNwRI0S0E
wBimDz+9lH8z2uaQ+GW6/HgRBAvBPvOcvwnHjq1xOiRFtwuATf1uiYYN7XkT7QH1jcfnL8XR8Nul
Al5LJAM3cqVvC7+fZE1ajGn7IvW3i8XkaNNXeXnteTBZMHtmuIKO5UUtNMp7mwx2sJLbP1z+t9cJ
vwLtX/pPQvDRnp4nsL5jOYce4J5mvvfq6F0MAun5J7RH0k/CLfgScwmZeBFStRQS4RPRUa2ddXKV
6C+kmO8X6T8MiWj3k8cAzt16Vum/6vh/8+VQdf39cows0VFGbtLK47IQf36hOBMCb0Jw4wIUbX8F
gFZgR5g49VUpyT4rtBQQfsK2EBMZa2HowyDb9fQCmeWVmjOPUjHfRV5KVk8zvryEZIolomlNAr/n
0SqRBBPbRK8XiNjXmClqquhLyE/+314xn0lARzB01g5Gj673sOLdY6HOU32gL+XfZf2UHFCz8Q+T
uy4Pa6H0TR6mc7rzKSuxPumT+j4EWPQuX6OWUYgG/Jm28oUcm/J1KGF8mQCCKB4PKSjcRiAehVmC
dVykeSn7k5m27ZIM+hY2lTn5df0tiKrXbR58hqv/amT+tZ+DuL7q3OVjCnCUSxTh0ZH8zhpRnEPZ
bf257K0RbiMOcijmrzpL+suoyF50K5o7OZ7xx8CrpyMlaHi3QJ8GbxiqK860h8gR6qrIcpy+BuQd
cmNQPnQSPHiH/LCKogD03qf3Y4iQyRRTNycmxfiBGcMyK3MBylodC6wCbptB7qcMWpNC1Ptago4v
jzMqDKvNxdMEBHiBCkaOwcl9H6EfnZF87b0YVcIOOxlkgjqhxKlZtA7fBk3kvMtKo180LTovxxjV
z/tWlOa60qh4kUXSMtAaEUrEvrNrVff6tq3oPnpNX55ohLJE6p5OdNuu+2JuBBOuyTuZvHIfgrbE
lM70C2yo3Js+TLmLhsneXcUNDibpfZ71OILmeDgqEHiHrA8taD237gU4hN4olelX3dbol7UebhQK
Ox+Aro33AQTpC3hI4lYsfnhRN6wFOqD5aRqb5dzU/oes1BISXQ6JtYj8BbOzPHnlMnk9YyGnb7fU
aV9a71qPQd4tePWuZ/pWuSc94xbUhpLCGpw07YxF5medBNM1MLtyh8NA+DJntKqUj+asGiMBwDUF
IVtmdNzlu8WkV0GtbJ45v+rW8i2ccholpsC/E/b1NRimEpMNg7LzRI8X6xdx9nx63wx2qosVZuul
7Ib+em1dK82YyvZFvXJusKJRLcYqJnVf+apfPw0gBa1/DO2ttHCuxzT0zv6SQAyrqBPhIyKUCOYx
OvRuz9XS0oeolQAl37ceAteqy9AedmL1IS7HZq/iNDmnSs3XC46dNH6neR/CvzjTO1DsfbqvXuDS
JVITrRBZJjs/rOarzcvEje1gn1QRJg8t9HAaJXlzCKPsE6P7d4kAjpCOo/s6Z/x44Rn/IwJFN05c
pW/K1mW6EvGm4dlejQEAAaNKvUMDaTyo2ZQwK3FnCbfi1hl6CLNMoA8ogX7BMAU1H3wC1l2sUnOp
mLYcheO+gl98Gpl4XBQOGOqWcep5w7YWHGrYv0V0MmIaMczOocOR+gQiwf80GIxP2qwLj8Nywmbb
v5eyS/aNKKFMNJEZXk5O59Nzd+PLvJ59+OgZvRXbYMgyiIWw87rtTlXlCJRddevbVsTVDQFpA3uV
kBd78oNuGd96SezsZgaje1wxmOe72U0aN+eMAwBAhgvSI00Rma1q0dwNdXxZGe9tWQOg95RgTgzW
MNCxwywS2IUqnfg2VeVXFPmwCO+HYzR5wafJDTrqAd+86OhPJphrs/cICeGLfKWvgup6dYl/ur6g
/V4e2nmb37e0BndkQ9bqAHzquq9CNhAc5aX4ltCXeSfm3r1nmB68Qno2BDWYiL2o6mLYtbLyGahn
4zEEzMk+CZcvFAwMkfqm4jU3+xKo6YPEPvliTYAi052qrC7ZElARED2qGA3xaYuCm8rP555p0Wbo
kcXOBXCrEA5l9DkSPlM7gyn0oVeygGAZR/fVsIgzQqU1MJdghS6+ogxcBtBRwyS7gDqDY+oyyQvJ
6PlFmAuMNZ00/RjLIw6q67laM16/yZa3gsh1gCYW02pcq3sfC6G9dAVIe2csvTdBHx5DlH/fjZCh
Pi4Gg+9Qh9u7ofEP+I8hnlV0Wt9NohvRWShYecy+L0DHYAOM0diBw/NbUw7eToFOO0EzGS6xEp4v
TeETM747/kK+tP6/nvUCfjzq/9vV+GNXgxbDT1nRbwKgd1/n/7n6qoev668Z/uOP/ZPh+38lLuxA
RvL+P1OMH/ONSJLlE9AigF8WDkZy/I/cn/iLGjJCrsemc9Gjdug/fY74L0s2pNeRePAW3f+sz0Fl
8CSLS1zw1RLDxjjG5obt8GsW5/XYwPlwZS8S44DQb7RPaxdB3/Iaiz15vbgajc1UDlD63DybLk3e
jK+yzjH1uYQjW8L6Nki9ANUGT64mHF4nqHlet6R0HDByfgXdwIW03WB1lPSEGEbAuNsLcMjArNT9
4jXyPdv+UwX2JuVX3Rv255uxbLdXg07uQeDAZ28oCHZtWKnBel6BYCF/up1oyjSoLMTi9YDaAyPB
0X2f4LOFDZqTe6+bZi6vBg05uq1jyD4dPziHkXNEYWi5w+gWarQjxGu1eQ6KcE7ybfA0Ihtd6wMp
NjWki9TQK9jBXoG7aJDa2WaESbdgKCDw8qIerS10lP3N98+RdB746VkYWr9gzeMz+XrS7ot6utxg
0O8RFeQHBzkDpPLoxaJ9Wid18s4UW5/umyp230c1LMywM8leegksMDAUF6A59KVxsK/eBFTLHUJD
62nIxwRfOUAVtKETjQhJnnukOwMFji5icmCvS50P0+TDqRhxZduFky9udDwk7nmWonpYywqZA5NO
4r2ubRJdLhBAODWy5UXcVc63LZuT/eL36qrMluyLQ7C86+jZnh/vb7B3xcrWCFnxv5ceBPxm19Sb
2UchyIqTq6fmDGrDoFXTbeSPvGRgKeMRy0fLyxxzj2MLQFC2m8aynG8QkM4y7NxEuV3QVdf+KZO4
5539zaYbBU0jBPba8moL2kujA05JdOsIlXnqve9gioYn0a0xMjNlQD051qwFtI6uimkYDlwdlZ9h
kDlIHuQb8SSsHjS2im8ywEjv+y4bbmJEfu4LfCJOiF/o8EAi6l8BckmvVQ9UrVg7lJkxdbymZM33
MQwepuUj2btBzWlfbMxX5OYNzRmaG/xA2aOlhGBgaHXLmHs383qOgyE5V5Xnf5tDBNSg7NV1izEY
nkWH1AP+cUoKd8zuyqrldyVT1Z3CFoEdbx/QKwTAYHQbYaQOaue1qpP1Nt/mcu9zhBy20VW3dYjP
KdK9c3wWYyJOusr8B6x1y3MdI/3NcB89COgGeR2fS+EOb8Y2eC/HChkU6b6jH7Zi4W56BmgFGkGY
p2GvVqdqG/cDMOpTHm9o80VetwdnDnBf0Ypl+B5r9DWq9uUQbvWrwfEh664rbL88EFdT2iQ7gQzT
sYZAbxWYxqOHKfQVrKiy2pXwpPZzJf23C8DZnaxXCCC4gbJRwSzuAiyx9o2HhQ5K7qo8NZgbHL12
RDHHVQWy9fPgnPvOH24BggApiv3ymkGMfDnKFG2tzEDmcqPBhYeAWWOxi52EFAEh8ukwL2703gAg
vFVCpJ9XXRRfkUa41CuffussRRnp5BnZnBblqrVAVX7v8jOfNjxQyYUKvMAv0rbu3/QIDBTASUV2
nDKDKqRTNttbeGYuw5g+uzMUCTj+dC3+kHI9e33kQreGtYaWJJrE0IExCe12phoR2cBUDTGoBkbH
TKAQu6ma3YMJw/V6VnRKM1z+3iU8v49mOX3By65uo+EQbqm+miAoUf+GVu18JhPf1VaCfef2ExTy
LGqxCGg6vdcV2sYhRG+GuRVsZk/XxbUB37tiIZoD7iw8ZML8sBv2OjHLOXPTZj+vNa7lbn/U+eoB
g+2ju3adnHvYHQT/ycu2UzIvqB1HTTWCS4k3TYO2BDLSUDG2uKC/AmtCVBrCSX14jCx9OapvyVKX
V1XLDsXiVQCWtbuoCwlaC9iuBz3X8SF0gNGCuEO0ZgddHQxvGzbnJSU8M/FC7xldUO81eCEuBIdr
OcBt4k4qU263s4u/5y6bnaS5Y+y13iEU1K6Htt1wEZ2A2utYyOv/pkv/l54ocA2Sh3/1kH7Llv5f
9RQJ8v0n/hkBeclfSWSxIWjcuAFEl3/g9DB7/goCF0F1j1MPZBGtvR+JUkSihJwyUh9B/F2+4V/d
UMlf2UgLkQhndBcB9v+kG2rbqj811+ztCE/IQISkSBhcP1VNj6kN6pqy6GsGabH4VqEn6buHefaQ
RzyMY+GtD4XtIp6G1a/q/TCsUn7GbqVrbkTLvBiBFIdiHjflmENs1yTKhUMYV5ytb7VbO1BYddCF
W7jL1ZLiB2F80wdm71fTiltozjHmvSBltBqRqdvhm5qNE24DVUF/CiY7dREd1G2CWXP2hxQtCUwB
CpnofTXb2vzUoA7aQWkZMoWp9E8f8t80Ax81of+39QhoB+snT9B0FGBmAOY8mZa1Qyjacdjk126A
OokaQhplVMOanLi8TVKZcMlF5E39rQdmut5ziCTcmpdNmudBDyFd3j5/S48WS7/cEv1rYQWzY9g+
DHOf3FJUeEvdIib2RdBfKm+7IE9t7jD1Q37OHMhziKNHeYZIbZl1IGXKYulKFHEJ1OWndhlW1DSi
iS7gVeWSwqKkp1ImZVu18CmOI84g20OmQ+Usx3Ar+/Bu2zhSs2OdBEAKabcMU5R8x5n9YnT+s7H5
r03kgCrBrkEa4kCUmEomT3rYKkMK0imr5quLFXj4RiKI1b7mZGu3l8+/vV+b5fZCFCtBkGAnhJ8X
1/u1Kliruk8A8agvDLE8BL6RuC4DGgguWK/Fj4rgxTy00s92Kw1UZ9x3iAmb10hkNMW35++EIujn
fWfvhJYUsp2SSUiYhPaV/NS2p2pf3WQpwi9mAGJ1J0mbRw7O2vEj/yol5YDT/PwVf3vJ8NxoYTKQ
EMyamRb8ekUHOc2orSLk9yZ6O+uhX6l2yp0h+UFA7vlr/dqyt++ZwBUIqF9EPjBnTz6ol8Nx7HBp
+bKIdMiDrx4qd1l2qbqJdZe2vX3FFUf6H+05f39I1hB4O9hIsSToPpnu+CBBNVoUw+cFrU0Ul5i5
xua18hx4IX94RvH7J0SbnklBKOmAECqevFCEBkU5G6/+MlSBrKOLPFHN28obiVH7MUpV2r1Ykk25
9U2b6yZ0j9Jk5fZQ0NYm5WayCuqbtISE91VRhFTL+wzdhOqmNKlGtYEyMEBX/D/8MJTEltj16HQG
RutJ9BBJGXsLsp6fG8hH3IXG8Lf4ZhjjyvctxJbWP6jatOOfTBvF7x+GihweTuwKz5p4PbmwcoQL
Olo6f5MJCW/bJxFj7GEfxfCn3L3ACH6oLtgmZfRpzSq6zYdea83ko3YWz9zn9TZDncjiZRv/ThtR
JCcfYOB6TWodDH9004yffltuMKKBwDZJYi8GDvTrZpEpdPJ60u3fKIZ6bMWCCm+jElg0i2pb3XQ1
qJh2Q3jn+CpnNw1NEHAYNCEg7uyYlEG6fmYBYnMeDhbgwfEXlBvltwja4tv3AByojugilykN3w9p
kqgR0DRSWfTzUFjl6zR6DDmGG18YvkgGEowQDYsXn5ODty5V/ErBpFo+bCv7HpGeZUPg5eAVhU+Q
d7ccUfWTF/SS/d1nc768hCRX1F/DGbcRsfNHNWyYIalEvm9ywHQPemsL7lHAum0QiYQJ974c2g5d
hClcqu1hG/3I3CNqEprXQ8F/mXdZUxBBdhmGS3wzL1tmLl3jcUfeXfidw0ZXqDfwMC1TlQxh46wJ
GwmyrPD4lyG2J/wTIG9DHZ4lHm/jqxFTIQ6zFR8qQvCA1Ga6Hos04dJOPif8c6jw9mrYiHThnQ+b
vP+A/C7IehWYPr+tAtxHz7NAG+06Q89pupqWCaOFPWKfNvLlJhfrdWwGpDgpuEZ7Zvax8thtXdyP
A9qDyLOW5cWPB5AIr/KoDVqnYXFwXYXWAaOyhuU3LKkNYlUduU597AcV8n+A8gAwoP1WFvqf39F3
PQ6Sfq5kjiC7F7eII/nZJnkHk5+vXHrpMoLj6rc8U/r9rQb0D3hzEjss/sGMnl951VR6cqo9Qk72
ir4TkbWtnQp5Ld0a9Tye1U1mubTwrYpvftk2LJpChUX9ukG/JopQFreD3F0nQb/DnW9QMIqp03XF
N/MReOan4kio6DSmI7pTV06w5Ovnvl4M77BdGNRU9HGgIKs3cYV7I+p3EbqX86Wi4YXxYLo1Nncr
7OCpOKwh2SIPUSRWXrj3UQ6EbsPoijuOPEMUOGr4NDxM61mBIjTA+4A/pbHf++YqGUzAb2nXNmAr
TAXgaeA+6RhxdmlqZm5p5en5j/NU2HsJkgxHI6zII7bgGuMd0x4Y81OlGwDZ3F5R56iPYGkP5jO/
Gxhug62cEImklQJdittCzM6+494gOvltomLndW5xZNdcRQoYXBTjAmXxxEzRLlGbWpv7Lm74357h
Bhs4KkZiA6njRpaBlR/7fMU30waPDDHwT0Xva7ulcRLhl2o6onwJOZA3WgqA8M19lJcebyFro25Y
L8ziDkV9C4kLK9Bjr2FSIWlOLmZXtZ/nGvJYmWxCXixxJReNf/h9AmEkMQdcxiIbmbIqK7ZT6Don
ZlNp55/Gck0DGCeZtXhLjdttL+WKDoy3Z3aE6+kxqWeQNiQKcxvehVIaJk+ZO1a9uw9V4ecvWvzP
aF2Sq9svTDtjdcWJLu8A6ijHui7H3V33YztQkg+DM1+XgM64R+UMfJs+iHEs/tRgEMDDNKqgP/sm
qXsVNHcwtpMFCVIXH8TqSCAm3BxHPy3WHrjl1CbJbiJvR78Jf9aR9hrgXjuQxBcpKMPP2ywdSLsE
25VnTsCJQcEFlLxkWXpTttkkIkyOUHlg8eSFDSnROKNmdirp3fInd1oG1pDy875Mr9ut3fi7Hpwy
Hrib9AmVQ9/wlg51yfdocOJzxIRupEVCoNwPZZGv1AhwBtmxXWFehvukd20UxCkjYeW6eadGc3JH
6IxY8BUM72j0avBU13i5mXp5hQ2CzQgzNIYJT12whLy/MXOIDoa3yF4Q3jiwoEwPya+95Ov3NPFi
uLjBRQw1lBvHWG/i0oFA07k7ES45jtCwhK18qJXs2HlxUNlDFtwVFKrdEsoc2mMU65X4sMaZE8Bn
WzVDXkKUDC66fmx4pLjVcJcga9kUy3XgpnyuY1T+bn/UIUR9+3Lmtvfb5FxqompyTNFS8p3Lqdg2
DcwsBq/eo56njoE7qf6N6hcePm85/Fem43PEHUdoBfCW2jqL2Nj07kinL+Ic26ty92NZ1/ls/24N
Wp+Fu+XgXEK0Vh0b7gdmqNuDQIiSd+xHOtGYs6xVisolim45OzeIUdOgJ5UJdGG9nLB7QMhEjw5S
nWINP4JGrPQbt16q+wRMZcEa0n3eX4UNEpz0MM3UfcY1q3euNWzv4FZxp0yPG9hrH6HlhRveLE1b
fQkwo9Sv6zas9aeZDtD8AmGYiqa6U2Eb30Hv6WzHv0kQoO/RLR+mEyyr2NzpHk+xloa6W4sbv+JY
hVo6GjRj+EaI3LQ4G24FpzCd42WfoqdlU/pNz0hMBBG8csB74GfGD8htTcGbsAJ6n+6LPigXZwed
a1XgKBOeX7FOVTpejhknWbWPtmretgN2spurT8qDlXu9sDnAeo8l7SdmgCeDrCK65iRo231aeBk6
yrRBo6thXacYYsnooW4tiHDwudNxSBDu8aJibz3fNc4HVXoRef546FuU2a9V0rjuWcwi8xi848o0
7sao2nKY6750XnZo5QZvp6EHaHl28U5D+zRp3WW5BzPpj0y/x8Z5HTjBsD2MDat6J3UY6rdbZNIG
9dUxjHSHJq1MN9xKTNSFB5zLqvKs8hFXz60F0MLsv2x9mGvQgoc+/lvURdx8yfCEwxIB14+1/5oU
0qftOKF4Fe08MKGjex5V08v4MEE2q8KzqvF6v0McADL72YTAuSsINfTg6VszMSgZqR+EHNeNyak/
+k56pz0epnj5I/t210qFAjHHusWxdW5ze6B2tV938u28yq4LDp2aNcYjrYt3WnmxmkiSjSl3ZsNo
EASs/8ZBfgxMhr8Ye6wkBBI2dw/ghbOWA5ztkAWhjXD0x22GmePZKNSpWKs5reyDdXN8zfTGISVF
CZZp0a3M6oJTZmxoQWMGG0X8ztMkW5v9gUixlUNUCAwHUBcxdZWcp77Ow/cSpWVuRXROVAKfcEZ6
Dd3US8KkHAYye9wseEvnwJNkwbNL7ubsk3VGHv66AEtG0FPOrGbOcMgh0ApEE24+8F6vIiVqAAsS
U+qpdnlQ8pKYfpOUtbYBsa7Qdj7NsR+QmsxrMvKCuiayJ2fczwt3qtMs4tpTtEXt9sYEsufv0HvA
vobCrFXspUG28BbPILZsnMSRFtjs3itEwh01SEehQ5DoxOariTJEG2+cdPj3PPdNe4J9GzUgHQrD
sQiM1+ZSTRfZlAWXG/uOxrYJR/Ftcoa1TA5zJQxEa85D+gYgndXCu01cLXn9xPDVpkiP7Z4QLz5O
qR8nWCBa3iNQEduxCOlXc/fCVw4vskuDAn31Na8pOqoJNbSZMIOME6OOwclYPv+8CVi1A2LtyCeR
kUZNxm9s69ECjkqB0TPidQ6d53yfo85BzVIvSr6vIMKUV98/IwemEBCvEJG+j3sFC/qEtITgG02D
QevqrsEBcM4wQitclXwwuI0VwA66MK3xKSUdNfdbhCtytsNx2DaftEZRL7vs3MYmFe6IABLy0t5q
C3n8VVksNf06sezz2dUR3jrILJM4e4hCEwFbcAfywoW0b+KX25hBZb0JoZdxP+sW2H2AuoXLo5qS
JBPARGC3CKMx2/BqUBkZjnin2kRNgBV6n/fCLjBfTXnvnVFgrcizEU+3p2tmTMqhOWHuyp98vyML
DH1t880xtOtRVYWdQqCPQamtNnyP1z3/3f5rKwyyvZyrOOK4FBn35e2zLLKpYRlOqU3m/c7e7fft
wViO71JNM27eZz0Q+GqE332TfjRg3pHwZIhcRuzqnrVQ7fOVnKA4BTqwa7dqvKS5rWeRmvGQVtDj
pit+Qe2T1M7tyredmH5zrWbTPILbmdw2K4RNrRPTUvKlTIP1J6OnHFHQoZy6keAChcC/CWYx4k+j
JHTcb7Xr2SKw6CQVG7Q2+0GGICG9pPDkO4+r3NZrf/aonxgwo+Z4Xjy/Lz+ZTCy8FPU98xlSF9GG
49DGmqfNoaORGPyoiGMYwiQGS5q6VF/wjXz+lFKz6OPqOM7y2TcoLr50HeO6CKl0GeWIyXQ6OBdx
2PnTfbhZRiTK7IL3jymVLboRqbJZmF6ELfKjBNk8IEdMzc29GlTKV4MdZzsTS4zZyj7XRjbkKIls
twfeuo24kN2oeS/7qGswP6J+YDmFksvT2lObDZUdMRmJrkguY3ZsooWlD5gHl73PyNKRR33feo1h
uonPilOjxbBbe2jr/WE0IENZGM1s+0eO8le7JCM3nvHtCRZ8SHkh+LdlRHwHjb79LCK7xamW0+4W
LlVA8rrORXqGSLRMr0LsMIbLeFpEdYEICjUFB5sTkB/4y2gInWFVtvyaJIBgnZwLNID5kl7jEcX3
8/eqccEBml3aF0YQpEj4pxCJ8pnofMSN2FaB3wuLSm32pltEUtHdYJetebcbcRIprgITFyx0iiSX
1T9D7uaT5mKytx4SQv3qKDJi/ogYaxOUtxG+ZfYfbisrCo63DVgjn9HJkOsbcmwaQycfNiYDmd+U
n3yQTvxCCFc2ciTLYBPdWoBOKv/QEPw3PaPY9fGsZKATwbV90jNC0i2esUCe/15wHGQ7mcypMnnA
zAZ48G6YNM/7h0s+7arRpoopT4FIB8L7XV9r7Zomdsdw/FuGs53efF8aVezYzu7zncPfLxWJ2PKG
7MCI0dSTzqqXpYDP6E78nQfKxqc2ZHZPUkiwJnY9f63HbuBPQw7A5PCihS+B7vjgBp+2KQcXiYm5
Kv2/F7+eKGSmrPZYiXIMMrZhpmvBWYgVCkEDk0Q50EQxVR9X+270qLvpQtjJRkLJa2PP98j8Y/bR
6NSWCE0kB86EKOxn/vT87f/2qnzawiS2AjdiuLyu/fufevsIDtfW01F+GnOxcB8cULYs5HClhHr+
Ur+tOZ/GcMIoiEmQh53Jk69CGoX8AgnUpyRD8nW9UGtczA9ii+wWCRWIiT8tuacjFBxehCWQSa4p
Pbgcvz6c7gdQgPTvP2FKbGPUuLDZXk45kf01cpT2zFIJ+T7JxMqfv1ZehP4S0a6Wl88/+9PXzNRU
SjvLYEwKa+7pipybcTFzkvof6UlQOq6I/ayf4wb6R/aHD/r0LSNT6PK0Pni2iAnS0+Y1Qu997ItC
fJywYy5vEcaxpXkO/5lDPvNs1vj8o/2KXmNoIhmDxYIhL/63JE1PVtBYYHUYo37yUTfMibKj9pUN
cwTFle+qdF8tWEjk6Zol+6iUGSfj8zfwqAfw8w4k1fI9CBcStB5KBL7362emSswq0UXNxz5zV4Sw
mWVt5ZGuR5YUj3pm20uDhAhnHl4DNn7/aIo7crQtrxqQLOfC/P3l1IW0LR5a/yu7uMVBmGphq2L0
scgj0B8eDrE/OjFUY1GOROtoBvZAa2OdWtMeMuWy8aE3MEMvDmM00TwSs17Al2KE0RTA8UskaC9z
RsvxBvLUsbnVYAabdjnai6hirOMj3yzs8Li6jwbfHvFdpztuK/reoB9I7YmaJWaGtocTj48Znwfg
CEBTUVuWmjukgNz2cVpoOpOeWYxtsjQlbdnnX/9vCw41U6hTlvTkgd94urQnKovMcbf1A0bFPjlr
2o22BEq20WYAP1rWz1/S7ttfPjihNnmc0cRgAaKnRB4GZdD+h3jGOw81P/844QNX3sI78krnzh1c
7sCqNk4UUYtQNil0qtrezfO38fTJoWah7Sxc2LL8T/w4/v4pdjZh38x8y+xDCbCuvsprSBVvYUF7
+sYbxrvnL/Y0giA2I6GbxUGICzUKGU8WeYjFOFJ3w/DR9F2xPcgissuiKLAPaf7wXN6TLc1vj0GC
AcsGjUpR6j7JDlKAWVXVAFlvBpSlUX4X4YgxLm1UKt28mDkddgy8a/4vomHDulyknzxQrEmNVRFt
XVowlDx2ft+hwk0eKjb0su7dPKVCySKCwOesLTLb1loc2waIR0yHsksTh7ZNjGYQ/9o4AgVasFyS
syhNHTspEqa28ZqCoFz6S7Tb8rXCNNNNg9v/6H3zDsD4+i77NIj83yemUqZjUofT8naqC3syq5ZR
Rblz5pbK+flLPdGK5GsSwCSQTGICx6L/dD3PbUdPVQTqPg7ax2tNktZpiZ2oPZoI9YSg77P3CpAO
bwFPD9sl/fEnbfDPAfs6u7xcGUS2n0kt2BHpvHpQdBScspic7WZgq4L1zLu6nM8rUFj2TtkoyuN8
I6iZ04/BH9MiO0RyKnBoDExid+PvTFvbD77Jgqs4j9Px6Htrwgg6oOPBkZn9koUga5l3kSHwt4dR
57ax/GOExo5k7RbMPDj3FArc/MJVoOPR/uG8jX/dLvDGAyb51jnd0hrBVz9Zwv+fvTPpbtvY1vZf
ueubIwt9M7gTgr2onqIsT7Bky0GhL6DQ//rvgZycEyu59jrzM3FsxxRJoFC197vfpuYb9L4uo695
b3mfsMx1zK3JeHTvZlgtg/GLdhvbY3A1+aiwiPHDNr0ws/yCzZrer0qirRmaxhYam8lXBKS09VNE
/6ru8hG5AemMvblPgvQesZL+tUeiQchyowkUDF7s3vZOVF1hX6uuOZEE+nDyxLI18XDW88wcuT+i
F08dPCkD3V6DGmYXbdZamoOc1JWQ7KE7m1Mp29q5ZhEt2/TrVk71hpl4fsEMzj7CYGVKkMoWOK/K
BkZ4rZF/hjXhYI8fQyXu5lo31vAevbPJ+fwqRWU4C69TAGHEiozutCzPA4ToS2JZZFP6umYj5ga3
e8m6QL1hlNM8urZSlEVRt0/HLiXqy55kWDIvGrGhCRJt1S1pljnhiu1AhvLKF2n63PmuC2oeYTbe
Dk11ntMOSMw2NAHah5u17ur3djvpX8ypVZ8N5ChPonNwJxnd4irzFAThZEq+UwL/T97Oj5s1C4Kx
MpuZQ6lgw+f/SKepgH+82onLN+7XeBeYEcJyN69aGOCN7j79/In+8YD6/mYeRLnlmF8kvB8262hG
hAfUVr65ulfAERr1s1GCr66KIrvubauj/4O4es+I0Mt+UY/9beW/f024Ooxs2MQ/9iOdo4IqQzT5
VhPehcN5LrNxW1gGxLeff8n3n/TvY/j9W+LzAPGAzCQO5I9N5GgWmdnDlXkzBrJzqHk4LvAhLYxk
PYrceyjNInpIVKSRRJY7AdZDhCHnuz5x3PWYt9C+IOu5t43bBMdSq70nzluSE8EV20tRULyYbVnI
ldka9r3ep+XvRWf5pxJ49r43J/M5wCQHF8AKrV0YZ/GtVSwZq8jCXNCbjFkckiCAtSaY3tIqbhkl
dHiYx47+qo+tFc7cv1/UQh9IeFySpQygDOK6WJzRH0sCNGlqtP1pfrO75eKLxBJEG6b5fpzH19II
8hcL8511Z8YMPepGc/ekJaLv+/mdcZbd7Yc74y1kzYUPgqiEY/wDgwXPwILxgfDe4o7BAXAa2Zyj
73jBWjElwVXSLsY9Qgf8cLC9KZj2VMW+Are67qWLeC33Yu12NmJ7b80TwFkTBZ+LBDw9bDLtOplK
7zRZ064kMOcMBprfVho3beUyGJvCuR0Zu6SVikJPBt4DZWNfbQc7+X1y0wS7B5ng/g/kmcSVvC3g
vpPkEqnuy0R++xOhXNm9VhKqvnJHYwnUa2GhY6cUn4c8EGkoap0vIEY0y30bMwLw0hrWtceZ+Gg7
mn9K8K5flG5ltFjfYzn084u7XLuP19YGXSCZgW7WM5fn7y9VH/Juxmu6F73Vie3caLWVXmRiTQRu
1CV2EAO9xC/e0fiR+Mqq8mizYN3CR7Kg4Nkf+lhDN3OiIWT6jfQ++whshndH1E3aFUAlIRA6z9La
cuLmTVp6fknisT0lSaDfa31gbX/x7f++tCg12T6xbfNg4n4kA0IHdxRZKSUezAwY6Nur6HNFqkOP
WGNycP0yMxCOokJM2TpghetUuM4e46lkDU4SBCEDz0Ksm8r1MM3CrRboFwi91JS4zlxcF2vLGm/c
DiP22PFiJEe4fA8rNRmmAOHUi27VGH4V+sXsyJ3GZdmmWatdo4eEnA6UoZ1cJaY7DJc5zlInkVvC
Kds6rIwkOxFVywhcswhSJnU4x5ypH1JmuAw9L05Pa0otoh5bcywPosgXWw8PugwrkXFR6IL63VlB
QhyMB6MOL6uRuVLrIpQPFdyH60Gib1lViXTh1fpmZRwgpwzNDqGy+YwYPflESFKL96KZAPUQcfwr
4Ovv+w8rZXFDh7qGY87fcD3LZBKajUP2Dds+3Vsi2dIvsDwmpobcMnoq721WXUT4iPZlwpcJh1+3
x3zh54vknxYs/uqUzRbMVRts4MdnBKaUKtTs5d+iwp269fsNcedO5KcESepWn/vgjOqt206uiDYS
N50XIgB6yTqZjfMvPsw/PLC+vWDLbB1wLT8ydueiG/oKd51vsae7j7VrqAcz17S1B7B7xbnY3XQ5
WanSLosD8d5kxpQeBxkOOCPacOFDSC6H/pRonfU7zPnawU8syR5/8Sn/VjJ4LnxXBKl4Rxg0lR8u
WV9EUxHUdvcN1LuOn6gsHIWNMgbjndL7G6QbGTMlNbv+2m+c6ncx6162miMTVbTlVeriBHl80r0h
ezJx6mZCwimwbdIm53LHqRfaNePe7zf6v7LU8yS//e//e30rELcTJ9wkX9sf9KU2tcFfbvDfhBa3
Wf4qquL1H170h9YisH+zgUuoEgnbWGSpnCP/Mt1cvDVdWJ3vLQz94b/EFpa3/B+oyn+EHfypSLXI
NXAcx3cpbpfX/Uc5mCCTP5xxFJBA2pw3C3nfNAAdPizGps/8cnSN+mi3Gq5ydr5tEXLhr9H6944o
RXVwAkylVi22g84ma9xOQwvhpG85cCxcgFFrsHkIiyJIop1GzmRz7pgsXGFLkKR3LVkynxE6eS/O
7JZHYcT5VQvHch1oWbOu9SQpjpgaQFqBf8QoKS1PKZREzLeErK4B2uS8KyaD0GGUjvEM62Fb9EPD
pDaZLH/v68T8Nm09uZ/6Yex8Bi+Oh+1GIk7pIlzbWO+Wu/DK/OS1X5x4u3dTXohCGFTJJQXh1OKR
D+QBbKTbi9IuEeOqGBLfGm4IE3N9b+vX+Szhfim+rhhV41GBTKkd7WmOsHjccNJAekS8CNhCqWdS
NTjrrPOK6MY3ceAdVlHO9SSiaGKDqsPICXTChHoG0BAmI0P/Ogy5InEoE4kzEHKERwi+LSWj/iyE
7osvNXrSktMMB2OtCEeyujhzhT/XNk4mKXlCYebCKJFQB6Qp2CzgVFRz+gaHflIOhpkkezmoT3FL
gdyIAejOzMaouaEu1A76gEuHnvqQCQONOM/eblapEhyLzGt2sSPNR8gQHSo1pQN+4pp4D1XI2bqB
nF7heeJfknd5OGWTQPmpcGrxi+zUoG/eVcouDlXVdrus7Mm2g37grigEuoPfjzgVC1xIipKO0RXx
LU1WyXQqH9curoJru3WsVerG1V7NBGo2xVA8o6UhYyuLyMyetV7e5qn7BAUnvsceR90RTO3d0wP1
L7iZjeQaYtnSSDHesx6q7dRXyQVVbXSXm9X0jAxFY1zXdT3+rma0JiLauwmCLLoIcgz2o3C1W22M
8KSG1Bhse6+xThGc0Z2Wasm8Nrwmmy6y9onFinL3ibOmfFQTIZYr4prjMSRd1IIFUDTeGFYT1jVl
Y7oEG7Sq2OCB3x4GYuZ2TJPii8Uw9yqYPUF8mHSGMyMcnOF82WCx2WG2+bsBUw/nRm+mwo053TeQ
CmbQFNMhahZL8WZwzimGISrtbGtlW6N3Msh3JYIsmXPm33AWbrs4Nq+wma72CFE6xLwT9xoLuuZe
5G55YWxP+HrkyS+DKZ6NmiCDNvf9I3e62KDFtZEySWI9pny8jzjkj2S9N+cYMe2nzpqLYhEkml/T
qtGvtLn00lVdW95xyMdga6fyGy5D0d5wkDQKSI/cQS99hPTffYKqmj9P8CCfraFNnJCRRvZcayW0
E/zI967WUlN5hrkJvKHdUm5dDRUJ2SjM8x1wN4btQekch5HEdsKLslRigRFo+NVTds3ODDUOUUZy
B41zxDRFjk2IybbFKibTV5Ckkq+SVlNrW6unTQXaGULqQSKdL1UBHhlhrOnknKvhWOlBubYmx7zY
nmbdtlrzlMzNY0qL+jY6Fdb5WP7g1uoMWCuHJtX6Gfs9+6rAG/fEoADMKFXR2kviA5Il73oamppH
o1OPTBzytdPo1Ve3w/9TDnN1Z0XB/KVe8lBWBoZ4eBkN8ipOY/spFjZJ2jVKzBXBuww45iC+RtrQ
vbSEhsPqw8YvK/QQeRR1bDqiVE1k/Krgvn/LhyX7u69PZhcNG4az41r0nfXJFFGyh7NtEq09DNPJ
HJe0VjLO1aptTXr6zBb0O/WobZtqwXbwlazus1SRqiFbA6I50/qbXiX0YXm0gGqiGNJxb4p2fKgG
W/kERg7WI/xv/wsIlgZvh1wZKwQ9JqgyEhMcucg/VX3pvHZOU10FLvAVtusG+1ynY6IYGwwfVp0v
MGQZCPyjsjLOk6GpGy8OumkVd+Q9MLrFw0MBLmNBgHW9JNTqhK6jusHjHbU3ya9hq49fa868B2Nw
F7vESIX8UOwTUmw+SISG/VTb40lrFwm7L3E4rRrn90qz3xJZmycDZ5k2nGiAUKenUJ5TjYdcowse
hX8dWFl2EjoG/qt0/ip0NIJwXiosDcanSm8exyVb0TcaAa8YkIbppNgmOJjtdFIv72ujqTaaawor
tBH872NN3OTIbki0T6J1UzbGMyIee5eCa2x53r+mc+k/1CYuh6LOqzNME3YQ0cjjkGaYrDSRk187
wGGho8r+uir1eE9Qz5RA3HTbHUPi6p6VW6xLPRjuEuKr3+pRkWVvSiOn7LH9S+xG9pFPCLwMFzSs
HOmQ8Zc5xV0Rac4WpmZ1gBSJY7Qi9HVSenLSmtgjirqsdi36hrXdje2L2eAAlvsVPZiXfW6V8SWt
ZYZw2ZxP/VDE8DcVLCzbx8CsVBUZfYUwQ8wz1e8GvtObzpi6x5TJFO3b0Gyq2Acv9St/bTVa9Jj0
hroBfmt3yDBqPkXS3GKtZBkECAcN1kdm4TNwE9ph6K5ISBGhUw5fYLfnn4mY6Wga/eytQFuwIZ6S
++r7n4Wff2tIrTxYGsc95TeWRg6/g5cbrNCaunts7fSDnub2GtkGgDND9dMstfRrkPoIrXKh7bBo
0BDVR/l92ubWEZ10ssVptD50FCSbDvrF3iJYlbAfKi+mDc4uM0V/BSuORPB8JOqpNWhe9AlHAJxF
e8jCqvzaOkMS8tnPOGQZYTcJdz/0Vh0mDjznQe5Lu2AkKANzCwr8tdblfUdYETT4Mg3tdN6xRWur
ydI+GXirLwqZZJsQPbVy0UxsMr268WRz7+kKTLzezQNNuM4MYa2L8sHHXudIXHq8xavVXyHFN1du
UporG1toNefxNrLza6vQtIdAkTucM+HZw3WP17NV3CPUv5vQvG8xiyBWotLK0M0nHEs6Y42re75T
uGSv2xkjbTuu/JUDH35X9tbMJuxZt1o7mgh5Ne/c2mayn1McmQLH+EbwIlYQE3Z3CYTLlZlIh4Ms
E5wHVnc/AJt9TQoAdU9j+RGnunexmr13td7nMCbMuneWbIhAdoexaAIMA2MNsHL2j0U73eeJ8xlJ
xXfM+L+91K96KctY8PH/W7S+WPxcfxuTr9UP3dT3l/2pXNeXlsl2GTNCf2AsCwjwr26KhDj0pDq0
IydYGqcfuymk6QtOCsj2g8cP0nUcwpnGGYHHHAkI4z/wMnbo2P4CGjo6yArsOIwa6bVw2vwIldep
jQANyv6pMbtkerUriECr0vboRnSypjHosAYmQtM+IYuj0A6VKaTTsJS9cl/BNtsR+jG9NcS74uSu
SyccIWXOV2Ppet8w4vLWqNLcZq73Jc5xmcIVJR8m+xFQbfa7GEjdNCUjHWLgcaOYYmbqGOdQCAW3
OtoC8PSqW5jW0kVpOT1aZQMNwR36Vn/JrWHRxuDiRpnQiEovmXT72oBAzcNFri+cac5W8JSyUZxo
rGrpPwrTm6sB+jzcLIy8Crulc0lLWaizYmBhbHzoKLnOweW1c7dDoOCb6PX1otSvEmA6sqL0+qvQ
VLP1ajndOWZeEhgFMsJL3UmbP8uSxNrvE9//PoC/fAAhSfz0AayaVvxP+NpUeVL+CGlws3jpnz5b
zm/MPCANIDP2zCWP8V8PoW/zOAEWI7awGUrZywj8D/8IghdxLDLINoWRCEnL5VX/hjX4p8ZCLAlA
xgLnP3LTxWH2x6eQFsk28RKHMLLoZFGn/whLelAGClr9dD+S9UlVFGTCW88qroe12TeEIrS91Csm
oZ5wD5GJ5OyA802AtgvQtAzNwUV/gVNQkW3wk4hr8ioqyD0r2ZeFvtKFpQCUHP9EeIl9IKjWuMFW
zz60dmeQrWem9UsuXQv/rqWCHVJ4zzyn+FwRc+KfAnIPX0rlyxepz5CDe0i6coX/pn9CaGK/lk1v
3GBWxQlZlTFdY1eZvtyZqNWbjcq05SVWVBRhRpDEnVm3wQW7Kd54kDrz4Fb540M8OsGlgOn30KSm
daAnoOC05Og1t7FZZtWxos72j27gqTcFxnzOyyLDNVPAzzfKOEfeYU/jHf2e1YVMifkaMrApyk0z
bvZIl4zzsg++euY4ohLRur3VC+tpHvzxrrSqZq8sHbzELZQB/R0u2opo1+iSAqEnMG0TqeAy00Hs
yDlRb2mTcAVKuzLPicrlC0aZdBGj1fDP7NGAYlI5zusU8zr8NPkAjjHwaaGoj3e6FZvnNAKjCzuA
BHQfwci3tjPe088s+ZKnOt89yJ25X3WDbt24dlJclXBTbqyMJELipI1VgxD5Oo2S/oA4jOyjBPgG
ystyPXFmSONVMRaEvLOu+ZvvNzRH6dKsyWoLLma33GHwKsTM+qzUJ3eqpvE0kHhrYPeOi+6avPos
udcKCpRVNQEisJYEv/oqz+fQAUJJwiHV+Izo4ygA2dQ1J/Q0L052WIojI5aLreRz4yrb2uKIgsMU
NuS/C4bv8UpHL3tBJ/PQzsrZTqVw7ZBWLLrgkZXee7im25SUNdoLozDPpc0ChH6wrNqChZ6Ndhdt
gQz4SeDM/OoJklr4JCyidum/hLvk43ptz2qAk82dDazWszY4dFkHaMCdfZ0jvqEfjBWLTzMRb0Y9
R9vKG2T7BoeDNDt0hcaNgIU/rEkJ4wZXkukTYSbxcoylkkDqMkU3HWYBRkebniXqYmdVBqdKBigX
PNI0Dlra0zlOg8XnTuYuIRaFXNEHC+OkaFUOmISvIqNTb+O45I6WcLk5FJd1MmHP/9IttwgCjHUo
nE6++Ibih7UAkbsA/GlDFh4S774PNtI25EtDMPrlfQknmsf1zRQWlcvDTtSIfIncfnwYrI5LMjDl
vRtjHgXCr/DcF8TdIDm1gwulBxeuRWRphTL3WTAdOepXOdlerIDlkUClCl0xgecWToTW72qdjYOz
sX6ZvabZ1w5SvrXbucbZJoTyoqV6r62kSgU2bXVckOQIAoW4cCItEaPgHezuoceKt+DrIFRF8god
/j2jh+dBZyDDUIyHXCF8iTdRYxvnnu5lN+nEltEr6dbBE1Vwgv0UnOba5Ra2ycRPqKRBtmqu+Y0P
I18J6y6te7I4tQbcC1uoOVjrufT2LljGVs/T4OSAGKytQZDjMEJ/BEEcyRzazmrqoEHzUGBy3uBh
h3KeHaswq0E8TGqU18SsQrafauzoJp5lhMH2wS8zLdgUCF/IaUYBdCDzDvJTy5aB9t04tyhHuYKF
PT5IFjrBrCKrXzI9qvfgaagLkNucPYs171IxRYRmps38qAJKuP0IGHGwZr7wmGWsKC0gJW+dm5px
jvR5lpiDII3YWGWRiyN+B8kuxcdg19nw/EPw6GaPbYb9qhKTrdmIJtYUbm0s8Mmdua2Nyp1XnZy6
JBxLcIu6m4xzikaFSXJTgOsS7MN6MVQbbKqSVQrBhieicGvjJqkC41ygDEA8Xcgl0i5YVo5noPU5
2mjf6tDEofQtzqpklwiH1b1AI/ArgkuTOEZ6ZcsOuZPhEWL1vubhePIivV0AGLNe1n/HwOqmS/rg
Qk3r8T31ZdvrB6Nu73sEtOMWehP7W6NQTmByt6zHYALVAf8MLhr4H8T79y0tVUZSrKU3sJScyG+6
Q+orkvXq975dYgAJ24mnK88zDHC7gcsLZxBslr8ret++LPRpIxxptsX2fWetKmG4u0H49cVIrLK8
DHE8Zc/AbOwTub3sUkY/JDubocQrMgdCcpD43RuiWxixcIDEGBwaCaOWWR4juRV6UnbgIJ+Nm2F2
2MiI3eEJBk2QxgoldmmIWyhliNux3CkAleKOEmLBXfF0c6s5uCogv4gV/N2R4QPu1Pn9nJKopCdY
PIZ5q8UXjlJUgC0uIEe71HlqsgUgo7rHiF2wxVSQC00Sr6y6cd+qsrhUsdEcmY12+oDAeVg05gxS
oNYfqmA5iJRb0vBPsbzijPHvDJhNEc9ub22bGg+82jDaG0e3qivVAQD2fiyeEjhQ+Woqo891a240
s6qJvwigdbQLoJHyDDC7Nwpt2LftdEDjL6+8NMBQ+I48WlrroH1GML6VEBa3GoKoOxRkq7TwsK2x
Hf15cnOpcU7gzhIdQJIKdtWUJ9x2MfSz9M5cS50AVCKQmQ4xZCVw0K3tNCR/udgbhBdCTrQluIyd
WdusNPtg5SXzFon7cHRSVDYhUUpTj7AHv2uGx1j17PGWSNDoqg4c3PREcNVa9nzrj4u6N4Wg5yUj
oWjAvLjxDcaTbfTVtaa75W0yZ/4RlJ/Va9gLxc+vMHJIJZJ6CapAkjTA0NgDK1qxDvlbc8bXHEeU
p8krnuzUq/NTXiv7vs5EudFaNfihPTfB1sc27Hc1NQGGLJgfqiEwV6jBzU3teAnD26nZTlpKqFlf
9+tpbItN4ctRhHDTM9ieKr32G5FO11wv9y1t/XI7d4THTXmib+JkeAqCFPF/Qgi4Fw2fe5JonCT1
vsRwbx6EgwmCkWN1ZmXg7SaE3HtFdD3lT+lunLEYv6adedYIC14Zg1LXfiLm+wJTlrDyumJbTZq9
i4IeY/kgsTcMUM41/hKE87pURhtV1NV1ywBpnWUF9ckg5Cambjji+WGAZTXa3gkqhcC/s0+VBa7J
RSvxsKxxE3SxEB3r2t9oAR1jyo4Fd6vI7kj1YzrnHzXQ6VsOAeJG7b7cxr7mHnLQ/Pu4skKLSdfe
pCPc+csJYU2yX4+AvHvQWQG6O2kvinSJdSqb4HpOnfsuKUwUwKX+kDUpKPKUt0/YCWmnqZA5OeC+
x+sGatcvbQ+vaB0R13JsEabt0qStPqWU75R3XQFinEIMPZtN5O+9wYJgTipzyMnrrTPf3naeQ7or
gOlhQC3+qmXFp1FbfDUNLydKoWnUVvNYNkQpM8UDtet2OkBU6PgZHvV5AgyGvHwXxaI9gHS/SRHb
G7M1htCQOupfDIQOE0ON16jRAf8IARo/URFvqK4bKsFEL9dTpmcbAGr3vBgT3LDzNxi7wHdZYcHr
7XU1WrtC4I6vTDzBHaS7w0l0GmYCyAtT5j7K9RuuHUPPh37IcmOD4r0hmtqr8bd8SCIDnhiaOTvf
o8Lr4zc2/3grUrOGG2zIdaT1TBljEdHlV6QW7lpXaGxMTeLuUZEPFw3fbJ9jD/8L4G0D9o9s6UAE
+JvbVNeJ4rlIrHa4SJKbDrM7MUxopmxLGPeMoafOH1Mv2bqEGz2havRZ4lZR2doxwRuOMOOsK5Lg
K2q3+BTXxQ2javWMULK7Khr/2mVyGnJ4RY9FZ2JIOyi3WSGzi4hTrOspeVau7PRDkWEUe9RqYza7
PbtWsAVq6uqBeDWNyimmcSNDqA0Y1UoCMlYj9hP+S1TnbOpRmg5yYvvGJ438aAR+eKmnYKLMfHIb
7DwGQB8YJzh6Z734ouDUNbt0ckOfkTKhSEPkFFe1jsp3izZ6Nta6w6id1WMGzcbpqEFFI6i2UGpS
iLgLgzRMaplPR92Yx4fJHIwztWiOmnagLMfpX/6C0vMjPQVrKQNHZmhvNNALr+ijlIpwijyRbZLu
oyrImzWEQWt8nu25U59sBpn11i4wo1hXJTb17gr2ZbL7C+Rw951g91ffPQNM8K8Q2vIJAOOW/3gL
t+gj724Q+BvOZhvvnTEg2ykqF0pZxzjXvGHiI2KKzUjuEisR8VUro7kEzVIR9kStcUbqbdwgkaaq
/Pmn+ofLEkDJc3TKdjJYPprHASZHeNPa8b7UKP1qRsPk5uFLElCRRTmx1SaVT1fMFEdaH8uXn7/7
B+3h+13h7aFZQfzAvvwjrFhOXtaVPXFczpTTCqUGRnmcOLVfIKUuxOQQX2zhKnDOvEg7GEv5Xdq5
jdmsXUvz1nYnHFpXetbGYg+XEk+pGpDydxU59DCwO39FGf6Hm4hIy0DIgnM6E9qP16sPsDKxsDrZ
l1GPqzeCaozVhJvh2tI4gVOHgITlxkX5+kqY2vRQt2AVtaCXT6oRVxLyx35xCRfM5990zuUSutRA
trWQaiyDY/hHTEjDR2HuqBuw7MaxHD2uOz60QFIXBcSjsCte2l/03+rNNjzrIHv6i5IZbL4zGo7k
UCm59GBc2Z9/MOufPpiLCsV1fXyXgY1//GAeJkdE9NRij+8AFSpZA1XewegbIA9QFVmqfJQi9+3D
hCIFPAHgODv2ttk/dHYfQEpBcHjRdbyUV6QDURcbyNx2Go40m9iGJLhNYsIjMa5cavgF6ykDnSdb
g6lAaeo1Y3fN8K99+96UkpYxPnTzggKUkxwfGA4zLMc2fbxb6rhXPNlYW7PySYR2PEkH9PPL8UGT
9H6fvIVziwIKCBGG44+XQxhaneAfou0s4bAHwnUoxdGHAM6aGfn0bPzBaTL9XnsszRnwhGkhH2tK
uvlxDFyuVmwZdCfOjFyJCR2/5WLx64iaLN68w0OWKZeb3aSgNORix8m+ikHAQkzS+ngT4160n6eC
d4ejDHjjZlPPCqEheHv/sv9Fon+JRBvuz5FoRkEvBB98GAQtL/oTgzZ+wzgUfTnLxENOtSRW/5n1
EPzmwf+0Ica6PpKxv3gY2yRXLuMZuHVIueHGsgv8gUHb+m+4vS7aVnTk3yOw/5NB0IfdZjHCRQEM
34/wCGQwH2RJRu/WPV44uOf72gJplbFzazWDvMHD6FfK9GWD+OvO9ofprs61gIP7NxIfhrnaXPtG
eXjHNxDEg1B1yPQmrsCprudg8/NH9ONZyPvZ+iII0VGEciR9+G6NRuUAdMf7AUzwGNHpRasUE3Hs
y2zrULZY322s0TfOg5uY55+/+Y+SRVwFHLZxRItkaJBM/zfGca1R5WI1XB7mpm3fCuSecMqMHix+
KZDGaA4ukan/6iv/wyV2uFqLXm1Zax+PMxSuaTP4XnFA9DLeZYjK3hgFsEFgPgI9RQd9+/nX/Nsb
QvNc5py84yJ4XiYsfxUfpLo2StqsgBAcBGYoyYjjEgBEhW9pn7ErdH9VYfztunqcju4SggKWGpjv
Oru/qB0mZcAejsZ+31VjTXvqRnhgU+8BY/kQ7Itw6hLjxs9L++BNmfFQYzRyKSVgz3Ksz+Uq9pT3
0E6mCW+fqXqPkpmgB2MMxk/s1r9YBRQTHxc9Oi/D5NkHk4Rp8DE7viyoDdOipS+ka7fPIOtOdKXi
nMoaL19M8OrYGI4ECuCttuLgMs48g9ODRlG7R6jouseEEeWhmKTzGluKw1O4OWtJRSC4Be3OzZiI
Qhx7NBkFFi/LTAaP2iKsM4dTuDMVx6KG6BGo3pz9rXToyKCLYKj5DvFKbRofjNYd7yI8ePPV3IAo
fQEykNOaAe7Yb+gLzfSqsQDtXHYJd534fQYFAYD3Oc1FED3UDQDpASLgomXw1KTF1cqchWF8Y5WO
CfOaJEnH69YOevt+LKfhhBEepYrrpJi6kpIDuLFsBM20DHfGXo132tAiistqUNwxqkHEU1O+zA2w
L7xzjtix78HFC6u/02G8FjgELu5Zo54u8dON8+o3OqSuJqdQKfqIUc1C8tJqoFKn7fx1MifOK/Wd
SQoXiPuLW7VMk13coBRXlmKzs9FCYQtJQl8BzY7OuGRMYabZAo37g/P6Tibz557rtoDTkGWmhxmr
vstQz87re9X2Xs/U1uBY26lKaJ+CcemDFAjJw/e1KgifRGZIPlV3nWQjA/G0ouZjqClfzKmXaqcG
jLGgBU2ZOAZelBSHrNbqAmkTiV/dBpKJeH4vrNBwMsRpIfRC9Z2WEVhfuvZrtczvsB/h4V/qkQAU
6CIJ2IJvVC4FEyk2WmhjzHPVQAGEvimr8Y6EFjmQMGFySXm65cs4khYTxvQrS8Jhw00KhGEdOpEC
Ug6SCjUZbCze/ZiR2vv1t8fWCa3Otzci87w16WQCTx8qupv3f9NGEWzsSU/ZN2ax1/iu94K5zXrA
yneLHzsLWCyPB455sIWUSqPoyiAsToa9GjqkTaMfME3xjAbrR6b6cEXJyklv2tpVEkEESsDxUbql
DrMqqrAr3TJfm1YRTCnMNvPE0A/YLnk9VFUGmPCCVJtoTBe6dFhj3TZFD1LSOq4EEz1GfgIX05M5
B9MLeaXDWz9pdc8cTM3J3TBp5vCsuPxip0qymRWBHQMAWwZ+SvUXVrC1V5rTO1xndZZWJOjIQBSi
Mpi2gYVVqqjHw2DV9lb6qXXj+EtSXT/sySMcr9q4Gs9u0VWhkGRjuqY23dhOhkWDJ4xPCvLeGujR
XbXTaNxqyIIfBlETCdiS1PS5tbMAZ2xLDVYI0328ol7t93DSYgI6dLOCe1HNNwDg8RsW+MwcisQ7
ohdzb7AOAznoZns6QaUuuOEjSUarOWXOV8q5fQuIVhzWSqMoXbO4g6MdAVatA7tXhLt4XnSxAKAB
RjT7qRUx/MOmfi0NL71J8d639/VgsWXTwbDoGh0viNWUOepNGPxhYTsxK0N5RrJLVIoEhi2zk2Fu
GADBv3pxMJa4FMyh0pUX+4WzcnqGXCTmRJf3eeH7WGxSGcRZVCqvmAvFl9RxlwEtyFmq6ekzYxUe
rPfBYKTjxJFgXnLwZbBgO3iRrzlGq7Pr4JSTpOVa8TXiLSCP7xwdbB2D55k263PRaNp8mIXd+Qes
JmhtAclI+rMao8mOLrP/L3PcO+6mKYk0CWR0GjQZ3zWMxQ6xH5zRqtaXvG1epwKUniVoXEjW63Dr
5DoRvsc+70gjOQaVND93GiT9EFce/RrXSe/RdP0Mnk0/HBzsuPq1NdRGyHPpEab9/9k7ryW7kSuL
fhEYcAnzClxf3rDI4gui2EXCI+Hd18/KW2wNWeohQ/OsUIxGajX7ukTmyXP2Xlu23s5HKnDDzGge
dqttPpWJV2/g+Nio48tk2tgLqTNY6m0xBqUVVdfEdNpfC8Pi7685sdqPIsGV/NX3prRFKF1Hcrd6
MgVxGOeDHeaM+C8BsQ98dSWq15Xm+efF9eQhBSF94yZEYWR8pD16TyJlFjPqniFuUovUeMQvrSnV
wtwY+VkbYh+2KRg5Ngu7iNtrEqkWktUz71qbF44FAHwlxAyne30b2EVq4pqTsKASs1kp0M5gZc2a
WkqECwHkxVt+/TbTbM7+j8znn3MeIAK89S+7iZ8mLNDGqpYq+vPAJecUDgG4bGLLKpbgbMX+JdMD
2iWxmbPft2N7wMPPPjgKZVf3YfxckumphZmnzIUZh0kZkmjMcN3i5R0xEUDoLpzj3FqZEWLCflkJ
DWKKo7ZJl3zHFr2fus4vWCaT236qkEAO9WRfovgnIO2sBQCo2r1WFk6AAPoEKwLECoIGZQbrUsE+
XZLo024U5wz1ag/W4YTrhGnU29syKkFroEkyKolIU34WbtLyoikYB56VAP1I7Vt6jKQMZPjLyZxM
p+oAEDGjvDIwClqhDkTueTJJxLoxxci7TsuazzqNCn5ctUTl3tO+KTpOC4ecTaKTk1h1nCdPH10X
sqrtnIa8y5B/NmJ5iDQpnp3EYGNdWpQNU93ORI0VQ0ZfdDBiIAArUa8wGZ1Lm6Frx77oGg+F1PRT
PSTa975t/H0yTP4M8FD1Gs5zb3OeWBZegaItbHyabBa42TqICWXKd60LQZ53ktJxaxvJL14INcse
ao+RacnMsHqI1C8K/52fCcZGuSk6fkbNaLg19CYoV30julpLSZYUka7QuDax0ByV7vTgWLjxHkZA
704NVDGJE++eeEzf4ahCOmJBH4hp7e4gBWqx8THzqJbj/Tz1GDMMyo1Cl2Kb6jZWmqgoUzAFSlvh
LOa+JJ4KeIWZ6CdM9GhByn4MU7gOW/6PGFgaNqciW2sic5PmXnrsLDmKDXr+fnrSaEEGY5dw9Cxe
eYhNxwiW2dV2YBDPCZkOqmoiZ3TXv7AX/NFNad3FHlu61cbDDsSLsWlXo4TrB9xEYm8O4r4w7uH1
w76lDEFFN7bMNnMqkt4p8+8aHmQGTjI6+KsskRQ0MIhwYE0hu8L3qm2+a8Vy46N6OLKuKQyGRr/x
+1q/YQw5bka9DJ1uKZl1i2ZLbRwxphnUPEPPNwRnTdvZtm9snApXszlUd/zanMvVXJw4+UoicHOs
sJrV48Z1trFfXA05kzSLr+pGRzjyscYi9NxK07qWY5nJkEEaBeTc7Au/IFV2vLVK457Kr9qa0Eu+
CycSJ8s6x6yVIIx1FMruZDN40bL1m2gcfhB74BHeAf2Ykk05KB09FcFI6jQncBcsgDjZQRKVtnvW
Tbh9Ji+GxtSODjia+qrL6WOTZM1ukzqqebSOEb99BBCku13yKYOFR9m9+f21zX5/K/FoRABKoLFA
Lw8X6q/XtnU0M58Trz7U4lz0g0g3oSyyEn//Ov92+/FQ0tGoUKgLpATv2Q9+lPRDJvv68Na0G+jF
PjZM5QAsK72UY6ury3k7/P3r/tvVn9dVeZiOw82UgBH1+X+6JXIlL6xMzvVhzgrnpdfAQJXdzAx/
QjKENL+slnvHSdiLm1FVub9/df/fv10kgtyKecB5E+87pUuX0T0xHHmYRMQFZPVa85GBlrzIXMLr
gj5WXT26qVxLVOXNAP3v8ch/O3Z/6NhZgj7bT7/WvxlhP710SUqEgqx+7tn9+GN/i7cN5wPtNVaP
8Oi0QSj6V8+Oq/wH8EsWek2TTt7f2awoutXdXrVAQLYJlRT2d7tOfEBkbTCbw0ht0yo2/iPd9i8r
i6YSXR3M2MjJAXydReC/rGvF0od3PDh35Yi2LqzSebhDQKoCJaem+/LTF/MPE65fH6Lzi+G4RW1O
YprDx303iYjFbKPl7O27RFvq57PscemR3+Rpz0HLAKh+jmm9vfgjUR3/j5dmBqqr7hnRfu/aSgRa
GXMvwaysSg5X+Zgbt4prPxNFjcQMIRbPVae3FCcdIaBp8PuX/7WrpT45/lJYTaRc0Wo13r+8aUGz
97PCuiswTZHrSSbIWYuExiqV6uXm0vP+MF8xWSM/tUd/vChLhV4RXWf3PaOnqqtoiHHE3FFIIn7k
+nM0S4cbNygOLu2qaLZTixcfjKHt9uys/atTc3UpcGNZYQOvbI9UD0dbh7sp2q4rBSedNOxvkYCi
fTGedZ4pnhZGcigsE6A3FXXw77+7X7f8t4/h4B5E08ymb70fAXpM94bZTcw7Y9BYKwN647kYGO94
3Yx+FwMXMHxuer9/1V+33B+v6vN4QALhhf13C4Y8SDebRWvcZepK8Tb8BAf8Xc/m5u7cchU2sk6M
UQyTzgfx71+fZ//9j4cuHHqGowB83vtnZfT9KictxcCyo7oh6oFZ/IGuy4g67vcvZfzDQsEEwpOF
Pp1j/L0ZPlpcgiQYIN/ZqU9Tq06ob98k3JGF4nvObftl1B31dOpcV950bihs5tssT/4U8/dPH9zS
bXZL0AEo2N9tEqatSb/RI/1u6BseEhuVp7w0MU+NwXkE9/vP/k8PCdN+9VzyL1gF7w52o0bAplmj
eXdW+VXEXa1v7atzM7PEy3q0RvSvaLdZ5Wf9XDn6BE8vSjaBaGSVF5pSxMaNYDSeg5W57HN0fecW
aJKMNDWwzfOUCYgD08lP9KHY/f5DvJuSnxcrIAUCKNEwoP5/P5ggEzIavMU37qIoow+8KgHted3M
fYmclyC7sPAm9j3A9pfnqxlWLzXaXfzmQDwS1UOa29wu12nl6mfQwHg9Nzx//z7/YRdUFiTqNps3
S5ufNf9TEUV22DDirDTuxOryhZy7hNzl62dDKVm5Qf5pZasT9JeniLEyq5ozl4JRxxHx7hUh/5qZ
ni/d3cQV+kKgJ38hUED9m8XFfFAS79ZyuAOjGaeMg8GVVAFeYP8hHXLKaItktleLyInbs/JVB+77
nFo2G6daE+evqOPUQK6dqi7A6MqL8/CJQbt9NF0VUAM19Q+gNz7B+4/FJ+F3Bv5rm5Ay3s8sVi/3
XYbF8Z1kXBb69bIik3W17KaxAIceKkKJpzBzx6zfmII+R5hCX0l2fhKnWVDwz9bDZa59ohPMcauX
vbtDYqH1h8TpcAVWRrwopLmIVoT/GK0xfkwaVx3AlBtQjaTNTMBuuQP6btJtdJOMEtAJ07DlCICL
l2fK++vV1R2G/+TC68rsEi+qvIYH5DYbT7Z0V2sINZ8N5B03Bsq1v/S8MzYFdQAKU9Q2JAHNY/K6
CLk4p56Usk3ac36fUHKWVgCRqr5tdGV9mBM80wF2Uu7SLmpZnLauVj8NVUHf1Ypc98H3geYGTRaj
2mnNsaE5BUiKARZa3jZ0etP7ik2DsUAFQBU+O5l2puoC2cSNc8PWjhHDuEszHiip6zE66Y7vPyzT
aAyhC1KivdMmdCt0axQ8DF0xyjcuX3V968Zl0YazbyfRBg60/xQnA8duzhohYZhH7qxdh5uIHp3S
ANm60dNMOFs+Ot+mTKg8RouUgFz1RtUTRwTIH1tcUkxAKiJm93DZ2sFsZIV7Se8uRwkeGYnhEY5c
Dbpbn7iOorN0LFSwhPB4xi5eyO8hwSidvaMNb/WayUsPp5nIkCCmJ4AlO2s3vlXGRKHY7a7100A2
Em02EvrPyAvSkzlCmYDyaX5deimRZjbdHtZKtDPJUP9S+h3hhZYGKMupk1cWyvwtJjW6J2srrjb6
wM9DjExf7YF2iE1puGPIwiqxs9DAnmdUdBrgD0/2rzaWALiraVw/asJL84uRlKfcPlVV4ZeP7hhJ
nex4ZH/S3ZQu8fI5TWu0VU7OwMNHikcuEc0nUnxyO9UMlLcLgablxssNv/6sJaNj8XbzrFLNrqX0
doxYKX7ATdzLPOebrjSY6nrsUQyxg9svjQdNcgvkCykcieXFR1rY/GJLhDWiXBYufyPmHlrbEqlU
SgoSGhXG05i2q4Z/Bjk09bPfdvyyjrHyo6YMZ0JdbwlnIvWHqUDcCeKNR7bs1I7vBtfDAr0uTF0i
MU3Yc3XqVcYS7EYlE6PzzPcs3OnoGB/xSmD7t9mHXKRqtKBo2wcNT6gHpobYBZILBG+OGwchR2cH
hmoD5EspL/IqNx8bXai/Sfkf+n5kf2Y7i3Bk234Zb1Ba81filRF0MKYUPqif+AurS37aziPf66VF
GQ4RrUClQ7aXkV0POCV9DJ68q7dREZFt96ZwONRTjR31vEdSw3mXkeAQBXKHzhD69Gvjq6/SV1Ow
rhv4j+d3Ww4D4yWGGviusBeZhHfhAmvOmvscbVh7c5afxzEDy2HlFxltKsNFCQdHAymAaWbL/Vnt
b0F9xTlloiPsZ/qd5znBYvLdG+XCh+KR5JXyZOxeiUSb7zP1n8Z2wWITo6s56vnIPFBp7sEeda+1
6nw2ftw8gx+g+gXBvtyfCwUSe+l/njsG5kx9f7bPtEqXMJte9opD1OW7UHMCyXj/Gq+5htQ+0gkQ
J+zhkmXEb2eqd1tJRpZpp/xlqqeiZzpFuJQEeQkjx5IzKHvZkpsMYSN4vy9Ot9JkJCcEUAHtEd75
yJ/BeSQnlD+EH9JtPRc4gypV8jXrX98uP+f+wYKqnG6lWOwitLW8YShSO1idJrF4l6Dj7ZfEJdx1
z7HDG6zNGam/RzpXtq1LI/paaIRjBtX5ETIigWFpnFtVBnHy9MxB7jx7YjLpY5HjBuFR3PFf/Vjl
hVS2YG+T6qqSJyVJRYvyjShnkMMvfV11lnvk48gLa9ScewIuFkSpScG7HQcSV5COocVQy1NUhXGt
x4QQQfFQffFspFy1SXoZruoJxMShxOpFleZUrNoBE7G1pQXEm4mUKI45F9/ZWSU3j6n7mOXQkFAg
Y5h6mwIUCd4WcB98p3Nd8vnPm0BeWGhVUzyOIa432v3KJtb4PGG1o16+nBjaIpulHOuN+jkzJMwP
1bun3G8OTWTxq6ZItjYFBznfw4Rl6jwnpt84386kyb20HhlluV6U5dZMV0bKMVOVy7YFoQZsl5Vo
Q/LrLs4+KGwwbBhGW7D52HETd7f+HJnT0ZPqB8oam63JlDiF0Lb7T2m/zj6WrVXrtqsD5CkwPSAq
gEfi8oHJqnixssx4NDWPO4CfcQ2xz1IXYBSMec3FwGYYZQxtl9Svn5245kFvDNS650/ISUSN3Dns
QK1k7Ha+8K5Mr54h1POIxlxRU7ZuYti40j4ODX8RMCI/y9mIt5LmQY9PdbfOx+ay6qwohiUYmLyE
zw4rEXme6WlM/s1y06oxzvlba+tx9jfZZBTrplVvJ3H4FLkyLtVDz/NaqVZpkVc8VutiwaqxVms3
dIUBi6GL2Y6ANKThW08t6VrwTAlLfmCBM3YnchHNzzS6zWFJBYIJ4Q+FuJ9b6FJhNakZgdbq4sWe
1c7C3+0/ncV8RTFg5WqkJrckcU/FqRwd/nQxJGbzAA5zYoko82q4qsMlJX+dvW82M22PZ0alKaLX
U1dyu+e+kpSsifMX8LYXqYv7qPQN5421jV1OnPPajcikQw/R1wScuunyteUYujuvTxs2zj6jEbDH
4K5yXQaPJYKqmAUl8vGUxAvg87cFAZLK+14T+TmGpRpiaUTlbYuznsRRdj21KhxwhIgszYi5lTIX
Gk2FOEuobkPeaakMQaUY4NVExU6Ev56cw8akCUG8FqOUVH0gbSpZfWkrirAFf9LtFwqhFmKVaVwb
Nh+BJWc8CrJucSsVMU+Wizvg3nQZxe0wHiI7yCRORCs1bnBzr3fc1FnUOmScIeyVe+28A9p5DwtG
Ri5fdh8p2yRhj3xLlstMD/HrgARlia1lQhXfsynIuB2jXaN5zBir86gvG3oeM6tZeN24Rv3yJpeo
uao9+WreGIuYzz0s8LoR2kKc22R2S2YEopl6fRgNL50P/TBWyY3RZbo8IhE2rt9m2MLr+T7iVLLa
dQP/AYa/gSIk1nK0rxMWygpuF5/XhWVjI/N9GLy5vDEtAV0gYiDKzPcgCAkNzlM63MPZd1Q/kgFQ
g8kEjEkejtLiAYa3cI/6ghNpSac17Gl5+lQoi/OUZ/j2RArYPJBiWmd4d5m104n1xTXQSGIxx7k8
pnWdXVl2Zxghp2Z55GY/HyoDd2tY1HV1FUlLfvfngnrBMXGMkjvBCms7s/e289z1+qlRm/8pi2Ia
kXCOqakGW3KDKariSFqh0u+6ahRXRJP2QMYhP09b1vx74xt8SZZAqksHEEY3qImDhdwZLN1IjQNI
dUZjjdkyjxmcng3BGB94ZtRFOWdWdjERXKxeVTF1dYZTt9GK8zU3JfWBHU280/l8mEQJ+/aKMyL/
Js+TjtyvUQipM9zQcM1GnjJNny+GMdbcGox5pqTfPXuaJOMpAmc1q1ktVtNU+Tun2scpPmM4NnBY
vZrrgkbFyu0jdzB+V2K1OT/bjMNtKGN2q1UpC8/S+/O+Sbz6fLuiVbS2S1PxTBSq3qwj7PZYQ5gU
RbWaiM82zHNlxCdMnFKt4RHqlf82jbT8xPR058RqZ15XQHYhd7vkYArIWfbo6N2FqPEWUP8x0RF5
419qbxVGw9hJ42QucyIej64LrvPIhW3uDx33m8AbhnYve8IzCySVHncVRNR6Dv2UCQ8tO6Ecz/R5
+ErcDHUatHxsmfuz+9MZF+cxoWO9WRslSVcSs3ZVBsa3klno5XcGyTPKCrgEuzgvXW/rLL2545WT
x6Ql1QCU3XqZ2Ev6sR7g6nU8IezO3HbWHQfi4JIwRjYa+Yi1dsuATs4hEsrK21qtBcIrFtpfQ22J
V9xD67eCqvK7hIv/NJkTsjrqKqhydadfwoGV+4LmymeCJhykXFFUJIgbSK3bNggKT8Ka02vk1egJ
Mif9VNZ9/EBC4ziHQ4lhKe+Evl88sVz7Vh19TAhm/EsCdmw3osJ9SqVc+fHtWmncWDHeT0bo9nqL
W83/Wwn53wnPHyY8UHxV1+83eJ4zHWTzksv+5ecZz48/+GPG40P5AAiipnNEXdDsp6P8L0CP/eE8
vNNNckc8X7F7fh700DLgf6ZPgsCXVs//DnoYFQDxQOWJHwj3y38y6IGS/K5p5JMpw+iD8w8hOP3V
d41VhMU1qQauebkil4rXfUrscx9tpKkH5dJdEVKH/b9EBxKMHhjHAHDJ+gzRwDFCMzUO3VhrlxHv
nY1GK2kkNDIkqLO7knF1SFprOHnN5G5IpXEu5FBpD03VEVAOV+qiTz2ceHbpPIz4QBErEIYO3INi
xqgbGZRKyOF0wB/55xFZTau1CvwxsvZZ40cKRzcHiYgPMEppZZTtif0H8nwT3U1rczN3kpLN0AO7
rI1D09UWiZReHrqFcyJxhGwXwjyRj7wOwDOILK+BDo9tFrb09q6iNo63U69vcMFyYDpc/opO22J3
M3aQAda9kA19gNjca5WoPvkQpbckyafkJdnbYm5vwGHaW+b1PfffHj4FbQjAiRQnVok+xigN7oxL
Y+PT9PzD0g3pvYuWiLaHsQK2MP2QsEeEGXU9HuI+u2kXX6eJlK9IFVIjwBeHt0WvSYgFAAVzg7YK
aLKZm13RnXDIXiUGqjpkZPe+Xk7bPnL3fjkcalvluRQmlYsv29Cm+N6YkY43JjOIkF2eRD8u4dir
D1Hn5MgO1L3FMsRhKzQHPcrwtSQi2Jrn8lRXRnpRo8kJOdC3cnV3WlrUO7E2FZhOLK4pGuaggQ3n
Rz69OgnqLzfZqddIe1osTN+IKQXJkaDTGOTMO9OO/YBwy+Vo4ix7dLN6PXaGN25cd2p2zHTEzuw0
vJwzySGEMCNZ85C2DI5N408FoRvZl3qu7QtqsCNG7zIkMazZDF07kQUR7xnCu4HfYCUtCm2bZ82j
7Jwnb16B405uEI+OvdMqrMYIv5O9W5cvq8i+ZE0PYlBGLSrMqdrqfqadGhLTbEgaG4aUYqMuP4BU
A2diSXhtfOfLTO44WxaFIihgPfbh6EGftDvCpI1eHJE5G18WezXCvO0uZi3/ui72vAWZWG8zSquD
qABZrOAMkc2xFmDVNRs3ru1DstrD1ubSFyJQa0h9bT9rXV9ucneONqipRnDsS7M3PH5BSXDFzslK
kqGt7GNrOvEVauhyZ3lfY7/TT3NMTSdqR3skr77sQuiL9sYt0vS+hIIcVp2jYwVPln2d+u2jXs2E
n7p+fr/iQNl03XoFPbrYeVk+oZ1MnN2KGXUjGEdsq9lAfGBq+i1Kk3Wrr+AXaREmIbnq5ibprSyQ
buYcDazFYRp74wGKzrEXo3mBXXTYaIBSPg7C4lv0ImtjYjkPndifNgLGZ6ALyYRCZPrHJbL1oNcM
AKhjs0Jqrt2QY5kCes2rh1yzltsIh+vJwKIuaOw6CUwZLU+2Tu1NG2YgTjgUpKFYKDh3vNXh0tUq
gm8c7bJCf7iXhERjyP+ajk4SZpVXHMfGZTyA2HbjrnyfNXQZarYiC1JL/z5HibeZARee6nFFae70
D7qXHvEpOidvdRlstOLeQby+hbojt4k/N8E6Fc7GRsQcmI3/19AXNC8oMo3htqBJTr5xahAMrH0r
7XXZFe16Aa/gMp0Uh9et9gi3lGe8qnbEVrTcurp6syg1EH0YLzDs9KWRMQ1Cb33oJGU3dzPo/zn4
sskb+pD54kK3QJrQNBuWVOy0V4vp7obSfPEbpSVLMysciXR+iIiWDEvX3xK+EOg8avvZbr6N9DwJ
YV+ia9Fm1l4vDOMUeUW+ywoGCLnqjC19XtPGLL0DOs0bWZhfHKe7BN2aHTsxP3lTR8WVOn1YLJZz
HPS0evT98VNBTNCmrt1vTjJN4UgAeEjo9SNg1wvX7tvr2jOZkLdlIBh1wNohK1Jvb4sEQW1Ern0Y
Nc13won1TQocOhDrIPc23NBNBBpx20x9cQkdqN1D7eU2D172UGRVABX2i78gl13s5SCLyrhYnWzY
EbnS7HqvwHfv8YrVuj4C8EhvydO+zAwOIQShc5BPZIfnEL137SAElEjxoAhFCMub9GJpumPcNnUw
jhY8xX4wkS5yvCRkzz4X+fx5iobh4C7uqxxMkEdxkewG+l974q60HSgfDO+MF2+IjbjVY5dKknEa
b3y6qhvUdD06/pDIGcnUcYvHaDc3KYYHxy6ORqJ9GvwaArE2v1ppbbIXDgo4vdL7SlOieKPIObD/
pqcEKsk+1tjlJg/W0tB6JSpH09qnqyUI7p2snVnUNDIZcO9jN/s0EWhzXDXvkTSjiw4PRVBr8XdL
q12CkYpI2f/XwK4dYyckhbhhl/rJq7kuEJBdIfGWYPqxwW8mcmOs6iu626r/aKd91MHV87TGrw7z
xMSshvHdeHJ6QulWujyKaO8z7nCsvtK7QaTrT4CVEugzPGRIeEVnHRqTVHaq4toxo4/WgKeXtv+y
0JiMt4SKsnvnQbPWE2Dkit7evWWXrtM+M9Kr1urUMtt1/TCTSt4GerxACFkEVd2ubftf+N63qk/7
5U/lNYZ6xq7/d3l9k6S/ci/f/sCPstrTP6Bg8VFD6Rif/LMS6kdZDXLPQ9piCOzyJBSiYfrfstr4
AATPxDeu4lHhUeI9/lFWW94HRqc6LlvLRBWjXIP/gd3R+HXCjJILRZNH9KlyVaLlej+KpRURj0kl
xBHFYx1tzGzN75Oijk6COMAQcnb3iVnzuqOCWne0H6OTV2A44GCeP4oKL43tZN0nHW/DpxjN5Pan
b/KPiqvzuzO5XahsVm4raK64E/w0cfcHr42MybePGfnpLyJheMLctLqsxKwGHWmx7P1ap5qoSdT6
g+YJZMEvNw4si7hAGY6qWxFTtzMS8edXjxK2EQj6zTGKo88l7W3QRyRZXuU+4Tgbpxbupal7FTnt
i+NezLaffjSyNv0yr9X66g4d9JialuwpLuJumztDse+Ldsi36K2dO6a99RLO0EmO9Gf6S6O26h21
so3jbFC2zJJ9mjF9eZOYCzYfFx1PqHtNswQTdpLNMKzQrD3k301g9Q41deaYzzGjUHC5ANSZvTCU
wt2whRo53CdVVwGPsSs4Yr0FiDnGZZCECFLhGaW2/klrWw1rm/s4QLhnbrI2nMGuU1fXrY0wREsU
ZKMlv/yw4EAPc22F8w8sBfKoO41NEEcUH0hvGB+b8/K5ypQNRet841JMGUVfu/SfaIK7XZDqBaAV
3UhmIslIzADmkS+7KSmc/ezD79ZsE4Q5qqbmXpFt7phqpsYmixtYp5KeigSj1G48CFHbaSB3ajfi
WV1Ie3UdfKRePAecqpD3V+BSj8YgiUbv3Wk4oqAp4g0mkP5+TmGSh4Y1deC8HUPfYYiNvKCKesiD
sOdrQ9tyx7QuqrmlIRfHKQlHOcCSAJuMzc/KOPVAHWhqzBcd9ARCfHazxdsmwqlu86qdd0ArTTAm
AnmV3fac2gwQjJ2eZQyl+0ncLnDK9qvp4TRKzHGX6+mOFPoRGYDhH3FIl/crjjfMXHLITmvmZRtP
9C6TK8TDa6mvW7+oe5r2raSihLqBZSMzAZZw5M8U8txe916fGReR5s0nRuf4jzIFTpkSDqHCFck3
m+kP6gVjFiiT3PIbck0sWrgpUCiIlKh434DcGICxZWbguC1Jkzx7D3iXMGUhLxnwK2TkB00PRlum
c82wtpLkMkCBjEHYR5VBGkKfv1YZLAIv6Ntsb+pyeoUAVxr4kJKSPKgatqx+1TV+S9RHWhT1wa+w
/d90XRud1mG1joVuZeNnZZsEHyBM+bKiZx/CCDVZy1PRaP1fCAWzYtP6fZOgiODU3vZDW2lbGXkL
cSQGPdxOd3tjO4xQQB4WSy7LYRkburFaVNEclVXLkLgl06r+AvMQBm+uLszgLwRzEJLq9cMK+4qj
oK8u22RK601DbfxCV47GKZgJlvpM5xvUYH6PLkxthiDJAhISqptsHdxrc2DaGdJ6PDeN+WxLEomH
NlqNCexUFykchN196lMns4M2HXn3XHzWA0249ZBKxE9MTjGdjCbkCF+M0JWSiQd528HeIuVRn4ev
ekYleUWvVejXfjSpybNZyxc4dlz/QKmtuOvYyukC8D3ZzJm2ZEOriYbWj7hmzZWgDSYcMswn8pm7
PcO2iKkTJ4GxvAj6oXp98sZU5//l2BJpYhQLEXTckox1Gj9X8VykXaBponoZlr5k6bRrd0H2mHPd
dAbvGCyP1HbTAKYmsEmg2TeeWdyAvcR2yNDHxGtqZDNkqBj0iZQ8WCll+g0jlKYMQapKsaFpPx5n
6SJy0UdywC9LvLsZW+I6sXbLGiAsTvvx2m7aOYOtIqJhUxH+8gUE0rQQrdHmfljEa2VsJKRindnp
4rV0Y9zpmZAEeZ04i4/GwslkEHk6fWxzNrf51MmvndF/tObJOTLtzMQey910NziFVWw0Qi/GvYd+
xw6YhpTwzySdH1tk0c4gnOYqscYIpJW2VJcJ9fyjCVnOoRQcxF8CWyqcDstIdnLKtwTgaGtY4IG5
tDG/XkTJmFwOLpNqrCPc7ObGqwUZ1a1xYWlFfyTqbnUZ9EXaY845s/KR/WVj+yQLBDh1XILbRdd5
ikVrZtxyyMDZV5O1sPuNDlIZ9nGCBmJh78jzwXJXWt2n8xn+377sHwpHot1tqq3/u3B8/Da/dD83
ZH/8ib8bstYHoSuwsoGI9wf7/F8NWecDnVBADtRsABUU7OlHQxZYM/YO/id4R+gUSTf9V+Voig+A
kChrgDz/aOP+J5Uj9eav9RE2fgFnSknDmQ1YvNav1ZnekzTUSIlzmKPu06jZbtAVy1/ebBbXKziY
baLRP5xLmd+7k3cFiId9fMyah1rSXtXb7jQQLxc0nrte2XLQjktkOdF+JHf6FvWN9oI9RtLmkHqD
RzfiOkmZiAqgcsVi3dl2mpslwTGF4R5Xo/XMa99edfmxg66HEVbLV2ntaQ/W9ZVXt+ihQx3y7swV
2B/70mZgk2c2CDM0+2gPGKg2H0mR76EUuhBDjRONDwcpHcFQ/dZNdLvbJYyC6lOP8Kygb1LlcFmD
GWQb1FM0FMbJlYv5ZC9xB4hhlYYkUcKOZm9PUuMijgNzRT0K8iV1s8cImRisBcPNx2aDqVq+ZFXk
vaoxFsRrswOwtFUw9xEEGfQ1/YGqLKs3PW+h2+ezNC8QQ6+qG+YnFxHhh9ivew6eHUKZbNyukmoE
qWJ2KMnwfJ6rtMeFWFn9IdNmj8aOJ56XEbsedLPkkHbpQ8zZy481ZFeNWckDvcanTBIGlfVTFhil
T/96egtKjpNP6Zyi+lvG9Ii980ra7UWCQ/NTF5cVraru1ipnIr6q0aeTEDt/9XM04USdnuH+ddBL
/TCfrSPD/Kd5pJWO8jc7eZ79lTlxu7WifHgAig9+f9XK/cBXCvlWKmjRtMfkTbKXWe2xANyPa/rk
FCaTrbS/WDs5BX4eX6/s5eRv9c+y7JAlyOqQI6khwsfazGuJS2IhjqiudQMI53qbxKVkzp8/1ejB
NkOLoCEvx28Mlp0rzAbR7eQTfsVtRwv8gbq8o9OcI3/c26MNeHQdb8zMcjbjyEQMCRCF88SGjaCp
vfL6ydy6wtaPRJulu2peRYA3LglX+F9fSdIZ9+Uo0q8edvfT3C7Ltm6Eds8I3uYqH3+jkJI3Qusf
RJ/OD1W5FHuILSmZIHV6QPEIYDzVnYBiBopYJQZ6PwLVLh6yXQuXbhejdKJbrvn70ZkY90JA7JNe
biL2jiCPh7QKozn9KkkzwcJblVv4YqgH9LLbAI8rA7ocwAjR6ARCH8nq1Yj+9cz50WC0F6DweoJ3
faT7CxGiq5tA9NonsUR6YOVzdkoaQblTkylrEQ30ZVjdMDN6GrVoSlDmNXTDh0Un73PMhwsHEzKQ
hdZriLJbte+yd+hvjgxaBR1YT6c0y8Z1ARM8awcz14d71DqT+1Agc7plMFVWQRO1qeq2OTtLpt42
crlphAYW2sfOKfuwB8MX75m+mqdqiFs0G1bPq7GwwKtFU/8XCZP4eqNxvM2m3AA3wLKI/bGghp3n
5bWp2VS3sWsvJ6qX6kDPa5kIHWJpzSGqTH0OIfkIdfciP9SAlY3acIrqnTMPQ/J9yVDEwmOBysE8
pKmna9MT3XMnWC1mkNgJd+ux1C+Syi/3pNghMW00cw+RgE+WT5BbMmfP0J1dYp5MnMAx4SnWSOxu
vSrnXGNtiZ7C1hyDRDC99fNMT+LJTev5usi0Fx6pT+aa6oAecslopj/12v+wd2ZLbiNZtv2V+wNI
wzy8EgDJYJDBmKcXmKSQMAMOd8xf3wtSpfWtbrvdt96rXqqy0iSFIkDH8X32Xruz7wqqYCOWycVt
o+VfifJllJsifyU1wPTA/Ta/mHIZ6UZjDo+IvRr3ZH9faLEqfVbXVnAWdtWejIDiQc8az3jYxKNt
BdoTIVPvm0kQO0rLgAhnHbDzHdKMjzGFY2acwEveL9WiX9xkoZo86VWU9n1/V6msjfl9uKtq+nKQ
26eW4cqFgAo1NyGjEGtdxdoDgZGevzzOF3WcDD0zd8lWC9P5Kw7cxG0emHE+mqF1jvZYBz+kqR68
2aZeRpVcYS2/f3eXrXwGG2hsWuONjV+K9j/D4sZliP5X0pK+L7Reu124w5Hgpe6m0bE+wgNhsCUT
TGuOwXngL3c5TUTXVdPHC9axAvzaAIaggVA7KyK1I6aPjUvCZiew550+YSYIigILuSEPoGEkZ3B/
IfdLgQYtxTtqH3kSYUfc9KXtsK6Rzg4kzuPgI9aXfku1wdYVxN8tOHYzbpalA5Wsj0nIVQ6fjBvU
P5atd0jfcr/D1kUkED3hUG8FRTStqGc6HtmO+eUSdew7I9V3N4GGT15q4tfceS9QL9p4DShZ0pVg
F7EE2MBsm11AMyP4DvV8wlb5BZrwUvXJcGvMFdftCTpgZXrNlWCgThsZP9hGX6g/3jqXVvJRR23r
YeoEEsVI9TmxfzLxms/fecBzz/Rect517ue6QiZptmanrOw/TczMeDiw8hpLg83CYowXpFfOPAPw
YLZiqKksfzGJB/tZrJ+ESbm+rQFnWbE4CcYdCJSoIxz9EMm/s2Wd2Er18j7B3hVmIy1Uk+2PvNzZ
+rl6yjXA+SWC7qfd59W+chgYxtl+q7kdhnWp4FP4/FartJGRacn6JeGJh4Uq6D7kEN15asruaZUo
HgLcNze6v5VllT3fBjq0hjrRIw5TlorIvm8+buXQ7q2nPHcpUUxx5RWzz7nu5tV3dAoTLQUH7MDq
eY8BdAkpUmr2pGnrs4k1PO6X1Q5Ha/musmTZjabr7SYcJbsJEDMrwM5/hYey3pcYpviGrtsuMvOG
ueEbJvjyx74sPvjYl/1lQy08d57Dr7X05QkF6sbFbxNqVYCRGwH73umT4oNt2BMp0SmksO7OJsZ+
BGmTIrVnhUCuxgKDRzCzXwKnpH/G4QK3YI+y18Q1WQt7KT/pEXz62iFd5e6IwpW25pdDM7gTLfyc
d6Yw2it+5/6or7N39GbH/5xKpX9wwf1RiKS/rrqlFfFIRORYiN4iJu+OkBqKudk2zf1IARWREnMM
AMo4Dk+EXj92fuA8wn5VesipqTFimMIMHRadv5S0fCIIqkj5mZL83DDA0j0IYTh8ZBrUhKNUwTqE
cNfdCCPdk8C2u7lYzj58nXeFN+J7k3anagKvGxUt+6cutb5YEjhPDWanH3QWamxJ4YWV4H6H+UYA
p6RVtMyKIZqdZf6hV1QJinagVHCrF0w4PC8gC6oDSOh7ClhvE+67HiwAs52PhrYWPM7u6H0lqQcV
yFQewAAnf2Ntb1+MIXciWU9V7OSWgNstVpSRzqvjtrfaR2nZEqc134o7+i0ApOtJC3Khx2MUrXhz
MSLPinrGragxNWSxTzwKHJGhzVjwdR0IumqHgnttfejYwb5xmpVvvOKG92qa9aey6JOjXnj5je5M
TLxJ5566ZgRPnWuKMu3FnarX1GR3fDtqCwrTmgFQx6TR7jKd26/Iq+BkbjWWWT0b5W62GwGFINXp
G1LyoV/n/k331+ELzsd49FUb3LZF0V/tNJMvreXIks9fS2zI6tyorLdAANPV+hrIHmYK1wc10X7J
CRtyTxqCaA2EhUOhEssY5wWfh9vAt7Em+1s56JT4q/ue0oCwRmRGeLP6gx3wQZSsNaF2oorape3e
YXfLPkZvwksAovupWhvAUzSxapeqmfOPpHaaPWzq2sbIN1c31IgCgvGL1N/ZtJ343LnpSNWTOXmg
q4lVUs3xKuvgCVWYXR809+/N1raqZV6xd/s1vZW/+1h/V7P29Vg/G9mU4VLwzMME5+lcbG2uS91j
wE67KhTaWqmdI4Wzn7YWWAA3EnvWmtSwKvKSGhtjONfNOuxss2gwlc7pvQmVaXn0vUK21zmlTyQK
UPc7twwJfFKl8lWLbKsSANNsmvRWMW7mW41V6XWT/QSY+3fF1bC0vifVsQiyOqB9ZSvEqmabkICi
J4p2XpIrlso4R2eftkxsDtaxz1znjT6Meojo46KXQpZ8Fr8TA08iHYdies7HMe9YkWEji5FPp8gl
lkdGBvA8pw8l7uex18RxQHp+nDuw+TUa4WF13Cwa+wVXxCTFjeSZjLBP52dROHmYYKj7VcvW/qE3
JUAgmSPZ4vEWz6oMkvzDMOwhrFEGYau7DeUv6+pQmu77P+kfSI/uUDOCGz1h0i6X3utaTHqcu5zO
cUB/zF6Zav1G9hRfOzbjXcX9uPWEfmj5bU8rTUAPQuTiPZvt+nGaDOe0inwKzdoWkQNXbKuHrPHM
ltSbtjprCL3b1LmShYCURUvEqqsjmoTsF8UUGffzHBCgMoo45V3HcE5J6mzKPh4q70YTzRi1XNwf
+zQP9pLA5zfHnu0j3Qdil5ScTNVmdfHyNjvkqTVGsiVobeW1y49XZdP3KqBfmCLTq0V47UtvaG3k
K8EiihtRmOZy7MDbM0oN6bnkSguSBmBLzHPT7QXZxbhbWNUQSN5MJkWexVNSUytS8RpPsJh8Kmb6
3VafcNRyTBUapGqM6C4eExZPim41bUG73CzDic2SO/C0a2+ty6OYMtbDZXWZIS6jaDWWZALXKpzd
WfZTCNe+JEmec9B2KTkd9P1ScfAPoggX0hAhSw/KN8t+5KUzLQ9svYO7cU5R5Boo6aWbO7FZAcPS
Vduect249310PqWgWgLNoarVawqKXPERMNh1/l2pdaTnasDvRpWQr6sC64NuY2/H0gHPeJ1n9Ycm
1AeFuyXar3+wcYnq1LWMXzoppaOf6+vNQhsW37+BGucRTt9upuKJnIyF+uClrKDW6htE1Cwe+Wnt
wL68g/e8zVKYk2uH7l69q2LcnrdBb+Ohpz8KjJMVuz677Qq64anISQ2VtCuTByOsxsxs0AjQEPmJ
N2rQkNpzd6YXteFpUd7B0EuPHiE7P+MoLe/RH3Q9Gux58OORNdyd6pm3yemYUbfJP7OvxE3QkTxB
Hl6PaeHrP6eGK1rRF+OR0rkhmrTOpGeTHXYp5I8+m/uTV6MO62yiTmxEoyxbBBgyFzKRideXvcj4
sJZZSs1I9537GqPY0uQonmtR3zSDGMswHdXyNrKdRyGeLhY27VdGqedc67rQw5dym7lwybp5ZXBs
M7Zva4f6PmgyasbhMzC6y2QQIM0K87XROPLYPUKic4lYQi7037IZ/g8VILDddH8MCR44z2tbwlxb
S/OWBPYZ0+tHLzyFYS57kq7xi9Q689/CdNSkgg1Ka8JfNCqS2Y39pUD5R3oqLST6+nVmWfxLiFpb
sVP4Ln3GNAuHQEUHVnpu/egvvY6BNy1gGwo/+Rx1IlAgIkeJQLFMjx3OvJYy1CRBduqnae8oPMQM
/7XBHWemrHSwgseGA6vf4Q9uXf56iYfdWWa9xiehjl29xKLYMEquObu0JU0iflTCu5SFI66YNRis
jZIaKxPCpLGjKaSiQMKvDBUPeibuTMP1b/gf/Cuc1b/M1Hy0i5bDgyaLE9va8rQ4vFxZvv1ISsp/
DqVWwmQnoEV3M0kop5pPa+7RJKIbr5JXEmp4T3+YuWmBoiG5HmzuZ8PdsHg0uiQ5TbymwyScKpMj
wZ0lrMCixacydp94ik4zD3wIVUi/KVPtkgSKWacCp1R03kkYY7+Hvu3FXulWJ+Eg/9GQqsKGUZ/G
2dkME7s7y3R8IIrwpdc5T3yyOHEwNw+dTespwox309hUSXtanx24uyAgrrV2JSrxllNcckssA2+R
dPMwrazmkOkipf2hNoDxcDmTzqBuaIXUUS76FtY7FRNTEjwMmo4Ml1Abm7XLZ5kaKGf9Yu29EsBU
0VvfgVgYT5PvlJE7L5MMKY+ffjrKG584+6h4demn9PRuOMkOMUo3itBINAq/JJaVyMpzM5Z6WR4D
t7kQw1H4xy17iMx8CobYS43a2xV6Vp7YBYYG8CoaTRbxTZH5+sCfa2Hm09b1B9239JsYS6l9a91a
Xj290o4FLzxJAsWbqZco5NkruSIRhiogbOTpScIOjC0Sp9+Zs/hopXgYcXb613ayksvaZ8MPLXd/
pdJYqPzJNIWT0Q8e1tlOiOt6UxOKXJ9e/NkZ7k0zs9c7Ofst4E2vbg+ooDXIwt4SW8m2uzdaFsOQ
wPM5EmbONi9fF0EluZlxX0i0O4N12Rg6vAyOeTI+L6nzwoTgPHVJ2rIkJ47O52CJXakMLlf+67Tl
c9lzm08pvVmhyqyrb6jkWz2TfizqxA+B6pt5VG3srdvJZKg5Vw3SateP2S0zRD/vMbC1IaEId6Bo
iPNn5/a6KA5pMs2bSIQDf0ILY6ap4ZM1XG4Y76ZWYK5yW/kqhd3ddp3vY8AiFcAKS0fjWyg9CxfO
Bditc2DdTbmjP4/8Bm7kd8P6NpRU3fAxThCNEKipRmpwTVuDwE3I0wPORUxUMXdNTiGyEPRoIfCw
tB1SJqZl6ski90DNZL9NQpwyH/RxeJ8Q2Kh6KIeiPwqfajPcWx1Dq28D7ku1agwxWcxPziB6xCe9
FDRPLLAJhQkKpQLF++WQVWUpnxLtAvK2LI8L2YKSOpA6j9dua732FBfv2eQVzQhai2i0xK+J8Tpm
RfCwaIz1xKIA4ZVuHxH1wBqWJ93DnI7mW1EwgbO/5MBepWPcq27rXKm60X9UjuR9ylnW3lerNr5p
dj6crKxDl9nKHi9y0fo3WLDEWutpOZgCDBGXV2U9KDzyj4GWcH2RRhLcalpGlLzKy1Ov/PGJWA9i
6GwOfErbhmOVvL5P2bKvsizKHVXwoZxs3ljDhCq4s2SQFnco/KBBwT5a1W1hmIuz793J4SddF3HS
y7SgjVDdr6li2eouwow3LO2zvnrpqbA5KpsqW35VxK4+EkMxqJF/JDaEwHSXBQG84bTIu7fBddr9
pPHWTVublxmPVMRlJ4/1VBUHoUEnBA5Y38pk9m7GSe9jDPflWRgN+MPSM/RzS2nsC16GnnXtTDgH
T4gduhKXupX32oMoO3FHP5pPONVIYzWu4jAp3Q4tUfKUaHLqL35VW++ot5RQsdR+1pnvzpJ02H7o
mf6RMz1UGi17XLJiDKkYxMzILiNMhaovQx/80EaD9hujTo5u5vSRtqzGJRj5aOBuyOK8I4sMQOC+
mV0QsosznlzNW6edm1SRjR2ChybApOv28qSwc1xYHpdn3w2+NxCU4jFZqGj3l2/pUmehuTEMEr9A
VjSSGq1MLq9abiV7uBhZLMzVijUe9EMGlzgc5WLeUDSIZtOWzWIitK1RZs1GhL3EIyjYMsvqq/zI
K3uh6SFbj4ucXVwbhhrufa9FBzboT4waxxyrx5n4UrRkvGwKh4g6etZYnjXoE5PD+gaN1WDSaLO9
UfqgIGDWOuXK/68nD8qal+tEk8TOHMvXQJnvVsph7WhNnJOIiFBKvgWNdHcBob5oAs0YURKnR9BO
271plPZxsgEHpsXj6rOypwfZwaysE+JL16uV5dYOR/ebUF1x76bDMdHMI4NVfxjxxXxqM2sQk5Zy
gCa0Ca5MyDOlfgfBqn43+8O3muDtwzR0D+yjq2Wntz6vdkJ2FKxV2tVndx0mupnddI1uAinRvmzN
Gy6t2UjM0rO9y1mDIfQE9jsemgFW8XwehZhvZNX9e239/+d3dNzNCPf/Xlvf/+TzvlTjtyb/5zjR
n1/4j+21Z/8F+Rl/I9T93xtqoE1/+x43S2RgILP8sTZurr6/40TmX7gdGcd00zKgDzislP/2PVIO
YThImIYPPG6rKP5XfI9/iI7/VL4AfM6CQAOmDg/mf2PQcAzBGBA6IQavQQgftjmB2XOy7sxkbmEj
EH6wIE/kst5PvdsFO2YaeQMrmid77STt2VnFixdds6+cKENc1VgupAM+pB8878l1ct3ltuZGFfFu
IS67Aktml6IpBZJ9saOV3aWg1VNhNsOcTv0dsxRCG71b64GUb/sqKak7LWA+77CD6rHHwPWSmBrV
gRuILpYBU0MMRqZ7otJ2bo56h+YbsQXwvq1sJRt83kRUiPtZ7sSWKCgBchLAGLLmmHtr/lMzjPTH
tGr5ZebXvDtLiyTJJsCGklAlrH093EU7z0LEwMmW0mmm4VwD4F/djlZQXLl19pdxUgShkmLlk5vY
FRHNcY5x+uGuB77GaMU3JZznaeAF4NLbWNcBwUfBonCsHOvFl3ybDXKD/BEb1LXhVIkbiiQIW3Rp
bAZ85+3cNk7TGtT3vWa5vBvX+kFfq/a+wCB6zSjtRBHVy+ZETlqAH17xJ04sis3A1PsQf/il8QxE
xMVzUcpQlNYibBz9DR9lfx5a+105af9kKNVwaZJJUEUmQWoopINfHho5WK9zVZp7mPz+gTbPYg7H
NUnwLJCkWiy9DOu2WS+OM6pHJjS/iN3fnNSNmKo2dqoNRNUb7+uNqaomu+N41Uk7YwggBwN7ldXq
8MGwm77I2pqvoyo4cwG2asrvQ+c3wzWD5mptXFd6EBIwy0Xz4Oi9fWGyfoM1j9q5EWGXjQ3bbJRY
tlZd7GpOfZxAyOqt0YdlWRSPyQBfFmSiFyUzzFk8VYeywEZW2+QXMnSCKPnNqQ02ZG0RJM5+2DC2
wTT9YNjR9qzFIN1mG/SWhxzD0AbCVRsSlx5WKzZ8Z4rQJ2xSPs5Dy9PGOIxIu0F1ax9RFuz9+0oH
9w55X9tnWJx3zobiZaJzwnQAz2sMAL6rDdlre156IzaMr0ME+7JsaF+PYtKogIwQS2Mew4oB9M4a
O56b31zgeUMEC7x1uwFMelT8Jghj4sUyhaXqkTnWwZGQ28CGXbteUuOFK8ic7xELp835aaDTgxv/
Ayye/uCLF41mAea60pmeHEZNXBMOlZLGKyn+tIh1Iv+3Lv6SBwpHk+xttlfm5AGoEfHnYKsvqKgJ
5s8f87vAX0z81KLVeYsayNySFIiMqVnQnHem9qa4mVpSRWhwaIi7GWqXDWmo1eT4NOa5PT31f3yX
6W8TZmlB/Pooy16uTcSE0HgrSUNFKli4AaK1YgkX8Zil6Udt5EhHRWbk/Hy0tgbjS3RPj2cGqJQB
J5/56/vT4qURERPfjyEf92V6ZH9jfwxtw4rcKwOjdGHNrwHOlWqAZ8XUSg0Gvtmyt/gvNylvAAAw
ayDnD33y3JSDuyBXYmXn8ipNDOaaMf8xif/bYPa/GcwgY/6PyYSnduiz/xN+w+CdN//0rsaatv3S
v9/VPkhWplDgwHDmXBPX2t+vausvi1Tw5u7ysMFv/+Zvn5nzF3lfkrjQKFzbdP6v4K9lkhb2dcdj
pcsb26Li5V/wmTnBf7GZQWGji0m3wcjxdcBO/i8QvCE3MVQXeXucRw+3bJCVyHfsj0Geg2jau43J
lbRBXXwIcgueFbf8/I7PbhuNVeb7EdleepuT3HpzVbbct67ZPI3KTT4pZZrvxWpRqOFNq3MUckM6
BHyPbiE8EcstG2L101wC3eq1mdtaZnmBdfYhBN3xagXYxTLFOg1rVxGX56LF5mBZCLnz2Gczn8ii
+aXqDULjBYu9LzVlX0FLUUSUJXaotTO7SL3TrJNMlm117DpoyJqVMQCzhsM7BT7uAhQpEWFvUqI+
wGfiPQhdKJhzvYlnrrIfes0XFWHM6H/yp0CxkXbDYjUZoA1hwO7yjN+4Wv50vuPKdmXIVRkbQc7L
/JjDfPViimDrXzk/8KOTONTaNA72LmPNk6/VdbpuV1JF+yZWGknDhK/szRZYnJtJLx+DUicHSOXO
dRqS5lmQOrj2So7L7dzNqRPZA6U9uyTj3ObVXxlJqBsdx9+aCf8BuX6JO1fwjSyMhIWUbuVE1Oxi
9h7WfBWfRur79wA08fYy+OtGlJAS56JcTe3e82vWWqt3A8BIXEujC+4dUMfZubAD54iBTuxHPNdn
Tt/usGbZVqkamPv5d2VB7jTtE33G/oMG3uWO/ChMIDgGx9og0lonkgpxIiU3INesk1ZBQySp0V5Z
j4za08qbI3a9wjjZircmDaODzdXedNQRx1rP39mw9laDQD2tdfchueu8MWnaINTWznE3u636MrTa
jyWGLBD9GCweZsExvCx28GTKPH2YrZX9YjAD+g2d0fpkKFVU2VWaQ2ku9+5vPuXIdE4YmHCE5aV7
3FTpCXhSkx+hFPYre8bFXCBkDBpQKA2g4oR4Tkk47az08TK+9TeZwzuNLYkYHj2yS+WZC2twL3zN
sHaGdN2Xhjn1khF2pRvV+l2U6v9pTXV/V6im87L1qWr/aFf9XbW6ABfxP6Dcb0GTrYw1E1sxa2ls
+RGgKQONrbhT/T3y3koggWoODT/S74rXinRL/sZCkaJXh/9IXC6m/u4lqQayUCKAlskF0M14m4+9
esuokoWEmZ6rYauXLf50zZp/mmdB8nlN5LGzeXEswhXIfixvtr7ahPKgvb512PaWXt10azoBj0Ky
04KsvZCd6WIl+kdoQgg2lcAsR7ICmlLJM/TKZJeSQ3Tpz21SmnRbKSnVHagYFKRz6NrNCxpo3JL+
Xa3/LXA1fA3HRYdMvRsHc4gW9nO3Gt6Bm3bQsT0EzWO7Al0tVELMCZU38Nv5NMFMir05r2K7z/A1
tfNh0mzty1k5aUidhl2yHiAVFcRuTUoMRO/dqWV+6lfUbS+dEP8L59WQEs876/ndxvG8ovA84nBi
WJYrPzZFq3JqkwYfK/pKWLLgaaKKl+mzudWRLH8Wi3enr2by0clyIuPYVVgaRv9ajK1iDcWi1K7U
eG8MibWHBUXBRU4O23bXu7zzl0NlM31nmar2i1FiltT4VUa5lFTfyFZQzrx+wC1y2Dp411VITChl
wgoxG8PSauWhSxq5LyAZX6RMpqurKn8HruQ73vbu0OSGH+fJkuyhXzDNJxhLW8PsjmtL7LoaR+1U
1Llxi8kMrpeXfm7xgig1iFaXHhXcZjCwJulb+TYV3XTUYYO+FJRV8mBM2iGV869BuiDismKJezkZ
QPjM5NMqHa3eEaC2b8hp1JiMfVO/GUA4lRATbOe2oWFjj47H1CfSjT9N38LJT2i0nDXNexhYmxNT
5dVU1LAae8eueSrc1btbVNc0hGJo14n9Lu8fA9Ulr0FH4Y7l1An8gSG7Q5jsvjftJgitc16+Cxqs
CRiMkiWI6e9r1QeHdh3FBwsE/Q0HlBb3I9vQdmrWu8anIG1B2z7WVu0/4B5sLgA1tCtR01cv7Wod
mZ/q+FSR12BUM+bdMPelcXLmIj0HZe0HaMabx6vPBy8sTSxMQDIxR9gTdh6n32ykpmHdWQnD/lpn
s9yxbabvhhgOnAIPUo9MMaOIdEAnHrRXWi7UG09c00X5MIlb3ZJb7rx9gGGq31lF2UR+z3ca4HDh
2tNen00Vzka2XQ3l1uNha5SsecVPS9n1z6GWNH5mFvQlbt8E6aXtLqfG440dFrAjI9fJjZc2G8bH
LCj9L+SoNMbnRdViYn5qwfArh5P/jmYx7whq6KGynReAfho7f1WiarFnGw3QmevSJS+ptA+zVXwm
7vDDNzvnsLY2jNAEH7aVL+/LuARRXxFZ9zz5rasrLG8W+6dsJv5nmOJnmmA6LwuNMhC6rI8j5R1t
aMJXgF2XGPc02sm4VFP50BjuHSyr5lyvcojr3sQbZ6bjFjTP5CRiZdTr3UZCAX6ivoYie16QdUmu
hPhWLHYW1kgrOJzniJIWs9sF2+FaOtvK0+p8DOokS4C7gehokvybWZbPmum2kTV1+mdmejSs5r73
k/6mx2E0fiWADXyZU/+meR847/Wow52MF0H3TsGSrGehb3s8q/to01XsuSmcJkBznJ1CxKDZyshP
R+tYzEvN9lPcOAur6MI1XvJpKc8Vzzz2ZoLYBqarg1n0RAr14iDHSpzafn6y10ztjRXIcTWS/M6K
9atn/gx7a2if8BrQBKNWvtdJbS0AQZoxpuQKs06j6v08UMQjNf9HkprvBnfkD71zrCthW1q5feeh
M3qeK+dHbbIqzddBxSLLxS1+id/9JD+9egqZC77wy3VZNPAlhUajpqMvUEqULWzUZ8SW0XezAxOL
90ghToqsORV7khLzlZVqci+TlvVXG7WVPOSZfpctCo+2R1qd/VeK4jsDOTAKyppE8TKzL3lM5mw4
kP9G7fQw5j8OGdVnhaLWZXT526Wginmln7VOuZFy19e+yA/bsNkZzRXbWIohPbglBvbLyVPS5jUV
bpp+TSZ1haC9pftVKGEbFKL+lFVA3F3NzxOStDD6a681F6Y1MBYu7musnjPWsYFKnhHUylLwMXf8
KiOzaOUOhDGY2Wdyn/7ZrbsmzHD/mYvnkAgr6/XepPLrD0j63xe//+3iZwFi+p8k2mck2p9K/fz5
z+mi37/qH3c+3/jLBWwDOh6q0n9e+AL9L+odLExcSLcWwSJk279vfGSOfII+iGk6t0Uuiv+pzdp/
QbJ0gwCp10Gk/9e0Wdv7b8Fr0hsutiDdsKgPQD7+52CRt0hLyyanudFGJlxxAOSLkhgn2oTFC5Q+
OCbD9czp3JvLEm4Gp8hQs3WACuwdu9rOsX4mCsIoYdo71dnuMwdUGbvcmaI0xZkZTtKK69Sd32v0
qw4Rz7G+BWlj3JhCr8IhcBjrs9SOiRF8DY3ob0ZLpQeHF0QEnKljkw4neyX+fFhGHdN1QIhiRzeH
2jtMpWHV+OiZxdK+26LzvzVS1TfDnK57PXf3gyK+rfejHo5Fnl4NvIHHZsmhhhATxOijbHQ1FJP2
PTOwR5hkVk9qrLZhzXTd74nvCZYptai6XQ3/6dISrX7BeemfAdnqj8MkTVi13gOW9eCiF7CF/DpN
P+lPYi/OW+y4esMYlTlnLbh9ick+aY5TToOdtJaHVrTejSQlvXe1kpcdp/618YJT2pQRdLzyXmOc
2XmJCZ2aVV9Mtr3Fv90RZoUCEE+drYeoVvY5KGZ1M6hVY0dENsqmauFUqUbEpdnB/KQwKtpokZfO
zdCyO1/DJTpNw7ORc5SaUBPOKdbJAxCPem92lsPvqtYHMZrq4uUar5TBfHbnev6xcNuO1cSSPPFK
hTuI83ha3GrvUokbaWJeHu288L4PHF/gHD9ZLauDIXjrDiNkLIC4yevo5+2+KBL3y89pDb9wdyou
KdIrVhoxs3+ee1yhNWyVHEnhyNtZ7mnSQ/7VUewps6b/3WfBLukT/e7LZvqVcqnbrxuOiFG9bmI+
N/aDvUwKpEshXjIEQhwM7fJNY0FIBefq6BetLcdbfwMVtrXODzkPMhGLlKszdBA/yrjynRLdba6W
MbYXKpVeslljb6BZdnf0h7Z8mCExn/zGGq9mLekw63KmGVHZbJ1zbpzecdCGfNkD8UYoCQa7LMN1
oNaBMW5fNLimGSyltc9sAbmZl+R28zDr4zL4zNgYyNMdYouOJccEomRN9GbRQkZijSmEEhhzrcFi
O8cAfRRHVdNdpGt+a6vOS84QgefsVhjVm4tF8hFM/IFouqHdqHywE/NQ9Qx83m4Mpib4sdpLl8dp
sqzXFb3hXg2mX/8IGjoDz3YDu9bvhxdHzNa9hIDAXAQs6NlOVBEHcmA/XDXBaWo94oFBQiSRRlBX
PIpZqwt615YxhTCGjebFrEgjYRBgdYBbtnG9lrZP9vtKi2qnMPUrByXf93oU6z7BBcdM1qaJ/kHE
bOoxTGjpXbd4tfemo5N1MlbOYjw0czAkX0XSKcwqa0CkINhlhq3Zsc6QwpNLSsiHckZaDUR4Gc7j
Vnim90Hx3cNVoB39ZiRK7rTVhKHYH4YSOPRWMbtNAkCs0zqg6pP243KzZWMIJYMNPqfXx13TwQcG
dmB/ITb05QHRYETbWgjmR6OWY0DvkVmCuHG2coiVakl3V8+68WyliP6oCRWYXn2jsnL28Sf2JTjI
HYlz+EA13QtksvKgaa8eMjbOsWXoMqu/LavJ0YmMjRCDvNlLYygB7nUe3XlPvol/1KsR4qPD9xhw
fLI806Ru3mIkxyNUYoXXt3zQdChsy700gd3dgJ7mcz87SeSUld1jsbO8w2CY2aHxMEq2mSzvG7M6
r7/9lNJw2vOcOcQghfAIUffghSvb9/hQjTkYtaEZjF0PHeOEG/mAOF1sn1W4Okbq5jEOEEvb61vE
0qtYp7l4dY3QmjD0ulrT3BHSbh/90XPvWAKOH1jfTQZwK7hdgJbiJZFGVM52eugl1wQIpAO+1lqt
y49u6b7zjpL4w22X9Ac025zwPBRivdOf/oO9M1muG8my7a+UvTlkaBxdmdXk9uRl30nkBEaJEvrO
3dF+/VugIjIoKlKqqHFO0jIikwSBi+t+/Jy9145nK9qNZhbcAzNU10IYEZsDpNgi9tVlrQMyCY3J
PO3JI/wy2557NUWoyn0vPmHpjA4lv+oToox0o0jUfuytdqzJuLWbQ+a249GfF0+tawcQbsd806A1
oZp3OMy1Neb4eNxR2yF/1SajMI0YEZRD7+B4ooa/8rAnYb0J9wrh0v3s1/pk8vpub8kKoiAi9ZZ2
HY2vWRm4Tos6ufRpuWUbOdrBMXVY4kPbgTgAonA1cP3bMcTIZJMxQkZDlFw1Uwwra07yrchCBjHc
wA6LUo/UdRAJS+MsPjkoLBfRa9g894Gtzy1/tr7SP6l3rkZ4kVuRdfBU63w0Rq5nh3W8aSwV70AA
N6TL6uIiN4f2oeN7eM6xXl65zKTP8BRVa44P2RknsXTfOkl/kdfuvHbtwjsUc//UBqhbJ5EkHyPa
MxdRZIX8EuVRCZQzI8oAPmBdOjDuR7DV65Rv/pULpnzPtFs+B37FPNjLQQ/O+lpCDitXogy8E2Il
wuvcS+ajleX15wE6CKr30gQ+hn86MeOPkQQkY4GDpXgASAgrwNnS+Yb7ZVqkV1aRuR1IgD4fSUnG
+q/InWX3J/DSQOkmOBSTXQ2gwLA7pD+diukWCrDOoUHvVPWjx6AafOeaFgKaKoiQmmxLfMkApXPP
wtDM9z6YnYAvtew1PGnywO2RWh7THOBk38xYCSTwBDTXPb0z/xZAcUD4JRqMNE5wWU5Nev0fcsD/
BjnluKbNEOTfSzAevkomyvqH6v77z/w50bE+UFUjk0Bn84qP+kt94TsfBNMcpj3C+j7u+VeFL9wP
lPXAjO2/zgV/qC+E/cG3IREEyH04BEBm+icznSWU6o32wg6XL1vo8xdy+FgwBT/W94xCu5kusXsI
oCqT9ZkEK/A+zurNM/lfwKMCz3K4R8CwTsjkyHx3iog6AC8O+/Why4C1IxAI8RCMUf1UoVC4Kj3Q
LQWUI7mpZ4hWv7728nm9vUWxXBxuVADBAVE/D/vHW0y8ohgdAm8PsQhBhmODIUB+ZN5UUm3coPGr
n+OwbEIMPlhc2S/Sr6OhqwqhqedsiJIikgE6+16jrF47rdESGMxCq4JskZkWgPb0JOn+oMo650AR
3ZReMWz+Dzfhw3Ww3JBZH/nZP96EKUXjlHrGZzoDQRkFqKHSKJmK+MN03zqAtyIrh+ZuEFULpZFk
QrTDAceEeOLvI4yNSRIxJTVGGbT4hMqAnJp3PWejkzHsCV7paayWaad3UzVruqkl7cJf3wNH2Z8+
B7wlQM4ACHCsfTc8VMJhDuIP4QE33LCRqEYQy8uJpmT27ddX4vj785UC0wGw4QbuT4dWl9b94i0N
Dz24WubmLR+eF7SnUjvttekyVvr19d59iV7fsBAwmcDRv3iClzfwDRvNthTZA/gzD+gZ5DUrCtVH
ByPp11f5m+fHMVw4DHhpB/yUXhhKlgsK0eAg7SHdA5T41jhheshVcPfrCy3MkvfPz7Utk4VpWRd+
WhSyGNTJwDt4sGesEbOvbNCjvDPTtGTclAS2YINCQFTXOr+BXRGcNQU7rWByeMNZYz6Wrttey8mj
9+71tJ0aK6Um7i0H68lCtIOUyTyMd/O+j8HgrBl6CkrWbGCAI2IuApTXRsFipwdle+rj4M3p4dc3
6QTL+/Zm6SPMzTQJAEaI5CMrDV3wLG8/tYWoRFqLHA9DRnMWOAfm/jhSJ7iF8l2dK3T75AyMhTSW
4pfJ0uRnh6Jc8J5Wo3e4ZICK5il4AaQXm9arUDER2Hvh0vN78oey/Oi2Hi3mwb61wrJlzx4KbGLo
X+9sMw93CUQqeMDJeE+cFX2COJ32ebyzsj5+YjnLD5523cu4s90DpiKyeL0wOZRNhOSYavkAzp0g
cjcttwlUmL1y6uBOkpFzkhlYNyqrTfSK1uqXhPYRjZk8PhENjIymsAayzWZfEN9HTl8fee6Wozzq
YdF0a6KfMEJrK64PuazzB604YbaYvfFWGJfUgNPLNE3L+DPR2OC0s3cjwTg+8xJ7PdMl3SDyFddu
4ph3TafKj0Cq82+NldTAXsyQHlEoaW+vhpqTdl0l4ycfTt7GL215cMOwOMmmbDyb29C79Egp3+gg
rcKVU6bDJa4pRi4ZaTlmq7aEkCH7i/KvBsbNc9AzxgYYDHQ8X56WJYI7aOMtDY7wZOyN6qKOmmhl
j4hnEFZj0DFg4SLZO1ueJy3grFnTS0M1WMO7s0rnkTCQYSXGxDwhEqA8E1Ez3RtFrpEGQ3y7IECU
ImzqE3trsr/gNhicPaSp4ISK2XmWkaeuMp4T5ACzo97zlXOXi13FBHZLCz1fda3jPNetxMuR2MbG
wXdZrhZx7T1egA7h8jjw0cDNwtQWH4ap2yWJc21HZbdlbetPGGhM5JuNOljJxH6hAiSpxrOa60kW
52nkJmuGvBxX46LDJJOD1Sp1t5Ym6nybeAYzFhjhCJ+8BW9yzhz1KWGAfEi0Nm8ia562mfQ+YqCD
HFFVGGZUtjYyL3zQbhTsHCmx/I/dcMrpNVzV/TyuX1PXuqw1VnTTIrpwRsIS1Q1rq6wyXIL1MmiN
wz0Ot2o90bjCcZdM/DFjhPQsF2ukJHW9kmYLi5jNyN+wDYFYjgOvQgSWAoSJPXsvlTKOZHzVZ9qg
/JeYtp8zhO2AypQPNXDi9L8y7ay5nBG6sUwpqz1OkyVO4CUUB8tJzYNf83XxDKr9HLg31qluS7Zb
gh8/ga6sk2jNYbD6InsRf8rgKr94vpo+Ob0cTonW7cmwDwHbx404k6YBOI2j+ZqBTn/Sgf65NCZM
k10x4U9fYb9W1gnyGH9uN1brldvSjBlaGvN4L3qz2tFdTk7MPG620DsEszGwNszlCbnx2uosxXyI
VQMJm1vzj1nVAUami9S+erc2Xt1Ne8OjJdUqM99FWT996xmQ1hfmxHAvwgZIYvsEIKYGLtKQm7hJ
Y3YOknqWk2/XbDHl2VvuWJ76nra3A9P4jZ2Y05Ghn/oIdUJc2nxRL6YU79ImjzSIKBOexVfYmgPS
DxPlPBTFLwlG5R3UOP/hlcpX0eu9M0zqC/yryWWeD1QnPSUfmWHmCiw3hECkfohZOgtO6Wh6+U3B
9PtTljn5JjfnYYPoZ7wy3IbJdW45J4NoiSKJw+6h1gqdAOaNl9lITBjMgrVHcpNtQ/nlFTWoQthT
BzL0mgsnmaNTX5ERNQ0OghniFnK4AMupWPbcOTEAlwvtfuN2jr1FqWFvBT2Ay9lvsCwyVOdn7LAA
IYiDC7ox0SxD3oXmvu81t0S7kMaM44NtA9/gbp0wcS8tFgYsv4yUG23POPC9Yh36XXRKreKum8gL
mUsV8rQnLnhlOZhFqIH7h7SXrOu13Z5mCL4J0XGFvbfMst1HleEe8VIbNxMXSDaEcFJeICzhz54S
92mAZkxHykv0jekTEAM7rruRzBc30k+sT2bgAlpGnIAFr96rzMaCQb3oHN3R3OuWRcFCVXvRE4e3
a5J2JIQFhWBfZEDwnCjZ1hV9YKwFMK00ybP54G5p0DA9q0Kmpknc72XTT8mex0/giBRBm5zRY297
3maMjcBT4JLqUpqIvxgVn4V0khtW1klBpQpskVyA0RnL+eR1e//PQOp3AykXDeCbSuinkPmHVMao
7n7UIH7/oT9PrOgJhce/gim3AO0WU8BfIkQAeOj/EAIulbVD5fjnTCr8wIGUaZRpOp5H9fjGL0Ce
ieNRgFFPBrbNZOSfnFh966eZFJfHsciv5K8AoLeU42/K7aD36rpGMMyZFQwN1PI6YGcLXb52Uwvq
3tnSo3maqsBdukRxcs9ax/AVSugxTeLuwqlJ52AFcHauH1nRVhJkfZVMcUMntCru6oooCFD4wUkb
6buIXXhpxbTPJt4pmW4AEsT3ShrVg609RIvlEifXIw18caOqPkIdCc/ERDJwZbYkqiGUIO6uoepb
LaeHB+3Vxtd89Md7Nrxy/MogL/Sz01SJ4QIP4VaSqwA4NzuaWd4Ee69Hyjc4gkgPXHyduOi0bVms
0rVxZwiXiQM9tH7bALFY+RSuK1WmhISQXDZeWHJE45EnwVORF/R5FSdYHgv4yYM1DvFZ1pA8S/AG
DkRMIPU2CobB3VmtCZBP5Z9FOVdHNgy02MEsNq4U+SeZKeYnViQo81gSCxBAD9Asp2WIQO9bKPau
GhHgFQws0wdbijzHpAB7ZNlmC0eifp+YKmHkRfzlqp1JR3ggJ77Xax/9S7idJWpExNYR2dNRGJOW
RzWp7csWOWm7M1C53kn6gs9dA6hrxTkb6nUsGHNjcrkb8azylFnsYuyYoXUX5rRqVq/BnXGq2UyL
ZuGQaKfgNCJrzUQSCdaCkFG4Qp2mwnMdcHrEIpgA7yFvryUCa4DvdPweffj6Xwv05DgssKF7q7Z7
TZ1LSn7GdabcP2sqzt52OJMB52r87pkI8K65HdmluheLBD2h4byJR3K6IEhBhq00UX4UlIwaZbCI
9V7zShm7cRtl16f7wa87FGY6dE6chOirBrGp2guN+mMlRzUT7LikmE4lYVh2bJE+lomZG/KXh8Iw
RGRHnc8EogF44g8YaFDH2IpB1JOCETWPMPER28ZRT3qdy8AXvvHoF2IT+Ah0L6K+GKKd0pFJ4EbT
LxlyYF1eXrMnU0RSKM8QrZBISDVb7AsYMOSJGlWverr2S7IrBlR+/egtN08MLS3M2c55gnIY+Tdz
S/NHeLQyRqpt0hcVHSCMJ8ZaGA03ESE7vArSnuCErIZX4nc5KaAGaWGcpng3254z1zob4uhhgBkR
rB3hMgUTg93PewpV8WxShwffk9g9UzaPrU2dtoJfJg8MUlxxHWcdyaVOm9QnqZNKtUVJRD5aa6f8
/tgpuK2Jyu8sAUXzEeviZDy8/pVBwSn/UExEE6wZ5fPHuo3HW2bQ3b8IJTkhJGcoOu/KWwjA+RI5
couyjiZUXSwfqQ3yjGeSLQwgTb7OMfTIAp9kzT+HU8oECNslQYPGkgKc16+JgqT57P2hYIXyM2Ju
CUiwpl3aNsU3QCi8kZlnLO+UtYB8YpeEzX0N6An+uFWOHQrQfFyPfq6HjQ4pTxCYDTe0m8erPpua
R4c3DaZJ3aGxLJIKNnQowuZMB5xIGheyt2sbLagNWxHrUaK6XE8oVi68JXotC8kn5MME7rKYvci6
nTRJY1I1j1p0Cq9mZo+3PW/xPgOOs0MRZa/NPnap3bX6khkIzhnx8rUowmK8DTxQTb6NQmtly0Fy
MzyAM48+AXcHnswB6+kikdQgop2NG1YwAnhkwC1GjvqHwQr9L22T0RKzqppMO6L3UEXaasnDizNx
giiY5zuNSfQgfZ8VpGMcwwXL4RLsi9gKBtKcJrUzrMg3xHFc0oI7IYLN2ddFkCRryY6BJKypbgrS
cRfBIJDglc9x7h4XKNlGlNNfhV86p5HU6SEj0OelcP35IYi70d+ZLIFnLSSCr047Dned604nTQn6
caKluK5T457UQfnA2V5tEGuBIyjCgEKWbEDOsUZxZnGY5d+N1c4MEEFXsTl/JcgdKbIzFOqI+8dH
ApX5ICzLOXIepzyDfzBQOMLk8i0OqjI/L13b3bjDsFSQo6bwS0krPHPj9kJ6svzqumGCDC7gyIoy
rUXDp8fggibUjVUaZDjRqnTQsAe9ssg9ZTW/5vSLYt4M6ZYydIQU2G9AsDbnA6I66NZddFX1ktVk
8lGXGU13g6UZW+xgUUOHCjAkxEHnrMkxnd5HjVM/AKOXtwyHrxK3b28mm1noECuLU6rl31Y+Ztai
4xR82SK0w0pXcKqJE/NTbA/jUUTB3YxS42On8CLVo4uU1R2qOuT70cA3Bx+1fPHR0zYhKcaNfaUU
Ki4PpJK7hTBjng31DOUlarV5DQ6x3o62b26LTForlTmSMDHctM0WiD4gKRxHw1PEKKlYAxNy0ZqV
XcfAviWhdW1YothSZNfrYDT1nQ2x9jG1oVuwFZJy02UCtzvHyROixHmrB/SMI9v7cSi67gKl4dOC
IThv6E5j/x/Gxlv7IPLPUINlm56m5O0UGuI4jZl1nVue/gZ6Xj5N5OW2z0wWi/6asKIo5hwx5ycx
EbXrppWf7InQVuIx4ah6KAMpBfHwakyABS5D5qzytFOOcSmlRtVhOzDjGLF/LfQwnrWLOpZoHJAx
qe4fkWpEm7hMvCtCLN1LegMx7vGKsBrCl/zmgnF6fm5G8Gw3ONuMa/D27sYX3bDlcSE1EN542qiy
eqIDjQqvbu6jrjFPc1M+aLbELQQYd9GoPFrEPmVDps6MyRWfhgFDNd+5SSIDUhaypCQ5qpgjnEPz
4bzzJVoMWj65b5MtaqKOJhiuGcXZkGjBHQac7xIBNjxuGNax+RlkzPKqmHgXyiGoD4Rgfozw9a/i
wkOyaHNIp4W0YD7wh1sNsCVlo5FJGOqxU4Rg5zjHkiyEE9/ahQKJ/8qG4HUdxMK7IudV39ZSQOeS
SBm5nwQr4DySeqN7tEOAa4C/3Xtmi6Uc3fLGcsZmDRzCJY+gLG9hpvYV896s2NlEqW1GAr2RRi5A
3E5jDlkBuUmuykU1gh1tujOl7I+TcpZECX6wR6F4zgrUH9JRpWqjy/Da0Wa/b6ou4R9t0RyR7LY3
iYu6Zo1Sc9hiN2NUnAy1ddqBqb+GjshBLvJOmNoHZ3VOB9dURQSXtuweki6hYUIiBTOngIJi7OP7
Hlkv3IgRGmCrnFOvKcfDaEL4E2ESIAvy+ByIIxhQP5QmbMvA7zy5m/KEGBRosfm6Gd12h2uX3bFI
AGPCzysQYYrgAYSVseqbUd4iVPaJe2ujjAaLhQ40U+mmLRBZAN9ZmaO0bhJApKTJZwSWzVChj7VA
l7Eyk6k7jlIAY7DtEeU86ymuBmLV1j7rzUvWdt43Wp3DNs09dz4koS6+ND4RzaEMo22xlFZofSUa
2IneEXSLek2H2MPQ0xLMhuhhHXRBdz40lr2JpkKvAf4j+PJ9+5hnZX8xq6Bx7tnf8nNdFczA11hy
y6tMpwQG5y4a03KMvRtAXw6TcSNcSJEZZQF50J9zyzbjHcwYAEG9SS3I9Di/jNlk474Yz6DmqC0S
0XBEoxpAI6AMOLdxb7LyTk78CXwTKLvZoXkbifAxxnZ9M0dDhtc2TnZt3k1nrnLdi7ZKiGmCHWVs
YLhC5qgLfRytdtoHVTpeWa5Wd8lQgiZpj00wj5s2tNvLUtXqi8dque91K0+t3o32Mg4eKNSGHS2Z
Te9LcU3LClyp2xPwviNmJS5AQcyDtUvDeSZcRUiQYMwKAIuUtjffdI7ZfB7zktxUlrwCVDh08JWD
CgmdFXqkHGg0xNVFpmSECJYM2vtolxoUu5+hG9CQniqETfK7zAn7t2OcRKO3Rzvj39TooZpXZVT1
qpJyKvNZD2FzProUcmnAu3CSDwBNiKGa8i00nQT4iC0wL6cl/00O2Jmr6KoGyLBzmeITZk5Y3vBx
TpDjC0cGsX8V2017xe53okt20OE3M433c6/QdBbNp+UwarWEeD8kJO8OsVxMXetLSR6ww0nUTRP7
bp589RJK67cTvfcjKcJGHXzENrNjEwmL+27wheB4wrKo6kOFxO0MBxXZGCzMz8RYoFOy6+4Lxnwh
LuI+6JwTyTw1Iv/DMpLyHHJlwcrHF3tLr1PIy1L25DQb3tycShupR5/ocNvnOElWYq4iyrbSg/oU
m07IgV7o+db2jEhuEdXIQ9p1lJkABJ9rtx/0LWYsAOyztnDLrSsP3c/TzHkCvXQwcrCLI9eh1o+X
YHFWjLvSdxiYFpN64ZWpvgVzX906YUxFr9sFEccws8HdJ8bxLOZsZCxrp8kBi2bfNSH3ndqFxFmo
fRDXEoNRye2IurG8vUwsb8QYENSPr2fh10ziN+2bq+8Dq/+CAnZVp5VW//P/3g8fGTy6nqBTA1Lc
pDmzDPPedENyKmSmDQCqXLq+nDRT6PU0Von4/d5S+zL+d/y1/psLLb/o7bzs9ULgHigDQAXZ79+u
QHKCa0m4PsDo4yNuAuicjGT4fPjuiWeVBpyt43rkEIJQ6Xdj/J+vzkA3QIwcCBPc0SJ5fnubjTFZ
PjwvGLBZg9p0GOhmt+lE/VjIQz0CNFh52ucQYLyGvf/6GVuINN7dOzYN2wxC24Kx8NO9DxjaIhI9
6wMaaA6F/RCj//Pz1r6rMsWxGfEDN9+LqT5qqMcMWGTVLcjQ2C/QHYzW9xHtf9qbv2tveq94kH+v
x/mYqi813fXqB0XO95/6U2/vfcC+bOOYtuFDfc9Q/qO/GdofINl7aN4FrOHFZ/2v/qbwP5i89QLk
CXN+uo98D/9S5OCW9Okw8uXgHflnmvsfF3HBK45dm8EPGksBoM9596LTWU1yOOfekeJdHmSJUMW1
yGOfp4nOjpa0E3/9cv/dBX0b7auwXBOxzLt2as5dE05UukcHkeLG6hkRzWGHYKQI2kM8Kevi19f7
cdP4foO+8HhegOlpML/TgYSZNytOoOLo14n3nIVcwMlIxFUuva5fX+rHReP1UnzUfNYuAiC2qHe3
RjwU/d7cEse8HNxnwj4YMuuZL7BHn+xCQ6V78HMsPszNx5tfX/pv7pI3yeVtCEx6Dda7j3Foc0Zv
hhRHZdNtIJ6PdZI4pkXCHLOj/Ppi79an1xvlDYTjQweUTOr3LfGREOcSi6o4DrXHhfxG0kobMpMN
odc+jcTKyZrkFIsFrbBJJr36BOmiAAJITuXatKt/JlZZ/iCPzryHTgHuEMKld7tSZiUEb8SROAaD
4HbRP6R708j5j//btTjtE+jIK8yL8+6FijO8wwl+7aOjBuuiE4Z68XU53nSZ/btdaHlh/toDv98W
ux+TDt90ASu8K3hS3UiDuas49lHy7XsbzC6N33yaP786qAEZoSzPkEzKJVL+7VYHSET42i7EkeSv
+pgFPVtLgDV/bc0QsFe/eXV+lMF8vyWi3NGU0Rmlmnv3SRGXbPUzNvNjZqfsZE7PNRn40XZ87d0F
be4+Y9/kS4qKDBicJi6GRPXfFBd/8wbTu2PZM5evqkDK9ONNRzZlTOTl4jgG2j518soySBIJkRYZ
ije0Dak28txmm5/mDqr365eXnmu6ZwWRh18/lL/7BGBS0dxcPmnffPdG5STPjyVg/qNi+nPDyGtY
vbb+RSPD7T+/FPUnvCm6Dc5PJfTYBLKWfuscU5fHG77OPIxiZKkPlmbwry/241LP8o2YizIuFOws
/s+vb0PmDMb+xjiFrkftaxD89lg5RfM4v7aAkZ4Ev3mXreVz++sbs1wSuZq/zAR5mxGvvVsHm3xG
NQd46NQkFmbPLIAurJJqvMHcPd6kKuJzddx5vEqCDDJwTGe5HDX9aqNCB0ZfCR95y/b3uoJoiNQE
RM82U4cowcu0SYGg/uYhMZv88W9m48cltjBTOFAxBvXeffwACDMxlo44VYVZws5DyVCnHqnKlso7
bB7lNMbrgjZgTac2ayZva/HLrtEVMUCif8vfSBuEtTcCZvUyI9x8GdGPA/pLZr5Xdmuw8gJNt4hI
sAaqRSsOxXObBONN4dHUNzN+TCKkJW2Gn6NRZDPusLP2Ufd+faSZBKck4wGuaOpOV0jGDbn1cE89
ELxiIIsKo9Y6WMrlVxPThFajDBPwyYWE470ibsjx9kXVco2AJ/2KYmnbJUFL9AIhDJQUJmMJ0dCr
RljN44R5FQxaBMP1dKAnyyAxLuVmklaVnOYIwV7IDGkf/aYikgu6EUU5ncQrw9YG8xyq4fTJmkI+
Mn8mUjknSXyIHkjF493Tufeco60n6p4O3/Nkherle4nt9b37XE65/aWZI/vAoLC9kR7oLfrawKPT
WICXUSFM7SEk7GNtTQy7DBqsRzEyqxFRbqydUfBEozR6mISd7iPHgY+vEOUbtW3dIffg+YR0xG9o
+84PNkrFlyYUfE4kaTKSG6V6ycvYXoSAnEVnFdEaDSaJDaGZ+H9hEQL/ElX8ljKbrDu0y9YFniwO
Ia+7HNDoxU1BLiGzuURmy0EAlf7k+7zZIqHTuCqrafZPiROQBwPrwhXe//DMZFBykwOcGWlCG4a3
cbF3X7QpaTsAvUz32Yehiyg5yxriRWuG4Gs0V7532izrpdH7TAeV6BH32Uyf2zUSyBygumZf9GrC
LHiD4ynelnNgXSRGCfN6cksmZ1EdICphYLDMSF/9Rlbl8C73mRE+KLq3HHA1omJ8Dsy9rYC9SGuf
cdxUsC+jgnRtZ91gYDqfifGO11Zaus+AX9xnb+G9cBqS8NwwZsnb2JntwzzTJd7YsSeeqr6v7gLo
vudwdIpNi+rNWmUGSUA7pKPyNC3qnr71MuZUxQgJqJohkpsq8u6KYia5HLMsXRrfzaaLACk4dN8E
DHGZh+EasRCxKK4haGnO012OwJq+Ji542suLAYN3EkiCqaprDTOHBmvUlV9rV+pvgZhxf9l+dxF6
LvAG2usYF7uclWk9Q8/bDmZD300bU/MJtaJUO2xn3pcR3RBJPlV1VitTxjvOtT4Ws66ho4v6iFS9
rr4Is570m2pWyVPsGAR/1BqumpfQjaqm6GiRD9nuAzV4j01aLqps8nS8eKhPiR2nET8OYn6iUZVv
MTzO9FR6PsYggp+M3Kp6yph8aSDq9HXpofv7pRilXzG2ClO7LI1tSw24QFDKHdYTvSxM2P2RzN10
uTJOqrxtTjKJw39yu+kr/OWBBMHUuGZIWX5K816ssfSDLa9SeEEtaWR4+J59DVcnSGdjE9lAW7te
WruyqflFgXGxaClZ/glSYw4ksTltPL8As73OW9QeICLQjsT18sk3wxmVLuJjx5rcTZX2CDHJC8gh
nITRhu55cgJiWmGCR0gw1xOpUWXd3UMdhtPcV2rXuTn5PIn5pSCB5FNYpDb2TYscYIMUg67g7wgj
XV6zK83QO1jezzzRDlBCTD5RP7azM1jO1ZWpuwb6g+alNjwqsucpQjFgIC4kHJUI2HFbI/HKjt4Y
UWAjuGDwzWqrX2JpsiDVMwqEyZx5ZXEYh0wZO8buQTe6WI3ShJAcXbdmvyp9kl3XtmvUEIPFeIUw
zlj7E10NrUL246BzyTsh5QFtiSyW32aNDcGDqWYJYjVeAAU1q+3IOUqRfQR5o5+tu74RfPW7xCWw
cQTjdHCtHBpJw2u7rn2oMau8qIpHu25j6rkED6SF/KxelN0KAIGbJUHzbWp6gWXJB2lRIJLYVpkY
vpbBQKqwmxvux9CLCLxKQnVAjopDtRrjtFshkEg+q14/Z43rbF0B9G4NHqZVn+A7d8YtOKnaOQR2
Elz00MTWHsTmbTIMLYmI3rybgsXqFsZQz0FMDfe9K8sbL26+2QVpamidL5Hhaoy/BbgIO8RyKhjd
vcQ6iV/mNB1u487nk+Mbn23bnnhcJOVAxVZ9kuKibgvln8IfUfVmHOA0A1RgHQcTpuLhoMPRPIq2
ns5BiTo3HmgXYyVLwshWHp8CQlb6CQ+IG0aIX5Ym4YJG6yUaiOKyZeZ3U6ZBu5a1pb6InryLGn/c
5zr0+qP2mhmFSGSnJBgGDuSbBBz10M0Dg+W2YLmA7wiJJhCn09B/jkBA3w46zq+trgO6k8buUz54
0DslQxD2SsY/q5YuPjmbU3qODBY0VjiEhEr1sXq2UxAu9DSxl9L6PmI+wqQttColksIpZTRdYTsf
Ldsmc1tE/kjiVuXceeS7HPrKmQlWSqIzc+rma52QwxT28fDYFbrttqZSIj0d03F01xjwSCQMoiHI
L7wRs+o+TDpFtFhlnGX+XN+bqSTfx8iRCqxswzfzQ8fLczGww3+z+ladd03T71GGTEfaaCWBIGGC
8JKUMAe9Lmgh8uasdN1QWRhkSfj9dWz3A2bSLEJDiBFfPuajdrB6F+4Zqckso8y9Qvx0DRHDG5ug
sAgPX22fa38i8nEKW1BFQeELFkSLIEbb66JdaLQkPDSxOCG9BRFm4aGL6Pz0RpVWe99Zk3oIEHls
+3HGop2ROZdjMoL1weQUFlrmo94efMj80ZyQSqDZh7SJCwfSFxkngkd11c+cU6pi9iWzzSi9tE30
X6YcjHM31U68Sp3W2QWGI5nNNJW7a5UP9qC201DtO97db1GRjB+bwNFfBhcOwuBpL92Z0DRhRJFQ
jAC9LnzYQwGOBcBaLTK1BM7UwdfNNzchRkhlpcMulyoNbXIED1/XsH5wXhJiLxgX4DgmPsYAkbK1
TS/SpAwtpIF5InPNRJcGX4See3DMO6A3xMv2nxJvqpFOxXN2ifzDN1cR+qnLCnC2XmE1Mq4Tw+FT
o6luEWnTDMXYPYwITElgeT3U/KcX+tteKF2yN+e/n6SeH6e6BIPxYyf09Wf+6IRapvhguhz+Pfqh
tBp82hl/dEIty+J/AiLiLAwRDkN/NUIXayJ6wIA9T9A1XDSgfzZCzQ/09Hw0oAFsSM6z9j8Rev7Y
a6EVabqL3SnE7iYEDdblkP5msBF1gwXLph0uuvIlVgX8ns9vnsbV90Po28nJYvB5czT96QLvjqZy
dIqyGblAkLFw4r/owue0v0hDIs9efn2p18bQD9eisUJ3xcZPFbrMBN8dKSeMCIVLmczci6zNZciK
Sgzy3ZICCbHjSWVjHHxJ4HNpc282tiJ6vC7cKa1OTcds4/KlbonwivEDicQM/X0kY3PPVtl9TSl4
0/Ksk0IhATHZaU4KFWaRvAsytPxMberobmr1jgaPe6pA719lbZ0RnYkju8LTX9kxwZcStbbdewYG
mKF3QtQQRdkm+S3j3LiXuIMqzp4b/gj8CKk34XGDCHgqmYfcT2PRHYuohUWG4aAYdljiC6c8+hor
ugta/yKwwBs+Ydkg7tbApryiySPXTLaEcykMv5mPmSZe5HZAECeqrdPHEI5BbcJSGSMiRmWqvreG
/7Nq/GbVgOOz9GD+/QTl8Dw8p+nbReOPH/lz0XAF8xM6OlTlDkMU782i4ZmLdJzZMxB0OqQOY7Q/
5OE2OHmHBSbE2c5kmpCYf60aVvAhZHZC0hXBeBb/i/VPVg33x4bTYjFmEMoohrYNfXBcFT8uG6YX
FmRbx/atUk1DtOtcqgnrIX/ncmZbgnJjeZ2khUTIkdt3SZIbN6DNp30lOMcRThSga1Yjij4MRMMG
kwfKNINMzRGanyKWku+CgTZwBZc2vcrk2BAmSaFL2sWY7zpam9vGysIz2wDHiowYM0uWT/vanvIb
UPDzgZ0V4ptldF9J1cbwmAh8NsbCbR2rAt1AovQAAamZnn3sIeT2Jjy2NU4Lztsyl/POL8z2FK1S
8xlM+//n7tyW20S2MPwqqbmXipMEXMyu2vLZsR3bSezJlUq2FUAgECeBePr9NeBEYMczSadqqM3V
zNjTppvV6/ivf60WGfw21xAEgQoHSvplBwvmgb1xmA+m76psuU0cdaZBPHPmYANuHHd6o2Yjj5Eo
Qap9zqFH8A/35OUVvVr3u35XdvUnoOLGvBtboZObZE/3E6wrw1iN5un0Y5Xo9tmEsdNHG03UhW0K
tT6ESnFmzjxtbV8ze0+7CAuNrW2mFlPaPR9AUuVC9Wiak+jMrvLtZUU725WWG9GT6vmj+zCepLcu
vW/M1VytLvNJproAtrPgLgigN3TcZHMMbi36YFnJ5yzQYdIVIaVTaNA6acxutsH1TOO/MSZ215qw
aarvQoBFW6lh0DrR3fSGZA+ENJvwoxGt519U8fWdKFL/wroRnZlKcpYDGTyD9yY7MsDWapiArDpO
9VV1Weal8rCBmJW+hElRfnAYYnVeMEXz43zHP0HarS0hjlPfOyOt+ODmU/VCh83jemLN70gqaSe2
5wV3fkij1dQPwEGGBcOtRskIP1fMSoWYk7GddEXOBODrvVLpT+E0vygAWpxmTE073VnkxQiz9UOv
BNxSTmgMY0qBC5DlS7CxV+eMHC4ePRfYLexAxeMGtnSSkwSpSUYWc+6CXNpsmXvuFeUtl9K/Mrfo
7yD1aVDW8Yq9VcLkl2RKPmJVTd5bBk3YHmCM/NDz0ngWmSv7hJks2oHmkWEyw7C8LUO+Elklb3W5
hiDxYmcFGj2J4WZpBfEaQlraEgGeTez4VGRcaK5M01O73HjvA9oYL+furry2QnV7OfGJ5gjQc7Kz
sVutGPfirpjLaDja7cjLyg8pOJELXfMcqGmt6hTCGe7myK9u1tsivTfcNH6wHd+5MIzEPlCcsvy7
imhXZ4keFg2WNZLNqm7zLW3R8bLn6mBg53Pim9GtCwvMTWbnIVMn0uBuVwJzIHFAyGcL2Umi6pGh
1eR76Fhg+GKxc59WRP9XG1ipzkGpxvdmzKhKEBrKSWxtILI3/ENAbOvP65hV/G1CTwz0MuFJwLe/
iAQ/qJI5FXxJTnm0W0fabakkTIWE+M2m62W0uzTcOXPPYFA83gIBEgo18s8TOk/UI+bMa0eektPb
vCq35VXiR9VNLbabVUziDTfhMokn6oW6ieZfgU0rf1mjdXpvr1Q4q0dVfOWlHuPIwdsCF9KBZD8w
meokhocYOC7kTQzbyvPpibGrmArnW671wVKIzv+mBKN1S2Di+PHMLFPUKzX6mkxxtfeOv4jVdORU
yfxWSzZTwD2wOTFVNh59XFU2O1DhnzqYxuno02rnbYmEgAsDC0voXj6xFA/zonMH85kWxPNzy99u
Fv52CtuvHRf0HW1glfuSGDs2owAnpXkxHx2/rXBf24AhzCtVQ+yyNunJT0ihkEFIjkn5oMqOAAGX
V/RDOscxbUcJeVf0DI40+gLIFBlPdzI6Il+6WShzZfJeLabzr9w9HcW8ixZ6aaoXU6jWz11tQ3gc
M8HwU2DCaj5zmXlpzd5+99oefzcW9eETSDD4RdNMAZfrvXuxpqGqMorJbZRPJrAUkVr7ijTDxJek
SXAH9Xl1CX9d+SEwt+FJthZpZy0MgaBuvO15tLaYim5ryVkwKZKzyIxHnzJojE5oXs28g4QGnQ+V
lXoX8D+V1wVzP0hUp0X6dYuZ4BN5xkM6L/Izpaoscqewa1znRuGHtEsSrAMoq2alxiTWLM/n9xqM
8acja2Sdpx6ZAuj/psdBqjvHTMYov9A8RsdJsZ1DVc4kiSo0Q0hdwZUuVYfUC0PVDUia0o2mHlX6
xmbGoP+grpPT1NXDeKaTfDkLjO38S2hy1fEJyuv66uEIO08JyObtEeVRXg8S13Oo4bRbprbt8sP1
St+C6I/JPQAPP2ZQ4PwLkrddGpC8o0HE0azM+XnuMRjFUBgxMyODrN1uvEShN2rtfyLcqEBUQiAM
KHT1SFtadAbfXAncEZbfJNG2jJwPtAu3LNLDiRmUVytVzN59WxBwErlmHUmAmhGfAUDhpHYHe24D
unqdwz0FAJkxk+bBTuGCzWrdzETr+IQMogssd84G3Iqxo7him8VUy6qbikGb/pGzTiHkik0CxVVw
HntBWlB3UTz/gAnD3pqpWeFxxrheritQsoddoQSfUf/Zg1YY22XumcbokDz/Ggo914IwmlHoweU2
zCZHa5BnyIFBqXQW6MGcWfTqHOZ8urzyU8sZlQx53cB+b6w/l0Cldd6SsU0HI2pOdjwd3dBktisO
01zJn2Kmg90gXy7DfOPotFQrOrlExokR3sLlFN8VitnsPi3908mIvD0wb686svXdvbphxiU0D/qM
93HXtCBwIWyHsSS01kBeCy7EfITlByaA7dY/j9SVclrZwQ76NLrnTqqYrsFLGu4N+wAybPcOO+Dd
paMVENxqU+j0Z3vr1T0TA236dvx46py6+C309pMxorHQ3bhPI6L/WxjshYOTlNG5ApzyZJSup4cJ
Q0/gynTz7CiDj0thuz4qL4hSDiotEv55nkEMPdu5GkOBKG4bxmFQqeEnx8nSs7nCAO9Zpa70B1ef
e7sDR51u/PejLBPuj727cTIvGh1VTqw8rCkd0i4CadbhDs0uxuRW6oUzKZhniiBAtFZQFB4ZOzc6
oEFF/0ulfwrYi0I+cxXajF1UzVV5m+BbnsK9Bqg8ZYr0V23qW2dWXo2OgpyJikAu5vR3K0lV0Ay0
tQ+sdOpBmwfN9axIRkihB6KdaQhOQi8V6fDZhElKhzQqBl9Ns7gluy/gmLitsF34sJEFhb++MhmJ
ea2tzYISYWBzMuCUb+qL9H8T2bYbEemqo5qD6yZfJrvbZUoGOX0eTyJ+WiNeP0W/9ktvL/Ru+Y/Y
vzCnuGqdWLl+qfqN31ojWGRelj8t//xDt8bg+CYmQGlwIjxotSCCzKX5MdMFxvBTkYsnqVY/2D/+
4N4h/egY3t5hc55v/85bO2gO6Ozpzz8s7pDsIdhjnCw4n3Q4XOqnewjmZAxafSrA5M2PCdr/lUN4
jPIwE8LoeFEHQkoK8p+dQW+FPUGwxxPw+QgCeCLx8KH3BcHmjFSomwXqqH6aPzggQQBe13yXBjL+
7Yr+zG0wxoIfS0DIm03iau8fgkg7T6dMDyNJVR9SI3kDOgSGFMiqBEMdA/GF2xt2wedN7h+CCcNf
Tfit/VvXYPFE4eCQYlDiPWb7qUCCjKmsMoDAEAA/+Gad/mbx9C4CygC9q4BkbWWkSVcOSAbQ1I2W
lrgIfGMEXcCuXz0EC5A6jBQcEWD0+vmXNOIbojBVZUVBn8AMIqB2ugCD8/TUgWmPiQYoNQEkrp/h
iQLlqX9mGHoHuWcYyKfDrE+2vDWO6Jd9dUBTAlUwEISkyOtncFqBi2rx5aT8JLQClQEGIQBRrZ+e
VrB1zKeikCVrfz44USBqpaghdQi6OYZ0B6is2moFZGtfFJjUi7cIYSHBc3NhhqcVKD5KnoKhM94C
9U/J91VRMIX9xJms6wviN6hA/SveYu9Kf3eZzbptR04UqIoxwoNpi62V7IuCgu4U2OppY4oGZB5p
QCXDKr17hd1BG9y9ASZtWGQ5oVNuI4XBecmMZJFWhgSNNrhSoqXe7qdjU4F89VuMMLhvr1LFaK7j
r/tGGkNQBS811P3d7VtYQoYF0E0EvEQ8w9u+KANKyj7c34whIAh6DpZ7TtHUHtMXqFJuHGygiMpq
7uWvC4GukTeBfc6wf5A3gTydFh26vVqvaHiyQFGjealfPwXDGKPoFBNUa2Pve76hqhoMj8KDBiw1
NCNIN6Ilu38dRBkk9/RwtvvvaQRbxXeGB1qz2gBicOaAbkHpHKKhjEEJqPSitbvsSYFFmAQJOeQP
39Nrw3KIgAq9oKX86UyqOcYmWLZOd1b99E7BJNNKGEXndisrw7sRgk9T0jro9pjoAFbIVhREzLEf
IpA4ILtG1zNIq/oZ3I2AubD12H9dL2IdTHLz5jeB758CcRIQMNFI2pzC4KJFLLgmnTmw8IcMQHWi
RVU8vRjBtrAeJJVJOzc3ponMBhQqaLRXynoKMDOAKNTpNNebXfZkAfNBdUFknb/bkGFpR+h6xHQC
uYgJ7UjEAPyypxYt6HyBtIBJY8iBeAaoEOiakdy+oOcgnw7TwuvpI/iI8SexH3S5D81RoufdkHWU
SJ+RF8IdBoP4miogZzIFT6/Taji47ZPVatTzr9sD/GSLvdtkDBohf3kJOBjBpdz+fHD2gJBPkz0F
fAMdGSA11tp+nI1936Curj1TcA8sZaaR0pT1jYwpkbMtekbamLBvD40xjaOQ27czvYZkCMHvyZoA
wgQofCYcwesVZtInkO4QJQzWEOIaSgsBuTMiBGolNRc9urB3CUQ5pSaPh5unfganCohmp9L2kBw5
ZQKhDBp70D8Fe0xcjev4fFUGFyxBZaRJW0WF9ADllFYdvHCQySbTLmIJ//mb2RiWa4hWEI1vcq4h
ZkFQBH6rsvaMo6oyTxy9QTjVHFQTlwxIOzLQ/EWr48+mDwTsAEYlyGZeL7NyG8YknTkmmlbqZ3CO
kk6LpqQsiFQSWDObXsRX9YJJPpGomk6g5gyGFy3AJCTozaRuBO4iOCsOAfjF87fed5RIqBFKUYOw
h1poAIgjXWfRjTE8UNDG0cZbP6jb/VNQlelYpTfCJrQe3F0Q6BlZKSAmYsIqWPNWCHp6UdSZRTuX
wKPVT2OOBqQXNSaCytpIgcFh4D3Qi0YIXiSRUItNP3ebdm1ck0GdAmABWVnQAaXRokfhvhWG3l3Q
FKyDxbzIwV0FnchJNnTQ2b5CVZnZQa+qAlDKlk2pjQiyOZ7BOc30zsmjU5nVDLAAjtf2FPjW+woR
iK4OJA93sQXloTCG5S4KWWheSiqXAvcspwnUtX569WeRT8UtJdBuNfCAVMFr87p/2lGEFMMUZOai
FW3/84PLpUEQHkNMYv0MLmbSIdCUjhYmIE+RbxLJzS57VpECE7PCRZv/d69hYJdgYoneMjkPkaIC
yn5i0sZeP/1LUNsDkbdv0ww/YRb+wX351gdzABPB05FoVvGW6WuNMj/6hefOj5c/b7s+RGuH6Gro
/KIgj2j+dgNmE//+nw7Mre5M2fvhc6dK/Xfa/73d4Ms/3flbz7t6/o+n3jJZMCyUWUVsd9e+5tVi
TRfNf4PFw2K92Ieio4a4n9/f5M8/Ou+59/3/ZuHU760rEDzS6yZeFYXdhev2CfmF/UWYLtLnVxSf
kWEGiJ/sygeLwPsaJb3ZkA2qVXptBpoli6fo+S3FWzcgSfmVw3D5mHmPedZZvG7TkF38cBnAhpIs
91du2qGkV26bK95FX99B5JOvH7ojORsMpexfYcBu4j11pbAB6MmufLKMmCPaXblBfcmu/GP+mR+3
7H1T9W9d9bOnhdsRQLUBaMm+8FkQeGHkdW9kg/qRXjp88hY9LdJgSKRXjorux2sg/LLLvn+pmxqc
g/TCLJA/+rv9m9iWzWWXvohyaCb6x9yA12TXvlx4YUd7UH/6HeblcgGn4SJ82j+OFngs/8ppuniE
qHGZZR2ZbsvU0ut7j67nLLrdlU0JWH5pbEEaZR3JbguL8munDEVLvc3G6xx6A2b6HatHedJfWhTD
pJeOwqwn3IL8nSyO7MpXy4dk0fOe2tqV/NLbRddutYUQ+YWLd6eL9SZ1va5ZZ33RuPI71j9fJumy
o6nI1orM/e9Y/HJZeo8dM9amgn/H4l8YMvj8mnV80LR7Si8Nv5T77mCRRFjK7uUk0aA+/0URPfya
F39V/4HDhd+/+w28TPb9P7he98SbYr30sn6AR9KNatqMrvTSydLpN7DXSVLZha+XYQh3yXbRCxPa
aq3s8rdu9LR8d5a+sG1Nul92+Y9R/gNBbJOov+cPvBTENi8nu/wnTn+ZpsuOS9EmfeTXLrtRZZtR
lV33c7Zwn2+40Ckt0El22btlssaydVYGV/wbDOadR2TTE+8Wvy770vcL7E7oZN2rCSJH5KukF1+m
2btXX76hMZFe/63RapKx2RtUxW+u/Fqm6Rt5ysv80zMpymv/Wze5Jn7jMVgukv/8DwAA//8=</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lumMod val="85000"/>
              </a:schemeClr>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microsoft.com/office/2014/relationships/chartEx" Target="../charts/chartEx4.xml"/><Relationship Id="rId3" Type="http://schemas.openxmlformats.org/officeDocument/2006/relationships/chart" Target="../charts/chart15.xml"/><Relationship Id="rId7" Type="http://schemas.openxmlformats.org/officeDocument/2006/relationships/chart" Target="../charts/chart17.xml"/><Relationship Id="rId12" Type="http://schemas.openxmlformats.org/officeDocument/2006/relationships/chart" Target="../charts/chart19.xml"/><Relationship Id="rId2" Type="http://schemas.openxmlformats.org/officeDocument/2006/relationships/image" Target="../media/image2.emf"/><Relationship Id="rId1" Type="http://schemas.openxmlformats.org/officeDocument/2006/relationships/chart" Target="../charts/chart14.xml"/><Relationship Id="rId6" Type="http://schemas.openxmlformats.org/officeDocument/2006/relationships/chart" Target="../charts/chart16.xml"/><Relationship Id="rId11" Type="http://schemas.microsoft.com/office/2014/relationships/chartEx" Target="../charts/chartEx3.xml"/><Relationship Id="rId5" Type="http://schemas.openxmlformats.org/officeDocument/2006/relationships/image" Target="../media/image4.emf"/><Relationship Id="rId15" Type="http://schemas.openxmlformats.org/officeDocument/2006/relationships/chart" Target="../charts/chart21.xml"/><Relationship Id="rId10" Type="http://schemas.openxmlformats.org/officeDocument/2006/relationships/chart" Target="../charts/chart18.xml"/><Relationship Id="rId4" Type="http://schemas.openxmlformats.org/officeDocument/2006/relationships/image" Target="../media/image3.emf"/><Relationship Id="rId9" Type="http://schemas.openxmlformats.org/officeDocument/2006/relationships/image" Target="../media/image6.emf"/><Relationship Id="rId14"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523874</xdr:colOff>
      <xdr:row>3</xdr:row>
      <xdr:rowOff>109536</xdr:rowOff>
    </xdr:from>
    <xdr:to>
      <xdr:col>16</xdr:col>
      <xdr:colOff>403859</xdr:colOff>
      <xdr:row>22</xdr:row>
      <xdr:rowOff>114299</xdr:rowOff>
    </xdr:to>
    <xdr:graphicFrame macro="">
      <xdr:nvGraphicFramePr>
        <xdr:cNvPr id="2" name="Chart 1">
          <a:extLst>
            <a:ext uri="{FF2B5EF4-FFF2-40B4-BE49-F238E27FC236}">
              <a16:creationId xmlns:a16="http://schemas.microsoft.com/office/drawing/2014/main" id="{17E61E30-4FA0-0036-7D54-95445E0EF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66674</xdr:colOff>
      <xdr:row>1</xdr:row>
      <xdr:rowOff>166686</xdr:rowOff>
    </xdr:from>
    <xdr:to>
      <xdr:col>18</xdr:col>
      <xdr:colOff>114299</xdr:colOff>
      <xdr:row>23</xdr:row>
      <xdr:rowOff>60959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37E5FFB-34B9-2B6C-752C-74E49B6E66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75934" y="349566"/>
              <a:ext cx="6753225" cy="39176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552450</xdr:colOff>
      <xdr:row>1</xdr:row>
      <xdr:rowOff>23812</xdr:rowOff>
    </xdr:from>
    <xdr:to>
      <xdr:col>12</xdr:col>
      <xdr:colOff>419099</xdr:colOff>
      <xdr:row>21</xdr:row>
      <xdr:rowOff>53339</xdr:rowOff>
    </xdr:to>
    <xdr:graphicFrame macro="">
      <xdr:nvGraphicFramePr>
        <xdr:cNvPr id="2" name="Chart 1">
          <a:extLst>
            <a:ext uri="{FF2B5EF4-FFF2-40B4-BE49-F238E27FC236}">
              <a16:creationId xmlns:a16="http://schemas.microsoft.com/office/drawing/2014/main" id="{2DFD34B3-6735-424F-EFAA-E72550B25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519112</xdr:colOff>
      <xdr:row>3</xdr:row>
      <xdr:rowOff>100012</xdr:rowOff>
    </xdr:from>
    <xdr:to>
      <xdr:col>14</xdr:col>
      <xdr:colOff>214312</xdr:colOff>
      <xdr:row>17</xdr:row>
      <xdr:rowOff>176212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AC233D3-2D00-09A6-36D9-1082FFE20A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76912" y="648652"/>
              <a:ext cx="4572000" cy="2636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480060</xdr:colOff>
      <xdr:row>1</xdr:row>
      <xdr:rowOff>76200</xdr:rowOff>
    </xdr:from>
    <xdr:to>
      <xdr:col>14</xdr:col>
      <xdr:colOff>45719</xdr:colOff>
      <xdr:row>19</xdr:row>
      <xdr:rowOff>15240</xdr:rowOff>
    </xdr:to>
    <xdr:graphicFrame macro="">
      <xdr:nvGraphicFramePr>
        <xdr:cNvPr id="2" name="Chart 1">
          <a:extLst>
            <a:ext uri="{FF2B5EF4-FFF2-40B4-BE49-F238E27FC236}">
              <a16:creationId xmlns:a16="http://schemas.microsoft.com/office/drawing/2014/main" id="{FEED00C6-AB0A-A25C-7D1C-9DC029607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447674</xdr:colOff>
      <xdr:row>3</xdr:row>
      <xdr:rowOff>90487</xdr:rowOff>
    </xdr:from>
    <xdr:to>
      <xdr:col>6</xdr:col>
      <xdr:colOff>438149</xdr:colOff>
      <xdr:row>9</xdr:row>
      <xdr:rowOff>9525</xdr:rowOff>
    </xdr:to>
    <xdr:graphicFrame macro="">
      <xdr:nvGraphicFramePr>
        <xdr:cNvPr id="3" name="Chart 2">
          <a:extLst>
            <a:ext uri="{FF2B5EF4-FFF2-40B4-BE49-F238E27FC236}">
              <a16:creationId xmlns:a16="http://schemas.microsoft.com/office/drawing/2014/main" id="{EF560491-0D71-672F-BC0A-A145E7D64C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419101</xdr:colOff>
      <xdr:row>20</xdr:row>
      <xdr:rowOff>171449</xdr:rowOff>
    </xdr:from>
    <xdr:to>
      <xdr:col>6</xdr:col>
      <xdr:colOff>266701</xdr:colOff>
      <xdr:row>26</xdr:row>
      <xdr:rowOff>133350</xdr:rowOff>
    </xdr:to>
    <xdr:graphicFrame macro="">
      <xdr:nvGraphicFramePr>
        <xdr:cNvPr id="4" name="Chart 3">
          <a:extLst>
            <a:ext uri="{FF2B5EF4-FFF2-40B4-BE49-F238E27FC236}">
              <a16:creationId xmlns:a16="http://schemas.microsoft.com/office/drawing/2014/main" id="{EEA76FA8-E206-4132-B0AC-0E858E136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485775</xdr:colOff>
      <xdr:row>37</xdr:row>
      <xdr:rowOff>166687</xdr:rowOff>
    </xdr:from>
    <xdr:to>
      <xdr:col>6</xdr:col>
      <xdr:colOff>361950</xdr:colOff>
      <xdr:row>43</xdr:row>
      <xdr:rowOff>142875</xdr:rowOff>
    </xdr:to>
    <xdr:graphicFrame macro="">
      <xdr:nvGraphicFramePr>
        <xdr:cNvPr id="5" name="Chart 4">
          <a:extLst>
            <a:ext uri="{FF2B5EF4-FFF2-40B4-BE49-F238E27FC236}">
              <a16:creationId xmlns:a16="http://schemas.microsoft.com/office/drawing/2014/main" id="{CFFE5905-89BE-2BDB-E671-DA1E59068F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419100</xdr:colOff>
      <xdr:row>54</xdr:row>
      <xdr:rowOff>33337</xdr:rowOff>
    </xdr:from>
    <xdr:to>
      <xdr:col>7</xdr:col>
      <xdr:colOff>219075</xdr:colOff>
      <xdr:row>61</xdr:row>
      <xdr:rowOff>104775</xdr:rowOff>
    </xdr:to>
    <xdr:graphicFrame macro="">
      <xdr:nvGraphicFramePr>
        <xdr:cNvPr id="6" name="Chart 5">
          <a:extLst>
            <a:ext uri="{FF2B5EF4-FFF2-40B4-BE49-F238E27FC236}">
              <a16:creationId xmlns:a16="http://schemas.microsoft.com/office/drawing/2014/main" id="{2D4DB5EE-1FE9-18F2-15B7-F8A25DBA5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285750</xdr:colOff>
      <xdr:row>70</xdr:row>
      <xdr:rowOff>4762</xdr:rowOff>
    </xdr:from>
    <xdr:to>
      <xdr:col>7</xdr:col>
      <xdr:colOff>152400</xdr:colOff>
      <xdr:row>77</xdr:row>
      <xdr:rowOff>76200</xdr:rowOff>
    </xdr:to>
    <xdr:graphicFrame macro="">
      <xdr:nvGraphicFramePr>
        <xdr:cNvPr id="7" name="Chart 6">
          <a:extLst>
            <a:ext uri="{FF2B5EF4-FFF2-40B4-BE49-F238E27FC236}">
              <a16:creationId xmlns:a16="http://schemas.microsoft.com/office/drawing/2014/main" id="{D35E3BF3-E516-4AFE-2709-521AD6E9D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123826</xdr:colOff>
      <xdr:row>10</xdr:row>
      <xdr:rowOff>66675</xdr:rowOff>
    </xdr:from>
    <xdr:to>
      <xdr:col>6</xdr:col>
      <xdr:colOff>123826</xdr:colOff>
      <xdr:row>13</xdr:row>
      <xdr:rowOff>9525</xdr:rowOff>
    </xdr:to>
    <xdr:graphicFrame macro="">
      <xdr:nvGraphicFramePr>
        <xdr:cNvPr id="9" name="Chart 8">
          <a:extLst>
            <a:ext uri="{FF2B5EF4-FFF2-40B4-BE49-F238E27FC236}">
              <a16:creationId xmlns:a16="http://schemas.microsoft.com/office/drawing/2014/main" id="{A82D06BB-F3E9-4047-AA44-7E2CA7F34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466725</xdr:colOff>
      <xdr:row>28</xdr:row>
      <xdr:rowOff>66675</xdr:rowOff>
    </xdr:from>
    <xdr:to>
      <xdr:col>5</xdr:col>
      <xdr:colOff>466725</xdr:colOff>
      <xdr:row>31</xdr:row>
      <xdr:rowOff>9975</xdr:rowOff>
    </xdr:to>
    <xdr:graphicFrame macro="">
      <xdr:nvGraphicFramePr>
        <xdr:cNvPr id="10" name="Chart 9">
          <a:extLst>
            <a:ext uri="{FF2B5EF4-FFF2-40B4-BE49-F238E27FC236}">
              <a16:creationId xmlns:a16="http://schemas.microsoft.com/office/drawing/2014/main" id="{EC8CC80F-AFD4-48CA-8798-4D9731D7D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171450</xdr:colOff>
      <xdr:row>44</xdr:row>
      <xdr:rowOff>104775</xdr:rowOff>
    </xdr:from>
    <xdr:to>
      <xdr:col>6</xdr:col>
      <xdr:colOff>171450</xdr:colOff>
      <xdr:row>47</xdr:row>
      <xdr:rowOff>48075</xdr:rowOff>
    </xdr:to>
    <xdr:graphicFrame macro="">
      <xdr:nvGraphicFramePr>
        <xdr:cNvPr id="11" name="Chart 10">
          <a:extLst>
            <a:ext uri="{FF2B5EF4-FFF2-40B4-BE49-F238E27FC236}">
              <a16:creationId xmlns:a16="http://schemas.microsoft.com/office/drawing/2014/main" id="{FEC35D75-7D4F-4A67-9BA2-A1DBA79DD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323850</xdr:colOff>
      <xdr:row>62</xdr:row>
      <xdr:rowOff>0</xdr:rowOff>
    </xdr:from>
    <xdr:to>
      <xdr:col>6</xdr:col>
      <xdr:colOff>323850</xdr:colOff>
      <xdr:row>64</xdr:row>
      <xdr:rowOff>133800</xdr:rowOff>
    </xdr:to>
    <xdr:graphicFrame macro="">
      <xdr:nvGraphicFramePr>
        <xdr:cNvPr id="12" name="Chart 11">
          <a:extLst>
            <a:ext uri="{FF2B5EF4-FFF2-40B4-BE49-F238E27FC236}">
              <a16:creationId xmlns:a16="http://schemas.microsoft.com/office/drawing/2014/main" id="{5FCD559C-5448-4DCF-83AC-6A0AFC927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561975</xdr:colOff>
      <xdr:row>79</xdr:row>
      <xdr:rowOff>76200</xdr:rowOff>
    </xdr:from>
    <xdr:to>
      <xdr:col>6</xdr:col>
      <xdr:colOff>561975</xdr:colOff>
      <xdr:row>82</xdr:row>
      <xdr:rowOff>19500</xdr:rowOff>
    </xdr:to>
    <xdr:graphicFrame macro="">
      <xdr:nvGraphicFramePr>
        <xdr:cNvPr id="13" name="Chart 12">
          <a:extLst>
            <a:ext uri="{FF2B5EF4-FFF2-40B4-BE49-F238E27FC236}">
              <a16:creationId xmlns:a16="http://schemas.microsoft.com/office/drawing/2014/main" id="{23E1A753-5BD2-4D48-B5F7-4CD6B322E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524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811000" cy="3524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Times New Roman" panose="02020603050405020304" pitchFamily="18" charset="0"/>
              <a:ea typeface="Lato"/>
              <a:cs typeface="Times New Roman" panose="02020603050405020304" pitchFamily="18" charset="0"/>
              <a:sym typeface="Lato"/>
            </a:rPr>
            <a:t>ECOMMERCE SALES ANALYSIS DASHBOARD</a:t>
          </a:r>
          <a:endParaRPr sz="1200">
            <a:latin typeface="Times New Roman" panose="02020603050405020304" pitchFamily="18" charset="0"/>
            <a:cs typeface="Times New Roman" panose="02020603050405020304" pitchFamily="18" charset="0"/>
          </a:endParaRPr>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68769" cy="2219325"/>
              <a:chOff x="152400" y="1971675"/>
              <a:chExt cx="5268769"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68769"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5081541"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bg1"/>
                    </a:solidFill>
                    <a:latin typeface="Times New Roman" panose="02020603050405020304" pitchFamily="18" charset="0"/>
                    <a:ea typeface="Lato"/>
                    <a:cs typeface="Times New Roman" panose="02020603050405020304" pitchFamily="18" charset="0"/>
                    <a:sym typeface="Lato"/>
                  </a:rPr>
                  <a:t>SALES AND PROFIT ANALYSIS</a:t>
                </a:r>
                <a:endParaRPr sz="1600">
                  <a:solidFill>
                    <a:schemeClr val="bg1"/>
                  </a:solidFill>
                  <a:latin typeface="Times New Roman" panose="02020603050405020304" pitchFamily="18" charset="0"/>
                  <a:cs typeface="Times New Roman" panose="02020603050405020304" pitchFamily="18"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53416" cy="2219325"/>
              <a:chOff x="5448301" y="1971675"/>
              <a:chExt cx="4353416"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53416"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4059141"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a:solidFill>
                      <a:schemeClr val="bg1"/>
                    </a:solidFill>
                    <a:latin typeface="Times New Roman" panose="02020603050405020304" pitchFamily="18" charset="0"/>
                    <a:ea typeface="Lato"/>
                    <a:cs typeface="Times New Roman" panose="02020603050405020304" pitchFamily="18" charset="0"/>
                    <a:sym typeface="Lato"/>
                  </a:rPr>
                  <a:t>CATEGORY</a:t>
                </a:r>
                <a:r>
                  <a:rPr lang="en-US" sz="1100">
                    <a:solidFill>
                      <a:schemeClr val="lt1"/>
                    </a:solidFill>
                    <a:latin typeface="Times New Roman" panose="02020603050405020304" pitchFamily="18" charset="0"/>
                    <a:ea typeface="Lato"/>
                    <a:cs typeface="Times New Roman" panose="02020603050405020304" pitchFamily="18" charset="0"/>
                    <a:sym typeface="Lato"/>
                  </a:rPr>
                  <a:t> WISE PROFIT  </a:t>
                </a:r>
                <a:endParaRPr sz="1100">
                  <a:latin typeface="Times New Roman" panose="02020603050405020304" pitchFamily="18" charset="0"/>
                  <a:ea typeface="Lato"/>
                  <a:cs typeface="Times New Roman" panose="02020603050405020304" pitchFamily="18"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Times New Roman" panose="02020603050405020304" pitchFamily="18" charset="0"/>
                    <a:ea typeface="Lato"/>
                    <a:cs typeface="Times New Roman" panose="02020603050405020304" pitchFamily="18" charset="0"/>
                    <a:sym typeface="Lato"/>
                  </a:rPr>
                  <a:t>CATEGORY WISE SALES SHARE %</a:t>
                </a:r>
                <a:endParaRPr sz="1600">
                  <a:latin typeface="Times New Roman" panose="02020603050405020304" pitchFamily="18" charset="0"/>
                  <a:cs typeface="Times New Roman" panose="02020603050405020304" pitchFamily="18" charset="0"/>
                </a:endParaRPr>
              </a:p>
            </xdr:txBody>
          </xdr:sp>
        </xdr:grpSp>
      </xdr:grpSp>
    </xdr:grpSp>
    <xdr:clientData fLocksWithSheet="0"/>
  </xdr:oneCellAnchor>
  <xdr:oneCellAnchor>
    <xdr:from>
      <xdr:col>0</xdr:col>
      <xdr:colOff>142874</xdr:colOff>
      <xdr:row>22</xdr:row>
      <xdr:rowOff>47625</xdr:rowOff>
    </xdr:from>
    <xdr:ext cx="5019675"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4" y="4029075"/>
          <a:ext cx="5019675"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228599</xdr:colOff>
      <xdr:row>22</xdr:row>
      <xdr:rowOff>104775</xdr:rowOff>
    </xdr:from>
    <xdr:ext cx="4905375"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28599" y="4086225"/>
          <a:ext cx="4905375"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Times New Roman" panose="02020603050405020304" pitchFamily="18" charset="0"/>
              <a:ea typeface="Lato"/>
              <a:cs typeface="Times New Roman" panose="02020603050405020304" pitchFamily="18" charset="0"/>
              <a:sym typeface="Lato"/>
            </a:rPr>
            <a:t>SALES BY STATE</a:t>
          </a:r>
          <a:endParaRPr sz="1100">
            <a:latin typeface="Times New Roman" panose="02020603050405020304" pitchFamily="18" charset="0"/>
            <a:ea typeface="Lato"/>
            <a:cs typeface="Times New Roman" panose="02020603050405020304" pitchFamily="18" charset="0"/>
            <a:sym typeface="Lato"/>
          </a:endParaRPr>
        </a:p>
      </xdr:txBody>
    </xdr:sp>
    <xdr:clientData fLocksWithSheet="0"/>
  </xdr:oneCellAnchor>
  <xdr:oneCellAnchor>
    <xdr:from>
      <xdr:col>8</xdr:col>
      <xdr:colOff>542926</xdr:colOff>
      <xdr:row>22</xdr:row>
      <xdr:rowOff>47626</xdr:rowOff>
    </xdr:from>
    <xdr:ext cx="3305174" cy="2019300"/>
    <xdr:sp macro="" textlink="">
      <xdr:nvSpPr>
        <xdr:cNvPr id="17" name="Shape 17">
          <a:extLst>
            <a:ext uri="{FF2B5EF4-FFF2-40B4-BE49-F238E27FC236}">
              <a16:creationId xmlns:a16="http://schemas.microsoft.com/office/drawing/2014/main" id="{00000000-0008-0000-0100-000011000000}"/>
            </a:ext>
          </a:extLst>
        </xdr:cNvPr>
        <xdr:cNvSpPr/>
      </xdr:nvSpPr>
      <xdr:spPr>
        <a:xfrm>
          <a:off x="5191126" y="4029076"/>
          <a:ext cx="3305174" cy="201930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47624</xdr:colOff>
      <xdr:row>22</xdr:row>
      <xdr:rowOff>95250</xdr:rowOff>
    </xdr:from>
    <xdr:ext cx="3171825"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76849" y="4076700"/>
          <a:ext cx="3171825"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Times New Roman" panose="02020603050405020304" pitchFamily="18" charset="0"/>
              <a:ea typeface="Lato"/>
              <a:cs typeface="Times New Roman" panose="02020603050405020304" pitchFamily="18" charset="0"/>
              <a:sym typeface="Lato"/>
            </a:rPr>
            <a:t>TOP 5 SUBCATEGORIES BY SALES</a:t>
          </a:r>
          <a:endParaRPr sz="1600">
            <a:latin typeface="Times New Roman" panose="02020603050405020304" pitchFamily="18" charset="0"/>
            <a:cs typeface="Times New Roman" panose="02020603050405020304" pitchFamily="18" charset="0"/>
          </a:endParaRPr>
        </a:p>
      </xdr:txBody>
    </xdr:sp>
    <xdr:clientData fLocksWithSheet="0"/>
  </xdr:oneCellAnchor>
  <xdr:oneCellAnchor>
    <xdr:from>
      <xdr:col>14</xdr:col>
      <xdr:colOff>419100</xdr:colOff>
      <xdr:row>22</xdr:row>
      <xdr:rowOff>57150</xdr:rowOff>
    </xdr:from>
    <xdr:ext cx="3448049"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553450" y="4038600"/>
          <a:ext cx="3448049"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3200400" cy="276225"/>
    <xdr:sp macro="" textlink="">
      <xdr:nvSpPr>
        <xdr:cNvPr id="20" name="Shape 20">
          <a:extLst>
            <a:ext uri="{FF2B5EF4-FFF2-40B4-BE49-F238E27FC236}">
              <a16:creationId xmlns:a16="http://schemas.microsoft.com/office/drawing/2014/main" id="{00000000-0008-0000-0100-000014000000}"/>
            </a:ext>
          </a:extLst>
        </xdr:cNvPr>
        <xdr:cNvSpPr/>
      </xdr:nvSpPr>
      <xdr:spPr>
        <a:xfrm>
          <a:off x="8658225" y="4076700"/>
          <a:ext cx="3200400" cy="27622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4020801" cy="1438276"/>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4020801" cy="1438276"/>
          <a:chOff x="0" y="3060863"/>
          <a:chExt cx="12702684"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2702684" cy="1438276"/>
            <a:chOff x="152399" y="453254"/>
            <a:chExt cx="14849070"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4850153" y="1653568"/>
              <a:ext cx="151316" cy="18325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lang="en-US" sz="1600" b="1">
                <a:solidFill>
                  <a:schemeClr val="lt1"/>
                </a:solidFill>
                <a:latin typeface="Lato"/>
                <a:ea typeface="Lato"/>
                <a:cs typeface="Lato"/>
                <a:sym typeface="Lato"/>
              </a:endParaRPr>
            </a:p>
          </xdr:txBody>
        </xdr:sp>
      </xdr:grpSp>
    </xdr:grpSp>
    <xdr:clientData fLocksWithSheet="0"/>
  </xdr:oneCellAnchor>
  <xdr:twoCellAnchor>
    <xdr:from>
      <xdr:col>0</xdr:col>
      <xdr:colOff>152400</xdr:colOff>
      <xdr:row>2</xdr:row>
      <xdr:rowOff>104775</xdr:rowOff>
    </xdr:from>
    <xdr:to>
      <xdr:col>4</xdr:col>
      <xdr:colOff>142875</xdr:colOff>
      <xdr:row>10</xdr:row>
      <xdr:rowOff>95250</xdr:rowOff>
    </xdr:to>
    <xdr:grpSp>
      <xdr:nvGrpSpPr>
        <xdr:cNvPr id="39" name="Group 38">
          <a:extLst>
            <a:ext uri="{FF2B5EF4-FFF2-40B4-BE49-F238E27FC236}">
              <a16:creationId xmlns:a16="http://schemas.microsoft.com/office/drawing/2014/main" id="{26F188C0-C2E0-4ED3-AB52-F3DB9DB756A0}"/>
            </a:ext>
          </a:extLst>
        </xdr:cNvPr>
        <xdr:cNvGrpSpPr/>
      </xdr:nvGrpSpPr>
      <xdr:grpSpPr>
        <a:xfrm>
          <a:off x="152400" y="455295"/>
          <a:ext cx="2367915" cy="1392555"/>
          <a:chOff x="3371850" y="1009650"/>
          <a:chExt cx="2360296" cy="1438275"/>
        </a:xfrm>
      </xdr:grpSpPr>
      <xdr:grpSp>
        <xdr:nvGrpSpPr>
          <xdr:cNvPr id="40" name="Group 39">
            <a:extLst>
              <a:ext uri="{FF2B5EF4-FFF2-40B4-BE49-F238E27FC236}">
                <a16:creationId xmlns:a16="http://schemas.microsoft.com/office/drawing/2014/main" id="{6727C4B7-5B9A-E4F3-58CE-CD169C4A34B4}"/>
              </a:ext>
            </a:extLst>
          </xdr:cNvPr>
          <xdr:cNvGrpSpPr/>
        </xdr:nvGrpSpPr>
        <xdr:grpSpPr>
          <a:xfrm>
            <a:off x="3371850" y="1009650"/>
            <a:ext cx="2360296" cy="1438275"/>
            <a:chOff x="3371850" y="1009650"/>
            <a:chExt cx="2360296" cy="1438275"/>
          </a:xfrm>
        </xdr:grpSpPr>
        <xdr:sp macro="" textlink="">
          <xdr:nvSpPr>
            <xdr:cNvPr id="43" name="Shape 23">
              <a:extLst>
                <a:ext uri="{FF2B5EF4-FFF2-40B4-BE49-F238E27FC236}">
                  <a16:creationId xmlns:a16="http://schemas.microsoft.com/office/drawing/2014/main" id="{5018746A-9D7B-D421-E8F9-620C24815573}"/>
                </a:ext>
              </a:extLst>
            </xdr:cNvPr>
            <xdr:cNvSpPr/>
          </xdr:nvSpPr>
          <xdr:spPr>
            <a:xfrm>
              <a:off x="3371850" y="1278862"/>
              <a:ext cx="2360296"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4" name="Shape 24">
              <a:extLst>
                <a:ext uri="{FF2B5EF4-FFF2-40B4-BE49-F238E27FC236}">
                  <a16:creationId xmlns:a16="http://schemas.microsoft.com/office/drawing/2014/main" id="{E5B55803-B938-824B-844D-1DCC7911580B}"/>
                </a:ext>
              </a:extLst>
            </xdr:cNvPr>
            <xdr:cNvSpPr/>
          </xdr:nvSpPr>
          <xdr:spPr>
            <a:xfrm>
              <a:off x="3371851" y="100965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Times New Roman" panose="02020603050405020304" pitchFamily="18" charset="0"/>
                  <a:ea typeface="Lato"/>
                  <a:cs typeface="Times New Roman" panose="02020603050405020304" pitchFamily="18" charset="0"/>
                  <a:sym typeface="Lato"/>
                </a:rPr>
                <a:t>SALES</a:t>
              </a:r>
              <a:endParaRPr sz="1400">
                <a:latin typeface="Times New Roman" panose="02020603050405020304" pitchFamily="18" charset="0"/>
                <a:cs typeface="Times New Roman" panose="02020603050405020304" pitchFamily="18" charset="0"/>
              </a:endParaRPr>
            </a:p>
          </xdr:txBody>
        </xdr:sp>
        <xdr:sp macro="" textlink="KPI!J6">
          <xdr:nvSpPr>
            <xdr:cNvPr id="45" name="Rectangle: Rounded Corners 44">
              <a:extLst>
                <a:ext uri="{FF2B5EF4-FFF2-40B4-BE49-F238E27FC236}">
                  <a16:creationId xmlns:a16="http://schemas.microsoft.com/office/drawing/2014/main" id="{B392FA12-4865-CD18-2CE3-45BD823342CC}"/>
                </a:ext>
              </a:extLst>
            </xdr:cNvPr>
            <xdr:cNvSpPr/>
          </xdr:nvSpPr>
          <xdr:spPr>
            <a:xfrm>
              <a:off x="3476626" y="1352551"/>
              <a:ext cx="2152649" cy="266699"/>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E19EE5EC-802E-4EC4-BC3C-0288AF13C6D4}" type="TxLink">
                <a:rPr lang="en-US" sz="1400" b="0" i="0" u="none" strike="noStrike">
                  <a:solidFill>
                    <a:schemeClr val="bg1"/>
                  </a:solidFill>
                  <a:latin typeface="Times New Roman" panose="02020603050405020304" pitchFamily="18" charset="0"/>
                  <a:ea typeface="Calibri"/>
                  <a:cs typeface="Times New Roman" panose="02020603050405020304" pitchFamily="18" charset="0"/>
                </a:rPr>
                <a:pPr marL="0" lvl="0" indent="0" algn="ctr" rtl="0">
                  <a:spcBef>
                    <a:spcPts val="0"/>
                  </a:spcBef>
                  <a:spcAft>
                    <a:spcPts val="0"/>
                  </a:spcAft>
                  <a:buNone/>
                </a:pPr>
                <a:t> $22,97,200.86 </a:t>
              </a:fld>
              <a:endParaRPr lang="en-IN" sz="2000" b="1">
                <a:solidFill>
                  <a:schemeClr val="bg1"/>
                </a:solidFill>
                <a:latin typeface="Times New Roman" panose="02020603050405020304" pitchFamily="18" charset="0"/>
                <a:ea typeface="Lato"/>
                <a:cs typeface="Times New Roman" panose="02020603050405020304" pitchFamily="18" charset="0"/>
              </a:endParaRPr>
            </a:p>
          </xdr:txBody>
        </xdr:sp>
        <xdr:sp macro="" textlink="">
          <xdr:nvSpPr>
            <xdr:cNvPr id="46" name="Shape 24">
              <a:extLst>
                <a:ext uri="{FF2B5EF4-FFF2-40B4-BE49-F238E27FC236}">
                  <a16:creationId xmlns:a16="http://schemas.microsoft.com/office/drawing/2014/main" id="{4212B5D3-571A-3269-E857-61FF06F42307}"/>
                </a:ext>
              </a:extLst>
            </xdr:cNvPr>
            <xdr:cNvSpPr/>
          </xdr:nvSpPr>
          <xdr:spPr>
            <a:xfrm>
              <a:off x="3476626" y="2105025"/>
              <a:ext cx="2162174" cy="2952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solidFill>
                  <a:latin typeface="Times New Roman" panose="02020603050405020304" pitchFamily="18" charset="0"/>
                  <a:cs typeface="Times New Roman" panose="02020603050405020304" pitchFamily="18" charset="0"/>
                </a:rPr>
                <a:t>YoY Growth</a:t>
              </a:r>
            </a:p>
          </xdr:txBody>
        </xdr:sp>
      </xdr:grpSp>
      <xdr:graphicFrame macro="">
        <xdr:nvGraphicFramePr>
          <xdr:cNvPr id="41" name="Chart 40">
            <a:extLst>
              <a:ext uri="{FF2B5EF4-FFF2-40B4-BE49-F238E27FC236}">
                <a16:creationId xmlns:a16="http://schemas.microsoft.com/office/drawing/2014/main" id="{1CBB99B7-02B0-D701-7280-E570502CECF3}"/>
              </a:ext>
            </a:extLst>
          </xdr:cNvPr>
          <xdr:cNvGraphicFramePr>
            <a:graphicFrameLocks/>
          </xdr:cNvGraphicFramePr>
        </xdr:nvGraphicFramePr>
        <xdr:xfrm>
          <a:off x="3648075" y="1593187"/>
          <a:ext cx="1828800" cy="51435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42" name="Picture 41">
                <a:extLst>
                  <a:ext uri="{FF2B5EF4-FFF2-40B4-BE49-F238E27FC236}">
                    <a16:creationId xmlns:a16="http://schemas.microsoft.com/office/drawing/2014/main" id="{9B5B19B1-B8D0-EBD3-EBCC-AFF4A619392B}"/>
                  </a:ext>
                </a:extLst>
              </xdr:cNvPr>
              <xdr:cNvPicPr>
                <a:picLocks noChangeAspect="1" noChangeArrowheads="1"/>
                <a:extLst>
                  <a:ext uri="{84589F7E-364E-4C9E-8A38-B11213B215E9}">
                    <a14:cameraTool cellRange="'KPI YoY'!$B$10" spid="_x0000_s2124"/>
                  </a:ext>
                </a:extLst>
              </xdr:cNvPicPr>
            </xdr:nvPicPr>
            <xdr:blipFill>
              <a:blip xmlns:r="http://schemas.openxmlformats.org/officeDocument/2006/relationships" r:embed="rId2"/>
              <a:srcRect/>
              <a:stretch>
                <a:fillRect/>
              </a:stretch>
            </xdr:blipFill>
            <xdr:spPr bwMode="auto">
              <a:xfrm>
                <a:off x="4676775" y="2162175"/>
                <a:ext cx="819150" cy="200025"/>
              </a:xfrm>
              <a:prstGeom prst="rect">
                <a:avLst/>
              </a:prstGeom>
              <a:noFill/>
              <a:ln>
                <a:noFill/>
              </a:ln>
            </xdr:spPr>
          </xdr:pic>
        </mc:Choice>
        <mc:Fallback xmlns=""/>
      </mc:AlternateContent>
    </xdr:grpSp>
    <xdr:clientData/>
  </xdr:twoCellAnchor>
  <xdr:twoCellAnchor>
    <xdr:from>
      <xdr:col>4</xdr:col>
      <xdr:colOff>161925</xdr:colOff>
      <xdr:row>2</xdr:row>
      <xdr:rowOff>104775</xdr:rowOff>
    </xdr:from>
    <xdr:to>
      <xdr:col>8</xdr:col>
      <xdr:colOff>209550</xdr:colOff>
      <xdr:row>10</xdr:row>
      <xdr:rowOff>95250</xdr:rowOff>
    </xdr:to>
    <xdr:grpSp>
      <xdr:nvGrpSpPr>
        <xdr:cNvPr id="47" name="Group 46">
          <a:extLst>
            <a:ext uri="{FF2B5EF4-FFF2-40B4-BE49-F238E27FC236}">
              <a16:creationId xmlns:a16="http://schemas.microsoft.com/office/drawing/2014/main" id="{883AEA4E-6F5F-4960-A721-E0A50C0A3EE2}"/>
            </a:ext>
          </a:extLst>
        </xdr:cNvPr>
        <xdr:cNvGrpSpPr/>
      </xdr:nvGrpSpPr>
      <xdr:grpSpPr>
        <a:xfrm>
          <a:off x="2539365" y="455295"/>
          <a:ext cx="2425065" cy="1392555"/>
          <a:chOff x="6019800" y="1009650"/>
          <a:chExt cx="2360296" cy="1438275"/>
        </a:xfrm>
      </xdr:grpSpPr>
      <xdr:grpSp>
        <xdr:nvGrpSpPr>
          <xdr:cNvPr id="48" name="Group 47">
            <a:extLst>
              <a:ext uri="{FF2B5EF4-FFF2-40B4-BE49-F238E27FC236}">
                <a16:creationId xmlns:a16="http://schemas.microsoft.com/office/drawing/2014/main" id="{DD3A7B60-816E-FC9C-4C8D-3A041DD9CD5B}"/>
              </a:ext>
            </a:extLst>
          </xdr:cNvPr>
          <xdr:cNvGrpSpPr/>
        </xdr:nvGrpSpPr>
        <xdr:grpSpPr>
          <a:xfrm>
            <a:off x="6019800" y="1009650"/>
            <a:ext cx="2360296" cy="1438275"/>
            <a:chOff x="3371850" y="1009650"/>
            <a:chExt cx="2360296" cy="1438275"/>
          </a:xfrm>
        </xdr:grpSpPr>
        <xdr:sp macro="" textlink="">
          <xdr:nvSpPr>
            <xdr:cNvPr id="51" name="Shape 23">
              <a:extLst>
                <a:ext uri="{FF2B5EF4-FFF2-40B4-BE49-F238E27FC236}">
                  <a16:creationId xmlns:a16="http://schemas.microsoft.com/office/drawing/2014/main" id="{F72FF641-F8BD-4ECF-69ED-E78EE6119D1F}"/>
                </a:ext>
              </a:extLst>
            </xdr:cNvPr>
            <xdr:cNvSpPr/>
          </xdr:nvSpPr>
          <xdr:spPr>
            <a:xfrm>
              <a:off x="3371850" y="1278862"/>
              <a:ext cx="2360296"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52" name="Shape 24">
              <a:extLst>
                <a:ext uri="{FF2B5EF4-FFF2-40B4-BE49-F238E27FC236}">
                  <a16:creationId xmlns:a16="http://schemas.microsoft.com/office/drawing/2014/main" id="{E33325E5-FEF0-5130-939C-57F6936EC94A}"/>
                </a:ext>
              </a:extLst>
            </xdr:cNvPr>
            <xdr:cNvSpPr/>
          </xdr:nvSpPr>
          <xdr:spPr>
            <a:xfrm>
              <a:off x="3371851" y="100965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PROFIT</a:t>
              </a:r>
              <a:endParaRPr sz="1400">
                <a:latin typeface="Times New Roman" panose="02020603050405020304" pitchFamily="18" charset="0"/>
                <a:cs typeface="Times New Roman" panose="02020603050405020304" pitchFamily="18" charset="0"/>
              </a:endParaRPr>
            </a:p>
          </xdr:txBody>
        </xdr:sp>
        <xdr:sp macro="" textlink="KPI!J24">
          <xdr:nvSpPr>
            <xdr:cNvPr id="53" name="Rectangle: Rounded Corners 52">
              <a:extLst>
                <a:ext uri="{FF2B5EF4-FFF2-40B4-BE49-F238E27FC236}">
                  <a16:creationId xmlns:a16="http://schemas.microsoft.com/office/drawing/2014/main" id="{2AFCE6D0-0DAE-339D-5086-59706C797756}"/>
                </a:ext>
              </a:extLst>
            </xdr:cNvPr>
            <xdr:cNvSpPr/>
          </xdr:nvSpPr>
          <xdr:spPr>
            <a:xfrm>
              <a:off x="3476626" y="1352551"/>
              <a:ext cx="2152649" cy="266699"/>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042F164A-FBCE-48AA-9C61-08926F46403B}" type="TxLink">
                <a:rPr lang="en-US" sz="1400" b="0" i="0" u="none" strike="noStrike">
                  <a:solidFill>
                    <a:schemeClr val="bg1"/>
                  </a:solidFill>
                  <a:latin typeface="Times New Roman" panose="02020603050405020304" pitchFamily="18" charset="0"/>
                  <a:ea typeface="Calibri"/>
                  <a:cs typeface="Times New Roman" panose="02020603050405020304" pitchFamily="18" charset="0"/>
                </a:rPr>
                <a:pPr marL="0" lvl="0" indent="0" algn="ctr" rtl="0">
                  <a:spcBef>
                    <a:spcPts val="0"/>
                  </a:spcBef>
                  <a:spcAft>
                    <a:spcPts val="0"/>
                  </a:spcAft>
                  <a:buNone/>
                </a:pPr>
                <a:t> $2,86,397.02 </a:t>
              </a:fld>
              <a:endParaRPr lang="en-IN" sz="2800" b="1">
                <a:solidFill>
                  <a:schemeClr val="bg1"/>
                </a:solidFill>
                <a:latin typeface="Times New Roman" panose="02020603050405020304" pitchFamily="18" charset="0"/>
                <a:ea typeface="Lato"/>
                <a:cs typeface="Times New Roman" panose="02020603050405020304" pitchFamily="18" charset="0"/>
              </a:endParaRPr>
            </a:p>
          </xdr:txBody>
        </xdr:sp>
        <xdr:sp macro="" textlink="">
          <xdr:nvSpPr>
            <xdr:cNvPr id="54" name="Shape 24">
              <a:extLst>
                <a:ext uri="{FF2B5EF4-FFF2-40B4-BE49-F238E27FC236}">
                  <a16:creationId xmlns:a16="http://schemas.microsoft.com/office/drawing/2014/main" id="{3CFF9AB4-2527-0509-1E03-F8E706DEC3BA}"/>
                </a:ext>
              </a:extLst>
            </xdr:cNvPr>
            <xdr:cNvSpPr/>
          </xdr:nvSpPr>
          <xdr:spPr>
            <a:xfrm>
              <a:off x="3476626" y="2105025"/>
              <a:ext cx="2162174" cy="2952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solidFill>
                  <a:latin typeface="Times New Roman" panose="02020603050405020304" pitchFamily="18" charset="0"/>
                  <a:cs typeface="Times New Roman" panose="02020603050405020304" pitchFamily="18" charset="0"/>
                </a:rPr>
                <a:t>YoY Growth</a:t>
              </a:r>
            </a:p>
          </xdr:txBody>
        </xdr:sp>
      </xdr:grpSp>
      <xdr:graphicFrame macro="">
        <xdr:nvGraphicFramePr>
          <xdr:cNvPr id="49" name="Chart 48">
            <a:extLst>
              <a:ext uri="{FF2B5EF4-FFF2-40B4-BE49-F238E27FC236}">
                <a16:creationId xmlns:a16="http://schemas.microsoft.com/office/drawing/2014/main" id="{9CF6C716-36E8-2728-436E-6027A446EFD5}"/>
              </a:ext>
            </a:extLst>
          </xdr:cNvPr>
          <xdr:cNvGraphicFramePr>
            <a:graphicFrameLocks/>
          </xdr:cNvGraphicFramePr>
        </xdr:nvGraphicFramePr>
        <xdr:xfrm>
          <a:off x="6257925" y="1581150"/>
          <a:ext cx="1828800" cy="51480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D36F51F4-1670-23C8-DC6E-147B0B21BD85}"/>
                  </a:ext>
                </a:extLst>
              </xdr:cNvPr>
              <xdr:cNvPicPr>
                <a:picLocks noChangeAspect="1" noChangeArrowheads="1"/>
                <a:extLst>
                  <a:ext uri="{84589F7E-364E-4C9E-8A38-B11213B215E9}">
                    <a14:cameraTool cellRange="'KPI YoY'!$C$10" spid="_x0000_s2125"/>
                  </a:ext>
                </a:extLst>
              </xdr:cNvPicPr>
            </xdr:nvPicPr>
            <xdr:blipFill>
              <a:blip xmlns:r="http://schemas.openxmlformats.org/officeDocument/2006/relationships" r:embed="rId4"/>
              <a:srcRect/>
              <a:stretch>
                <a:fillRect/>
              </a:stretch>
            </xdr:blipFill>
            <xdr:spPr bwMode="auto">
              <a:xfrm>
                <a:off x="7305675" y="2143125"/>
                <a:ext cx="847725" cy="20002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8</xdr:col>
      <xdr:colOff>228600</xdr:colOff>
      <xdr:row>2</xdr:row>
      <xdr:rowOff>104775</xdr:rowOff>
    </xdr:from>
    <xdr:to>
      <xdr:col>12</xdr:col>
      <xdr:colOff>257175</xdr:colOff>
      <xdr:row>10</xdr:row>
      <xdr:rowOff>95250</xdr:rowOff>
    </xdr:to>
    <xdr:grpSp>
      <xdr:nvGrpSpPr>
        <xdr:cNvPr id="55" name="Group 54">
          <a:extLst>
            <a:ext uri="{FF2B5EF4-FFF2-40B4-BE49-F238E27FC236}">
              <a16:creationId xmlns:a16="http://schemas.microsoft.com/office/drawing/2014/main" id="{FEA9BEB9-B218-4F04-884C-E9ECEDE285BA}"/>
            </a:ext>
          </a:extLst>
        </xdr:cNvPr>
        <xdr:cNvGrpSpPr/>
      </xdr:nvGrpSpPr>
      <xdr:grpSpPr>
        <a:xfrm>
          <a:off x="4983480" y="455295"/>
          <a:ext cx="2406015" cy="1392555"/>
          <a:chOff x="3657600" y="3429000"/>
          <a:chExt cx="2360296" cy="1438275"/>
        </a:xfrm>
      </xdr:grpSpPr>
      <xdr:grpSp>
        <xdr:nvGrpSpPr>
          <xdr:cNvPr id="56" name="Group 55">
            <a:extLst>
              <a:ext uri="{FF2B5EF4-FFF2-40B4-BE49-F238E27FC236}">
                <a16:creationId xmlns:a16="http://schemas.microsoft.com/office/drawing/2014/main" id="{D098FE9F-D7CB-0376-BCED-763701C9120D}"/>
              </a:ext>
            </a:extLst>
          </xdr:cNvPr>
          <xdr:cNvGrpSpPr/>
        </xdr:nvGrpSpPr>
        <xdr:grpSpPr>
          <a:xfrm>
            <a:off x="3657600" y="3429000"/>
            <a:ext cx="2360296" cy="1438275"/>
            <a:chOff x="3371850" y="1009650"/>
            <a:chExt cx="2360296" cy="1438275"/>
          </a:xfrm>
        </xdr:grpSpPr>
        <xdr:sp macro="" textlink="">
          <xdr:nvSpPr>
            <xdr:cNvPr id="59" name="Shape 23">
              <a:extLst>
                <a:ext uri="{FF2B5EF4-FFF2-40B4-BE49-F238E27FC236}">
                  <a16:creationId xmlns:a16="http://schemas.microsoft.com/office/drawing/2014/main" id="{7BF742FD-6A51-33B0-DF40-373EB215C86A}"/>
                </a:ext>
              </a:extLst>
            </xdr:cNvPr>
            <xdr:cNvSpPr/>
          </xdr:nvSpPr>
          <xdr:spPr>
            <a:xfrm>
              <a:off x="3371850" y="1278862"/>
              <a:ext cx="2360296"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0" name="Shape 24">
              <a:extLst>
                <a:ext uri="{FF2B5EF4-FFF2-40B4-BE49-F238E27FC236}">
                  <a16:creationId xmlns:a16="http://schemas.microsoft.com/office/drawing/2014/main" id="{5C0D5242-5B71-C525-65DA-834A752E7DB4}"/>
                </a:ext>
              </a:extLst>
            </xdr:cNvPr>
            <xdr:cNvSpPr/>
          </xdr:nvSpPr>
          <xdr:spPr>
            <a:xfrm>
              <a:off x="3371851" y="100965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QUANTITY</a:t>
              </a:r>
              <a:endParaRPr sz="1400">
                <a:latin typeface="Times New Roman" panose="02020603050405020304" pitchFamily="18" charset="0"/>
                <a:cs typeface="Times New Roman" panose="02020603050405020304" pitchFamily="18" charset="0"/>
              </a:endParaRPr>
            </a:p>
          </xdr:txBody>
        </xdr:sp>
        <xdr:sp macro="" textlink="KPI!$J$41">
          <xdr:nvSpPr>
            <xdr:cNvPr id="61" name="Rectangle: Rounded Corners 60">
              <a:extLst>
                <a:ext uri="{FF2B5EF4-FFF2-40B4-BE49-F238E27FC236}">
                  <a16:creationId xmlns:a16="http://schemas.microsoft.com/office/drawing/2014/main" id="{C72EE39F-0A8A-E92A-5251-768D21C5E878}"/>
                </a:ext>
              </a:extLst>
            </xdr:cNvPr>
            <xdr:cNvSpPr/>
          </xdr:nvSpPr>
          <xdr:spPr>
            <a:xfrm>
              <a:off x="3476626" y="1352551"/>
              <a:ext cx="2152649" cy="266699"/>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F8AC9CF-0544-4F60-9273-4D2209F03F90}" type="TxLink">
                <a:rPr lang="en-US" sz="1400" b="0" i="0" u="none" strike="noStrike">
                  <a:solidFill>
                    <a:schemeClr val="bg1"/>
                  </a:solidFill>
                  <a:latin typeface="Times New Roman" panose="02020603050405020304" pitchFamily="18" charset="0"/>
                  <a:ea typeface="Calibri"/>
                  <a:cs typeface="Times New Roman" panose="02020603050405020304" pitchFamily="18" charset="0"/>
                </a:rPr>
                <a:pPr marL="0" lvl="0" indent="0" algn="ctr" rtl="0">
                  <a:spcBef>
                    <a:spcPts val="0"/>
                  </a:spcBef>
                  <a:spcAft>
                    <a:spcPts val="0"/>
                  </a:spcAft>
                  <a:buNone/>
                </a:pPr>
                <a:t>#37873</a:t>
              </a:fld>
              <a:endParaRPr lang="en-IN" sz="3600" b="1">
                <a:solidFill>
                  <a:schemeClr val="bg1"/>
                </a:solidFill>
                <a:latin typeface="Times New Roman" panose="02020603050405020304" pitchFamily="18" charset="0"/>
                <a:ea typeface="Lato"/>
                <a:cs typeface="Times New Roman" panose="02020603050405020304" pitchFamily="18" charset="0"/>
              </a:endParaRPr>
            </a:p>
          </xdr:txBody>
        </xdr:sp>
        <xdr:sp macro="" textlink="">
          <xdr:nvSpPr>
            <xdr:cNvPr id="62" name="Shape 24">
              <a:extLst>
                <a:ext uri="{FF2B5EF4-FFF2-40B4-BE49-F238E27FC236}">
                  <a16:creationId xmlns:a16="http://schemas.microsoft.com/office/drawing/2014/main" id="{94CA36CE-A722-6852-D647-06FFD75E6024}"/>
                </a:ext>
              </a:extLst>
            </xdr:cNvPr>
            <xdr:cNvSpPr/>
          </xdr:nvSpPr>
          <xdr:spPr>
            <a:xfrm>
              <a:off x="3476626" y="2105025"/>
              <a:ext cx="2162174" cy="2952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solidFill>
                  <a:latin typeface="Times New Roman" panose="02020603050405020304" pitchFamily="18" charset="0"/>
                  <a:cs typeface="Times New Roman" panose="02020603050405020304" pitchFamily="18" charset="0"/>
                </a:rPr>
                <a:t>YoY Growth</a:t>
              </a:r>
            </a:p>
          </xdr:txBody>
        </xdr:sp>
      </xdr:grpSp>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3C75048D-F975-192A-55B3-2DA805108458}"/>
                  </a:ext>
                </a:extLst>
              </xdr:cNvPr>
              <xdr:cNvPicPr>
                <a:picLocks noChangeAspect="1" noChangeArrowheads="1"/>
                <a:extLst>
                  <a:ext uri="{84589F7E-364E-4C9E-8A38-B11213B215E9}">
                    <a14:cameraTool cellRange="'KPI YoY'!$D$10" spid="_x0000_s2126"/>
                  </a:ext>
                </a:extLst>
              </xdr:cNvPicPr>
            </xdr:nvPicPr>
            <xdr:blipFill>
              <a:blip xmlns:r="http://schemas.openxmlformats.org/officeDocument/2006/relationships" r:embed="rId5"/>
              <a:srcRect/>
              <a:stretch>
                <a:fillRect/>
              </a:stretch>
            </xdr:blipFill>
            <xdr:spPr bwMode="auto">
              <a:xfrm>
                <a:off x="4953001" y="4572000"/>
                <a:ext cx="819150" cy="20955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8" name="Chart 57">
            <a:extLst>
              <a:ext uri="{FF2B5EF4-FFF2-40B4-BE49-F238E27FC236}">
                <a16:creationId xmlns:a16="http://schemas.microsoft.com/office/drawing/2014/main" id="{5DA6779B-64CB-622A-1DE2-C064F52DDB01}"/>
              </a:ext>
            </a:extLst>
          </xdr:cNvPr>
          <xdr:cNvGraphicFramePr>
            <a:graphicFrameLocks/>
          </xdr:cNvGraphicFramePr>
        </xdr:nvGraphicFramePr>
        <xdr:xfrm>
          <a:off x="3876675" y="3990975"/>
          <a:ext cx="1828800" cy="51480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12</xdr:col>
      <xdr:colOff>295275</xdr:colOff>
      <xdr:row>2</xdr:row>
      <xdr:rowOff>104775</xdr:rowOff>
    </xdr:from>
    <xdr:to>
      <xdr:col>16</xdr:col>
      <xdr:colOff>340996</xdr:colOff>
      <xdr:row>10</xdr:row>
      <xdr:rowOff>95250</xdr:rowOff>
    </xdr:to>
    <xdr:grpSp>
      <xdr:nvGrpSpPr>
        <xdr:cNvPr id="63" name="Group 62">
          <a:extLst>
            <a:ext uri="{FF2B5EF4-FFF2-40B4-BE49-F238E27FC236}">
              <a16:creationId xmlns:a16="http://schemas.microsoft.com/office/drawing/2014/main" id="{F4EF04B4-30B3-4E60-8453-E069498042DD}"/>
            </a:ext>
          </a:extLst>
        </xdr:cNvPr>
        <xdr:cNvGrpSpPr/>
      </xdr:nvGrpSpPr>
      <xdr:grpSpPr>
        <a:xfrm>
          <a:off x="7427595" y="455295"/>
          <a:ext cx="2423161" cy="1392555"/>
          <a:chOff x="6581775" y="3457575"/>
          <a:chExt cx="2360296" cy="1438275"/>
        </a:xfrm>
      </xdr:grpSpPr>
      <xdr:grpSp>
        <xdr:nvGrpSpPr>
          <xdr:cNvPr id="64" name="Group 63">
            <a:extLst>
              <a:ext uri="{FF2B5EF4-FFF2-40B4-BE49-F238E27FC236}">
                <a16:creationId xmlns:a16="http://schemas.microsoft.com/office/drawing/2014/main" id="{811D993E-BD3C-DA4F-D272-19C78987B1F4}"/>
              </a:ext>
            </a:extLst>
          </xdr:cNvPr>
          <xdr:cNvGrpSpPr/>
        </xdr:nvGrpSpPr>
        <xdr:grpSpPr>
          <a:xfrm>
            <a:off x="6581775" y="3457575"/>
            <a:ext cx="2360296" cy="1438275"/>
            <a:chOff x="3371850" y="1009650"/>
            <a:chExt cx="2360296" cy="1438275"/>
          </a:xfrm>
        </xdr:grpSpPr>
        <xdr:sp macro="" textlink="">
          <xdr:nvSpPr>
            <xdr:cNvPr id="67" name="Shape 23">
              <a:extLst>
                <a:ext uri="{FF2B5EF4-FFF2-40B4-BE49-F238E27FC236}">
                  <a16:creationId xmlns:a16="http://schemas.microsoft.com/office/drawing/2014/main" id="{5DDE7FDD-9A15-458C-D12D-878763DAD3F5}"/>
                </a:ext>
              </a:extLst>
            </xdr:cNvPr>
            <xdr:cNvSpPr/>
          </xdr:nvSpPr>
          <xdr:spPr>
            <a:xfrm>
              <a:off x="3371850" y="1278862"/>
              <a:ext cx="2360296"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8" name="Shape 24">
              <a:extLst>
                <a:ext uri="{FF2B5EF4-FFF2-40B4-BE49-F238E27FC236}">
                  <a16:creationId xmlns:a16="http://schemas.microsoft.com/office/drawing/2014/main" id="{02730D04-E5D6-2349-4208-01E968B9C693}"/>
                </a:ext>
              </a:extLst>
            </xdr:cNvPr>
            <xdr:cNvSpPr/>
          </xdr:nvSpPr>
          <xdr:spPr>
            <a:xfrm>
              <a:off x="3371851" y="100965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No</a:t>
              </a:r>
              <a:r>
                <a:rPr lang="en-US" sz="1600" b="1" baseline="0">
                  <a:solidFill>
                    <a:schemeClr val="lt1"/>
                  </a:solidFill>
                  <a:latin typeface="Times New Roman" panose="02020603050405020304" pitchFamily="18" charset="0"/>
                  <a:ea typeface="Lato"/>
                  <a:cs typeface="Times New Roman" panose="02020603050405020304" pitchFamily="18" charset="0"/>
                  <a:sym typeface="Lato"/>
                </a:rPr>
                <a:t> OF ORDERS</a:t>
              </a:r>
              <a:endParaRPr sz="1400">
                <a:latin typeface="Times New Roman" panose="02020603050405020304" pitchFamily="18" charset="0"/>
                <a:cs typeface="Times New Roman" panose="02020603050405020304" pitchFamily="18" charset="0"/>
              </a:endParaRPr>
            </a:p>
          </xdr:txBody>
        </xdr:sp>
        <xdr:sp macro="" textlink="KPI!$J$58">
          <xdr:nvSpPr>
            <xdr:cNvPr id="69" name="Rectangle: Rounded Corners 68">
              <a:extLst>
                <a:ext uri="{FF2B5EF4-FFF2-40B4-BE49-F238E27FC236}">
                  <a16:creationId xmlns:a16="http://schemas.microsoft.com/office/drawing/2014/main" id="{662FCFF5-EE20-5CE9-AB77-F84B3B82794F}"/>
                </a:ext>
              </a:extLst>
            </xdr:cNvPr>
            <xdr:cNvSpPr/>
          </xdr:nvSpPr>
          <xdr:spPr>
            <a:xfrm>
              <a:off x="3476626" y="1352551"/>
              <a:ext cx="2152649" cy="266699"/>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3DE9E51-B07B-4F76-A950-AAA2935676FC}" type="TxLink">
                <a:rPr lang="en-US" sz="1400" b="0" i="0" u="none" strike="noStrike">
                  <a:solidFill>
                    <a:schemeClr val="bg1"/>
                  </a:solidFill>
                  <a:latin typeface="Times New Roman" panose="02020603050405020304" pitchFamily="18" charset="0"/>
                  <a:ea typeface="Calibri"/>
                  <a:cs typeface="Times New Roman" panose="02020603050405020304" pitchFamily="18" charset="0"/>
                </a:rPr>
                <a:pPr marL="0" lvl="0" indent="0" algn="ctr" rtl="0">
                  <a:spcBef>
                    <a:spcPts val="0"/>
                  </a:spcBef>
                  <a:spcAft>
                    <a:spcPts val="0"/>
                  </a:spcAft>
                  <a:buNone/>
                </a:pPr>
                <a:t>#9994</a:t>
              </a:fld>
              <a:endParaRPr lang="en-US" sz="1400">
                <a:solidFill>
                  <a:schemeClr val="bg1"/>
                </a:solidFill>
                <a:latin typeface="Times New Roman" panose="02020603050405020304" pitchFamily="18" charset="0"/>
                <a:cs typeface="Times New Roman" panose="02020603050405020304" pitchFamily="18" charset="0"/>
              </a:endParaRPr>
            </a:p>
          </xdr:txBody>
        </xdr:sp>
        <xdr:sp macro="" textlink="">
          <xdr:nvSpPr>
            <xdr:cNvPr id="70" name="Shape 24">
              <a:extLst>
                <a:ext uri="{FF2B5EF4-FFF2-40B4-BE49-F238E27FC236}">
                  <a16:creationId xmlns:a16="http://schemas.microsoft.com/office/drawing/2014/main" id="{88F93590-528C-D3BB-4D08-12D185117EC6}"/>
                </a:ext>
              </a:extLst>
            </xdr:cNvPr>
            <xdr:cNvSpPr/>
          </xdr:nvSpPr>
          <xdr:spPr>
            <a:xfrm>
              <a:off x="3476626" y="2105025"/>
              <a:ext cx="2162174" cy="2952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solidFill>
                  <a:latin typeface="Times New Roman" panose="02020603050405020304" pitchFamily="18" charset="0"/>
                  <a:cs typeface="Times New Roman" panose="02020603050405020304" pitchFamily="18" charset="0"/>
                </a:rPr>
                <a:t>YoY Growth</a:t>
              </a:r>
            </a:p>
          </xdr:txBody>
        </xdr:sp>
      </xdr:grpSp>
      <xdr:graphicFrame macro="">
        <xdr:nvGraphicFramePr>
          <xdr:cNvPr id="65" name="Chart 64">
            <a:extLst>
              <a:ext uri="{FF2B5EF4-FFF2-40B4-BE49-F238E27FC236}">
                <a16:creationId xmlns:a16="http://schemas.microsoft.com/office/drawing/2014/main" id="{35792D27-A789-23CC-0CA7-A5399213E503}"/>
              </a:ext>
            </a:extLst>
          </xdr:cNvPr>
          <xdr:cNvGraphicFramePr>
            <a:graphicFrameLocks/>
          </xdr:cNvGraphicFramePr>
        </xdr:nvGraphicFramePr>
        <xdr:xfrm>
          <a:off x="6838950" y="4029075"/>
          <a:ext cx="1828800" cy="514800"/>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pic>
            <xdr:nvPicPr>
              <xdr:cNvPr id="66" name="Picture 65">
                <a:extLst>
                  <a:ext uri="{FF2B5EF4-FFF2-40B4-BE49-F238E27FC236}">
                    <a16:creationId xmlns:a16="http://schemas.microsoft.com/office/drawing/2014/main" id="{1CD68373-C7E3-E2D1-3E52-8724B8EB0412}"/>
                  </a:ext>
                </a:extLst>
              </xdr:cNvPr>
              <xdr:cNvPicPr>
                <a:picLocks noChangeAspect="1" noChangeArrowheads="1"/>
                <a:extLst>
                  <a:ext uri="{84589F7E-364E-4C9E-8A38-B11213B215E9}">
                    <a14:cameraTool cellRange="'KPI YoY'!$E$10" spid="_x0000_s2127"/>
                  </a:ext>
                </a:extLst>
              </xdr:cNvPicPr>
            </xdr:nvPicPr>
            <xdr:blipFill>
              <a:blip xmlns:r="http://schemas.openxmlformats.org/officeDocument/2006/relationships" r:embed="rId8"/>
              <a:srcRect/>
              <a:stretch>
                <a:fillRect/>
              </a:stretch>
            </xdr:blipFill>
            <xdr:spPr bwMode="auto">
              <a:xfrm>
                <a:off x="7918012" y="4610196"/>
                <a:ext cx="819147" cy="208888"/>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16</xdr:col>
      <xdr:colOff>361950</xdr:colOff>
      <xdr:row>2</xdr:row>
      <xdr:rowOff>95250</xdr:rowOff>
    </xdr:from>
    <xdr:to>
      <xdr:col>20</xdr:col>
      <xdr:colOff>342900</xdr:colOff>
      <xdr:row>10</xdr:row>
      <xdr:rowOff>85725</xdr:rowOff>
    </xdr:to>
    <xdr:grpSp>
      <xdr:nvGrpSpPr>
        <xdr:cNvPr id="79" name="Group 78">
          <a:extLst>
            <a:ext uri="{FF2B5EF4-FFF2-40B4-BE49-F238E27FC236}">
              <a16:creationId xmlns:a16="http://schemas.microsoft.com/office/drawing/2014/main" id="{F71B6E14-8E0A-472D-A67A-F0E90062B8DE}"/>
            </a:ext>
          </a:extLst>
        </xdr:cNvPr>
        <xdr:cNvGrpSpPr/>
      </xdr:nvGrpSpPr>
      <xdr:grpSpPr>
        <a:xfrm>
          <a:off x="9871710" y="445770"/>
          <a:ext cx="2358390" cy="1392555"/>
          <a:chOff x="9886950" y="3381375"/>
          <a:chExt cx="2360296" cy="1438275"/>
        </a:xfrm>
      </xdr:grpSpPr>
      <xdr:grpSp>
        <xdr:nvGrpSpPr>
          <xdr:cNvPr id="80" name="Group 79">
            <a:extLst>
              <a:ext uri="{FF2B5EF4-FFF2-40B4-BE49-F238E27FC236}">
                <a16:creationId xmlns:a16="http://schemas.microsoft.com/office/drawing/2014/main" id="{802D582D-651C-7C1B-7C1B-87FC353382C0}"/>
              </a:ext>
            </a:extLst>
          </xdr:cNvPr>
          <xdr:cNvGrpSpPr/>
        </xdr:nvGrpSpPr>
        <xdr:grpSpPr>
          <a:xfrm>
            <a:off x="9886950" y="3381375"/>
            <a:ext cx="2360296" cy="1438275"/>
            <a:chOff x="3371850" y="1009650"/>
            <a:chExt cx="2360296" cy="1438275"/>
          </a:xfrm>
        </xdr:grpSpPr>
        <xdr:sp macro="" textlink="">
          <xdr:nvSpPr>
            <xdr:cNvPr id="83" name="Shape 23">
              <a:extLst>
                <a:ext uri="{FF2B5EF4-FFF2-40B4-BE49-F238E27FC236}">
                  <a16:creationId xmlns:a16="http://schemas.microsoft.com/office/drawing/2014/main" id="{DB2CAC67-1794-4610-7A56-8163984AE235}"/>
                </a:ext>
              </a:extLst>
            </xdr:cNvPr>
            <xdr:cNvSpPr/>
          </xdr:nvSpPr>
          <xdr:spPr>
            <a:xfrm>
              <a:off x="3371850" y="1278862"/>
              <a:ext cx="2360296"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84" name="Shape 24">
              <a:extLst>
                <a:ext uri="{FF2B5EF4-FFF2-40B4-BE49-F238E27FC236}">
                  <a16:creationId xmlns:a16="http://schemas.microsoft.com/office/drawing/2014/main" id="{96FA0A9B-D625-D7C2-E9D5-770CBD5A803F}"/>
                </a:ext>
              </a:extLst>
            </xdr:cNvPr>
            <xdr:cNvSpPr/>
          </xdr:nvSpPr>
          <xdr:spPr>
            <a:xfrm>
              <a:off x="3371851" y="100965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PROFIT MARGIN</a:t>
              </a:r>
              <a:endParaRPr sz="1400">
                <a:latin typeface="Times New Roman" panose="02020603050405020304" pitchFamily="18" charset="0"/>
                <a:cs typeface="Times New Roman" panose="02020603050405020304" pitchFamily="18" charset="0"/>
              </a:endParaRPr>
            </a:p>
          </xdr:txBody>
        </xdr:sp>
        <xdr:sp macro="" textlink="KPI!$J$73">
          <xdr:nvSpPr>
            <xdr:cNvPr id="85" name="Rectangle: Rounded Corners 84">
              <a:extLst>
                <a:ext uri="{FF2B5EF4-FFF2-40B4-BE49-F238E27FC236}">
                  <a16:creationId xmlns:a16="http://schemas.microsoft.com/office/drawing/2014/main" id="{28C68899-C1F5-C904-6D60-B211E0C2F749}"/>
                </a:ext>
              </a:extLst>
            </xdr:cNvPr>
            <xdr:cNvSpPr/>
          </xdr:nvSpPr>
          <xdr:spPr>
            <a:xfrm>
              <a:off x="3476626" y="1352551"/>
              <a:ext cx="2152649" cy="266699"/>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6B3F802-7788-4089-8E07-D05357B2412F}" type="TxLink">
                <a:rPr lang="en-US" sz="1400" b="0" i="0" u="none" strike="noStrike">
                  <a:solidFill>
                    <a:schemeClr val="bg1"/>
                  </a:solidFill>
                  <a:latin typeface="Times New Roman" panose="02020603050405020304" pitchFamily="18" charset="0"/>
                  <a:ea typeface="Calibri"/>
                  <a:cs typeface="Times New Roman" panose="02020603050405020304" pitchFamily="18" charset="0"/>
                </a:rPr>
                <a:pPr marL="0" lvl="0" indent="0" algn="ctr" rtl="0">
                  <a:spcBef>
                    <a:spcPts val="0"/>
                  </a:spcBef>
                  <a:spcAft>
                    <a:spcPts val="0"/>
                  </a:spcAft>
                  <a:buNone/>
                </a:pPr>
                <a:t>0.00%</a:t>
              </a:fld>
              <a:endParaRPr lang="en-US" sz="1800">
                <a:solidFill>
                  <a:schemeClr val="bg1"/>
                </a:solidFill>
                <a:latin typeface="Times New Roman" panose="02020603050405020304" pitchFamily="18" charset="0"/>
                <a:cs typeface="Times New Roman" panose="02020603050405020304" pitchFamily="18" charset="0"/>
              </a:endParaRPr>
            </a:p>
          </xdr:txBody>
        </xdr:sp>
        <xdr:sp macro="" textlink="">
          <xdr:nvSpPr>
            <xdr:cNvPr id="86" name="Shape 24">
              <a:extLst>
                <a:ext uri="{FF2B5EF4-FFF2-40B4-BE49-F238E27FC236}">
                  <a16:creationId xmlns:a16="http://schemas.microsoft.com/office/drawing/2014/main" id="{625DC2C7-A829-0DA0-D52F-095827460DB6}"/>
                </a:ext>
              </a:extLst>
            </xdr:cNvPr>
            <xdr:cNvSpPr/>
          </xdr:nvSpPr>
          <xdr:spPr>
            <a:xfrm>
              <a:off x="3476626" y="2105025"/>
              <a:ext cx="2162174" cy="2952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solidFill>
                  <a:latin typeface="Times New Roman" panose="02020603050405020304" pitchFamily="18" charset="0"/>
                  <a:cs typeface="Times New Roman" panose="02020603050405020304" pitchFamily="18" charset="0"/>
                </a:rPr>
                <a:t>YoY Growth</a:t>
              </a:r>
            </a:p>
          </xdr:txBody>
        </xdr:sp>
      </xdr:grpSp>
      <mc:AlternateContent xmlns:mc="http://schemas.openxmlformats.org/markup-compatibility/2006" xmlns:a14="http://schemas.microsoft.com/office/drawing/2010/main">
        <mc:Choice Requires="a14">
          <xdr:pic>
            <xdr:nvPicPr>
              <xdr:cNvPr id="81" name="Picture 80">
                <a:extLst>
                  <a:ext uri="{FF2B5EF4-FFF2-40B4-BE49-F238E27FC236}">
                    <a16:creationId xmlns:a16="http://schemas.microsoft.com/office/drawing/2014/main" id="{3A871623-6ABA-2FA8-E262-BDC77D072486}"/>
                  </a:ext>
                </a:extLst>
              </xdr:cNvPr>
              <xdr:cNvPicPr>
                <a:picLocks noChangeAspect="1" noChangeArrowheads="1"/>
                <a:extLst>
                  <a:ext uri="{84589F7E-364E-4C9E-8A38-B11213B215E9}">
                    <a14:cameraTool cellRange="'KPI YoY'!$F$10" spid="_x0000_s2128"/>
                  </a:ext>
                </a:extLst>
              </xdr:cNvPicPr>
            </xdr:nvPicPr>
            <xdr:blipFill>
              <a:blip xmlns:r="http://schemas.openxmlformats.org/officeDocument/2006/relationships" r:embed="rId9"/>
              <a:srcRect/>
              <a:stretch>
                <a:fillRect/>
              </a:stretch>
            </xdr:blipFill>
            <xdr:spPr bwMode="auto">
              <a:xfrm>
                <a:off x="11168742" y="4559754"/>
                <a:ext cx="827315" cy="200025"/>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82" name="Chart 81">
            <a:extLst>
              <a:ext uri="{FF2B5EF4-FFF2-40B4-BE49-F238E27FC236}">
                <a16:creationId xmlns:a16="http://schemas.microsoft.com/office/drawing/2014/main" id="{0D55C1EF-00AF-FF07-9029-21F92BCC20B4}"/>
              </a:ext>
            </a:extLst>
          </xdr:cNvPr>
          <xdr:cNvGraphicFramePr>
            <a:graphicFrameLocks/>
          </xdr:cNvGraphicFramePr>
        </xdr:nvGraphicFramePr>
        <xdr:xfrm>
          <a:off x="10134600" y="4048125"/>
          <a:ext cx="1828800" cy="514800"/>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9</xdr:col>
      <xdr:colOff>19050</xdr:colOff>
      <xdr:row>12</xdr:row>
      <xdr:rowOff>104775</xdr:rowOff>
    </xdr:from>
    <xdr:to>
      <xdr:col>15</xdr:col>
      <xdr:colOff>428625</xdr:colOff>
      <xdr:row>21</xdr:row>
      <xdr:rowOff>95250</xdr:rowOff>
    </xdr:to>
    <mc:AlternateContent xmlns:mc="http://schemas.openxmlformats.org/markup-compatibility/2006">
      <mc:Choice xmlns:cx1="http://schemas.microsoft.com/office/drawing/2015/9/8/chartex" Requires="cx1">
        <xdr:graphicFrame macro="">
          <xdr:nvGraphicFramePr>
            <xdr:cNvPr id="90" name="Chart 89">
              <a:extLst>
                <a:ext uri="{FF2B5EF4-FFF2-40B4-BE49-F238E27FC236}">
                  <a16:creationId xmlns:a16="http://schemas.microsoft.com/office/drawing/2014/main" id="{C69A6EEF-1BC0-4D6F-93F8-4C318A2330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368290" y="2207895"/>
              <a:ext cx="3975735" cy="15678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95249</xdr:colOff>
      <xdr:row>12</xdr:row>
      <xdr:rowOff>38100</xdr:rowOff>
    </xdr:from>
    <xdr:to>
      <xdr:col>20</xdr:col>
      <xdr:colOff>266700</xdr:colOff>
      <xdr:row>21</xdr:row>
      <xdr:rowOff>161925</xdr:rowOff>
    </xdr:to>
    <xdr:graphicFrame macro="">
      <xdr:nvGraphicFramePr>
        <xdr:cNvPr id="91" name="Chart 90">
          <a:extLst>
            <a:ext uri="{FF2B5EF4-FFF2-40B4-BE49-F238E27FC236}">
              <a16:creationId xmlns:a16="http://schemas.microsoft.com/office/drawing/2014/main" id="{6B152F96-8C5C-43E5-9DA4-BB505E6B3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333374</xdr:colOff>
      <xdr:row>24</xdr:row>
      <xdr:rowOff>66675</xdr:rowOff>
    </xdr:from>
    <xdr:to>
      <xdr:col>8</xdr:col>
      <xdr:colOff>257174</xdr:colOff>
      <xdr:row>32</xdr:row>
      <xdr:rowOff>152400</xdr:rowOff>
    </xdr:to>
    <mc:AlternateContent xmlns:mc="http://schemas.openxmlformats.org/markup-compatibility/2006">
      <mc:Choice xmlns:cx4="http://schemas.microsoft.com/office/drawing/2016/5/10/chartex" Requires="cx4">
        <xdr:graphicFrame macro="">
          <xdr:nvGraphicFramePr>
            <xdr:cNvPr id="92" name="Chart 91">
              <a:extLst>
                <a:ext uri="{FF2B5EF4-FFF2-40B4-BE49-F238E27FC236}">
                  <a16:creationId xmlns:a16="http://schemas.microsoft.com/office/drawing/2014/main" id="{5445848E-3618-46F1-B544-06A3CC351A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333374" y="4272915"/>
              <a:ext cx="4678680" cy="14878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323850</xdr:colOff>
      <xdr:row>24</xdr:row>
      <xdr:rowOff>76200</xdr:rowOff>
    </xdr:from>
    <xdr:to>
      <xdr:col>14</xdr:col>
      <xdr:colOff>561975</xdr:colOff>
      <xdr:row>33</xdr:row>
      <xdr:rowOff>76199</xdr:rowOff>
    </xdr:to>
    <xdr:graphicFrame macro="">
      <xdr:nvGraphicFramePr>
        <xdr:cNvPr id="94" name="Chart 93">
          <a:extLst>
            <a:ext uri="{FF2B5EF4-FFF2-40B4-BE49-F238E27FC236}">
              <a16:creationId xmlns:a16="http://schemas.microsoft.com/office/drawing/2014/main" id="{A5F0BC44-77FC-4A07-AF9C-CE3C4AAE11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200025</xdr:colOff>
      <xdr:row>12</xdr:row>
      <xdr:rowOff>133350</xdr:rowOff>
    </xdr:from>
    <xdr:to>
      <xdr:col>8</xdr:col>
      <xdr:colOff>314325</xdr:colOff>
      <xdr:row>21</xdr:row>
      <xdr:rowOff>142875</xdr:rowOff>
    </xdr:to>
    <xdr:graphicFrame macro="">
      <xdr:nvGraphicFramePr>
        <xdr:cNvPr id="96" name="Chart 95">
          <a:extLst>
            <a:ext uri="{FF2B5EF4-FFF2-40B4-BE49-F238E27FC236}">
              <a16:creationId xmlns:a16="http://schemas.microsoft.com/office/drawing/2014/main" id="{8D543867-DD83-4C14-8517-E9A7C0631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469200</xdr:colOff>
      <xdr:row>24</xdr:row>
      <xdr:rowOff>112876</xdr:rowOff>
    </xdr:from>
    <xdr:to>
      <xdr:col>16</xdr:col>
      <xdr:colOff>266700</xdr:colOff>
      <xdr:row>32</xdr:row>
      <xdr:rowOff>152400</xdr:rowOff>
    </xdr:to>
    <mc:AlternateContent xmlns:mc="http://schemas.openxmlformats.org/markup-compatibility/2006" xmlns:a14="http://schemas.microsoft.com/office/drawing/2010/main">
      <mc:Choice Requires="a14">
        <xdr:graphicFrame macro="">
          <xdr:nvGraphicFramePr>
            <xdr:cNvPr id="97" name="Year">
              <a:extLst>
                <a:ext uri="{FF2B5EF4-FFF2-40B4-BE49-F238E27FC236}">
                  <a16:creationId xmlns:a16="http://schemas.microsoft.com/office/drawing/2014/main" id="{BB409F2F-8C19-45AD-83B3-9D338955777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03550" y="4456276"/>
              <a:ext cx="959550" cy="1487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297750</xdr:colOff>
      <xdr:row>25</xdr:row>
      <xdr:rowOff>122401</xdr:rowOff>
    </xdr:from>
    <xdr:to>
      <xdr:col>18</xdr:col>
      <xdr:colOff>342900</xdr:colOff>
      <xdr:row>32</xdr:row>
      <xdr:rowOff>28575</xdr:rowOff>
    </xdr:to>
    <mc:AlternateContent xmlns:mc="http://schemas.openxmlformats.org/markup-compatibility/2006" xmlns:a14="http://schemas.microsoft.com/office/drawing/2010/main">
      <mc:Choice Requires="a14">
        <xdr:graphicFrame macro="">
          <xdr:nvGraphicFramePr>
            <xdr:cNvPr id="98" name="Segment">
              <a:extLst>
                <a:ext uri="{FF2B5EF4-FFF2-40B4-BE49-F238E27FC236}">
                  <a16:creationId xmlns:a16="http://schemas.microsoft.com/office/drawing/2014/main" id="{2907F928-682E-480E-BC60-8C09B3716F5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594150" y="4646776"/>
              <a:ext cx="1207200" cy="1172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381000</xdr:colOff>
      <xdr:row>24</xdr:row>
      <xdr:rowOff>74776</xdr:rowOff>
    </xdr:from>
    <xdr:to>
      <xdr:col>20</xdr:col>
      <xdr:colOff>304801</xdr:colOff>
      <xdr:row>32</xdr:row>
      <xdr:rowOff>66675</xdr:rowOff>
    </xdr:to>
    <mc:AlternateContent xmlns:mc="http://schemas.openxmlformats.org/markup-compatibility/2006" xmlns:a14="http://schemas.microsoft.com/office/drawing/2010/main">
      <mc:Choice Requires="a14">
        <xdr:graphicFrame macro="">
          <xdr:nvGraphicFramePr>
            <xdr:cNvPr id="99" name="Region">
              <a:extLst>
                <a:ext uri="{FF2B5EF4-FFF2-40B4-BE49-F238E27FC236}">
                  <a16:creationId xmlns:a16="http://schemas.microsoft.com/office/drawing/2014/main" id="{E2971CA4-06EC-4EB9-81A9-3C2874CA084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839450" y="4418176"/>
              <a:ext cx="1085851" cy="1439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rashekhar motigi" refreshedDate="45597.442841666663" createdVersion="8" refreshedVersion="8" minRefreshableVersion="3" recordCount="9994" xr:uid="{0347FE97-2FB8-4EFC-930B-98765324408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554487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939494-467A-4C19-BF91-0F218BF1466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2">
      <pivotArea collapsedLevelsAreSubtotals="1" fieldPosition="0">
        <references count="1">
          <reference field="22" count="1">
            <x v="1"/>
          </reference>
        </references>
      </pivotArea>
    </format>
    <format dxfId="11">
      <pivotArea collapsedLevelsAreSubtotals="1" fieldPosition="0">
        <references count="1">
          <reference field="22" count="1">
            <x v="2"/>
          </reference>
        </references>
      </pivotArea>
    </format>
    <format dxfId="10">
      <pivotArea collapsedLevelsAreSubtotals="1" fieldPosition="0">
        <references count="1">
          <reference field="22" count="1">
            <x v="3"/>
          </reference>
        </references>
      </pivotArea>
    </format>
    <format dxfId="9">
      <pivotArea collapsedLevelsAreSubtotals="1" fieldPosition="0">
        <references count="1">
          <reference field="22" count="1">
            <x v="4"/>
          </reference>
        </references>
      </pivotArea>
    </format>
    <format dxfId="8">
      <pivotArea collapsedLevelsAreSubtotals="1" fieldPosition="0">
        <references count="1">
          <reference field="22" count="1">
            <x v="5"/>
          </reference>
        </references>
      </pivotArea>
    </format>
    <format dxfId="7">
      <pivotArea collapsedLevelsAreSubtotals="1" fieldPosition="0">
        <references count="1">
          <reference field="22" count="1">
            <x v="6"/>
          </reference>
        </references>
      </pivotArea>
    </format>
    <format dxfId="6">
      <pivotArea collapsedLevelsAreSubtotals="1" fieldPosition="0">
        <references count="1">
          <reference field="22" count="1">
            <x v="7"/>
          </reference>
        </references>
      </pivotArea>
    </format>
    <format dxfId="5">
      <pivotArea collapsedLevelsAreSubtotals="1" fieldPosition="0">
        <references count="1">
          <reference field="22" count="1">
            <x v="8"/>
          </reference>
        </references>
      </pivotArea>
    </format>
    <format dxfId="4">
      <pivotArea collapsedLevelsAreSubtotals="1" fieldPosition="0">
        <references count="1">
          <reference field="22" count="1">
            <x v="9"/>
          </reference>
        </references>
      </pivotArea>
    </format>
    <format dxfId="3">
      <pivotArea collapsedLevelsAreSubtotals="1" fieldPosition="0">
        <references count="1">
          <reference field="22" count="1">
            <x v="10"/>
          </reference>
        </references>
      </pivotArea>
    </format>
    <format dxfId="2">
      <pivotArea collapsedLevelsAreSubtotals="1" fieldPosition="0">
        <references count="1">
          <reference field="22" count="1">
            <x v="11"/>
          </reference>
        </references>
      </pivotArea>
    </format>
    <format dxfId="1">
      <pivotArea collapsedLevelsAreSubtotals="1" fieldPosition="0">
        <references count="1">
          <reference field="22" count="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19"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7480ED-5C6C-457C-AD89-58E9601A7CC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A0E90F-30E3-4C07-B151-8CCE7CF3BF8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5" count="1" selected="0">
            <x v="0"/>
          </reference>
        </references>
      </pivotArea>
    </chartFormat>
    <chartFormat chart="7" format="18">
      <pivotArea type="data" outline="0" fieldPosition="0">
        <references count="2">
          <reference field="4294967294" count="1" selected="0">
            <x v="0"/>
          </reference>
          <reference field="15" count="1" selected="0">
            <x v="1"/>
          </reference>
        </references>
      </pivotArea>
    </chartFormat>
    <chartFormat chart="7" format="1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E430F9-1AD7-4B91-A0BB-1220A847A00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99443D-9CB0-436B-9440-55581302C26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0">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77B83F-B3FE-44F3-9312-A0D4427DD46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53:B6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9074AB-3072-4D6B-9615-C1CDD8671A5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7:B5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83D486-1666-4371-AB6C-2C0BDC1062A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0:B3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B1DF28-7A7C-4634-B957-4D7A442652B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732C18-ECD7-4C08-AF55-A30AB2F0AED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69:B82"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F5F1C5-6C0A-4FE3-B128-7631DE419CCE}"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E628D79-C0E9-4893-A749-4966B7AB9CC1}" sourceName="Year">
  <pivotTables>
    <pivotTable tabId="4" name="PivotTable2"/>
    <pivotTable tabId="3" name="PivotTable1"/>
    <pivotTable tabId="8" name="PivotTable10"/>
    <pivotTable tabId="8" name="PivotTable11"/>
    <pivotTable tabId="8" name="PivotTable12"/>
    <pivotTable tabId="8" name="PivotTable13"/>
    <pivotTable tabId="8" name="PivotTable14"/>
    <pivotTable tabId="9" name="PivotTable15"/>
    <pivotTable tabId="6" name="PivotTable6"/>
    <pivotTable tabId="5" name="PivotTable5"/>
    <pivotTable tabId="7" name="PivotTable9"/>
  </pivotTables>
  <data>
    <tabular pivotCacheId="135544878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BC88160-7F04-43CE-A60C-E98AE1D04E13}" sourceName="Segment">
  <pivotTables>
    <pivotTable tabId="4" name="PivotTable2"/>
    <pivotTable tabId="3" name="PivotTable1"/>
    <pivotTable tabId="8" name="PivotTable10"/>
    <pivotTable tabId="8" name="PivotTable11"/>
    <pivotTable tabId="8" name="PivotTable12"/>
    <pivotTable tabId="8" name="PivotTable13"/>
    <pivotTable tabId="8" name="PivotTable14"/>
    <pivotTable tabId="9" name="PivotTable15"/>
    <pivotTable tabId="6" name="PivotTable6"/>
    <pivotTable tabId="5" name="PivotTable5"/>
    <pivotTable tabId="7" name="PivotTable9"/>
  </pivotTables>
  <data>
    <tabular pivotCacheId="135544878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FF9E1E1-B5E5-48E1-B258-848C34A34069}" sourceName="Region">
  <pivotTables>
    <pivotTable tabId="4" name="PivotTable2"/>
    <pivotTable tabId="3" name="PivotTable1"/>
    <pivotTable tabId="8" name="PivotTable10"/>
    <pivotTable tabId="8" name="PivotTable11"/>
    <pivotTable tabId="8" name="PivotTable12"/>
    <pivotTable tabId="8" name="PivotTable13"/>
    <pivotTable tabId="8" name="PivotTable14"/>
    <pivotTable tabId="9" name="PivotTable15"/>
    <pivotTable tabId="6" name="PivotTable6"/>
    <pivotTable tabId="5" name="PivotTable5"/>
    <pivotTable tabId="7" name="PivotTable9"/>
  </pivotTables>
  <data>
    <tabular pivotCacheId="135544878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B41BF4F-9E0A-4BBF-90DD-B3BB62CFEC41}" cache="Slicer_Year" caption="Year" style="SlicerStyleLight5" rowHeight="241300"/>
  <slicer name="Segment" xr10:uid="{9090A695-B9CA-47E9-B069-302D9964D469}" cache="Slicer_Segment" caption="Segment" style="SlicerStyleLight5" rowHeight="241300"/>
  <slicer name="Region" xr10:uid="{8ADC7493-D821-4566-9DBA-2AF25EFF54EF}" cache="Slicer_Region" caption="Region" style="SlicerStyleLigh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1.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BFC28-4F35-4CC9-89A9-544682C5CF1D}">
  <dimension ref="A3:C16"/>
  <sheetViews>
    <sheetView workbookViewId="0">
      <selection activeCell="K18" sqref="K18"/>
    </sheetView>
  </sheetViews>
  <sheetFormatPr defaultRowHeight="14.4" x14ac:dyDescent="0.3"/>
  <cols>
    <col min="1" max="1" width="13.109375" bestFit="1" customWidth="1"/>
    <col min="2" max="2" width="12.109375" bestFit="1" customWidth="1"/>
    <col min="3" max="3" width="12.5546875" bestFit="1" customWidth="1"/>
  </cols>
  <sheetData>
    <row r="3" spans="1:3" x14ac:dyDescent="0.3">
      <c r="A3" s="6" t="s">
        <v>10933</v>
      </c>
      <c r="B3" s="5" t="s">
        <v>10951</v>
      </c>
      <c r="C3" s="10" t="s">
        <v>10952</v>
      </c>
    </row>
    <row r="4" spans="1:3" x14ac:dyDescent="0.3">
      <c r="A4" s="8" t="s">
        <v>10939</v>
      </c>
      <c r="B4" s="11">
        <v>95365.937600000019</v>
      </c>
      <c r="C4" s="12">
        <v>9199.2699999999986</v>
      </c>
    </row>
    <row r="5" spans="1:3" x14ac:dyDescent="0.3">
      <c r="A5" s="8" t="s">
        <v>10940</v>
      </c>
      <c r="B5" s="11">
        <v>60172.649400000024</v>
      </c>
      <c r="C5" s="12">
        <v>10288.898699999991</v>
      </c>
    </row>
    <row r="6" spans="1:3" x14ac:dyDescent="0.3">
      <c r="A6" s="8" t="s">
        <v>10941</v>
      </c>
      <c r="B6" s="11">
        <v>199252.98399999991</v>
      </c>
      <c r="C6" s="12">
        <v>26806.573700000015</v>
      </c>
    </row>
    <row r="7" spans="1:3" x14ac:dyDescent="0.3">
      <c r="A7" s="8" t="s">
        <v>10942</v>
      </c>
      <c r="B7" s="11">
        <v>141851.5674</v>
      </c>
      <c r="C7" s="12">
        <v>13437.806799999998</v>
      </c>
    </row>
    <row r="8" spans="1:3" x14ac:dyDescent="0.3">
      <c r="A8" s="8" t="s">
        <v>10943</v>
      </c>
      <c r="B8" s="11">
        <v>156122.28669999994</v>
      </c>
      <c r="C8" s="12">
        <v>22308.51279999999</v>
      </c>
    </row>
    <row r="9" spans="1:3" x14ac:dyDescent="0.3">
      <c r="A9" s="8" t="s">
        <v>10944</v>
      </c>
      <c r="B9" s="11">
        <v>147082.61130000011</v>
      </c>
      <c r="C9" s="12">
        <v>20899.334500000012</v>
      </c>
    </row>
    <row r="10" spans="1:3" x14ac:dyDescent="0.3">
      <c r="A10" s="8" t="s">
        <v>10945</v>
      </c>
      <c r="B10" s="11">
        <v>149580.83800000031</v>
      </c>
      <c r="C10" s="12">
        <v>13535.38299999998</v>
      </c>
    </row>
    <row r="11" spans="1:3" x14ac:dyDescent="0.3">
      <c r="A11" s="8" t="s">
        <v>10946</v>
      </c>
      <c r="B11" s="11">
        <v>159589.45099999988</v>
      </c>
      <c r="C11" s="12">
        <v>21896.715399999972</v>
      </c>
    </row>
    <row r="12" spans="1:3" x14ac:dyDescent="0.3">
      <c r="A12" s="8" t="s">
        <v>10947</v>
      </c>
      <c r="B12" s="11">
        <v>309770.09970000025</v>
      </c>
      <c r="C12" s="12">
        <v>37293.192500000034</v>
      </c>
    </row>
    <row r="13" spans="1:3" x14ac:dyDescent="0.3">
      <c r="A13" s="8" t="s">
        <v>10948</v>
      </c>
      <c r="B13" s="11">
        <v>197115.20170000009</v>
      </c>
      <c r="C13" s="12">
        <v>31469.663800000035</v>
      </c>
    </row>
    <row r="14" spans="1:3" x14ac:dyDescent="0.3">
      <c r="A14" s="8" t="s">
        <v>10949</v>
      </c>
      <c r="B14" s="11">
        <v>349120.07400000008</v>
      </c>
      <c r="C14" s="12">
        <v>35825.536599999927</v>
      </c>
    </row>
    <row r="15" spans="1:3" x14ac:dyDescent="0.3">
      <c r="A15" s="8" t="s">
        <v>10950</v>
      </c>
      <c r="B15" s="11">
        <v>332177.15950000001</v>
      </c>
      <c r="C15" s="12">
        <v>43436.13390000003</v>
      </c>
    </row>
    <row r="16" spans="1:3" x14ac:dyDescent="0.3">
      <c r="A16" s="9" t="s">
        <v>10934</v>
      </c>
      <c r="B16" s="30">
        <v>2297200.8603000008</v>
      </c>
      <c r="C16" s="3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5CF9B-5692-4848-9F3F-81E2F9851907}">
  <dimension ref="A3:F7"/>
  <sheetViews>
    <sheetView workbookViewId="0">
      <selection activeCell="A3" sqref="A3"/>
    </sheetView>
  </sheetViews>
  <sheetFormatPr defaultRowHeight="14.4" x14ac:dyDescent="0.3"/>
  <cols>
    <col min="1" max="1" width="14.5546875" bestFit="1" customWidth="1"/>
    <col min="2" max="2" width="12.5546875" bestFit="1" customWidth="1"/>
    <col min="5" max="5" width="14.5546875" bestFit="1" customWidth="1"/>
    <col min="6" max="6" width="12" bestFit="1" customWidth="1"/>
  </cols>
  <sheetData>
    <row r="3" spans="1:6" x14ac:dyDescent="0.3">
      <c r="A3" s="6" t="s">
        <v>10933</v>
      </c>
      <c r="B3" s="7" t="s">
        <v>10952</v>
      </c>
      <c r="E3" s="14" t="s">
        <v>10953</v>
      </c>
      <c r="F3" s="14" t="s">
        <v>21</v>
      </c>
    </row>
    <row r="4" spans="1:6" x14ac:dyDescent="0.3">
      <c r="A4" s="8" t="s">
        <v>32</v>
      </c>
      <c r="B4" s="7">
        <v>18451.272799999992</v>
      </c>
      <c r="E4" t="str">
        <f>A4</f>
        <v>Furniture</v>
      </c>
      <c r="F4" s="15">
        <f>GETPIVOTDATA("Profit",$A$3,"Category",A4)</f>
        <v>18451.272799999992</v>
      </c>
    </row>
    <row r="5" spans="1:6" x14ac:dyDescent="0.3">
      <c r="A5" s="13" t="s">
        <v>46</v>
      </c>
      <c r="B5" s="28">
        <v>122490.8008000001</v>
      </c>
      <c r="E5" t="str">
        <f t="shared" ref="E5:E7" si="0">A5</f>
        <v>Office Supplies</v>
      </c>
      <c r="F5" s="15">
        <f t="shared" ref="F5:F6" si="1">GETPIVOTDATA("Profit",$A$3,"Category",A5)</f>
        <v>122490.8008000001</v>
      </c>
    </row>
    <row r="6" spans="1:6" x14ac:dyDescent="0.3">
      <c r="A6" s="13" t="s">
        <v>71</v>
      </c>
      <c r="B6" s="28">
        <v>145454.9480999998</v>
      </c>
      <c r="E6" t="str">
        <f t="shared" si="0"/>
        <v>Technology</v>
      </c>
      <c r="F6" s="15">
        <f t="shared" si="1"/>
        <v>145454.9480999998</v>
      </c>
    </row>
    <row r="7" spans="1:6" x14ac:dyDescent="0.3">
      <c r="A7" s="9" t="s">
        <v>10934</v>
      </c>
      <c r="B7" s="29">
        <v>286397.02169999992</v>
      </c>
      <c r="E7" t="str">
        <f t="shared" si="0"/>
        <v>Grand Total</v>
      </c>
      <c r="F7" s="15">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950B6-47A9-4061-A012-3FA07972B36A}">
  <dimension ref="A3:B7"/>
  <sheetViews>
    <sheetView workbookViewId="0">
      <selection activeCell="K17" sqref="K17"/>
    </sheetView>
  </sheetViews>
  <sheetFormatPr defaultRowHeight="14.4" x14ac:dyDescent="0.3"/>
  <cols>
    <col min="1" max="1" width="14.5546875" bestFit="1" customWidth="1"/>
    <col min="2" max="2" width="12.109375" bestFit="1" customWidth="1"/>
  </cols>
  <sheetData>
    <row r="3" spans="1:2" x14ac:dyDescent="0.3">
      <c r="A3" s="6" t="s">
        <v>10933</v>
      </c>
      <c r="B3" s="7" t="s">
        <v>10951</v>
      </c>
    </row>
    <row r="4" spans="1:2" x14ac:dyDescent="0.3">
      <c r="A4" s="8" t="s">
        <v>32</v>
      </c>
      <c r="B4" s="16">
        <v>0.32300170530281774</v>
      </c>
    </row>
    <row r="5" spans="1:2" x14ac:dyDescent="0.3">
      <c r="A5" s="13" t="s">
        <v>46</v>
      </c>
      <c r="B5" s="17">
        <v>0.31301008302169103</v>
      </c>
    </row>
    <row r="6" spans="1:2" x14ac:dyDescent="0.3">
      <c r="A6" s="13" t="s">
        <v>71</v>
      </c>
      <c r="B6" s="17">
        <v>0.36398821167549117</v>
      </c>
    </row>
    <row r="7" spans="1:2" x14ac:dyDescent="0.3">
      <c r="A7" s="9" t="s">
        <v>10934</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E12F8-6A0A-447C-A367-5CA4DE17C197}">
  <dimension ref="A3:F53"/>
  <sheetViews>
    <sheetView topLeftCell="A49" workbookViewId="0">
      <selection activeCell="E52" sqref="E52"/>
    </sheetView>
  </sheetViews>
  <sheetFormatPr defaultRowHeight="14.4" x14ac:dyDescent="0.3"/>
  <cols>
    <col min="1" max="1" width="18.6640625" bestFit="1" customWidth="1"/>
    <col min="2" max="2" width="12.109375" bestFit="1" customWidth="1"/>
    <col min="5" max="5" width="18.6640625" bestFit="1" customWidth="1"/>
    <col min="6" max="6" width="9.44140625" bestFit="1" customWidth="1"/>
  </cols>
  <sheetData>
    <row r="3" spans="1:6" x14ac:dyDescent="0.3">
      <c r="A3" s="6" t="s">
        <v>10933</v>
      </c>
      <c r="B3" s="7" t="s">
        <v>10951</v>
      </c>
      <c r="E3" s="14" t="s">
        <v>11</v>
      </c>
      <c r="F3" s="14" t="s">
        <v>10954</v>
      </c>
    </row>
    <row r="4" spans="1:6" x14ac:dyDescent="0.3">
      <c r="A4" s="8" t="s">
        <v>358</v>
      </c>
      <c r="B4" s="7">
        <v>19510.639999999992</v>
      </c>
      <c r="E4" t="str">
        <f>A4</f>
        <v>Alabama</v>
      </c>
      <c r="F4" s="15">
        <f>GETPIVOTDATA("Sales",$A$3,"State",A4)</f>
        <v>19510.639999999992</v>
      </c>
    </row>
    <row r="5" spans="1:6" x14ac:dyDescent="0.3">
      <c r="A5" s="13" t="s">
        <v>310</v>
      </c>
      <c r="B5" s="28">
        <v>35282.000999999997</v>
      </c>
      <c r="E5" t="str">
        <f t="shared" ref="E5:E52" si="0">A5</f>
        <v>Arizona</v>
      </c>
      <c r="F5" s="15">
        <f t="shared" ref="F5:F52" si="1">GETPIVOTDATA("Sales",$A$3,"State",A5)</f>
        <v>35282.000999999997</v>
      </c>
    </row>
    <row r="6" spans="1:6" x14ac:dyDescent="0.3">
      <c r="A6" s="13" t="s">
        <v>1707</v>
      </c>
      <c r="B6" s="28">
        <v>11678.129999999997</v>
      </c>
      <c r="E6" t="str">
        <f t="shared" si="0"/>
        <v>Arkansas</v>
      </c>
      <c r="F6" s="15">
        <f t="shared" si="1"/>
        <v>11678.129999999997</v>
      </c>
    </row>
    <row r="7" spans="1:6" x14ac:dyDescent="0.3">
      <c r="A7" s="13" t="s">
        <v>43</v>
      </c>
      <c r="B7" s="28">
        <v>457687.63150000101</v>
      </c>
      <c r="E7" t="str">
        <f t="shared" si="0"/>
        <v>California</v>
      </c>
      <c r="F7" s="15">
        <f t="shared" si="1"/>
        <v>457687.63150000101</v>
      </c>
    </row>
    <row r="8" spans="1:6" x14ac:dyDescent="0.3">
      <c r="A8" s="13" t="s">
        <v>457</v>
      </c>
      <c r="B8" s="28">
        <v>32108.117999999995</v>
      </c>
      <c r="E8" t="str">
        <f t="shared" si="0"/>
        <v>Colorado</v>
      </c>
      <c r="F8" s="15">
        <f t="shared" si="1"/>
        <v>32108.117999999995</v>
      </c>
    </row>
    <row r="9" spans="1:6" x14ac:dyDescent="0.3">
      <c r="A9" s="13" t="s">
        <v>747</v>
      </c>
      <c r="B9" s="28">
        <v>13384.356999999996</v>
      </c>
      <c r="E9" t="str">
        <f t="shared" si="0"/>
        <v>Connecticut</v>
      </c>
      <c r="F9" s="15">
        <f t="shared" si="1"/>
        <v>13384.356999999996</v>
      </c>
    </row>
    <row r="10" spans="1:6" x14ac:dyDescent="0.3">
      <c r="A10" s="13" t="s">
        <v>245</v>
      </c>
      <c r="B10" s="28">
        <v>27451.068999999992</v>
      </c>
      <c r="E10" t="str">
        <f t="shared" si="0"/>
        <v>Delaware</v>
      </c>
      <c r="F10" s="15">
        <f t="shared" si="1"/>
        <v>27451.068999999992</v>
      </c>
    </row>
    <row r="11" spans="1:6" x14ac:dyDescent="0.3">
      <c r="A11" s="13" t="s">
        <v>3034</v>
      </c>
      <c r="B11" s="28">
        <v>2865.0199999999995</v>
      </c>
      <c r="E11" t="str">
        <f t="shared" si="0"/>
        <v>District of Columbia</v>
      </c>
      <c r="F11" s="15">
        <f t="shared" si="1"/>
        <v>2865.0199999999995</v>
      </c>
    </row>
    <row r="12" spans="1:6" x14ac:dyDescent="0.3">
      <c r="A12" s="13" t="s">
        <v>54</v>
      </c>
      <c r="B12" s="28">
        <v>89473.707999999999</v>
      </c>
      <c r="E12" t="str">
        <f t="shared" si="0"/>
        <v>Florida</v>
      </c>
      <c r="F12" s="15">
        <f t="shared" si="1"/>
        <v>89473.707999999999</v>
      </c>
    </row>
    <row r="13" spans="1:6" x14ac:dyDescent="0.3">
      <c r="A13" s="13" t="s">
        <v>1272</v>
      </c>
      <c r="B13" s="28">
        <v>49095.840000000004</v>
      </c>
      <c r="E13" t="str">
        <f t="shared" si="0"/>
        <v>Georgia</v>
      </c>
      <c r="F13" s="15">
        <f t="shared" si="1"/>
        <v>49095.840000000004</v>
      </c>
    </row>
    <row r="14" spans="1:6" x14ac:dyDescent="0.3">
      <c r="A14" s="13" t="s">
        <v>6260</v>
      </c>
      <c r="B14" s="28">
        <v>4382.4860000000017</v>
      </c>
      <c r="E14" t="str">
        <f t="shared" si="0"/>
        <v>Idaho</v>
      </c>
      <c r="F14" s="15">
        <f t="shared" si="1"/>
        <v>4382.4860000000017</v>
      </c>
    </row>
    <row r="15" spans="1:6" x14ac:dyDescent="0.3">
      <c r="A15" s="13" t="s">
        <v>211</v>
      </c>
      <c r="B15" s="28">
        <v>80166.10099999985</v>
      </c>
      <c r="E15" t="str">
        <f t="shared" si="0"/>
        <v>Illinois</v>
      </c>
      <c r="F15" s="15">
        <f t="shared" si="1"/>
        <v>80166.10099999985</v>
      </c>
    </row>
    <row r="16" spans="1:6" x14ac:dyDescent="0.3">
      <c r="A16" s="13" t="s">
        <v>254</v>
      </c>
      <c r="B16" s="28">
        <v>53555.360000000001</v>
      </c>
      <c r="E16" t="str">
        <f t="shared" si="0"/>
        <v>Indiana</v>
      </c>
      <c r="F16" s="15">
        <f t="shared" si="1"/>
        <v>53555.360000000001</v>
      </c>
    </row>
    <row r="17" spans="1:6" x14ac:dyDescent="0.3">
      <c r="A17" s="13" t="s">
        <v>489</v>
      </c>
      <c r="B17" s="28">
        <v>4579.7599999999993</v>
      </c>
      <c r="E17" t="str">
        <f t="shared" si="0"/>
        <v>Iowa</v>
      </c>
      <c r="F17" s="15">
        <f t="shared" si="1"/>
        <v>4579.7599999999993</v>
      </c>
    </row>
    <row r="18" spans="1:6" x14ac:dyDescent="0.3">
      <c r="A18" s="13" t="s">
        <v>4530</v>
      </c>
      <c r="B18" s="28">
        <v>2914.31</v>
      </c>
      <c r="E18" t="str">
        <f t="shared" si="0"/>
        <v>Kansas</v>
      </c>
      <c r="F18" s="15">
        <f t="shared" si="1"/>
        <v>2914.31</v>
      </c>
    </row>
    <row r="19" spans="1:6" x14ac:dyDescent="0.3">
      <c r="A19" s="13" t="s">
        <v>29</v>
      </c>
      <c r="B19" s="28">
        <v>36591.749999999971</v>
      </c>
      <c r="E19" t="str">
        <f t="shared" si="0"/>
        <v>Kentucky</v>
      </c>
      <c r="F19" s="15">
        <f t="shared" si="1"/>
        <v>36591.749999999971</v>
      </c>
    </row>
    <row r="20" spans="1:6" x14ac:dyDescent="0.3">
      <c r="A20" s="13" t="s">
        <v>736</v>
      </c>
      <c r="B20" s="28">
        <v>9217.0299999999988</v>
      </c>
      <c r="E20" t="str">
        <f t="shared" si="0"/>
        <v>Louisiana</v>
      </c>
      <c r="F20" s="15">
        <f t="shared" si="1"/>
        <v>9217.0299999999988</v>
      </c>
    </row>
    <row r="21" spans="1:6" x14ac:dyDescent="0.3">
      <c r="A21" s="13" t="s">
        <v>5235</v>
      </c>
      <c r="B21" s="28">
        <v>1270.53</v>
      </c>
      <c r="E21" t="str">
        <f t="shared" si="0"/>
        <v>Maine</v>
      </c>
      <c r="F21" s="15">
        <f t="shared" si="1"/>
        <v>1270.53</v>
      </c>
    </row>
    <row r="22" spans="1:6" x14ac:dyDescent="0.3">
      <c r="A22" s="13" t="s">
        <v>2735</v>
      </c>
      <c r="B22" s="28">
        <v>23705.523000000005</v>
      </c>
      <c r="E22" t="str">
        <f t="shared" si="0"/>
        <v>Maryland</v>
      </c>
      <c r="F22" s="15">
        <f t="shared" si="1"/>
        <v>23705.523000000005</v>
      </c>
    </row>
    <row r="23" spans="1:6" x14ac:dyDescent="0.3">
      <c r="A23" s="13" t="s">
        <v>1245</v>
      </c>
      <c r="B23" s="28">
        <v>28634.43399999999</v>
      </c>
      <c r="E23" t="str">
        <f t="shared" si="0"/>
        <v>Massachusetts</v>
      </c>
      <c r="F23" s="15">
        <f t="shared" si="1"/>
        <v>28634.43399999999</v>
      </c>
    </row>
    <row r="24" spans="1:6" x14ac:dyDescent="0.3">
      <c r="A24" s="13" t="s">
        <v>238</v>
      </c>
      <c r="B24" s="28">
        <v>76269.614000000016</v>
      </c>
      <c r="E24" t="str">
        <f t="shared" si="0"/>
        <v>Michigan</v>
      </c>
      <c r="F24" s="15">
        <f t="shared" si="1"/>
        <v>76269.614000000016</v>
      </c>
    </row>
    <row r="25" spans="1:6" x14ac:dyDescent="0.3">
      <c r="A25" s="13" t="s">
        <v>229</v>
      </c>
      <c r="B25" s="28">
        <v>29863.149999999994</v>
      </c>
      <c r="E25" t="str">
        <f t="shared" si="0"/>
        <v>Minnesota</v>
      </c>
      <c r="F25" s="15">
        <f t="shared" si="1"/>
        <v>29863.149999999994</v>
      </c>
    </row>
    <row r="26" spans="1:6" x14ac:dyDescent="0.3">
      <c r="A26" s="13" t="s">
        <v>1487</v>
      </c>
      <c r="B26" s="28">
        <v>10771.34</v>
      </c>
      <c r="E26" t="str">
        <f t="shared" si="0"/>
        <v>Mississippi</v>
      </c>
      <c r="F26" s="15">
        <f t="shared" si="1"/>
        <v>10771.34</v>
      </c>
    </row>
    <row r="27" spans="1:6" x14ac:dyDescent="0.3">
      <c r="A27" s="13" t="s">
        <v>596</v>
      </c>
      <c r="B27" s="28">
        <v>22205.149999999998</v>
      </c>
      <c r="E27" t="str">
        <f t="shared" si="0"/>
        <v>Missouri</v>
      </c>
      <c r="F27" s="15">
        <f t="shared" si="1"/>
        <v>22205.149999999998</v>
      </c>
    </row>
    <row r="28" spans="1:6" x14ac:dyDescent="0.3">
      <c r="A28" s="13" t="s">
        <v>1762</v>
      </c>
      <c r="B28" s="28">
        <v>5589.3519999999971</v>
      </c>
      <c r="E28" t="str">
        <f t="shared" si="0"/>
        <v>Montana</v>
      </c>
      <c r="F28" s="15">
        <f t="shared" si="1"/>
        <v>5589.3519999999971</v>
      </c>
    </row>
    <row r="29" spans="1:6" x14ac:dyDescent="0.3">
      <c r="A29" s="13" t="s">
        <v>138</v>
      </c>
      <c r="B29" s="28">
        <v>7464.9299999999985</v>
      </c>
      <c r="E29" t="str">
        <f t="shared" si="0"/>
        <v>Nebraska</v>
      </c>
      <c r="F29" s="15">
        <f t="shared" si="1"/>
        <v>7464.9299999999985</v>
      </c>
    </row>
    <row r="30" spans="1:6" x14ac:dyDescent="0.3">
      <c r="A30" s="13" t="s">
        <v>1392</v>
      </c>
      <c r="B30" s="28">
        <v>16729.101999999999</v>
      </c>
      <c r="E30" t="str">
        <f t="shared" si="0"/>
        <v>Nevada</v>
      </c>
      <c r="F30" s="15">
        <f t="shared" si="1"/>
        <v>16729.101999999999</v>
      </c>
    </row>
    <row r="31" spans="1:6" x14ac:dyDescent="0.3">
      <c r="A31" s="13" t="s">
        <v>2694</v>
      </c>
      <c r="B31" s="28">
        <v>7292.5239999999994</v>
      </c>
      <c r="E31" t="str">
        <f t="shared" si="0"/>
        <v>New Hampshire</v>
      </c>
      <c r="F31" s="15">
        <f t="shared" si="1"/>
        <v>7292.5239999999994</v>
      </c>
    </row>
    <row r="32" spans="1:6" x14ac:dyDescent="0.3">
      <c r="A32" s="13" t="s">
        <v>788</v>
      </c>
      <c r="B32" s="28">
        <v>35764.312000000013</v>
      </c>
      <c r="E32" t="str">
        <f t="shared" si="0"/>
        <v>New Jersey</v>
      </c>
      <c r="F32" s="15">
        <f t="shared" si="1"/>
        <v>35764.312000000013</v>
      </c>
    </row>
    <row r="33" spans="1:6" x14ac:dyDescent="0.3">
      <c r="A33" s="13" t="s">
        <v>668</v>
      </c>
      <c r="B33" s="28">
        <v>4783.5220000000008</v>
      </c>
      <c r="E33" t="str">
        <f t="shared" si="0"/>
        <v>New Mexico</v>
      </c>
      <c r="F33" s="15">
        <f t="shared" si="1"/>
        <v>4783.5220000000008</v>
      </c>
    </row>
    <row r="34" spans="1:6" x14ac:dyDescent="0.3">
      <c r="A34" s="13" t="s">
        <v>267</v>
      </c>
      <c r="B34" s="28">
        <v>310876.27099999978</v>
      </c>
      <c r="E34" t="str">
        <f t="shared" si="0"/>
        <v>New York</v>
      </c>
      <c r="F34" s="15">
        <f t="shared" si="1"/>
        <v>310876.27099999978</v>
      </c>
    </row>
    <row r="35" spans="1:6" x14ac:dyDescent="0.3">
      <c r="A35" s="13" t="s">
        <v>88</v>
      </c>
      <c r="B35" s="28">
        <v>55603.163999999968</v>
      </c>
      <c r="E35" t="str">
        <f t="shared" si="0"/>
        <v>North Carolina</v>
      </c>
      <c r="F35" s="15">
        <f t="shared" si="1"/>
        <v>55603.163999999968</v>
      </c>
    </row>
    <row r="36" spans="1:6" x14ac:dyDescent="0.3">
      <c r="A36" s="13" t="s">
        <v>7449</v>
      </c>
      <c r="B36" s="28">
        <v>919.91</v>
      </c>
      <c r="E36" t="str">
        <f t="shared" si="0"/>
        <v>North Dakota</v>
      </c>
      <c r="F36" s="15">
        <f t="shared" si="1"/>
        <v>919.91</v>
      </c>
    </row>
    <row r="37" spans="1:6" x14ac:dyDescent="0.3">
      <c r="A37" s="13" t="s">
        <v>498</v>
      </c>
      <c r="B37" s="28">
        <v>78258.135999999926</v>
      </c>
      <c r="E37" t="str">
        <f t="shared" si="0"/>
        <v>Ohio</v>
      </c>
      <c r="F37" s="15">
        <f t="shared" si="1"/>
        <v>78258.135999999926</v>
      </c>
    </row>
    <row r="38" spans="1:6" x14ac:dyDescent="0.3">
      <c r="A38" s="13" t="s">
        <v>649</v>
      </c>
      <c r="B38" s="28">
        <v>19683.390000000003</v>
      </c>
      <c r="E38" t="str">
        <f t="shared" si="0"/>
        <v>Oklahoma</v>
      </c>
      <c r="F38" s="15">
        <f t="shared" si="1"/>
        <v>19683.390000000003</v>
      </c>
    </row>
    <row r="39" spans="1:6" x14ac:dyDescent="0.3">
      <c r="A39" s="13" t="s">
        <v>420</v>
      </c>
      <c r="B39" s="28">
        <v>17431.149999999991</v>
      </c>
      <c r="E39" t="str">
        <f t="shared" si="0"/>
        <v>Oregon</v>
      </c>
      <c r="F39" s="15">
        <f t="shared" si="1"/>
        <v>17431.149999999991</v>
      </c>
    </row>
    <row r="40" spans="1:6" x14ac:dyDescent="0.3">
      <c r="A40" s="13" t="s">
        <v>147</v>
      </c>
      <c r="B40" s="28">
        <v>116511.91400000003</v>
      </c>
      <c r="E40" t="str">
        <f t="shared" si="0"/>
        <v>Pennsylvania</v>
      </c>
      <c r="F40" s="15">
        <f t="shared" si="1"/>
        <v>116511.91400000003</v>
      </c>
    </row>
    <row r="41" spans="1:6" x14ac:dyDescent="0.3">
      <c r="A41" s="13" t="s">
        <v>1399</v>
      </c>
      <c r="B41" s="28">
        <v>22627.955999999995</v>
      </c>
      <c r="E41" t="str">
        <f t="shared" si="0"/>
        <v>Rhode Island</v>
      </c>
      <c r="F41" s="15">
        <f t="shared" si="1"/>
        <v>22627.955999999995</v>
      </c>
    </row>
    <row r="42" spans="1:6" x14ac:dyDescent="0.3">
      <c r="A42" s="13" t="s">
        <v>383</v>
      </c>
      <c r="B42" s="28">
        <v>8481.7099999999991</v>
      </c>
      <c r="E42" t="str">
        <f t="shared" si="0"/>
        <v>South Carolina</v>
      </c>
      <c r="F42" s="15">
        <f t="shared" si="1"/>
        <v>8481.7099999999991</v>
      </c>
    </row>
    <row r="43" spans="1:6" x14ac:dyDescent="0.3">
      <c r="A43" s="13" t="s">
        <v>5326</v>
      </c>
      <c r="B43" s="28">
        <v>1315.5600000000002</v>
      </c>
      <c r="E43" t="str">
        <f t="shared" si="0"/>
        <v>South Dakota</v>
      </c>
      <c r="F43" s="15">
        <f t="shared" si="1"/>
        <v>1315.5600000000002</v>
      </c>
    </row>
    <row r="44" spans="1:6" x14ac:dyDescent="0.3">
      <c r="A44" s="13" t="s">
        <v>335</v>
      </c>
      <c r="B44" s="28">
        <v>30661.872999999981</v>
      </c>
      <c r="E44" t="str">
        <f t="shared" si="0"/>
        <v>Tennessee</v>
      </c>
      <c r="F44" s="15">
        <f t="shared" si="1"/>
        <v>30661.872999999981</v>
      </c>
    </row>
    <row r="45" spans="1:6" x14ac:dyDescent="0.3">
      <c r="A45" s="13" t="s">
        <v>104</v>
      </c>
      <c r="B45" s="28">
        <v>170188.04580000002</v>
      </c>
      <c r="E45" t="str">
        <f t="shared" si="0"/>
        <v>Texas</v>
      </c>
      <c r="F45" s="15">
        <f t="shared" si="1"/>
        <v>170188.04580000002</v>
      </c>
    </row>
    <row r="46" spans="1:6" x14ac:dyDescent="0.3">
      <c r="A46" s="13" t="s">
        <v>121</v>
      </c>
      <c r="B46" s="28">
        <v>11220.055999999999</v>
      </c>
      <c r="E46" t="str">
        <f t="shared" si="0"/>
        <v>Utah</v>
      </c>
      <c r="F46" s="15">
        <f t="shared" si="1"/>
        <v>11220.055999999999</v>
      </c>
    </row>
    <row r="47" spans="1:6" x14ac:dyDescent="0.3">
      <c r="A47" s="13" t="s">
        <v>5203</v>
      </c>
      <c r="B47" s="28">
        <v>8929.369999999999</v>
      </c>
      <c r="E47" t="str">
        <f t="shared" si="0"/>
        <v>Vermont</v>
      </c>
      <c r="F47" s="15">
        <f t="shared" si="1"/>
        <v>8929.369999999999</v>
      </c>
    </row>
    <row r="48" spans="1:6" x14ac:dyDescent="0.3">
      <c r="A48" s="13" t="s">
        <v>319</v>
      </c>
      <c r="B48" s="28">
        <v>70636.719999999987</v>
      </c>
      <c r="E48" t="str">
        <f t="shared" si="0"/>
        <v>Virginia</v>
      </c>
      <c r="F48" s="15">
        <f t="shared" si="1"/>
        <v>70636.719999999987</v>
      </c>
    </row>
    <row r="49" spans="1:6" x14ac:dyDescent="0.3">
      <c r="A49" s="13" t="s">
        <v>96</v>
      </c>
      <c r="B49" s="28">
        <v>138641.26999999993</v>
      </c>
      <c r="E49" t="str">
        <f t="shared" si="0"/>
        <v>Washington</v>
      </c>
      <c r="F49" s="15">
        <f t="shared" si="1"/>
        <v>138641.26999999993</v>
      </c>
    </row>
    <row r="50" spans="1:6" x14ac:dyDescent="0.3">
      <c r="A50" s="13" t="s">
        <v>9726</v>
      </c>
      <c r="B50" s="28">
        <v>1209.8240000000001</v>
      </c>
      <c r="E50" t="str">
        <f t="shared" si="0"/>
        <v>West Virginia</v>
      </c>
      <c r="F50" s="15">
        <f t="shared" si="1"/>
        <v>1209.8240000000001</v>
      </c>
    </row>
    <row r="51" spans="1:6" x14ac:dyDescent="0.3">
      <c r="A51" s="13" t="s">
        <v>114</v>
      </c>
      <c r="B51" s="28">
        <v>32114.610000000019</v>
      </c>
      <c r="E51" t="str">
        <f t="shared" si="0"/>
        <v>Wisconsin</v>
      </c>
      <c r="F51" s="15">
        <f t="shared" si="1"/>
        <v>32114.610000000019</v>
      </c>
    </row>
    <row r="52" spans="1:6" x14ac:dyDescent="0.3">
      <c r="A52" s="13" t="s">
        <v>8542</v>
      </c>
      <c r="B52" s="28">
        <v>1603.1360000000002</v>
      </c>
      <c r="E52" t="str">
        <f t="shared" si="0"/>
        <v>Wyoming</v>
      </c>
      <c r="F52" s="15">
        <f t="shared" si="1"/>
        <v>1603.1360000000002</v>
      </c>
    </row>
    <row r="53" spans="1:6" x14ac:dyDescent="0.3">
      <c r="A53" s="9" t="s">
        <v>10934</v>
      </c>
      <c r="B53" s="2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31EFF-7874-4302-9CEF-D2089C7474D8}">
  <dimension ref="A3:B9"/>
  <sheetViews>
    <sheetView workbookViewId="0">
      <selection activeCell="A20" sqref="A20"/>
    </sheetView>
  </sheetViews>
  <sheetFormatPr defaultRowHeight="14.4" x14ac:dyDescent="0.3"/>
  <cols>
    <col min="1" max="1" width="13.109375" bestFit="1" customWidth="1"/>
    <col min="2" max="2" width="12.109375" bestFit="1" customWidth="1"/>
  </cols>
  <sheetData>
    <row r="3" spans="1:2" x14ac:dyDescent="0.3">
      <c r="A3" s="6" t="s">
        <v>10933</v>
      </c>
      <c r="B3" s="7" t="s">
        <v>10951</v>
      </c>
    </row>
    <row r="4" spans="1:2" x14ac:dyDescent="0.3">
      <c r="A4" s="8" t="s">
        <v>75</v>
      </c>
      <c r="B4" s="25">
        <v>203412.73300000009</v>
      </c>
    </row>
    <row r="5" spans="1:2" x14ac:dyDescent="0.3">
      <c r="A5" s="13" t="s">
        <v>56</v>
      </c>
      <c r="B5" s="26">
        <v>206965.53200000009</v>
      </c>
    </row>
    <row r="6" spans="1:2" x14ac:dyDescent="0.3">
      <c r="A6" s="13" t="s">
        <v>59</v>
      </c>
      <c r="B6" s="26">
        <v>223843.60800000012</v>
      </c>
    </row>
    <row r="7" spans="1:2" x14ac:dyDescent="0.3">
      <c r="A7" s="13" t="s">
        <v>36</v>
      </c>
      <c r="B7" s="26">
        <v>328449.1030000007</v>
      </c>
    </row>
    <row r="8" spans="1:2" x14ac:dyDescent="0.3">
      <c r="A8" s="13" t="s">
        <v>72</v>
      </c>
      <c r="B8" s="26">
        <v>330007.05400000012</v>
      </c>
    </row>
    <row r="9" spans="1:2" x14ac:dyDescent="0.3">
      <c r="A9" s="9" t="s">
        <v>10934</v>
      </c>
      <c r="B9" s="2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8075-910E-4F16-B4F6-519B002F44F5}">
  <dimension ref="A3:J82"/>
  <sheetViews>
    <sheetView topLeftCell="A64" zoomScaleNormal="100" workbookViewId="0">
      <selection activeCell="J72" sqref="J72"/>
    </sheetView>
  </sheetViews>
  <sheetFormatPr defaultRowHeight="14.4" x14ac:dyDescent="0.3"/>
  <cols>
    <col min="1" max="1" width="13.109375" bestFit="1" customWidth="1"/>
    <col min="2" max="2" width="19.44140625" bestFit="1" customWidth="1"/>
    <col min="10" max="10" width="14" bestFit="1" customWidth="1"/>
  </cols>
  <sheetData>
    <row r="3" spans="1:10" x14ac:dyDescent="0.3">
      <c r="A3" s="6" t="s">
        <v>10933</v>
      </c>
      <c r="B3" s="7" t="s">
        <v>10951</v>
      </c>
    </row>
    <row r="4" spans="1:10" x14ac:dyDescent="0.3">
      <c r="A4" s="8" t="s">
        <v>10939</v>
      </c>
      <c r="B4" s="7">
        <v>95365.937600000019</v>
      </c>
    </row>
    <row r="5" spans="1:10" x14ac:dyDescent="0.3">
      <c r="A5" s="13" t="s">
        <v>10940</v>
      </c>
      <c r="B5" s="28">
        <v>60172.649400000024</v>
      </c>
      <c r="J5" s="14" t="s">
        <v>10958</v>
      </c>
    </row>
    <row r="6" spans="1:10" x14ac:dyDescent="0.3">
      <c r="A6" s="13" t="s">
        <v>10941</v>
      </c>
      <c r="B6" s="28">
        <v>199252.98399999991</v>
      </c>
      <c r="J6" s="19">
        <f>GETPIVOTDATA("Sales",$A$3)</f>
        <v>2297200.8603000008</v>
      </c>
    </row>
    <row r="7" spans="1:10" x14ac:dyDescent="0.3">
      <c r="A7" s="13" t="s">
        <v>10942</v>
      </c>
      <c r="B7" s="28">
        <v>141851.5674</v>
      </c>
    </row>
    <row r="8" spans="1:10" x14ac:dyDescent="0.3">
      <c r="A8" s="13" t="s">
        <v>10943</v>
      </c>
      <c r="B8" s="28">
        <v>156122.28669999994</v>
      </c>
    </row>
    <row r="9" spans="1:10" x14ac:dyDescent="0.3">
      <c r="A9" s="13" t="s">
        <v>10944</v>
      </c>
      <c r="B9" s="28">
        <v>147082.61130000011</v>
      </c>
    </row>
    <row r="10" spans="1:10" x14ac:dyDescent="0.3">
      <c r="A10" s="13" t="s">
        <v>10945</v>
      </c>
      <c r="B10" s="28">
        <v>149580.83800000031</v>
      </c>
    </row>
    <row r="11" spans="1:10" x14ac:dyDescent="0.3">
      <c r="A11" s="13" t="s">
        <v>10946</v>
      </c>
      <c r="B11" s="28">
        <v>159589.45099999988</v>
      </c>
    </row>
    <row r="12" spans="1:10" x14ac:dyDescent="0.3">
      <c r="A12" s="13" t="s">
        <v>10947</v>
      </c>
      <c r="B12" s="28">
        <v>309770.09970000025</v>
      </c>
    </row>
    <row r="13" spans="1:10" x14ac:dyDescent="0.3">
      <c r="A13" s="13" t="s">
        <v>10948</v>
      </c>
      <c r="B13" s="28">
        <v>197115.20170000009</v>
      </c>
    </row>
    <row r="14" spans="1:10" x14ac:dyDescent="0.3">
      <c r="A14" s="13" t="s">
        <v>10949</v>
      </c>
      <c r="B14" s="28">
        <v>349120.07400000008</v>
      </c>
    </row>
    <row r="15" spans="1:10" x14ac:dyDescent="0.3">
      <c r="A15" s="13" t="s">
        <v>10950</v>
      </c>
      <c r="B15" s="28">
        <v>332177.15950000001</v>
      </c>
    </row>
    <row r="16" spans="1:10" x14ac:dyDescent="0.3">
      <c r="A16" s="9" t="s">
        <v>10934</v>
      </c>
      <c r="B16" s="29">
        <v>2297200.8603000008</v>
      </c>
    </row>
    <row r="20" spans="1:10" x14ac:dyDescent="0.3">
      <c r="A20" s="6" t="s">
        <v>10933</v>
      </c>
      <c r="B20" s="7" t="s">
        <v>10952</v>
      </c>
    </row>
    <row r="21" spans="1:10" x14ac:dyDescent="0.3">
      <c r="A21" s="8" t="s">
        <v>10939</v>
      </c>
      <c r="B21" s="7">
        <v>9199.2699999999986</v>
      </c>
    </row>
    <row r="22" spans="1:10" x14ac:dyDescent="0.3">
      <c r="A22" s="13" t="s">
        <v>10940</v>
      </c>
      <c r="B22" s="28">
        <v>10288.898699999991</v>
      </c>
    </row>
    <row r="23" spans="1:10" x14ac:dyDescent="0.3">
      <c r="A23" s="13" t="s">
        <v>10941</v>
      </c>
      <c r="B23" s="28">
        <v>26806.573700000015</v>
      </c>
      <c r="J23" t="s">
        <v>10958</v>
      </c>
    </row>
    <row r="24" spans="1:10" x14ac:dyDescent="0.3">
      <c r="A24" s="13" t="s">
        <v>10942</v>
      </c>
      <c r="B24" s="28">
        <v>13437.806799999998</v>
      </c>
      <c r="J24" s="19">
        <f>GETPIVOTDATA("Profit",$A$20)</f>
        <v>286397.02169999998</v>
      </c>
    </row>
    <row r="25" spans="1:10" x14ac:dyDescent="0.3">
      <c r="A25" s="13" t="s">
        <v>10943</v>
      </c>
      <c r="B25" s="28">
        <v>22308.51279999999</v>
      </c>
    </row>
    <row r="26" spans="1:10" x14ac:dyDescent="0.3">
      <c r="A26" s="13" t="s">
        <v>10944</v>
      </c>
      <c r="B26" s="28">
        <v>20899.334500000012</v>
      </c>
    </row>
    <row r="27" spans="1:10" x14ac:dyDescent="0.3">
      <c r="A27" s="13" t="s">
        <v>10945</v>
      </c>
      <c r="B27" s="28">
        <v>13535.38299999998</v>
      </c>
    </row>
    <row r="28" spans="1:10" x14ac:dyDescent="0.3">
      <c r="A28" s="13" t="s">
        <v>10946</v>
      </c>
      <c r="B28" s="28">
        <v>21896.715399999972</v>
      </c>
    </row>
    <row r="29" spans="1:10" x14ac:dyDescent="0.3">
      <c r="A29" s="13" t="s">
        <v>10947</v>
      </c>
      <c r="B29" s="28">
        <v>37293.192500000034</v>
      </c>
    </row>
    <row r="30" spans="1:10" x14ac:dyDescent="0.3">
      <c r="A30" s="13" t="s">
        <v>10948</v>
      </c>
      <c r="B30" s="28">
        <v>31469.663800000035</v>
      </c>
    </row>
    <row r="31" spans="1:10" x14ac:dyDescent="0.3">
      <c r="A31" s="13" t="s">
        <v>10949</v>
      </c>
      <c r="B31" s="28">
        <v>35825.536599999927</v>
      </c>
    </row>
    <row r="32" spans="1:10" x14ac:dyDescent="0.3">
      <c r="A32" s="13" t="s">
        <v>10950</v>
      </c>
      <c r="B32" s="28">
        <v>43436.13390000003</v>
      </c>
    </row>
    <row r="33" spans="1:10" x14ac:dyDescent="0.3">
      <c r="A33" s="9" t="s">
        <v>10934</v>
      </c>
      <c r="B33" s="29">
        <v>286397.02169999998</v>
      </c>
    </row>
    <row r="37" spans="1:10" x14ac:dyDescent="0.3">
      <c r="A37" s="6" t="s">
        <v>10933</v>
      </c>
      <c r="B37" s="7" t="s">
        <v>10955</v>
      </c>
    </row>
    <row r="38" spans="1:10" x14ac:dyDescent="0.3">
      <c r="A38" s="8" t="s">
        <v>10939</v>
      </c>
      <c r="B38" s="7">
        <v>1500</v>
      </c>
    </row>
    <row r="39" spans="1:10" x14ac:dyDescent="0.3">
      <c r="A39" s="13" t="s">
        <v>10940</v>
      </c>
      <c r="B39" s="28">
        <v>1068</v>
      </c>
    </row>
    <row r="40" spans="1:10" x14ac:dyDescent="0.3">
      <c r="A40" s="13" t="s">
        <v>10941</v>
      </c>
      <c r="B40" s="28">
        <v>2491</v>
      </c>
      <c r="J40" t="s">
        <v>10958</v>
      </c>
    </row>
    <row r="41" spans="1:10" x14ac:dyDescent="0.3">
      <c r="A41" s="13" t="s">
        <v>10942</v>
      </c>
      <c r="B41" s="28">
        <v>2441</v>
      </c>
      <c r="J41" s="20">
        <f>GETPIVOTDATA("Quantity",$A$37)</f>
        <v>37873</v>
      </c>
    </row>
    <row r="42" spans="1:10" x14ac:dyDescent="0.3">
      <c r="A42" s="13" t="s">
        <v>10943</v>
      </c>
      <c r="B42" s="28">
        <v>2850</v>
      </c>
    </row>
    <row r="43" spans="1:10" x14ac:dyDescent="0.3">
      <c r="A43" s="13" t="s">
        <v>10944</v>
      </c>
      <c r="B43" s="28">
        <v>2644</v>
      </c>
    </row>
    <row r="44" spans="1:10" x14ac:dyDescent="0.3">
      <c r="A44" s="13" t="s">
        <v>10945</v>
      </c>
      <c r="B44" s="28">
        <v>2705</v>
      </c>
    </row>
    <row r="45" spans="1:10" x14ac:dyDescent="0.3">
      <c r="A45" s="13" t="s">
        <v>10946</v>
      </c>
      <c r="B45" s="28">
        <v>2796</v>
      </c>
    </row>
    <row r="46" spans="1:10" x14ac:dyDescent="0.3">
      <c r="A46" s="13" t="s">
        <v>10947</v>
      </c>
      <c r="B46" s="28">
        <v>5073</v>
      </c>
    </row>
    <row r="47" spans="1:10" x14ac:dyDescent="0.3">
      <c r="A47" s="13" t="s">
        <v>10948</v>
      </c>
      <c r="B47" s="28">
        <v>3095</v>
      </c>
    </row>
    <row r="48" spans="1:10" x14ac:dyDescent="0.3">
      <c r="A48" s="13" t="s">
        <v>10949</v>
      </c>
      <c r="B48" s="28">
        <v>5741</v>
      </c>
    </row>
    <row r="49" spans="1:10" x14ac:dyDescent="0.3">
      <c r="A49" s="13" t="s">
        <v>10950</v>
      </c>
      <c r="B49" s="28">
        <v>5469</v>
      </c>
    </row>
    <row r="50" spans="1:10" x14ac:dyDescent="0.3">
      <c r="A50" s="9" t="s">
        <v>10934</v>
      </c>
      <c r="B50" s="29">
        <v>37873</v>
      </c>
    </row>
    <row r="53" spans="1:10" x14ac:dyDescent="0.3">
      <c r="A53" s="6" t="s">
        <v>10933</v>
      </c>
      <c r="B53" s="7" t="s">
        <v>10956</v>
      </c>
    </row>
    <row r="54" spans="1:10" x14ac:dyDescent="0.3">
      <c r="A54" s="8" t="s">
        <v>10939</v>
      </c>
      <c r="B54" s="7">
        <v>387</v>
      </c>
    </row>
    <row r="55" spans="1:10" x14ac:dyDescent="0.3">
      <c r="A55" s="13" t="s">
        <v>10940</v>
      </c>
      <c r="B55" s="28">
        <v>301</v>
      </c>
    </row>
    <row r="56" spans="1:10" x14ac:dyDescent="0.3">
      <c r="A56" s="13" t="s">
        <v>10941</v>
      </c>
      <c r="B56" s="28">
        <v>680</v>
      </c>
    </row>
    <row r="57" spans="1:10" x14ac:dyDescent="0.3">
      <c r="A57" s="13" t="s">
        <v>10942</v>
      </c>
      <c r="B57" s="28">
        <v>663</v>
      </c>
      <c r="J57" t="s">
        <v>10958</v>
      </c>
    </row>
    <row r="58" spans="1:10" x14ac:dyDescent="0.3">
      <c r="A58" s="13" t="s">
        <v>10943</v>
      </c>
      <c r="B58" s="28">
        <v>750</v>
      </c>
      <c r="J58" s="20">
        <f>GETPIVOTDATA("Order ID",$A$53)</f>
        <v>9994</v>
      </c>
    </row>
    <row r="59" spans="1:10" x14ac:dyDescent="0.3">
      <c r="A59" s="13" t="s">
        <v>10944</v>
      </c>
      <c r="B59" s="28">
        <v>709</v>
      </c>
    </row>
    <row r="60" spans="1:10" x14ac:dyDescent="0.3">
      <c r="A60" s="13" t="s">
        <v>10945</v>
      </c>
      <c r="B60" s="28">
        <v>708</v>
      </c>
    </row>
    <row r="61" spans="1:10" x14ac:dyDescent="0.3">
      <c r="A61" s="13" t="s">
        <v>10946</v>
      </c>
      <c r="B61" s="28">
        <v>710</v>
      </c>
    </row>
    <row r="62" spans="1:10" x14ac:dyDescent="0.3">
      <c r="A62" s="13" t="s">
        <v>10947</v>
      </c>
      <c r="B62" s="28">
        <v>1386</v>
      </c>
    </row>
    <row r="63" spans="1:10" x14ac:dyDescent="0.3">
      <c r="A63" s="13" t="s">
        <v>10948</v>
      </c>
      <c r="B63" s="28">
        <v>817</v>
      </c>
    </row>
    <row r="64" spans="1:10" x14ac:dyDescent="0.3">
      <c r="A64" s="13" t="s">
        <v>10949</v>
      </c>
      <c r="B64" s="28">
        <v>1462</v>
      </c>
    </row>
    <row r="65" spans="1:10" x14ac:dyDescent="0.3">
      <c r="A65" s="13" t="s">
        <v>10950</v>
      </c>
      <c r="B65" s="28">
        <v>1421</v>
      </c>
    </row>
    <row r="66" spans="1:10" x14ac:dyDescent="0.3">
      <c r="A66" s="9" t="s">
        <v>10934</v>
      </c>
      <c r="B66" s="29">
        <v>9994</v>
      </c>
    </row>
    <row r="69" spans="1:10" x14ac:dyDescent="0.3">
      <c r="A69" s="6" t="s">
        <v>10933</v>
      </c>
      <c r="B69" s="7" t="s">
        <v>10957</v>
      </c>
    </row>
    <row r="70" spans="1:10" x14ac:dyDescent="0.3">
      <c r="A70" s="8" t="s">
        <v>10939</v>
      </c>
      <c r="B70" s="7">
        <v>9.6462848596792869E-2</v>
      </c>
    </row>
    <row r="71" spans="1:10" x14ac:dyDescent="0.3">
      <c r="A71" s="13" t="s">
        <v>10940</v>
      </c>
      <c r="B71" s="28">
        <v>0.17098962406664425</v>
      </c>
    </row>
    <row r="72" spans="1:10" x14ac:dyDescent="0.3">
      <c r="A72" s="13" t="s">
        <v>10941</v>
      </c>
      <c r="B72" s="28">
        <v>0.13453536886554246</v>
      </c>
      <c r="J72" t="s">
        <v>10958</v>
      </c>
    </row>
    <row r="73" spans="1:10" x14ac:dyDescent="0.3">
      <c r="A73" s="13" t="s">
        <v>10942</v>
      </c>
      <c r="B73" s="28">
        <v>9.4731465053942004E-2</v>
      </c>
      <c r="J73" s="21">
        <f>B83</f>
        <v>0</v>
      </c>
    </row>
    <row r="74" spans="1:10" x14ac:dyDescent="0.3">
      <c r="A74" s="13" t="s">
        <v>10943</v>
      </c>
      <c r="B74" s="28">
        <v>0.14289127626517142</v>
      </c>
    </row>
    <row r="75" spans="1:10" x14ac:dyDescent="0.3">
      <c r="A75" s="13" t="s">
        <v>10944</v>
      </c>
      <c r="B75" s="28">
        <v>0.1420924901678027</v>
      </c>
    </row>
    <row r="76" spans="1:10" x14ac:dyDescent="0.3">
      <c r="A76" s="13" t="s">
        <v>10945</v>
      </c>
      <c r="B76" s="28">
        <v>9.0488749635163512E-2</v>
      </c>
    </row>
    <row r="77" spans="1:10" x14ac:dyDescent="0.3">
      <c r="A77" s="13" t="s">
        <v>10946</v>
      </c>
      <c r="B77" s="28">
        <v>0.13720653378273723</v>
      </c>
    </row>
    <row r="78" spans="1:10" x14ac:dyDescent="0.3">
      <c r="A78" s="13" t="s">
        <v>10947</v>
      </c>
      <c r="B78" s="28">
        <v>0.12038990379031732</v>
      </c>
    </row>
    <row r="79" spans="1:10" x14ac:dyDescent="0.3">
      <c r="A79" s="13" t="s">
        <v>10948</v>
      </c>
      <c r="B79" s="28">
        <v>0.15965112547684351</v>
      </c>
    </row>
    <row r="80" spans="1:10" x14ac:dyDescent="0.3">
      <c r="A80" s="13" t="s">
        <v>10949</v>
      </c>
      <c r="B80" s="28">
        <v>0.10261666191099604</v>
      </c>
    </row>
    <row r="81" spans="1:2" x14ac:dyDescent="0.3">
      <c r="A81" s="13" t="s">
        <v>10950</v>
      </c>
      <c r="B81" s="28">
        <v>0.13076195234308405</v>
      </c>
    </row>
    <row r="82" spans="1:2" x14ac:dyDescent="0.3">
      <c r="A82" s="9" t="s">
        <v>10934</v>
      </c>
      <c r="B82" s="29">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0289A-7607-44F8-91E9-33F0CF5D8B64}">
  <dimension ref="A3:F12"/>
  <sheetViews>
    <sheetView workbookViewId="0">
      <selection activeCell="I15" sqref="I15"/>
    </sheetView>
  </sheetViews>
  <sheetFormatPr defaultRowHeight="14.4" x14ac:dyDescent="0.3"/>
  <cols>
    <col min="1" max="1" width="16.109375" bestFit="1" customWidth="1"/>
    <col min="2" max="2" width="12.109375" bestFit="1" customWidth="1"/>
    <col min="3" max="3" width="12.5546875" bestFit="1" customWidth="1"/>
    <col min="4" max="4" width="15.44140625" bestFit="1" customWidth="1"/>
    <col min="5" max="5" width="16.5546875" bestFit="1" customWidth="1"/>
    <col min="6" max="6" width="19.44140625" bestFit="1" customWidth="1"/>
  </cols>
  <sheetData>
    <row r="3" spans="1:6" x14ac:dyDescent="0.3">
      <c r="A3" s="6" t="s">
        <v>10933</v>
      </c>
      <c r="B3" s="5" t="s">
        <v>10951</v>
      </c>
      <c r="C3" s="22" t="s">
        <v>10952</v>
      </c>
      <c r="D3" s="22" t="s">
        <v>10955</v>
      </c>
      <c r="E3" s="22" t="s">
        <v>10956</v>
      </c>
      <c r="F3" s="10" t="s">
        <v>10957</v>
      </c>
    </row>
    <row r="4" spans="1:6" x14ac:dyDescent="0.3">
      <c r="A4" s="8" t="s">
        <v>10935</v>
      </c>
      <c r="B4" s="5">
        <v>484247.49810000096</v>
      </c>
      <c r="C4" s="22">
        <v>49543.974100000007</v>
      </c>
      <c r="D4" s="22">
        <v>7581</v>
      </c>
      <c r="E4" s="22">
        <v>1993</v>
      </c>
      <c r="F4" s="10">
        <v>0.10231126499236715</v>
      </c>
    </row>
    <row r="5" spans="1:6" x14ac:dyDescent="0.3">
      <c r="A5" s="13" t="s">
        <v>10936</v>
      </c>
      <c r="B5" s="32">
        <v>470532.50899999985</v>
      </c>
      <c r="C5" s="33">
        <v>61618.603700000051</v>
      </c>
      <c r="D5" s="33">
        <v>7979</v>
      </c>
      <c r="E5" s="33">
        <v>2102</v>
      </c>
      <c r="F5" s="34">
        <v>0.13095504034557592</v>
      </c>
    </row>
    <row r="6" spans="1:6" x14ac:dyDescent="0.3">
      <c r="A6" s="13" t="s">
        <v>10937</v>
      </c>
      <c r="B6" s="32">
        <v>608473.83000000066</v>
      </c>
      <c r="C6" s="33">
        <v>81726.930800000177</v>
      </c>
      <c r="D6" s="33">
        <v>9810</v>
      </c>
      <c r="E6" s="33">
        <v>2580</v>
      </c>
      <c r="F6" s="34">
        <v>0.13431461924993568</v>
      </c>
    </row>
    <row r="7" spans="1:6" x14ac:dyDescent="0.3">
      <c r="A7" s="23" t="s">
        <v>10938</v>
      </c>
      <c r="B7" s="35">
        <v>733947.0231999997</v>
      </c>
      <c r="C7" s="36">
        <v>93507.513099999967</v>
      </c>
      <c r="D7" s="36">
        <v>12503</v>
      </c>
      <c r="E7" s="36">
        <v>3319</v>
      </c>
      <c r="F7" s="37">
        <v>0.12740362743390987</v>
      </c>
    </row>
    <row r="10" spans="1:6" x14ac:dyDescent="0.3">
      <c r="A10" s="38" t="s">
        <v>10959</v>
      </c>
      <c r="B10" s="24">
        <f>(GETPIVOTDATA("Sum of Sales",$A$3,"Years (Order Date)",2014))/(GETPIVOTDATA("Sum of Sales",$A$3,"Years (Order Date)",2013))-1</f>
        <v>0.20620967905883303</v>
      </c>
      <c r="C10" s="24">
        <f>(GETPIVOTDATA("Sum of Profit",$A$3,"Years (Order Date)",2014))/(GETPIVOTDATA("Sum of Profit",$A$3,"Years (Order Date)",2013))-1</f>
        <v>0.14414565902185772</v>
      </c>
      <c r="D10" s="24">
        <f>(GETPIVOTDATA("Sum of Quantity",$A$3,"Years (Order Date)",2014))/(GETPIVOTDATA("Sum of Quantity",$A$3,"Years (Order Date)",2013))-1</f>
        <v>0.27451580020387367</v>
      </c>
      <c r="E10" s="24">
        <f>(GETPIVOTDATA("Count of Order ID",$A$3,"Years (Order Date)",2014))/(GETPIVOTDATA("Count of Order ID",$A$3,"Years (Order Date)",2013))-1</f>
        <v>0.2864341085271318</v>
      </c>
      <c r="F10" s="24">
        <f>(GETPIVOTDATA("Sum of Profit Margin",$A$3,"Years (Order Date)",2014))/(GETPIVOTDATA("Sum of Profit Margin",$A$3,"Years (Order Date)",2013))-1</f>
        <v>-5.1453757264990463E-2</v>
      </c>
    </row>
    <row r="11" spans="1:6" x14ac:dyDescent="0.3">
      <c r="A11">
        <v>2013</v>
      </c>
      <c r="B11" s="24">
        <f>(GETPIVOTDATA("Sum of Sales",$A$3,"Years (Order Date)",2013))/(GETPIVOTDATA("Sum of Sales",$A$3,"Years (Order Date)",2012))-1</f>
        <v>0.29316002265850005</v>
      </c>
      <c r="C11" s="24">
        <f>(GETPIVOTDATA("Sum of Profit",$A$3,"Years (Order Date)",2013))/(GETPIVOTDATA("Sum of Profit",$A$3,"Years (Order Date)",2012))-1</f>
        <v>0.32633532557635858</v>
      </c>
      <c r="D11" s="24">
        <f>(GETPIVOTDATA("Sum of Quantity",$A$3,"Years (Order Date)",2013))/(GETPIVOTDATA("Sum of Quantity",$A$3,"Years (Order Date)",2012))-1</f>
        <v>0.22947737811755853</v>
      </c>
      <c r="E11" s="24">
        <f>(GETPIVOTDATA("Count of Order ID",$A$3,"Years (Order Date)",2013))/(GETPIVOTDATA("Count of Order ID",$A$3,"Years (Order Date)",2012))-1</f>
        <v>0.22740247383444334</v>
      </c>
      <c r="F11" s="24">
        <f>(GETPIVOTDATA("Sum of Profit Margin",$A$3,"Years (Order Date)",2013))/(GETPIVOTDATA("Sum of Profit Margin",$A$3,"Years (Order Date)",2012))-1</f>
        <v>2.5654445185876007E-2</v>
      </c>
    </row>
    <row r="12" spans="1:6" x14ac:dyDescent="0.3">
      <c r="A12">
        <v>2012</v>
      </c>
      <c r="B12" s="24">
        <f>(GETPIVOTDATA("Sum of Sales",$A$3,"Years (Order Date)",2012))/(GETPIVOTDATA("Sum of Sales",$A$3,"Years (Order Date)",2011))-1</f>
        <v>-2.8322271470298532E-2</v>
      </c>
      <c r="C12" s="24">
        <f>(GETPIVOTDATA("Sum of Profit",$A$3,"Years (Order Date)",2012))/(GETPIVOTDATA("Sum of Profit",$A$3,"Years (Order Date)",2011))-1</f>
        <v>0.24371540271736181</v>
      </c>
      <c r="D12" s="24">
        <f>(GETPIVOTDATA("Sum of Quantity",$A$3,"Years (Order Date)",2012))/(GETPIVOTDATA("Sum of Quantity",$A$3,"Years (Order Date)",2011))-1</f>
        <v>5.2499670228202122E-2</v>
      </c>
      <c r="E12" s="24">
        <f>(GETPIVOTDATA("Count of Order ID",$A$3,"Years (Order Date)",2012))/(GETPIVOTDATA("Count of Order ID",$A$3,"Years (Order Date)",2011))-1</f>
        <v>5.4691419969894683E-2</v>
      </c>
      <c r="F12" s="24">
        <f>(GETPIVOTDATA("Sum of Profit Margin",$A$3,"Years (Order Date)",2012))/(GETPIVOTDATA("Sum of Profit Margin",$A$3,"Years (Order Date)",2011))-1</f>
        <v>0.27996697485214095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J1" workbookViewId="0">
      <selection activeCell="I1"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V1000"/>
  <sheetViews>
    <sheetView showGridLines="0" showRowColHeaders="0" tabSelected="1" topLeftCell="A10" workbookViewId="0">
      <selection sqref="A1:U34"/>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spans="22:22" ht="14.25" customHeight="1" x14ac:dyDescent="0.3"/>
    <row r="18" spans="22:22" ht="14.25" customHeight="1" x14ac:dyDescent="0.3">
      <c r="V18" s="27"/>
    </row>
    <row r="19" spans="22:22" ht="14.25" customHeight="1" x14ac:dyDescent="0.3"/>
    <row r="20" spans="22:22" ht="14.25" customHeight="1" x14ac:dyDescent="0.3"/>
    <row r="21" spans="22:22" ht="14.25" customHeight="1" x14ac:dyDescent="0.3"/>
    <row r="22" spans="22:22" ht="14.25" customHeight="1" x14ac:dyDescent="0.3"/>
    <row r="23" spans="22:22" ht="14.25" customHeight="1" x14ac:dyDescent="0.3"/>
    <row r="24" spans="22:22" ht="14.25" customHeight="1" x14ac:dyDescent="0.3"/>
    <row r="25" spans="22:22" ht="14.25" customHeight="1" x14ac:dyDescent="0.3"/>
    <row r="26" spans="22:22" ht="14.25" customHeight="1" x14ac:dyDescent="0.3"/>
    <row r="27" spans="22:22" ht="14.25" customHeight="1" x14ac:dyDescent="0.3"/>
    <row r="28" spans="22:22" ht="14.25" customHeight="1" x14ac:dyDescent="0.3"/>
    <row r="29" spans="22:22" ht="14.25" customHeight="1" x14ac:dyDescent="0.3"/>
    <row r="30" spans="22:22" ht="14.25" customHeight="1" x14ac:dyDescent="0.3"/>
    <row r="31" spans="22:22" ht="14.25" customHeight="1" x14ac:dyDescent="0.3"/>
    <row r="32" spans="22:2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Combo Chart</vt:lpstr>
      <vt:lpstr>Waterfall Chart</vt:lpstr>
      <vt:lpstr>Pie Chart</vt:lpstr>
      <vt:lpstr>Map Chart</vt:lpstr>
      <vt:lpstr>Top 5</vt:lpstr>
      <vt:lpstr>KPI</vt:lpstr>
      <vt:lpstr>KPI YoY</vt:lpstr>
      <vt:lpstr>Data</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MAHESHWARA REDDY</cp:lastModifiedBy>
  <cp:lastPrinted>2024-11-01T13:37:59Z</cp:lastPrinted>
  <dcterms:created xsi:type="dcterms:W3CDTF">2015-06-05T18:17:20Z</dcterms:created>
  <dcterms:modified xsi:type="dcterms:W3CDTF">2025-05-25T05:59:24Z</dcterms:modified>
</cp:coreProperties>
</file>