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nia/Documents/Brainstation/Capstone power/final/data/"/>
    </mc:Choice>
  </mc:AlternateContent>
  <xr:revisionPtr revIDLastSave="0" documentId="13_ncr:1_{BA5C7B47-A935-F74B-8A21-3FBDBB0E284C}" xr6:coauthVersionLast="47" xr6:coauthVersionMax="47" xr10:uidLastSave="{00000000-0000-0000-0000-000000000000}"/>
  <bookViews>
    <workbookView xWindow="34560" yWindow="0" windowWidth="38400" windowHeight="21600" activeTab="1" xr2:uid="{4AC89107-291E-4D41-BB27-731EF5E225E8}"/>
  </bookViews>
  <sheets>
    <sheet name="Scores" sheetId="3" r:id="rId1"/>
    <sheet name="Prices" sheetId="1" r:id="rId2"/>
    <sheet name="Hoja1" sheetId="4" r:id="rId3"/>
    <sheet name="Hoja2" sheetId="5" r:id="rId4"/>
    <sheet name="Prophet" sheetId="6" r:id="rId5"/>
  </sheets>
  <definedNames>
    <definedName name="twok_seven" localSheetId="4">Prophet!$A$1:$C$13</definedName>
    <definedName name="twok_seven_price" localSheetId="3">Hoja2!$A$1:$E$13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C3" i="1"/>
  <c r="C4" i="1"/>
  <c r="C5" i="1"/>
  <c r="C6" i="1"/>
  <c r="C7" i="1"/>
  <c r="C8" i="1"/>
  <c r="C9" i="1"/>
  <c r="C10" i="1"/>
  <c r="C11" i="1"/>
  <c r="C12" i="1"/>
  <c r="C13" i="1"/>
  <c r="C2" i="1"/>
  <c r="E2" i="1"/>
  <c r="D4" i="4"/>
  <c r="D3" i="4"/>
  <c r="C3" i="4"/>
  <c r="E3" i="1"/>
  <c r="F3" i="1" s="1"/>
  <c r="E4" i="1"/>
  <c r="E5" i="1"/>
  <c r="E6" i="1"/>
  <c r="F6" i="1" s="1"/>
  <c r="E7" i="1"/>
  <c r="E8" i="1"/>
  <c r="E9" i="1"/>
  <c r="E10" i="1"/>
  <c r="E11" i="1"/>
  <c r="E12" i="1"/>
  <c r="E13" i="1"/>
  <c r="F13" i="1" s="1"/>
  <c r="F5" i="1" l="1"/>
  <c r="F4" i="1"/>
  <c r="F12" i="1"/>
  <c r="F8" i="1"/>
  <c r="F11" i="1"/>
  <c r="F10" i="1"/>
  <c r="F9" i="1"/>
  <c r="F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F2AB2-7B4D-A647-BB69-9511D44558B3}" name="twok-seven" type="6" refreshedVersion="7" background="1" saveData="1">
    <textPr sourceFile="/Users/vannia/Documents/Brainstation/Capstone power/final/data/twok-seven.csv" comma="1">
      <textFields count="3">
        <textField/>
        <textField/>
        <textField/>
      </textFields>
    </textPr>
  </connection>
  <connection id="2" xr16:uid="{D5CF8E96-5DA5-3C43-96B3-5CB97B19AA48}" name="twok-seven-price" type="6" refreshedVersion="7" background="1" saveData="1">
    <textPr sourceFile="/Users/vannia/Documents/Brainstation/Capstone power/final/data/twok-seven-price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<sst xmlns="http://schemas.openxmlformats.org/spreadsheetml/2006/main" count="71" uniqueCount="38">
  <si>
    <t>REF_DATE</t>
  </si>
  <si>
    <t>GEO</t>
  </si>
  <si>
    <t>Index</t>
  </si>
  <si>
    <t>UOM</t>
  </si>
  <si>
    <t>VALUE</t>
  </si>
  <si>
    <t>Canada</t>
  </si>
  <si>
    <t>Electric power selling price indexes, national total</t>
  </si>
  <si>
    <t>Index, 2009=100</t>
  </si>
  <si>
    <t>NATIONAL BUDGET</t>
  </si>
  <si>
    <t>DATE</t>
  </si>
  <si>
    <t>CENTS</t>
  </si>
  <si>
    <t>Model</t>
  </si>
  <si>
    <t>Observations</t>
  </si>
  <si>
    <t>ARIMA seasonal difference</t>
  </si>
  <si>
    <t>train MAE</t>
  </si>
  <si>
    <t>train MAPE</t>
  </si>
  <si>
    <t>test MAE</t>
  </si>
  <si>
    <t>test MAPE</t>
  </si>
  <si>
    <t>ARIMA with seasonal component</t>
  </si>
  <si>
    <t>ARIMA with logarithmic transformation</t>
  </si>
  <si>
    <t>Facebook Prophet</t>
  </si>
  <si>
    <t xml:space="preserve">ARIMA on original data </t>
  </si>
  <si>
    <t>Configuration</t>
  </si>
  <si>
    <t>SARIMAX(15,1,8)</t>
  </si>
  <si>
    <t>SARIMAX(12,1,6)</t>
  </si>
  <si>
    <t>SARIMAX(3,1,1)(2,1,2)[12]</t>
  </si>
  <si>
    <t>SARIMAX(1,1,0)</t>
  </si>
  <si>
    <t>seasonality_mode ='multiplicative', CAN holidays</t>
  </si>
  <si>
    <t>Best model, in comparisson with ARIMA. Performed more robust predictions for more periods ahead.</t>
  </si>
  <si>
    <t>highest magnitudes of Train and test MAE and MAPE.</t>
  </si>
  <si>
    <t>Simulates well past trends and first 11 months of test data. Later starts drifting the wave shrinks</t>
  </si>
  <si>
    <t>Simulates well past trends and first 11 months of test data. The prediction could keep original wave and starts to attenuate steadily.</t>
  </si>
  <si>
    <t>Model with stationary series. Nonetheless, the error metrics were not better. Overfitted.</t>
  </si>
  <si>
    <t>CAD DOLAR</t>
  </si>
  <si>
    <t>ds</t>
  </si>
  <si>
    <t>yhat</t>
  </si>
  <si>
    <t>POWER(MWH)</t>
  </si>
  <si>
    <t>POWER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</si>
</sst>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1009]* #,##0.000_-;\-[$$-1009]* #,##0.000_-;_-[$$-1009]* &quot;-&quot;???_-;_-@_-"/>
    <numFmt numFmtId="167" formatCode="_-* #,##0_-;\-* #,##0_-;_-* &quot;-&quot;??_-;_-@_-"/>
    <numFmt numFmtId="170" formatCode="_-&quot;$&quot;* #,##0_-;\-&quot;$&quot;* #,##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10" fontId="0" fillId="0" borderId="0" xfId="3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0" fontId="2" fillId="0" borderId="0" xfId="3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64" fontId="0" fillId="0" borderId="0" xfId="2" applyNumberFormat="1" applyFont="1"/>
    <xf numFmtId="0" fontId="6" fillId="0" borderId="0" xfId="0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7" fontId="6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70" fontId="6" fillId="0" borderId="0" xfId="2" applyNumberFormat="1" applyFont="1" applyAlignment="1">
      <alignment horizontal="center" vertical="center"/>
    </xf>
    <xf numFmtId="170" fontId="0" fillId="0" borderId="0" xfId="2" applyNumberFormat="1" applyFo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7" fontId="4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right" vertical="center"/>
    </xf>
    <xf numFmtId="167" fontId="2" fillId="0" borderId="0" xfId="1" applyNumberFormat="1" applyFont="1" applyAlignment="1">
      <alignment horizontal="right" vertical="center"/>
    </xf>
    <xf numFmtId="17" fontId="6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/>
    </xf>
    <xf numFmtId="17" fontId="0" fillId="0" borderId="0" xfId="0" applyNumberFormat="1" applyAlignme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4">
    <dxf>
      <numFmt numFmtId="22" formatCode="mmm/yy"/>
      <alignment horizontal="center" vertical="bottom" textRotation="0" wrapText="0" indent="0" justifyLastLine="0" shrinkToFit="0" readingOrder="0"/>
    </dxf>
    <dxf>
      <numFmt numFmtId="19" formatCode="yyyy/mm/dd"/>
      <alignment horizontal="center" vertical="bottom" textRotation="0" wrapText="0" indent="0" justifyLastLine="0" shrinkToFit="0" readingOrder="0"/>
    </dxf>
    <dxf>
      <numFmt numFmtId="167" formatCode="_-* #,##0_-;\-* #,##0_-;_-* &quot;-&quot;??_-;_-@_-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7" formatCode="_-* #,##0_-;\-* #,##0_-;_-* &quot;-&quot;??_-;_-@_-"/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170" formatCode="_-&quot;$&quot;* #,##0_-;\-&quot;$&quot;* #,##0_-;_-&quot;$&quot;* &quot;-&quot;??_-;_-@_-"/>
    </dxf>
    <dxf>
      <numFmt numFmtId="164" formatCode="_-[$$-1009]* #,##0.000_-;\-[$$-1009]* #,##0.000_-;_-[$$-1009]* &quot;-&quot;?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-* #,##0_-;\-* #,##0_-;_-* &quot;-&quot;??_-;_-@_-"/>
    </dxf>
    <dxf>
      <font>
        <strike val="0"/>
        <outline val="0"/>
        <shadow val="0"/>
        <u val="none"/>
        <vertAlign val="baseline"/>
        <sz val="12"/>
        <color theme="2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/>
              <a:t>Non</a:t>
            </a:r>
            <a:r>
              <a:rPr lang="es-MX" sz="1800" baseline="0"/>
              <a:t>-residential Electricity Sale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Prices!$A$2:$A$13</c:f>
              <c:numCache>
                <c:formatCode>mmm\-yy</c:formatCode>
                <c:ptCount val="12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</c:numCache>
            </c:numRef>
          </c:cat>
          <c:val>
            <c:numRef>
              <c:f>Prices!$F$2:$F$13</c:f>
              <c:numCache>
                <c:formatCode>_-"$"* #,##0_-;\-"$"* #,##0_-;_-"$"* "-"??_-;_-@_-</c:formatCode>
                <c:ptCount val="12"/>
                <c:pt idx="0">
                  <c:v>61489964504.813576</c:v>
                </c:pt>
                <c:pt idx="1">
                  <c:v>55678658325.056671</c:v>
                </c:pt>
                <c:pt idx="2">
                  <c:v>57559774822.948769</c:v>
                </c:pt>
                <c:pt idx="3">
                  <c:v>49709535434.148849</c:v>
                </c:pt>
                <c:pt idx="4">
                  <c:v>45873191307.970222</c:v>
                </c:pt>
                <c:pt idx="5">
                  <c:v>45884760525.130638</c:v>
                </c:pt>
                <c:pt idx="6">
                  <c:v>48506837171.727974</c:v>
                </c:pt>
                <c:pt idx="7">
                  <c:v>51943187236.506096</c:v>
                </c:pt>
                <c:pt idx="8">
                  <c:v>48245539496.199638</c:v>
                </c:pt>
                <c:pt idx="9">
                  <c:v>52167308687.568703</c:v>
                </c:pt>
                <c:pt idx="10">
                  <c:v>54695452673.303993</c:v>
                </c:pt>
                <c:pt idx="11">
                  <c:v>61429821171.394211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E-FD46-B2CE-884D0A40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849055"/>
        <c:axId val="1612841999"/>
      </c:lineChart>
      <c:dateAx>
        <c:axId val="1612849055"/>
        <c:scaling>
          <c:orientation val="minMax"/>
        </c:scaling>
        <c:delete val="0"/>
        <c:axPos val="b"/>
        <c:numFmt formatCode="yyyy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1612841999"/>
        <c:crosses val="autoZero"/>
        <c:auto val="1"/>
        <c:lblOffset val="100"/>
        <c:baseTimeUnit val="months"/>
      </c:dateAx>
      <c:valAx>
        <c:axId val="1612841999"/>
        <c:scaling>
          <c:orientation val="minMax"/>
          <c:min val="4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A"/>
          </a:p>
        </c:txPr>
        <c:crossAx val="1612849055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240858817890678E-2"/>
                <c:y val="0.48564411807721303"/>
              </c:manualLayout>
            </c:layout>
            <c:tx>
              <c:rich>
                <a:bodyPr rot="-5400000" spcFirstLastPara="1" vertOverflow="ellipsis" vert="horz" wrap="square" anchor="ctr" anchorCtr="0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MX" sz="1400"/>
                    <a:t>Millions</a:t>
                  </a:r>
                  <a:r>
                    <a:rPr lang="es-MX" sz="1400" baseline="0"/>
                    <a:t> in CAD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A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575734</xdr:colOff>
      <xdr:row>15</xdr:row>
      <xdr:rowOff>182034</xdr:rowOff>
    </xdr:from>
    <xdr:to>
      <xdr:col>10</xdr:col>
      <xdr:colOff>660399</xdr:colOff>
      <xdr:row>38</xdr:row>
      <xdr:rowOff>110067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C7D7753-F616-684F-87C2-B613D7B4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k-seven-price" connectionId="2" xr16:uid="{3A4DD2FD-A79D-5642-97EB-99465952698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ok-seven" connectionId="1" xr16:uid="{C6852455-957E-2440-B1E8-DA95FFE244B4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C9CF6-178B-3443-9567-1AC07AE44CE7}" name="Tabla2" displayName="Tabla2" ref="A1:G6" totalsRowShown="0" headerRowDxfId="13">
  <autoFilter ref="A1:G6" xr:uid="{E10C9CF6-178B-3443-9567-1AC07AE44CE7}"/>
  <tableColumns count="7">
    <tableColumn id="1" xr3:uid="{6291669A-DECB-0745-AF32-EB28C7931B2C}" name="Model" dataDxfId="8"/>
    <tableColumn id="7" xr3:uid="{B90A50E0-F043-C643-84E3-9B329B8C467C}" name="Configuration" dataDxfId="5"/>
    <tableColumn id="2" xr3:uid="{0E95AA0A-54EE-8B4B-BEE8-09C50B98C714}" name="train MAE" dataDxfId="4" dataCellStyle="Millares"/>
    <tableColumn id="3" xr3:uid="{9D04905B-1719-7847-8A96-7F06C415B132}" name="test MAE" dataDxfId="2" dataCellStyle="Millares"/>
    <tableColumn id="4" xr3:uid="{9FFA8536-4CE4-A94D-A451-DF291056AD69}" name="train MAPE" dataDxfId="3"/>
    <tableColumn id="5" xr3:uid="{6ED58D6F-91B2-CB43-8A12-95B12ADF2403}" name="test MAPE" dataDxfId="7"/>
    <tableColumn id="6" xr3:uid="{5A6D4FEE-EF92-B54D-8E45-BC3218337F06}" name="Observations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A76FC-CF4C-5A47-9165-3D631C6F4929}" name="Tabla1" displayName="Tabla1" ref="A1:F13" totalsRowShown="0" headerRowDxfId="12">
  <autoFilter ref="A1:F13" xr:uid="{A22A76FC-CF4C-5A47-9165-3D631C6F4929}"/>
  <tableColumns count="6">
    <tableColumn id="1" xr3:uid="{108BDB0D-7658-D242-BC2E-E1CB911CCECD}" name="DATE" dataDxfId="0"/>
    <tableColumn id="6" xr3:uid="{A04850EB-FA38-5C48-BB55-1B0A8A6F4139}" name="POWER(MWH)" dataDxfId="1" dataCellStyle="Millares"/>
    <tableColumn id="2" xr3:uid="{506F147C-D47F-1E41-A8E7-D70A88501837}" name="POWER (KWH)" dataDxfId="11" dataCellStyle="Millares">
      <calculatedColumnFormula>Tabla1[[#This Row],[POWER(MWH)]]*1000</calculatedColumnFormula>
    </tableColumn>
    <tableColumn id="3" xr3:uid="{4F7D6307-9860-334A-A9D3-AA60334B03F6}" name="CENTS"/>
    <tableColumn id="4" xr3:uid="{C2FDDE21-0174-B944-8ACA-7C24ECB5FB0A}" name="CAD DOLAR" dataDxfId="10" dataCellStyle="Moneda">
      <calculatedColumnFormula>D2/100</calculatedColumnFormula>
    </tableColumn>
    <tableColumn id="5" xr3:uid="{EE455382-40CE-E94A-AA5C-43FF5753B90A}" name="NATIONAL BUDGET" dataDxfId="9" dataCellStyle="Moneda">
      <calculatedColumnFormula>E2*C2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4937-530D-0747-BC3F-AF61B3A8FE53}">
  <dimension ref="A1:G6"/>
  <sheetViews>
    <sheetView zoomScale="150" zoomScaleNormal="150" workbookViewId="0">
      <selection sqref="A1:G6"/>
    </sheetView>
  </sheetViews>
  <sheetFormatPr baseColWidth="10" defaultRowHeight="16" x14ac:dyDescent="0.2"/>
  <cols>
    <col min="1" max="1" width="20.33203125" customWidth="1"/>
    <col min="2" max="2" width="23" customWidth="1"/>
    <col min="3" max="3" width="13.1640625" style="26" customWidth="1"/>
    <col min="4" max="4" width="16.1640625" style="28" customWidth="1"/>
    <col min="5" max="5" width="12.33203125" style="4" customWidth="1"/>
    <col min="6" max="6" width="11.1640625" style="4" customWidth="1"/>
    <col min="7" max="7" width="30.6640625" style="3" customWidth="1"/>
  </cols>
  <sheetData>
    <row r="1" spans="1:7" s="7" customFormat="1" ht="36" customHeight="1" x14ac:dyDescent="0.25">
      <c r="A1" s="6" t="s">
        <v>11</v>
      </c>
      <c r="B1" s="6" t="s">
        <v>22</v>
      </c>
      <c r="C1" s="25" t="s">
        <v>14</v>
      </c>
      <c r="D1" s="25" t="s">
        <v>16</v>
      </c>
      <c r="E1" s="6" t="s">
        <v>15</v>
      </c>
      <c r="F1" s="6" t="s">
        <v>17</v>
      </c>
      <c r="G1" s="23" t="s">
        <v>12</v>
      </c>
    </row>
    <row r="2" spans="1:7" ht="63" customHeight="1" x14ac:dyDescent="0.2">
      <c r="A2" s="20" t="s">
        <v>13</v>
      </c>
      <c r="B2" s="20" t="s">
        <v>23</v>
      </c>
      <c r="C2" s="26">
        <v>500859.94</v>
      </c>
      <c r="D2" s="28">
        <v>1781417.75</v>
      </c>
      <c r="E2" s="5">
        <v>2.3039999999999998</v>
      </c>
      <c r="F2" s="5">
        <v>3.0941999999999998</v>
      </c>
      <c r="G2" s="9" t="s">
        <v>29</v>
      </c>
    </row>
    <row r="3" spans="1:7" ht="63" customHeight="1" x14ac:dyDescent="0.2">
      <c r="A3" s="20" t="s">
        <v>21</v>
      </c>
      <c r="B3" s="20" t="s">
        <v>24</v>
      </c>
      <c r="C3" s="26">
        <v>579057.65</v>
      </c>
      <c r="D3" s="28">
        <v>3912764.13</v>
      </c>
      <c r="E3" s="5">
        <v>3.1099999999999999E-2</v>
      </c>
      <c r="F3" s="5">
        <v>8.43E-2</v>
      </c>
      <c r="G3" s="9" t="s">
        <v>30</v>
      </c>
    </row>
    <row r="4" spans="1:7" ht="63" customHeight="1" x14ac:dyDescent="0.2">
      <c r="A4" s="20" t="s">
        <v>18</v>
      </c>
      <c r="B4" s="21" t="s">
        <v>25</v>
      </c>
      <c r="C4" s="26">
        <v>574951.67000000004</v>
      </c>
      <c r="D4" s="28">
        <v>1170546.95</v>
      </c>
      <c r="E4" s="5">
        <v>2.6200000000000001E-2</v>
      </c>
      <c r="F4" s="5">
        <v>8.1299999999999997E-2</v>
      </c>
      <c r="G4" s="9" t="s">
        <v>31</v>
      </c>
    </row>
    <row r="5" spans="1:7" ht="63" customHeight="1" x14ac:dyDescent="0.2">
      <c r="A5" s="20" t="s">
        <v>19</v>
      </c>
      <c r="B5" s="20" t="s">
        <v>26</v>
      </c>
      <c r="C5" s="26">
        <v>1529292.73</v>
      </c>
      <c r="D5" s="28">
        <v>9446018.9100000001</v>
      </c>
      <c r="E5" s="5">
        <v>5.6899999999999999E-2</v>
      </c>
      <c r="F5" s="5">
        <v>0.20399999999999999</v>
      </c>
      <c r="G5" s="9" t="s">
        <v>32</v>
      </c>
    </row>
    <row r="6" spans="1:7" ht="63" customHeight="1" x14ac:dyDescent="0.2">
      <c r="A6" s="22" t="s">
        <v>20</v>
      </c>
      <c r="B6" s="8" t="s">
        <v>27</v>
      </c>
      <c r="C6" s="27">
        <v>784938.33</v>
      </c>
      <c r="D6" s="29">
        <v>1998462.67</v>
      </c>
      <c r="E6" s="10">
        <v>4.1549999999999997E-2</v>
      </c>
      <c r="F6" s="10">
        <v>4.181E-2</v>
      </c>
      <c r="G6" s="24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F9CA2-DAA9-1E4A-BE3C-9C3794C6F998}">
  <dimension ref="A1:F13"/>
  <sheetViews>
    <sheetView tabSelected="1" zoomScale="150" zoomScaleNormal="150" workbookViewId="0">
      <selection activeCell="F1" sqref="F1:F1048576"/>
    </sheetView>
  </sheetViews>
  <sheetFormatPr baseColWidth="10" defaultRowHeight="16" x14ac:dyDescent="0.2"/>
  <cols>
    <col min="1" max="1" width="11.33203125" style="32" customWidth="1"/>
    <col min="2" max="2" width="15.33203125" style="12" customWidth="1"/>
    <col min="3" max="3" width="19.83203125" style="17" customWidth="1"/>
    <col min="4" max="4" width="9.1640625" customWidth="1"/>
    <col min="5" max="5" width="13" style="13" customWidth="1"/>
    <col min="6" max="6" width="19.33203125" style="19" customWidth="1"/>
  </cols>
  <sheetData>
    <row r="1" spans="1:6" s="11" customFormat="1" ht="36" customHeight="1" x14ac:dyDescent="0.2">
      <c r="A1" s="30" t="s">
        <v>9</v>
      </c>
      <c r="B1" s="14" t="s">
        <v>36</v>
      </c>
      <c r="C1" s="16" t="s">
        <v>37</v>
      </c>
      <c r="D1" s="14" t="s">
        <v>10</v>
      </c>
      <c r="E1" s="15" t="s">
        <v>33</v>
      </c>
      <c r="F1" s="18" t="s">
        <v>8</v>
      </c>
    </row>
    <row r="2" spans="1:6" x14ac:dyDescent="0.2">
      <c r="A2" s="31">
        <v>39083</v>
      </c>
      <c r="B2" s="2">
        <v>61551516.020834401</v>
      </c>
      <c r="C2" s="17">
        <f>Tabla1[[#This Row],[POWER(MWH)]]*1000</f>
        <v>61551516020.834404</v>
      </c>
      <c r="D2">
        <v>99.9</v>
      </c>
      <c r="E2" s="13">
        <f>D2/100</f>
        <v>0.99900000000000011</v>
      </c>
      <c r="F2" s="19">
        <f>E2*C2</f>
        <v>61489964504.813576</v>
      </c>
    </row>
    <row r="3" spans="1:6" x14ac:dyDescent="0.2">
      <c r="A3" s="31">
        <v>39114</v>
      </c>
      <c r="B3" s="2">
        <v>55346578.851944998</v>
      </c>
      <c r="C3" s="17">
        <f>Tabla1[[#This Row],[POWER(MWH)]]*1000</f>
        <v>55346578851.945</v>
      </c>
      <c r="D3">
        <v>100.6</v>
      </c>
      <c r="E3" s="13">
        <f t="shared" ref="E3:E13" si="0">D3/100</f>
        <v>1.006</v>
      </c>
      <c r="F3" s="19">
        <f t="shared" ref="F3:F13" si="1">E3*C3</f>
        <v>55678658325.056671</v>
      </c>
    </row>
    <row r="4" spans="1:6" x14ac:dyDescent="0.2">
      <c r="A4" s="31">
        <v>39142</v>
      </c>
      <c r="B4" s="2">
        <v>56597615.361798197</v>
      </c>
      <c r="C4" s="17">
        <f>Tabla1[[#This Row],[POWER(MWH)]]*1000</f>
        <v>56597615361.798195</v>
      </c>
      <c r="D4">
        <v>101.7</v>
      </c>
      <c r="E4" s="13">
        <f t="shared" si="0"/>
        <v>1.0170000000000001</v>
      </c>
      <c r="F4" s="19">
        <f t="shared" si="1"/>
        <v>57559774822.948769</v>
      </c>
    </row>
    <row r="5" spans="1:6" x14ac:dyDescent="0.2">
      <c r="A5" s="31">
        <v>39173</v>
      </c>
      <c r="B5" s="2">
        <v>50262422.076995797</v>
      </c>
      <c r="C5" s="17">
        <f>Tabla1[[#This Row],[POWER(MWH)]]*1000</f>
        <v>50262422076.995796</v>
      </c>
      <c r="D5">
        <v>98.9</v>
      </c>
      <c r="E5" s="13">
        <f t="shared" si="0"/>
        <v>0.9890000000000001</v>
      </c>
      <c r="F5" s="19">
        <f t="shared" si="1"/>
        <v>49709535434.148849</v>
      </c>
    </row>
    <row r="6" spans="1:6" x14ac:dyDescent="0.2">
      <c r="A6" s="31">
        <v>39203</v>
      </c>
      <c r="B6" s="2">
        <v>47734850.476555899</v>
      </c>
      <c r="C6" s="17">
        <f>Tabla1[[#This Row],[POWER(MWH)]]*1000</f>
        <v>47734850476.555901</v>
      </c>
      <c r="D6">
        <v>96.1</v>
      </c>
      <c r="E6" s="13">
        <f t="shared" si="0"/>
        <v>0.96099999999999997</v>
      </c>
      <c r="F6" s="19">
        <f t="shared" si="1"/>
        <v>45873191307.970222</v>
      </c>
    </row>
    <row r="7" spans="1:6" x14ac:dyDescent="0.2">
      <c r="A7" s="31">
        <v>39234</v>
      </c>
      <c r="B7" s="2">
        <v>46161730.910594203</v>
      </c>
      <c r="C7" s="17">
        <f>Tabla1[[#This Row],[POWER(MWH)]]*1000</f>
        <v>46161730910.5942</v>
      </c>
      <c r="D7">
        <v>99.4</v>
      </c>
      <c r="E7" s="13">
        <f t="shared" si="0"/>
        <v>0.99400000000000011</v>
      </c>
      <c r="F7" s="19">
        <f t="shared" si="1"/>
        <v>45884760525.130638</v>
      </c>
    </row>
    <row r="8" spans="1:6" x14ac:dyDescent="0.2">
      <c r="A8" s="31">
        <v>39264</v>
      </c>
      <c r="B8" s="2">
        <v>47979067.429998003</v>
      </c>
      <c r="C8" s="17">
        <f>Tabla1[[#This Row],[POWER(MWH)]]*1000</f>
        <v>47979067429.998001</v>
      </c>
      <c r="D8">
        <v>101.1</v>
      </c>
      <c r="E8" s="13">
        <f t="shared" si="0"/>
        <v>1.0109999999999999</v>
      </c>
      <c r="F8" s="19">
        <f t="shared" si="1"/>
        <v>48506837171.727974</v>
      </c>
    </row>
    <row r="9" spans="1:6" x14ac:dyDescent="0.2">
      <c r="A9" s="31">
        <v>39295</v>
      </c>
      <c r="B9" s="2">
        <v>48864710.476487398</v>
      </c>
      <c r="C9" s="17">
        <f>Tabla1[[#This Row],[POWER(MWH)]]*1000</f>
        <v>48864710476.487396</v>
      </c>
      <c r="D9">
        <v>106.3</v>
      </c>
      <c r="E9" s="13">
        <f t="shared" si="0"/>
        <v>1.0629999999999999</v>
      </c>
      <c r="F9" s="19">
        <f t="shared" si="1"/>
        <v>51943187236.506096</v>
      </c>
    </row>
    <row r="10" spans="1:6" x14ac:dyDescent="0.2">
      <c r="A10" s="31">
        <v>39326</v>
      </c>
      <c r="B10" s="2">
        <v>46434590.467949599</v>
      </c>
      <c r="C10" s="17">
        <f>Tabla1[[#This Row],[POWER(MWH)]]*1000</f>
        <v>46434590467.9496</v>
      </c>
      <c r="D10">
        <v>103.9</v>
      </c>
      <c r="E10" s="13">
        <f t="shared" si="0"/>
        <v>1.0390000000000001</v>
      </c>
      <c r="F10" s="19">
        <f t="shared" si="1"/>
        <v>48245539496.199638</v>
      </c>
    </row>
    <row r="11" spans="1:6" x14ac:dyDescent="0.2">
      <c r="A11" s="31">
        <v>39356</v>
      </c>
      <c r="B11" s="2">
        <v>50697092.990834497</v>
      </c>
      <c r="C11" s="17">
        <f>Tabla1[[#This Row],[POWER(MWH)]]*1000</f>
        <v>50697092990.834496</v>
      </c>
      <c r="D11">
        <v>102.9</v>
      </c>
      <c r="E11" s="13">
        <f t="shared" si="0"/>
        <v>1.0290000000000001</v>
      </c>
      <c r="F11" s="19">
        <f t="shared" si="1"/>
        <v>52167308687.568703</v>
      </c>
    </row>
    <row r="12" spans="1:6" x14ac:dyDescent="0.2">
      <c r="A12" s="31">
        <v>39387</v>
      </c>
      <c r="B12" s="2">
        <v>53887145.4909399</v>
      </c>
      <c r="C12" s="17">
        <f>Tabla1[[#This Row],[POWER(MWH)]]*1000</f>
        <v>53887145490.939903</v>
      </c>
      <c r="D12">
        <v>101.5</v>
      </c>
      <c r="E12" s="13">
        <f t="shared" si="0"/>
        <v>1.0149999999999999</v>
      </c>
      <c r="F12" s="19">
        <f t="shared" si="1"/>
        <v>54695452673.303993</v>
      </c>
    </row>
    <row r="13" spans="1:6" x14ac:dyDescent="0.2">
      <c r="A13" s="31">
        <v>39417</v>
      </c>
      <c r="B13" s="2">
        <v>59698562.848779596</v>
      </c>
      <c r="C13" s="17">
        <f>Tabla1[[#This Row],[POWER(MWH)]]*1000</f>
        <v>59698562848.779594</v>
      </c>
      <c r="D13">
        <v>102.9</v>
      </c>
      <c r="E13" s="13">
        <f t="shared" si="0"/>
        <v>1.0290000000000001</v>
      </c>
      <c r="F13" s="19">
        <f t="shared" si="1"/>
        <v>61429821171.394211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A49C-D8E1-E54B-90E8-3EABF7D3AA8D}">
  <dimension ref="B2:D4"/>
  <sheetViews>
    <sheetView zoomScale="150" zoomScaleNormal="150" workbookViewId="0">
      <selection activeCell="D4" sqref="D4"/>
    </sheetView>
  </sheetViews>
  <sheetFormatPr baseColWidth="10" defaultRowHeight="16" x14ac:dyDescent="0.2"/>
  <sheetData>
    <row r="2" spans="2:4" x14ac:dyDescent="0.2">
      <c r="B2">
        <v>1950</v>
      </c>
    </row>
    <row r="3" spans="2:4" x14ac:dyDescent="0.2">
      <c r="B3">
        <v>2007</v>
      </c>
      <c r="C3">
        <f>B3-B2</f>
        <v>57</v>
      </c>
      <c r="D3">
        <f>C3*0.8</f>
        <v>45.6</v>
      </c>
    </row>
    <row r="4" spans="2:4" x14ac:dyDescent="0.2">
      <c r="D4">
        <f>50/C3</f>
        <v>0.8771929824561403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D4CF-4BA1-FC47-A9D7-DA4D0539CE2E}">
  <dimension ref="A1:E13"/>
  <sheetViews>
    <sheetView zoomScale="150" zoomScaleNormal="150" workbookViewId="0">
      <selection activeCell="E2" sqref="E2:E13"/>
    </sheetView>
  </sheetViews>
  <sheetFormatPr baseColWidth="10" defaultRowHeight="16" x14ac:dyDescent="0.2"/>
  <cols>
    <col min="1" max="1" width="10.5" bestFit="1" customWidth="1"/>
    <col min="2" max="2" width="7.1640625" bestFit="1" customWidth="1"/>
    <col min="3" max="3" width="42.83203125" bestFit="1" customWidth="1"/>
    <col min="4" max="4" width="14.5" bestFit="1" customWidth="1"/>
    <col min="5" max="5" width="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39083</v>
      </c>
      <c r="B2" t="s">
        <v>5</v>
      </c>
      <c r="C2" t="s">
        <v>6</v>
      </c>
      <c r="D2" t="s">
        <v>7</v>
      </c>
      <c r="E2">
        <v>99.9</v>
      </c>
    </row>
    <row r="3" spans="1:5" x14ac:dyDescent="0.2">
      <c r="A3" s="1">
        <v>39114</v>
      </c>
      <c r="B3" t="s">
        <v>5</v>
      </c>
      <c r="C3" t="s">
        <v>6</v>
      </c>
      <c r="D3" t="s">
        <v>7</v>
      </c>
      <c r="E3">
        <v>100.6</v>
      </c>
    </row>
    <row r="4" spans="1:5" x14ac:dyDescent="0.2">
      <c r="A4" s="1">
        <v>39142</v>
      </c>
      <c r="B4" t="s">
        <v>5</v>
      </c>
      <c r="C4" t="s">
        <v>6</v>
      </c>
      <c r="D4" t="s">
        <v>7</v>
      </c>
      <c r="E4">
        <v>101.7</v>
      </c>
    </row>
    <row r="5" spans="1:5" x14ac:dyDescent="0.2">
      <c r="A5" s="1">
        <v>39173</v>
      </c>
      <c r="B5" t="s">
        <v>5</v>
      </c>
      <c r="C5" t="s">
        <v>6</v>
      </c>
      <c r="D5" t="s">
        <v>7</v>
      </c>
      <c r="E5">
        <v>98.9</v>
      </c>
    </row>
    <row r="6" spans="1:5" x14ac:dyDescent="0.2">
      <c r="A6" s="1">
        <v>39203</v>
      </c>
      <c r="B6" t="s">
        <v>5</v>
      </c>
      <c r="C6" t="s">
        <v>6</v>
      </c>
      <c r="D6" t="s">
        <v>7</v>
      </c>
      <c r="E6">
        <v>96.1</v>
      </c>
    </row>
    <row r="7" spans="1:5" x14ac:dyDescent="0.2">
      <c r="A7" s="1">
        <v>39234</v>
      </c>
      <c r="B7" t="s">
        <v>5</v>
      </c>
      <c r="C7" t="s">
        <v>6</v>
      </c>
      <c r="D7" t="s">
        <v>7</v>
      </c>
      <c r="E7">
        <v>99.4</v>
      </c>
    </row>
    <row r="8" spans="1:5" x14ac:dyDescent="0.2">
      <c r="A8" s="1">
        <v>39264</v>
      </c>
      <c r="B8" t="s">
        <v>5</v>
      </c>
      <c r="C8" t="s">
        <v>6</v>
      </c>
      <c r="D8" t="s">
        <v>7</v>
      </c>
      <c r="E8">
        <v>101.1</v>
      </c>
    </row>
    <row r="9" spans="1:5" x14ac:dyDescent="0.2">
      <c r="A9" s="1">
        <v>39295</v>
      </c>
      <c r="B9" t="s">
        <v>5</v>
      </c>
      <c r="C9" t="s">
        <v>6</v>
      </c>
      <c r="D9" t="s">
        <v>7</v>
      </c>
      <c r="E9">
        <v>106.3</v>
      </c>
    </row>
    <row r="10" spans="1:5" x14ac:dyDescent="0.2">
      <c r="A10" s="1">
        <v>39326</v>
      </c>
      <c r="B10" t="s">
        <v>5</v>
      </c>
      <c r="C10" t="s">
        <v>6</v>
      </c>
      <c r="D10" t="s">
        <v>7</v>
      </c>
      <c r="E10">
        <v>103.9</v>
      </c>
    </row>
    <row r="11" spans="1:5" x14ac:dyDescent="0.2">
      <c r="A11" s="1">
        <v>39356</v>
      </c>
      <c r="B11" t="s">
        <v>5</v>
      </c>
      <c r="C11" t="s">
        <v>6</v>
      </c>
      <c r="D11" t="s">
        <v>7</v>
      </c>
      <c r="E11">
        <v>102.9</v>
      </c>
    </row>
    <row r="12" spans="1:5" x14ac:dyDescent="0.2">
      <c r="A12" s="1">
        <v>39387</v>
      </c>
      <c r="B12" t="s">
        <v>5</v>
      </c>
      <c r="C12" t="s">
        <v>6</v>
      </c>
      <c r="D12" t="s">
        <v>7</v>
      </c>
      <c r="E12">
        <v>101.5</v>
      </c>
    </row>
    <row r="13" spans="1:5" x14ac:dyDescent="0.2">
      <c r="A13" s="1">
        <v>39417</v>
      </c>
      <c r="B13" t="s">
        <v>5</v>
      </c>
      <c r="C13" t="s">
        <v>6</v>
      </c>
      <c r="D13" t="s">
        <v>7</v>
      </c>
      <c r="E13">
        <v>102.9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53D8-F08E-5946-8A41-C5C1BADD7D19}">
  <dimension ref="A1:C13"/>
  <sheetViews>
    <sheetView zoomScale="150" zoomScaleNormal="150" workbookViewId="0">
      <selection activeCell="C2" sqref="C2:C13"/>
    </sheetView>
  </sheetViews>
  <sheetFormatPr baseColWidth="10" defaultRowHeight="16" x14ac:dyDescent="0.2"/>
  <cols>
    <col min="1" max="1" width="4.1640625" bestFit="1" customWidth="1"/>
    <col min="2" max="2" width="10.5" bestFit="1" customWidth="1"/>
    <col min="3" max="3" width="12.1640625" bestFit="1" customWidth="1"/>
  </cols>
  <sheetData>
    <row r="1" spans="1:3" x14ac:dyDescent="0.2">
      <c r="B1" t="s">
        <v>34</v>
      </c>
      <c r="C1" t="s">
        <v>35</v>
      </c>
    </row>
    <row r="2" spans="1:3" x14ac:dyDescent="0.2">
      <c r="A2">
        <v>684</v>
      </c>
      <c r="B2" s="1">
        <v>39083</v>
      </c>
      <c r="C2">
        <v>61551516.020834401</v>
      </c>
    </row>
    <row r="3" spans="1:3" x14ac:dyDescent="0.2">
      <c r="A3">
        <v>685</v>
      </c>
      <c r="B3" s="1">
        <v>39114</v>
      </c>
      <c r="C3">
        <v>55346578.851944998</v>
      </c>
    </row>
    <row r="4" spans="1:3" x14ac:dyDescent="0.2">
      <c r="A4">
        <v>686</v>
      </c>
      <c r="B4" s="1">
        <v>39142</v>
      </c>
      <c r="C4">
        <v>56597615.361798197</v>
      </c>
    </row>
    <row r="5" spans="1:3" x14ac:dyDescent="0.2">
      <c r="A5">
        <v>687</v>
      </c>
      <c r="B5" s="1">
        <v>39173</v>
      </c>
      <c r="C5">
        <v>50262422.076995797</v>
      </c>
    </row>
    <row r="6" spans="1:3" x14ac:dyDescent="0.2">
      <c r="A6">
        <v>688</v>
      </c>
      <c r="B6" s="1">
        <v>39203</v>
      </c>
      <c r="C6">
        <v>47734850.476555899</v>
      </c>
    </row>
    <row r="7" spans="1:3" x14ac:dyDescent="0.2">
      <c r="A7">
        <v>689</v>
      </c>
      <c r="B7" s="1">
        <v>39234</v>
      </c>
      <c r="C7">
        <v>46161730.910594203</v>
      </c>
    </row>
    <row r="8" spans="1:3" x14ac:dyDescent="0.2">
      <c r="A8">
        <v>690</v>
      </c>
      <c r="B8" s="1">
        <v>39264</v>
      </c>
      <c r="C8">
        <v>47979067.429998003</v>
      </c>
    </row>
    <row r="9" spans="1:3" x14ac:dyDescent="0.2">
      <c r="A9">
        <v>691</v>
      </c>
      <c r="B9" s="1">
        <v>39295</v>
      </c>
      <c r="C9">
        <v>48864710.476487398</v>
      </c>
    </row>
    <row r="10" spans="1:3" x14ac:dyDescent="0.2">
      <c r="A10">
        <v>692</v>
      </c>
      <c r="B10" s="1">
        <v>39326</v>
      </c>
      <c r="C10">
        <v>46434590.467949599</v>
      </c>
    </row>
    <row r="11" spans="1:3" x14ac:dyDescent="0.2">
      <c r="A11">
        <v>693</v>
      </c>
      <c r="B11" s="1">
        <v>39356</v>
      </c>
      <c r="C11">
        <v>50697092.990834497</v>
      </c>
    </row>
    <row r="12" spans="1:3" x14ac:dyDescent="0.2">
      <c r="A12">
        <v>694</v>
      </c>
      <c r="B12" s="1">
        <v>39387</v>
      </c>
      <c r="C12">
        <v>53887145.4909399</v>
      </c>
    </row>
    <row r="13" spans="1:3" x14ac:dyDescent="0.2">
      <c r="A13">
        <v>695</v>
      </c>
      <c r="B13" s="1">
        <v>39417</v>
      </c>
      <c r="C13">
        <v>59698562.848779596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Scores</vt:lpstr>
      <vt:lpstr>Prices</vt:lpstr>
      <vt:lpstr>Hoja1</vt:lpstr>
      <vt:lpstr>Hoja2</vt:lpstr>
      <vt:lpstr>Prophet</vt:lpstr>
      <vt:lpstr>Prophet!twok_seven</vt:lpstr>
      <vt:lpstr>Hoja2!twok_seven_price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Vannia Moreno Gonzàlez</dc:creator>
  <cp:lastModifiedBy>Vannia Moreno Gonzàlez</cp:lastModifiedBy>
  <dcterms:created xsi:type="dcterms:W3CDTF">2022-04-01T04:20:56Z</dcterms:created>
  <dcterms:modified xsi:type="dcterms:W3CDTF">2022-04-03T08:52:17Z</dcterms:modified>
</cp:coreProperties>
</file>