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9e0431e57b4b24/Documents/"/>
    </mc:Choice>
  </mc:AlternateContent>
  <xr:revisionPtr revIDLastSave="1178" documentId="8_{7B1D68E2-46DB-43A5-9BAA-ACD65187F5CC}" xr6:coauthVersionLast="47" xr6:coauthVersionMax="47" xr10:uidLastSave="{EE434DB9-3F07-4E60-B300-8BCF77EE76DA}"/>
  <bookViews>
    <workbookView xWindow="-120" yWindow="-120" windowWidth="29040" windowHeight="15720" firstSheet="23" activeTab="26" xr2:uid="{58F24D08-E3FB-4FFD-B3E0-66E74BB47FFA}"/>
  </bookViews>
  <sheets>
    <sheet name="Petty Cash Request 09.05.2023" sheetId="1" r:id="rId1"/>
    <sheet name="Petty Cash Request 14.05.2023" sheetId="2" r:id="rId2"/>
    <sheet name="Petty Cash Request 15.05.2023" sheetId="3" r:id="rId3"/>
    <sheet name="Petty Cash Request 15.05 1310h" sheetId="4" r:id="rId4"/>
    <sheet name="Petty Cash Request 17.05.2023" sheetId="5" r:id="rId5"/>
    <sheet name="Petty Cash Request 19.05.2023" sheetId="6" r:id="rId6"/>
    <sheet name="Petty Cash Request 19.05 12PM" sheetId="7" r:id="rId7"/>
    <sheet name="Petty Cash Request 22.05 10.30h" sheetId="8" r:id="rId8"/>
    <sheet name="Petty Cash Request 24.05 12.30h" sheetId="9" r:id="rId9"/>
    <sheet name="Petty Cash Request 25.05 15.00h" sheetId="10" r:id="rId10"/>
    <sheet name="Petty Cash Request 29.05 15.00h" sheetId="11" r:id="rId11"/>
    <sheet name="Petty Cash Request 30.05 11.00h" sheetId="12" r:id="rId12"/>
    <sheet name="Petty Cash Request 02.06 14.00h" sheetId="13" r:id="rId13"/>
    <sheet name="Petty Cash Request 05.06 14.00h" sheetId="14" r:id="rId14"/>
    <sheet name="Petty Cash Request 07.06 12.00h" sheetId="15" r:id="rId15"/>
    <sheet name="Petty Cash Request 12.06 12.00h" sheetId="16" r:id="rId16"/>
    <sheet name="Additions to PCR 12.06" sheetId="17" r:id="rId17"/>
    <sheet name="Additions to PCR 14.06" sheetId="19" r:id="rId18"/>
    <sheet name="Petty Cash Request 19.06 11.00h" sheetId="20" r:id="rId19"/>
    <sheet name="Petty Cash Request 20.06 11.00h" sheetId="21" r:id="rId20"/>
    <sheet name="Additions to PCR 20.06" sheetId="22" r:id="rId21"/>
    <sheet name="Petty Cash Request 21.06 11.00h" sheetId="23" r:id="rId22"/>
    <sheet name="Petty Cash Request 22.06 11.00h" sheetId="24" r:id="rId23"/>
    <sheet name="Petty Cash Request 23.06 12.30" sheetId="25" r:id="rId24"/>
    <sheet name="Petty Cash Request 26.06 10.00h" sheetId="26" r:id="rId25"/>
    <sheet name="Petty Cash Request 27.06 11.00h" sheetId="27" r:id="rId26"/>
    <sheet name="Petty Cash Request 29.06 11.00h" sheetId="28" r:id="rId2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8" l="1"/>
  <c r="C16" i="28" s="1"/>
  <c r="C6" i="27"/>
  <c r="C15" i="27"/>
  <c r="C17" i="27" s="1"/>
  <c r="C16" i="26"/>
  <c r="C18" i="26" s="1"/>
  <c r="D3" i="24"/>
  <c r="C15" i="23" l="1"/>
  <c r="C17" i="23" s="1"/>
  <c r="C15" i="22"/>
  <c r="C17" i="22" s="1"/>
  <c r="C18" i="21"/>
  <c r="C16" i="21"/>
  <c r="C8" i="20"/>
  <c r="C15" i="20"/>
  <c r="C17" i="20" s="1"/>
  <c r="C15" i="19"/>
  <c r="C17" i="19" s="1"/>
  <c r="C15" i="17" l="1"/>
  <c r="C17" i="17" s="1"/>
  <c r="C30" i="16"/>
  <c r="C29" i="16"/>
  <c r="C32" i="16" s="1"/>
  <c r="C18" i="16"/>
  <c r="C20" i="16" l="1"/>
  <c r="C12" i="15"/>
  <c r="C14" i="15"/>
  <c r="C12" i="14"/>
  <c r="C14" i="14" s="1"/>
  <c r="C12" i="13"/>
  <c r="C14" i="13" s="1"/>
  <c r="C12" i="12"/>
  <c r="C14" i="12" s="1"/>
  <c r="C12" i="11"/>
  <c r="C14" i="11" s="1"/>
  <c r="C12" i="10"/>
  <c r="C14" i="10" s="1"/>
  <c r="C12" i="9"/>
  <c r="C14" i="9" s="1"/>
  <c r="C18" i="8"/>
  <c r="C9" i="6"/>
  <c r="C11" i="7"/>
  <c r="D2" i="8"/>
  <c r="C13" i="7"/>
  <c r="C20" i="8" l="1"/>
  <c r="C11" i="6"/>
  <c r="C15" i="5"/>
  <c r="C17" i="5" s="1"/>
  <c r="C13" i="4"/>
  <c r="C16" i="4" s="1"/>
  <c r="C13" i="3" l="1"/>
  <c r="C16" i="3" s="1"/>
  <c r="C10" i="2"/>
  <c r="C13" i="2" s="1"/>
  <c r="C17" i="1"/>
  <c r="C16" i="24"/>
  <c r="C18" i="24" s="1"/>
</calcChain>
</file>

<file path=xl/sharedStrings.xml><?xml version="1.0" encoding="utf-8"?>
<sst xmlns="http://schemas.openxmlformats.org/spreadsheetml/2006/main" count="576" uniqueCount="255">
  <si>
    <t>No.</t>
  </si>
  <si>
    <t>Description</t>
  </si>
  <si>
    <t>Budgeted Amount</t>
  </si>
  <si>
    <t>Purchase of Eggs</t>
  </si>
  <si>
    <t>Supplier</t>
  </si>
  <si>
    <t>James Mwangi</t>
  </si>
  <si>
    <t>Airtime for HODs</t>
  </si>
  <si>
    <t>Internet Payment</t>
  </si>
  <si>
    <t>JTL</t>
  </si>
  <si>
    <t>Ayub Fuel Refund</t>
  </si>
  <si>
    <t>Sausages</t>
  </si>
  <si>
    <t>Farmer's Choice</t>
  </si>
  <si>
    <t>Meru Dairy</t>
  </si>
  <si>
    <t xml:space="preserve">KeyDrinks </t>
  </si>
  <si>
    <t>Keringet Mineral Water</t>
  </si>
  <si>
    <t>Dry Goods</t>
  </si>
  <si>
    <t>Jetmark Trading</t>
  </si>
  <si>
    <t>Pastry Items</t>
  </si>
  <si>
    <t>Eagles Hive Enterprises</t>
  </si>
  <si>
    <t>Butter, Cereals, Breadcrumbs</t>
  </si>
  <si>
    <t>Carrefour</t>
  </si>
  <si>
    <t>Whole Goat</t>
  </si>
  <si>
    <t>Galtawq Suppliers</t>
  </si>
  <si>
    <t>TOTAL</t>
  </si>
  <si>
    <t>Mount Kenya Milk</t>
  </si>
  <si>
    <t>Balance as at 09.05.2023</t>
  </si>
  <si>
    <t>Purchase of Mi;k (50 cartons)</t>
  </si>
  <si>
    <t>Meru Dairy Co-op</t>
  </si>
  <si>
    <t>Pending Payment of Disposables</t>
  </si>
  <si>
    <t>Grindstar Packaging</t>
  </si>
  <si>
    <t>REQUEST</t>
  </si>
  <si>
    <t>Balance as at 14.05.2023</t>
  </si>
  <si>
    <t>Purchase of Sodas and Water</t>
  </si>
  <si>
    <t>M.K. Coca Cola Distributors</t>
  </si>
  <si>
    <t>Balance as at 15.05.2023</t>
  </si>
  <si>
    <t>Purchase of Liquours</t>
  </si>
  <si>
    <t>Purchase of Beers</t>
  </si>
  <si>
    <t>Delmonte Juices</t>
  </si>
  <si>
    <t xml:space="preserve">Purchase of Insecticide </t>
  </si>
  <si>
    <t>Tony West Ltd.</t>
  </si>
  <si>
    <t>Hychem Hygiene and Health Solutions</t>
  </si>
  <si>
    <t>Kings Choice Wine Ltd.</t>
  </si>
  <si>
    <t>Purchase of 100kg Goat</t>
  </si>
  <si>
    <t>Galtaqw Suppliers</t>
  </si>
  <si>
    <t>Balance as at 15.05.2023 13:10h</t>
  </si>
  <si>
    <t>Balance as at 17.05.2023</t>
  </si>
  <si>
    <t>30pcs Whole Fish @180</t>
  </si>
  <si>
    <t>100pcs Beef Sausage @665, 50pcs Chicken Sausage @665,10pcs Beef Choma Sausage @816, 30pcs Beef Smokies @375,20pcs Beef Chipolatas @211</t>
  </si>
  <si>
    <t>100cartons @1260</t>
  </si>
  <si>
    <t>20 Crattes sodas @780, 20 cases Dasani water @ 350</t>
  </si>
  <si>
    <t>Pure Fresh water 20pcs @100</t>
  </si>
  <si>
    <t>Dry goods</t>
  </si>
  <si>
    <t>40 trays @440</t>
  </si>
  <si>
    <t>50pcs Milk @930</t>
  </si>
  <si>
    <t>3kgs Minced Meat @480,30kgs Matumbo@220,staff Meat-Beef and Bone 40kgs @480</t>
  </si>
  <si>
    <t>Jane Victory-Rsc</t>
  </si>
  <si>
    <t xml:space="preserve">Farmer's Choice </t>
  </si>
  <si>
    <t>Keydrinks Enterprises</t>
  </si>
  <si>
    <t>Mk coca cola Distributors</t>
  </si>
  <si>
    <t>Corky kerubo</t>
  </si>
  <si>
    <t xml:space="preserve">Carrefour </t>
  </si>
  <si>
    <t>Meru Kawangware</t>
  </si>
  <si>
    <t>Raha Meat-Rsc</t>
  </si>
  <si>
    <t>Balance as at 19.05.2023</t>
  </si>
  <si>
    <t>All Purpose Wheat Flour, Tropical Sweets, Tomato Sauce and Pipi Sweets</t>
  </si>
  <si>
    <t>Jetmark Traders</t>
  </si>
  <si>
    <t>Beers</t>
  </si>
  <si>
    <t>Tony West Ltd</t>
  </si>
  <si>
    <t>Liquour Purchase</t>
  </si>
  <si>
    <t>King's Choice</t>
  </si>
  <si>
    <t>Purchase of Wines</t>
  </si>
  <si>
    <t>Balance as at 19.05.2023 13.00HRS</t>
  </si>
  <si>
    <t>Balance as at 22.05.2023 10.30HRS</t>
  </si>
  <si>
    <t>Sugar 50kg, Pippi Sweets 2 boxes, other miscellaneous items</t>
  </si>
  <si>
    <t>Jetmark Traders / Visual Flames</t>
  </si>
  <si>
    <t>Beers (Not Yet Purchased)</t>
  </si>
  <si>
    <t>Cereals, Multipurpose Soap</t>
  </si>
  <si>
    <t>Neheny Investments Ltd</t>
  </si>
  <si>
    <t>Dried Sultanas, Breadcrumbs</t>
  </si>
  <si>
    <t>Carrefour - The Hub</t>
  </si>
  <si>
    <t>15Crates of Assorted Soft Drinks</t>
  </si>
  <si>
    <t>Fuel for The Truck and Van (Est. 80L Each)</t>
  </si>
  <si>
    <t>Kerarapon Service Station Shell</t>
  </si>
  <si>
    <t>Eggs (40 trays)</t>
  </si>
  <si>
    <t>HP Toner (2 pcs</t>
  </si>
  <si>
    <t>Vapor Technologies</t>
  </si>
  <si>
    <t>More Supplies from Jetmark Including Bales of Flour and More Sugar</t>
  </si>
  <si>
    <t>Water Bottle Refill</t>
  </si>
  <si>
    <t>Purefresh (Corky Kerubo)</t>
  </si>
  <si>
    <t>Additional Purchases of Kitchen and Pastry Items at Carrefour</t>
  </si>
  <si>
    <t>Disposable Items</t>
  </si>
  <si>
    <t>Keringet Water</t>
  </si>
  <si>
    <t>Keydrinks</t>
  </si>
  <si>
    <t>Balance as at 24.05.2023 12.30HRS</t>
  </si>
  <si>
    <t>Pastry Items (Not Purchased)</t>
  </si>
  <si>
    <t xml:space="preserve">Tuchu Cake Art	</t>
  </si>
  <si>
    <t>Housekeeping Products from Elex</t>
  </si>
  <si>
    <t>Elex products Ltd.</t>
  </si>
  <si>
    <t>Balance as at 25.05.2023 15.00HRS</t>
  </si>
  <si>
    <t>Bulbs for Rooms (Bathrooms)</t>
  </si>
  <si>
    <t>Janevictory</t>
  </si>
  <si>
    <t>Fish supplies</t>
  </si>
  <si>
    <t>Milk Purchase</t>
  </si>
  <si>
    <t>Meru Central Dairy Co-op</t>
  </si>
  <si>
    <t>Dry Goods Purchase</t>
  </si>
  <si>
    <t>Balance as at 29.05.2023 15.00HRS</t>
  </si>
  <si>
    <t>DoorMats</t>
  </si>
  <si>
    <t>Hand Paper Towel Dispenser</t>
  </si>
  <si>
    <t>Anko Retail Ltd</t>
  </si>
  <si>
    <t>Sodas + Dasani Water</t>
  </si>
  <si>
    <t>M.K CocaCola</t>
  </si>
  <si>
    <t xml:space="preserve">Keydrinks </t>
  </si>
  <si>
    <t>Balance as at 30.05.2023 15.00HRS</t>
  </si>
  <si>
    <t>DONE</t>
  </si>
  <si>
    <t>Anko Retail</t>
  </si>
  <si>
    <t>REASONS FOR SOME UNPAID ITEMS</t>
  </si>
  <si>
    <t>* Purchase of Pastry Items worth KES 1,800</t>
  </si>
  <si>
    <t>* Purchase of Dry Goods worth KES 19,000</t>
  </si>
  <si>
    <t>Balance as at 02.06.2023 14.00HRS</t>
  </si>
  <si>
    <t>Dry Goods Balances</t>
  </si>
  <si>
    <t>Purchase of Charcoal</t>
  </si>
  <si>
    <t>Muli Kalavi</t>
  </si>
  <si>
    <t>Candies and Sweets</t>
  </si>
  <si>
    <t>Soft Drinks</t>
  </si>
  <si>
    <t>50 Cartons of Mount Kenya Milk</t>
  </si>
  <si>
    <t>Purchase of Multipurpose Soap and Yellow Beans</t>
  </si>
  <si>
    <t>Neheny Investments</t>
  </si>
  <si>
    <t>Farmer's Choice Items</t>
  </si>
  <si>
    <t>NOTES</t>
  </si>
  <si>
    <t xml:space="preserve">Disposables </t>
  </si>
  <si>
    <t>Whole Fish</t>
  </si>
  <si>
    <t>JaneVictory</t>
  </si>
  <si>
    <t>Balance as at 06.06.2023 12.00HRS</t>
  </si>
  <si>
    <t>Bulbs @350 per piece * 50</t>
  </si>
  <si>
    <t>Carrefour for Screw type and Hardware and Lighting store for the 2 pin</t>
  </si>
  <si>
    <t>Milk 50 Cartons</t>
  </si>
  <si>
    <t>Meru Dairy Kawangware</t>
  </si>
  <si>
    <t>Fueling Food truck</t>
  </si>
  <si>
    <t>Total Kerarapon Station</t>
  </si>
  <si>
    <t>* Grindstar Packaging Items not yet purchased. Additional Items requested</t>
  </si>
  <si>
    <t>Purchases at Carrefour</t>
  </si>
  <si>
    <t>2</t>
  </si>
  <si>
    <t>3</t>
  </si>
  <si>
    <t>Soda and Dasani</t>
  </si>
  <si>
    <t>M.K. Cocacola</t>
  </si>
  <si>
    <t>4</t>
  </si>
  <si>
    <t>5</t>
  </si>
  <si>
    <t>Eggs</t>
  </si>
  <si>
    <t>* Milk &amp; Bulbs Not Purchased</t>
  </si>
  <si>
    <t>Balance as at 12.06.2023 12.00HRS</t>
  </si>
  <si>
    <t>Keringet Water Bottles</t>
  </si>
  <si>
    <t>Gas Refill LPG 1000kg</t>
  </si>
  <si>
    <t>* Bulbs Not Purchased</t>
  </si>
  <si>
    <t>*Purchases at Carrefour include: - Wheat Flour, Coffee, Sauces, Stationery,Cereals, Breadcrumbs, Baking Powder etc.</t>
  </si>
  <si>
    <t>6</t>
  </si>
  <si>
    <t>Water Refill</t>
  </si>
  <si>
    <t>Total</t>
  </si>
  <si>
    <t>Purefresh</t>
  </si>
  <si>
    <t>7</t>
  </si>
  <si>
    <t>1</t>
  </si>
  <si>
    <t>Printer Ink</t>
  </si>
  <si>
    <t>POS Systems for Ruaraka with Thermal Printer</t>
  </si>
  <si>
    <t>8</t>
  </si>
  <si>
    <t>Pending Payment for Milk Purchases</t>
  </si>
  <si>
    <t>Irene Gatwiri (Fairdeal)</t>
  </si>
  <si>
    <t>9</t>
  </si>
  <si>
    <t>2 Thermal Printers. Onefor Kitchen and One for Ruaraka</t>
  </si>
  <si>
    <t>Most Urgent</t>
  </si>
  <si>
    <t>Water Bottles</t>
  </si>
  <si>
    <t>Bulk Purchase of Milk (150 cartons)</t>
  </si>
  <si>
    <t>Meru Dairy Co-op Main Branch</t>
  </si>
  <si>
    <t>Alcohol and Energy Drinks</t>
  </si>
  <si>
    <t>Tony West</t>
  </si>
  <si>
    <t>Advances for Chef Emmanuel Lang'at</t>
  </si>
  <si>
    <t>M.K. Coca Cola</t>
  </si>
  <si>
    <t>Purchase of Soda, Minute Maid, Dasani Water and Pet Sodas and Energy Drinks</t>
  </si>
  <si>
    <t>Additions to PettyCash Request of 12.06.2023</t>
  </si>
  <si>
    <t>Eggs - 40 trays</t>
  </si>
  <si>
    <t>Airtime for Employees</t>
  </si>
  <si>
    <t>Safaricom</t>
  </si>
  <si>
    <t>Employees Salary Amendment</t>
  </si>
  <si>
    <t>Supplier / Beneficiary</t>
  </si>
  <si>
    <t>Tony Ambacka and Franklin Indula</t>
  </si>
  <si>
    <t xml:space="preserve"> PettyCash Request of 16.06.2023</t>
  </si>
  <si>
    <t>Capons (150pcs)</t>
  </si>
  <si>
    <t>Dikuku Suppliers</t>
  </si>
  <si>
    <t>Alcohol and Wines</t>
  </si>
  <si>
    <t>Dry Goods (Sweets)</t>
  </si>
  <si>
    <t>Carefour</t>
  </si>
  <si>
    <t>Dry Goods (Spices, etc.)</t>
  </si>
  <si>
    <t>Carrefour dry goods purchase</t>
  </si>
  <si>
    <t>Carrefour The Hub</t>
  </si>
  <si>
    <t xml:space="preserve">Keringet </t>
  </si>
  <si>
    <t>Kienyeji Chicken</t>
  </si>
  <si>
    <t>Timothy Ndegwa</t>
  </si>
  <si>
    <t xml:space="preserve"> PettyCash Request of 19.06.2023</t>
  </si>
  <si>
    <t>Service and Fuel for Food Truck</t>
  </si>
  <si>
    <t>Total Energies</t>
  </si>
  <si>
    <t>Purchase of Goat Meat</t>
  </si>
  <si>
    <t>Galtawq Supplies</t>
  </si>
  <si>
    <t>Purchase of Multipurpose Soap</t>
  </si>
  <si>
    <t>Neheny Investment</t>
  </si>
  <si>
    <t>Purchase of Capons</t>
  </si>
  <si>
    <t>Dikuku Supplies</t>
  </si>
  <si>
    <t>David Mungai</t>
  </si>
  <si>
    <t>Purchase of Extensions</t>
  </si>
  <si>
    <t>Purchase of Disposables</t>
  </si>
  <si>
    <t xml:space="preserve"> PettyCash Request of 20.06.2023</t>
  </si>
  <si>
    <t>Current Balance</t>
  </si>
  <si>
    <t>Purchase of Sparkling Water + Dasani Water</t>
  </si>
  <si>
    <t xml:space="preserve">Dry Goods additions </t>
  </si>
  <si>
    <t xml:space="preserve">60L Sufurias </t>
  </si>
  <si>
    <t>Kamkunji (David)</t>
  </si>
  <si>
    <t>Purchase of Milk 100 Cartons</t>
  </si>
  <si>
    <t>Meru Central Dairy</t>
  </si>
  <si>
    <t xml:space="preserve">Dry Goods </t>
  </si>
  <si>
    <t>Karen Provision &amp; Carrefour</t>
  </si>
  <si>
    <t xml:space="preserve">Sodas </t>
  </si>
  <si>
    <t>Tissue paper Holders</t>
  </si>
  <si>
    <t xml:space="preserve"> PettyCash Request of 21.06.2023</t>
  </si>
  <si>
    <t>Marge Hardware Store</t>
  </si>
  <si>
    <t xml:space="preserve"> PettyCash Request of 22.06.2023</t>
  </si>
  <si>
    <t>meat Items</t>
  </si>
  <si>
    <t>Total Bulk Gas 1000kg</t>
  </si>
  <si>
    <t>Drinks and Juices</t>
  </si>
  <si>
    <t>King's Choice Wines</t>
  </si>
  <si>
    <t>MK Coca Cola</t>
  </si>
  <si>
    <t>Fuel for Van</t>
  </si>
  <si>
    <t>10</t>
  </si>
  <si>
    <t xml:space="preserve">Purefresh </t>
  </si>
  <si>
    <t>Balance</t>
  </si>
  <si>
    <t>Whole Fish and Fish Fillet</t>
  </si>
  <si>
    <t>Jane Victory</t>
  </si>
  <si>
    <t>Sodas</t>
  </si>
  <si>
    <t>Tuchu Cake Arts</t>
  </si>
  <si>
    <t>Disposables</t>
  </si>
  <si>
    <t>Wines + Beer Cans</t>
  </si>
  <si>
    <t>Balozi Beers</t>
  </si>
  <si>
    <t>Multipurpose Soap</t>
  </si>
  <si>
    <t>Milk</t>
  </si>
  <si>
    <t>Capons</t>
  </si>
  <si>
    <t>Mutton</t>
  </si>
  <si>
    <t>Simon Riyes</t>
  </si>
  <si>
    <t xml:space="preserve"> PettyCash Request of 26.06.2023</t>
  </si>
  <si>
    <t>Additions to Petty Cash Request of 26.06.2023</t>
  </si>
  <si>
    <t>Carrefour Purchases</t>
  </si>
  <si>
    <t>MK Coca Cola Distributors</t>
  </si>
  <si>
    <t>10 Crates of Soda, Keringet and Dasani Water Bottles</t>
  </si>
  <si>
    <t>Petty Cash Request 29.06.2023</t>
  </si>
  <si>
    <t>Yellow Beans</t>
  </si>
  <si>
    <t>Purefresh Water Refill</t>
  </si>
  <si>
    <t>Water Refill 15 bottles</t>
  </si>
  <si>
    <t>Lorenzetti Shower Head * 2</t>
  </si>
  <si>
    <t>Marge Hardware Ltd</t>
  </si>
  <si>
    <t>Charcoal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</si>
</sst>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KES&quot;\ * #,##0.00_);_(&quot;KES&quot;\ * \(#,##0.00\);_(&quot;KES&quot;\ * &quot;-&quot;??_);_(@_)"/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44" fontId="0" fillId="0" borderId="0" xfId="1" applyFont="1"/>
    <xf numFmtId="44" fontId="0" fillId="0" borderId="0" xfId="1" applyFont="1" applyFill="1"/>
    <xf numFmtId="0" fontId="2" fillId="0" borderId="0" xfId="0" applyFont="1"/>
    <xf numFmtId="0" fontId="3" fillId="0" borderId="0" xfId="0" applyFont="1"/>
    <xf numFmtId="44" fontId="3" fillId="0" borderId="0" xfId="1" applyFont="1" applyFill="1"/>
    <xf numFmtId="44" fontId="3" fillId="0" borderId="0" xfId="1" applyFont="1" applyAlignment="1"/>
    <xf numFmtId="0" fontId="0" fillId="0" borderId="0" xfId="0" applyAlignment="1">
      <alignment wrapText="1"/>
    </xf>
    <xf numFmtId="44" fontId="3" fillId="0" borderId="0" xfId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1" applyFont="1" applyFill="1" applyAlignment="1">
      <alignment wrapText="1"/>
    </xf>
    <xf numFmtId="44" fontId="0" fillId="0" borderId="0" xfId="1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4" fillId="0" borderId="1" xfId="2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/>
    <xf numFmtId="0" fontId="0" fillId="0" borderId="4" xfId="0" applyBorder="1"/>
    <xf numFmtId="44" fontId="0" fillId="0" borderId="4" xfId="1" applyFont="1" applyBorder="1" applyAlignment="1"/>
    <xf numFmtId="0" fontId="0" fillId="0" borderId="5" xfId="0" applyBorder="1"/>
    <xf numFmtId="0" fontId="0" fillId="0" borderId="6" xfId="0" applyBorder="1" applyAlignment="1">
      <alignment vertical="top"/>
    </xf>
    <xf numFmtId="44" fontId="0" fillId="0" borderId="1" xfId="1" applyFont="1" applyBorder="1" applyAlignment="1">
      <alignment vertical="top"/>
    </xf>
    <xf numFmtId="0" fontId="4" fillId="0" borderId="1" xfId="0" applyFont="1" applyBorder="1" applyAlignment="1">
      <alignment vertical="top"/>
    </xf>
    <xf numFmtId="44" fontId="4" fillId="0" borderId="1" xfId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44" fontId="3" fillId="0" borderId="8" xfId="1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2" borderId="6" xfId="3" applyBorder="1" applyAlignment="1">
      <alignment vertical="top"/>
    </xf>
    <xf numFmtId="44" fontId="4" fillId="0" borderId="1" xfId="1" applyFont="1" applyBorder="1" applyAlignment="1">
      <alignment vertical="top"/>
    </xf>
    <xf numFmtId="0" fontId="6" fillId="3" borderId="6" xfId="3" applyFont="1" applyFill="1" applyBorder="1" applyAlignment="1">
      <alignment vertical="top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top"/>
    </xf>
    <xf numFmtId="0" fontId="0" fillId="0" borderId="2" xfId="0" applyBorder="1" applyAlignment="1">
      <alignment vertical="top" wrapText="1"/>
    </xf>
    <xf numFmtId="44" fontId="0" fillId="0" borderId="3" xfId="1" applyFont="1" applyBorder="1"/>
    <xf numFmtId="44" fontId="0" fillId="0" borderId="4" xfId="1" applyFont="1" applyBorder="1"/>
    <xf numFmtId="44" fontId="0" fillId="0" borderId="5" xfId="1" applyFont="1" applyBorder="1"/>
    <xf numFmtId="44" fontId="6" fillId="3" borderId="6" xfId="1" applyFont="1" applyFill="1" applyBorder="1" applyAlignment="1">
      <alignment vertical="top"/>
    </xf>
    <xf numFmtId="44" fontId="0" fillId="0" borderId="1" xfId="1" applyFont="1" applyBorder="1" applyAlignment="1">
      <alignment vertical="top" wrapText="1"/>
    </xf>
    <xf numFmtId="44" fontId="0" fillId="0" borderId="2" xfId="1" applyFont="1" applyBorder="1" applyAlignment="1">
      <alignment vertical="top"/>
    </xf>
    <xf numFmtId="44" fontId="0" fillId="0" borderId="6" xfId="1" applyFont="1" applyBorder="1" applyAlignment="1">
      <alignment vertical="top"/>
    </xf>
    <xf numFmtId="44" fontId="0" fillId="0" borderId="2" xfId="1" applyFont="1" applyBorder="1" applyAlignment="1">
      <alignment vertical="top" wrapText="1"/>
    </xf>
    <xf numFmtId="44" fontId="2" fillId="0" borderId="7" xfId="1" applyFont="1" applyBorder="1" applyAlignment="1">
      <alignment vertical="top"/>
    </xf>
    <xf numFmtId="44" fontId="3" fillId="0" borderId="8" xfId="1" applyFont="1" applyBorder="1" applyAlignment="1">
      <alignment vertical="top"/>
    </xf>
    <xf numFmtId="44" fontId="2" fillId="0" borderId="9" xfId="1" applyFont="1" applyBorder="1" applyAlignment="1">
      <alignment vertical="top"/>
    </xf>
    <xf numFmtId="49" fontId="6" fillId="3" borderId="6" xfId="1" applyNumberFormat="1" applyFont="1" applyFill="1" applyBorder="1" applyAlignment="1">
      <alignment vertical="top"/>
    </xf>
    <xf numFmtId="0" fontId="4" fillId="0" borderId="0" xfId="0" applyFont="1"/>
    <xf numFmtId="0" fontId="0" fillId="0" borderId="1" xfId="0" applyBorder="1"/>
    <xf numFmtId="44" fontId="0" fillId="0" borderId="1" xfId="0" applyNumberFormat="1" applyBorder="1"/>
    <xf numFmtId="0" fontId="4" fillId="0" borderId="1" xfId="0" applyFont="1" applyBorder="1"/>
    <xf numFmtId="44" fontId="4" fillId="0" borderId="1" xfId="0" applyNumberFormat="1" applyFont="1" applyBorder="1"/>
    <xf numFmtId="0" fontId="0" fillId="6" borderId="0" xfId="0" applyFill="1"/>
    <xf numFmtId="44" fontId="0" fillId="0" borderId="0" xfId="1" applyFont="1" applyAlignment="1">
      <alignment vertical="top"/>
    </xf>
    <xf numFmtId="44" fontId="0" fillId="0" borderId="3" xfId="1" applyFont="1" applyBorder="1" applyAlignment="1">
      <alignment vertical="top"/>
    </xf>
    <xf numFmtId="44" fontId="0" fillId="0" borderId="4" xfId="1" applyFont="1" applyBorder="1" applyAlignment="1">
      <alignment vertical="top"/>
    </xf>
    <xf numFmtId="44" fontId="0" fillId="0" borderId="5" xfId="1" applyFont="1" applyBorder="1" applyAlignment="1">
      <alignment vertical="top"/>
    </xf>
    <xf numFmtId="0" fontId="0" fillId="6" borderId="0" xfId="0" applyFill="1" applyAlignment="1">
      <alignment vertical="top"/>
    </xf>
    <xf numFmtId="0" fontId="0" fillId="0" borderId="0" xfId="0" applyAlignment="1">
      <alignment vertical="top" wrapText="1"/>
    </xf>
    <xf numFmtId="0" fontId="6" fillId="6" borderId="0" xfId="0" applyFont="1" applyFill="1" applyAlignment="1">
      <alignment vertical="top"/>
    </xf>
    <xf numFmtId="44" fontId="3" fillId="0" borderId="0" xfId="1" applyFont="1" applyAlignment="1">
      <alignment vertical="top"/>
    </xf>
    <xf numFmtId="44" fontId="2" fillId="0" borderId="1" xfId="1" applyFont="1" applyBorder="1" applyAlignment="1">
      <alignment vertical="top"/>
    </xf>
    <xf numFmtId="44" fontId="3" fillId="0" borderId="1" xfId="1" applyFont="1" applyBorder="1" applyAlignment="1">
      <alignment vertical="top"/>
    </xf>
    <xf numFmtId="44" fontId="3" fillId="0" borderId="1" xfId="1" applyFont="1" applyFill="1" applyBorder="1" applyAlignment="1">
      <alignment vertical="top"/>
    </xf>
    <xf numFmtId="0" fontId="10" fillId="0" borderId="0" xfId="0" applyFont="1"/>
    <xf numFmtId="44" fontId="0" fillId="0" borderId="1" xfId="4" applyFont="1" applyBorder="1" applyAlignment="1">
      <alignment vertical="top"/>
    </xf>
    <xf numFmtId="44" fontId="4" fillId="0" borderId="1" xfId="4" applyFont="1" applyFill="1" applyBorder="1" applyAlignment="1">
      <alignment vertical="top"/>
    </xf>
    <xf numFmtId="44" fontId="4" fillId="0" borderId="1" xfId="4" applyFont="1" applyBorder="1" applyAlignment="1">
      <alignment vertical="top"/>
    </xf>
    <xf numFmtId="44" fontId="6" fillId="3" borderId="6" xfId="4" applyFont="1" applyFill="1" applyBorder="1" applyAlignment="1">
      <alignment vertical="top"/>
    </xf>
    <xf numFmtId="44" fontId="0" fillId="0" borderId="1" xfId="4" applyFont="1" applyBorder="1" applyAlignment="1">
      <alignment vertical="top" wrapText="1"/>
    </xf>
    <xf numFmtId="44" fontId="0" fillId="0" borderId="2" xfId="4" applyFont="1" applyBorder="1" applyAlignment="1">
      <alignment vertical="top"/>
    </xf>
    <xf numFmtId="44" fontId="0" fillId="0" borderId="2" xfId="4" applyFont="1" applyBorder="1" applyAlignment="1">
      <alignment vertical="top" wrapText="1"/>
    </xf>
    <xf numFmtId="49" fontId="6" fillId="3" borderId="6" xfId="4" applyNumberFormat="1" applyFont="1" applyFill="1" applyBorder="1" applyAlignment="1">
      <alignment vertical="top"/>
    </xf>
    <xf numFmtId="44" fontId="0" fillId="0" borderId="0" xfId="4" applyFont="1" applyAlignment="1">
      <alignment vertical="top"/>
    </xf>
    <xf numFmtId="44" fontId="0" fillId="0" borderId="3" xfId="4" applyFont="1" applyBorder="1" applyAlignment="1">
      <alignment vertical="top"/>
    </xf>
    <xf numFmtId="44" fontId="0" fillId="0" borderId="4" xfId="4" applyFont="1" applyBorder="1" applyAlignment="1">
      <alignment vertical="top"/>
    </xf>
    <xf numFmtId="44" fontId="0" fillId="0" borderId="5" xfId="4" applyFont="1" applyBorder="1" applyAlignment="1">
      <alignment vertical="top"/>
    </xf>
    <xf numFmtId="44" fontId="3" fillId="0" borderId="0" xfId="4" applyFont="1" applyAlignment="1">
      <alignment vertical="top"/>
    </xf>
    <xf numFmtId="44" fontId="2" fillId="0" borderId="1" xfId="4" applyFont="1" applyBorder="1" applyAlignment="1">
      <alignment vertical="top"/>
    </xf>
    <xf numFmtId="44" fontId="3" fillId="0" borderId="1" xfId="4" applyFont="1" applyBorder="1" applyAlignment="1">
      <alignment vertical="top"/>
    </xf>
    <xf numFmtId="44" fontId="3" fillId="0" borderId="1" xfId="4" applyFont="1" applyFill="1" applyBorder="1" applyAlignment="1">
      <alignment vertical="top"/>
    </xf>
    <xf numFmtId="44" fontId="6" fillId="3" borderId="7" xfId="4" applyFont="1" applyFill="1" applyBorder="1" applyAlignment="1">
      <alignment vertical="top"/>
    </xf>
    <xf numFmtId="44" fontId="0" fillId="0" borderId="8" xfId="4" applyFont="1" applyBorder="1" applyAlignment="1">
      <alignment vertical="top" wrapText="1"/>
    </xf>
    <xf numFmtId="44" fontId="4" fillId="0" borderId="8" xfId="4" applyFont="1" applyBorder="1" applyAlignment="1">
      <alignment vertical="top"/>
    </xf>
    <xf numFmtId="44" fontId="0" fillId="0" borderId="9" xfId="4" applyFont="1" applyBorder="1" applyAlignment="1">
      <alignment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44" fontId="2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44" fontId="2" fillId="0" borderId="0" xfId="1" applyFont="1" applyAlignment="1">
      <alignment horizontal="center" vertical="top"/>
    </xf>
    <xf numFmtId="44" fontId="3" fillId="0" borderId="0" xfId="1" applyFont="1" applyAlignment="1">
      <alignment horizontal="center" vertical="top"/>
    </xf>
    <xf numFmtId="44" fontId="8" fillId="0" borderId="0" xfId="1" applyFont="1" applyAlignment="1">
      <alignment horizontal="center" vertical="top"/>
    </xf>
    <xf numFmtId="44" fontId="9" fillId="0" borderId="0" xfId="1" applyFont="1" applyAlignment="1">
      <alignment horizontal="center" vertical="top"/>
    </xf>
    <xf numFmtId="44" fontId="9" fillId="0" borderId="0" xfId="4" applyFont="1" applyAlignment="1">
      <alignment horizontal="center" vertical="top"/>
    </xf>
    <xf numFmtId="44" fontId="3" fillId="0" borderId="0" xfId="4" applyFont="1" applyAlignment="1">
      <alignment horizontal="center" vertical="top"/>
    </xf>
  </cellXfs>
  <cellStyles count="5">
    <cellStyle name="Comma 2" xfId="2" xr:uid="{F4B0AB36-B948-43FF-8CA0-F756BBDCA801}"/>
    <cellStyle name="Currency" xfId="1" builtinId="4"/>
    <cellStyle name="Currency 2" xfId="4" xr:uid="{488B5285-C1D5-41B4-908B-CCA98F9D44E8}"/>
    <cellStyle name="Neutral" xfId="3" builtinId="28"/>
    <cellStyle name="Normal" xfId="0" builtinId="0"/>
  </cellStyles>
  <dxfs count="212"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02A39-83A1-4751-8260-24B768526827}" name="Table1" displayName="Table1" ref="A4:D17" totalsRowShown="0" headerRowCellStyle="Normal" dataCellStyle="Normal">
  <autoFilter ref="A4:D17" xr:uid="{86202A39-83A1-4751-8260-24B768526827}"/>
  <tableColumns count="4">
    <tableColumn id="1" xr3:uid="{9D661026-D2E5-47ED-8457-18449591AE3A}" name="No." dataCellStyle="Normal"/>
    <tableColumn id="2" xr3:uid="{3D0B437F-CB65-46AA-A838-53A488C3175D}" name="Description" dataCellStyle="Normal"/>
    <tableColumn id="3" xr3:uid="{75D90139-22AF-44D9-86D9-BAE123EC7258}" name="Budgeted Amount" dataCellStyle="Currency"/>
    <tableColumn id="4" xr3:uid="{6EA4AF2A-9C47-4CE5-A12C-F2B7E216444B}" name="Supplier" dataCellStyle="Norma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ECF416-17F1-40D4-8BBD-E9A4A839825F}" name="Table134567891011" displayName="Table134567891011" ref="A4:D14" totalsRowShown="0" headerRowDxfId="160" dataDxfId="158" headerRowBorderDxfId="159" tableBorderDxfId="157" totalsRowBorderDxfId="156" headerRowCellStyle="Normal" dataCellStyle="Normal">
  <autoFilter ref="A4:D14" xr:uid="{D7ECF416-17F1-40D4-8BBD-E9A4A839825F}"/>
  <tableColumns count="4">
    <tableColumn id="1" xr3:uid="{95696A64-4E5B-4FB5-A8A5-1BAD6D665954}" name="No." dataDxfId="155" dataCellStyle="Normal"/>
    <tableColumn id="2" xr3:uid="{3009BCE1-D16B-4184-8534-3F51B6159DD0}" name="Description" dataDxfId="154" dataCellStyle="Normal"/>
    <tableColumn id="3" xr3:uid="{D46AE03C-3BAA-4E21-81F5-E2584C75E7B7}" name="Budgeted Amount" dataDxfId="153" dataCellStyle="Currency"/>
    <tableColumn id="4" xr3:uid="{D1AB060C-DBEE-430F-88B4-F82A9A4941BE}" name="Supplier" dataDxfId="152" dataCellStyle="Normal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5A97F2-09B0-4B14-B3D9-3AC8B548D66A}" name="Table13456789101112" displayName="Table13456789101112" ref="A4:D14" totalsRowShown="0" headerRowDxfId="151" dataDxfId="149" headerRowBorderDxfId="150" tableBorderDxfId="148" totalsRowBorderDxfId="147" headerRowCellStyle="Normal" dataCellStyle="Normal">
  <autoFilter ref="A4:D14" xr:uid="{FA5A97F2-09B0-4B14-B3D9-3AC8B548D66A}"/>
  <tableColumns count="4">
    <tableColumn id="1" xr3:uid="{ADADE346-9062-4394-9A97-401F4995A671}" name="No." dataDxfId="146" dataCellStyle="Normal"/>
    <tableColumn id="2" xr3:uid="{2EFEA384-8D96-4B8D-A454-FFB6D42E5A99}" name="Description" dataDxfId="145" dataCellStyle="Normal"/>
    <tableColumn id="3" xr3:uid="{3346C87A-E621-4D6D-A88A-C01E5E86E0FC}" name="Budgeted Amount" dataDxfId="144" dataCellStyle="Currency"/>
    <tableColumn id="4" xr3:uid="{7B133257-D770-468A-9E9C-122B745EB1FF}" name="Supplier" dataDxfId="143" dataCellStyle="Normal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51668D-0894-4043-95FB-31038ECD7BEA}" name="Table1345678910111213" displayName="Table1345678910111213" ref="A4:D14" totalsRowShown="0" headerRowDxfId="142" dataDxfId="140" headerRowBorderDxfId="141" tableBorderDxfId="139" totalsRowBorderDxfId="138" headerRowCellStyle="Normal" dataCellStyle="Normal">
  <autoFilter ref="A4:D14" xr:uid="{AE51668D-0894-4043-95FB-31038ECD7BEA}"/>
  <tableColumns count="4">
    <tableColumn id="1" xr3:uid="{391BFFF6-9AC7-4931-ADF6-10597EC72EDF}" name="No." dataDxfId="137" dataCellStyle="Normal"/>
    <tableColumn id="2" xr3:uid="{4CA62B41-67AC-470E-85B4-D964B9F4353C}" name="Description" dataDxfId="136" dataCellStyle="Normal"/>
    <tableColumn id="3" xr3:uid="{A575E1AF-582B-402E-B931-A358F03D30BD}" name="Budgeted Amount" dataDxfId="135" dataCellStyle="Currency"/>
    <tableColumn id="4" xr3:uid="{EED4A2D1-1157-4DDC-B681-348888D6D10D}" name="Supplier" dataDxfId="134" dataCellStyle="Normal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333F124-976D-4849-A9E1-76F8D571F2F5}" name="Table134567891011121314" displayName="Table134567891011121314" ref="A4:D14" totalsRowShown="0" headerRowDxfId="133" dataDxfId="131" headerRowBorderDxfId="132" tableBorderDxfId="130" totalsRowBorderDxfId="129" headerRowCellStyle="Normal" dataCellStyle="Normal">
  <autoFilter ref="A4:D14" xr:uid="{7333F124-976D-4849-A9E1-76F8D571F2F5}"/>
  <tableColumns count="4">
    <tableColumn id="1" xr3:uid="{D00C116E-FA73-495E-BA6E-BF2E9F50C75F}" name="No." dataDxfId="128" dataCellStyle="Normal"/>
    <tableColumn id="2" xr3:uid="{4B49469A-C5E3-45D0-9BC4-E15903787308}" name="Description" dataDxfId="127" dataCellStyle="Normal"/>
    <tableColumn id="3" xr3:uid="{A3771FC7-45CA-444A-9A14-453F6CB07E2F}" name="Budgeted Amount" dataDxfId="126" dataCellStyle="Currency"/>
    <tableColumn id="4" xr3:uid="{D7F46C2D-6168-4987-AF04-0E5EB604A5C6}" name="Supplier" dataDxfId="125" dataCellStyle="Normal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B079EA2-51E3-4F38-8CA7-0537E6742451}" name="Table13456789101112131415" displayName="Table13456789101112131415" ref="A4:D14" totalsRowShown="0" headerRowDxfId="124" dataDxfId="122" headerRowBorderDxfId="123" tableBorderDxfId="121" totalsRowBorderDxfId="120" headerRowCellStyle="Normal" dataCellStyle="Normal">
  <autoFilter ref="A4:D14" xr:uid="{9B079EA2-51E3-4F38-8CA7-0537E6742451}"/>
  <tableColumns count="4">
    <tableColumn id="1" xr3:uid="{FB39734D-4E5C-4D16-A251-710EDCFDC826}" name="No." dataDxfId="119" dataCellStyle="Normal"/>
    <tableColumn id="2" xr3:uid="{D1E8ED93-8249-4231-A95D-AC9ED4A1937D}" name="Description" dataDxfId="118" dataCellStyle="Normal"/>
    <tableColumn id="3" xr3:uid="{19DD633B-3CD7-4EE0-BF90-7C3372B74B2B}" name="Budgeted Amount" dataDxfId="117" dataCellStyle="Currency"/>
    <tableColumn id="4" xr3:uid="{D5AA4670-D9FC-42E3-83DE-46125E079E78}" name="Supplier" dataDxfId="116" dataCellStyle="Normal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11E31F-6CBE-4AB5-8CB3-23B53E6A2CC3}" name="Table1345678910111213141516" displayName="Table1345678910111213141516" ref="A4:D14" totalsRowShown="0" headerRowDxfId="115" dataDxfId="113" headerRowBorderDxfId="114" tableBorderDxfId="112" totalsRowBorderDxfId="111" headerRowCellStyle="Currency" dataCellStyle="Currency">
  <autoFilter ref="A4:D14" xr:uid="{AC11E31F-6CBE-4AB5-8CB3-23B53E6A2CC3}"/>
  <tableColumns count="4">
    <tableColumn id="1" xr3:uid="{CCD668B5-FF95-46EE-AA4E-2AE3D7E8A227}" name="No." dataDxfId="110" dataCellStyle="Currency"/>
    <tableColumn id="2" xr3:uid="{E27834CB-7FE2-4869-BBBF-DDEBA15E269F}" name="Description" dataDxfId="109" dataCellStyle="Currency"/>
    <tableColumn id="3" xr3:uid="{FE967682-DC56-419B-BC0F-5ECD093B593A}" name="Budgeted Amount" dataDxfId="108" dataCellStyle="Currency"/>
    <tableColumn id="4" xr3:uid="{8A9C94C0-57A0-49F6-BCD1-5306E46ECB2B}" name="Supplier" dataDxfId="107" dataCellStyle="Currency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C242918-6423-4A59-AC69-0307145E95EE}" name="Table134567891011121314151617" displayName="Table134567891011121314151617" ref="A4:D20" totalsRowShown="0" headerRowDxfId="106" dataDxfId="104" headerRowBorderDxfId="105" tableBorderDxfId="103" totalsRowBorderDxfId="102" headerRowCellStyle="Currency" dataCellStyle="Currency">
  <autoFilter ref="A4:D20" xr:uid="{6C242918-6423-4A59-AC69-0307145E95EE}"/>
  <tableColumns count="4">
    <tableColumn id="1" xr3:uid="{2B89D6D9-8ED2-41BD-868C-561EBD00217D}" name="No." dataDxfId="101" dataCellStyle="Currency"/>
    <tableColumn id="2" xr3:uid="{7452FE8E-5960-4D4D-91B8-2B7A1CD01A1B}" name="Description" dataDxfId="100" dataCellStyle="Currency"/>
    <tableColumn id="3" xr3:uid="{F813C1E9-D4BA-4D6A-9619-A7FCBB7AAABA}" name="Budgeted Amount" dataDxfId="99" dataCellStyle="Currency"/>
    <tableColumn id="4" xr3:uid="{680D8F74-9355-48A1-979F-DBAB7C43D122}" name="Supplier" dataDxfId="98" dataCellStyle="Currency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2342370-5685-4C4D-BF4A-04907B3A7635}" name="Table13456789101112131415161718" displayName="Table13456789101112131415161718" ref="A4:D17" totalsRowShown="0" headerRowDxfId="97" dataDxfId="95" headerRowBorderDxfId="96" tableBorderDxfId="94" totalsRowBorderDxfId="93" headerRowCellStyle="Currency" dataCellStyle="Currency">
  <autoFilter ref="A4:D17" xr:uid="{A2342370-5685-4C4D-BF4A-04907B3A7635}"/>
  <tableColumns count="4">
    <tableColumn id="1" xr3:uid="{4CB15E73-E0D1-43D4-AE70-3D7F282E7F25}" name="No." dataDxfId="92" dataCellStyle="Currency"/>
    <tableColumn id="2" xr3:uid="{88F223D8-978F-4DAF-BD0F-D533ECD1B6F5}" name="Description" dataDxfId="91" dataCellStyle="Currency"/>
    <tableColumn id="3" xr3:uid="{EF6DC04C-2EA2-4D15-B263-A8A48F311290}" name="Budgeted Amount" dataDxfId="90" dataCellStyle="Currency"/>
    <tableColumn id="4" xr3:uid="{7949AC40-1B7B-4BD2-8E8C-2BF4E22E61EE}" name="Supplier / Beneficiary" dataDxfId="89" dataCellStyle="Currency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66A7C20-B149-468C-9D9A-C6A191C5E5C3}" name="Table1345678910111213141516171819" displayName="Table1345678910111213141516171819" ref="A4:D17" totalsRowShown="0" headerRowDxfId="88" dataDxfId="86" headerRowBorderDxfId="87" tableBorderDxfId="85" totalsRowBorderDxfId="84" headerRowCellStyle="Currency" dataCellStyle="Currency">
  <autoFilter ref="A4:D17" xr:uid="{C66A7C20-B149-468C-9D9A-C6A191C5E5C3}"/>
  <tableColumns count="4">
    <tableColumn id="1" xr3:uid="{F8CDEE89-7F0A-49B6-AF2F-4121282683F1}" name="No." dataDxfId="83" dataCellStyle="Currency"/>
    <tableColumn id="2" xr3:uid="{705EAD79-FE0D-4290-A31A-D7B9CE9B4BC1}" name="Description" dataDxfId="82" dataCellStyle="Currency"/>
    <tableColumn id="3" xr3:uid="{1A2CC80E-A2BA-4F36-B257-DD6338CAA6A6}" name="Budgeted Amount" dataDxfId="81" dataCellStyle="Currency"/>
    <tableColumn id="4" xr3:uid="{ADE77ED1-5101-47C9-9A59-198E48956AC4}" name="Supplier / Beneficiary" dataDxfId="80" dataCellStyle="Currency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01C6AC3-19E9-4290-B2DE-D8098B13FE08}" name="Table134567891011121314151617181920" displayName="Table134567891011121314151617181920" ref="A4:D17" totalsRowShown="0" headerRowDxfId="79" dataDxfId="77" headerRowBorderDxfId="78" tableBorderDxfId="76" totalsRowBorderDxfId="75" headerRowCellStyle="Currency" dataCellStyle="Currency">
  <autoFilter ref="A4:D17" xr:uid="{A01C6AC3-19E9-4290-B2DE-D8098B13FE08}"/>
  <tableColumns count="4">
    <tableColumn id="1" xr3:uid="{F0665308-AD9B-4BB6-83C7-77A9BCB122BB}" name="No." dataDxfId="74" dataCellStyle="Currency"/>
    <tableColumn id="2" xr3:uid="{AAA9BBCA-BDA9-4E9A-929A-23D844593C7A}" name="Description" dataDxfId="73" dataCellStyle="Currency"/>
    <tableColumn id="3" xr3:uid="{3C5F3212-E752-4F94-BCB0-41280D792376}" name="Budgeted Amount" dataDxfId="72" dataCellStyle="Currency"/>
    <tableColumn id="4" xr3:uid="{93676098-9827-4104-B4FF-9B8A10F00ED2}" name="Supplier / Beneficiary" dataDxfId="71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928466-F1CB-4C50-9360-08DF8FE83204}" name="Table13" displayName="Table13" ref="A4:D13" totalsRowShown="0" headerRowCellStyle="Normal" dataCellStyle="Normal">
  <autoFilter ref="A4:D13" xr:uid="{13928466-F1CB-4C50-9360-08DF8FE83204}"/>
  <tableColumns count="4">
    <tableColumn id="1" xr3:uid="{1C2C30D1-F87A-4711-92AD-BFA805D1EF98}" name="No." dataCellStyle="Normal"/>
    <tableColumn id="2" xr3:uid="{355ACD84-FC88-4B17-9FF8-66045F5E30EE}" name="Description" dataCellStyle="Normal"/>
    <tableColumn id="3" xr3:uid="{841F65A0-7B99-4826-A316-DD106C228F11}" name="Budgeted Amount" dataCellStyle="Currency"/>
    <tableColumn id="4" xr3:uid="{1C459BED-BB70-4413-90B3-77BAEB84B362}" name="Supplier" dataCellStyle="Normal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F416EDE-72F5-4A60-B98B-D8D18F3AC039}" name="Table13456789101112131415161718192021" displayName="Table13456789101112131415161718192021" ref="A5:D18" totalsRowShown="0" headerRowDxfId="70" dataDxfId="68" headerRowBorderDxfId="69" tableBorderDxfId="67" totalsRowBorderDxfId="66" headerRowCellStyle="Currency" dataCellStyle="Currency">
  <autoFilter ref="A5:D18" xr:uid="{6F416EDE-72F5-4A60-B98B-D8D18F3AC039}"/>
  <tableColumns count="4">
    <tableColumn id="1" xr3:uid="{6B9CE2BC-D9EA-41A4-9351-7992046611F6}" name="No." dataDxfId="65" dataCellStyle="Currency"/>
    <tableColumn id="2" xr3:uid="{C35784B1-8949-4DD6-B1CA-96BC5709F141}" name="Description" dataDxfId="64" dataCellStyle="Currency"/>
    <tableColumn id="3" xr3:uid="{294E6F1D-C038-46B3-B59B-4137B095D970}" name="Budgeted Amount" dataDxfId="63" dataCellStyle="Currency"/>
    <tableColumn id="4" xr3:uid="{E38E3282-3F1B-43BB-8CA4-3554FF64605F}" name="Supplier / Beneficiary" dataDxfId="62" dataCellStyle="Currency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CA96052-8488-4F12-9BD7-C9DB8408AED6}" name="Table134567891011121314151617181922" displayName="Table134567891011121314151617181922" ref="A4:D17" totalsRowShown="0" headerRowDxfId="61" dataDxfId="59" headerRowBorderDxfId="60" tableBorderDxfId="58" totalsRowBorderDxfId="57" headerRowCellStyle="Currency" dataCellStyle="Currency">
  <autoFilter ref="A4:D17" xr:uid="{7CA96052-8488-4F12-9BD7-C9DB8408AED6}"/>
  <tableColumns count="4">
    <tableColumn id="1" xr3:uid="{F07275E8-E7EE-4592-8996-C44ADF8E9F43}" name="No." dataDxfId="56" dataCellStyle="Currency"/>
    <tableColumn id="2" xr3:uid="{141D6EC4-CC8F-4B2A-A261-4AFC7B584B7F}" name="Description" dataDxfId="55" dataCellStyle="Currency"/>
    <tableColumn id="3" xr3:uid="{5A05C612-73B8-41FB-9AF2-FA90F04097A7}" name="Budgeted Amount" dataDxfId="54" dataCellStyle="Currency"/>
    <tableColumn id="4" xr3:uid="{AEFAB209-21AB-4315-A51F-E645B4FD2B9A}" name="Supplier / Beneficiary" dataDxfId="53" dataCellStyle="Currency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CF3649F-7D03-45D7-AD81-68CDD4B9ACF2}" name="Table13456789101112131415161718192223" displayName="Table13456789101112131415161718192223" ref="A4:D17" totalsRowShown="0" headerRowDxfId="52" dataDxfId="50" headerRowBorderDxfId="51" tableBorderDxfId="49" totalsRowBorderDxfId="48" headerRowCellStyle="Currency" dataCellStyle="Currency">
  <autoFilter ref="A4:D17" xr:uid="{9CF3649F-7D03-45D7-AD81-68CDD4B9ACF2}"/>
  <tableColumns count="4">
    <tableColumn id="1" xr3:uid="{72D407B1-8CF3-4D72-877F-00357038AEBC}" name="No." dataDxfId="47" dataCellStyle="Currency"/>
    <tableColumn id="2" xr3:uid="{0A8C625F-C821-4711-9014-3B640FA2C8EF}" name="Description" dataDxfId="46" dataCellStyle="Currency"/>
    <tableColumn id="3" xr3:uid="{E8DD2444-5EB7-4FB6-A73B-91FB86EA66CA}" name="Budgeted Amount" dataDxfId="45" dataCellStyle="Currency"/>
    <tableColumn id="4" xr3:uid="{90C48FD8-3AE0-4B91-A5ED-41AC694BBA30}" name="Supplier / Beneficiary" dataDxfId="44" dataCellStyle="Currency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EC71884-A690-4F61-9E58-978EE7871300}" name="Table1345678910111213141516171819222324" displayName="Table1345678910111213141516171819222324" ref="A4:D15" totalsRowShown="0" headerRowDxfId="43" dataDxfId="41" headerRowBorderDxfId="42" tableBorderDxfId="40" totalsRowBorderDxfId="39" headerRowCellStyle="Currency" dataCellStyle="Currency">
  <autoFilter ref="A4:D15" xr:uid="{1EC71884-A690-4F61-9E58-978EE7871300}"/>
  <tableColumns count="4">
    <tableColumn id="1" xr3:uid="{1D2141FA-1FB1-4541-A2C8-A81D7695EBED}" name="No." dataDxfId="38" dataCellStyle="Currency"/>
    <tableColumn id="2" xr3:uid="{D37908F0-0CE9-440B-B22C-599BA07D0576}" name="Description" dataDxfId="37" dataCellStyle="Currency"/>
    <tableColumn id="3" xr3:uid="{177BA7F2-2263-4380-83AD-3568268CAC8B}" name="Budgeted Amount" dataDxfId="36" dataCellStyle="Currency"/>
    <tableColumn id="4" xr3:uid="{635CA653-E2B4-4F8D-9113-344FAA3FF2D5}" name="Supplier / Beneficiary" dataDxfId="35" dataCellStyle="Currency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E90630-1929-45D0-8ACE-2BF7CD3D74AE}" name="Table27" displayName="Table27" ref="A4:D15" totalsRowShown="0" headerRowDxfId="34" headerRowBorderDxfId="33" tableBorderDxfId="32" totalsRowBorderDxfId="31" headerRowCellStyle="Currency 2">
  <autoFilter ref="A4:D15" xr:uid="{F8E90630-1929-45D0-8ACE-2BF7CD3D74AE}"/>
  <tableColumns count="4">
    <tableColumn id="1" xr3:uid="{951CF992-3EA2-4766-868C-3F2538C5A0FC}" name="No." dataDxfId="30" dataCellStyle="Currency 2"/>
    <tableColumn id="2" xr3:uid="{08E53F91-0077-4920-B271-21ABB460B77B}" name="Description" dataDxfId="29" dataCellStyle="Currency 2"/>
    <tableColumn id="3" xr3:uid="{D7407C85-3F88-45D5-9B90-9B84CB5CE02E}" name="Budgeted Amount" dataDxfId="28" dataCellStyle="Currency 2"/>
    <tableColumn id="4" xr3:uid="{BAF8FCF1-6858-49DA-833E-E788614D12A5}" name="Supplier / Beneficiary" dataDxfId="27" dataCellStyle="Currency 2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CC3E4D-8F58-4DC2-9232-54DA0237EC4E}" name="Table13456789101112131415161718192223242527" displayName="Table13456789101112131415161718192223242527" ref="A4:D15" totalsRowShown="0" headerRowDxfId="26" dataDxfId="24" headerRowBorderDxfId="25" tableBorderDxfId="23" totalsRowBorderDxfId="22" headerRowCellStyle="Currency" dataCellStyle="Currency">
  <autoFilter ref="A4:D15" xr:uid="{64CC3E4D-8F58-4DC2-9232-54DA0237EC4E}"/>
  <tableColumns count="4">
    <tableColumn id="1" xr3:uid="{98ADD326-2EC8-4AD7-9B39-793ED8B02BD1}" name="No." dataDxfId="21" dataCellStyle="Currency"/>
    <tableColumn id="2" xr3:uid="{E9DAAC56-6FDA-490A-B5B5-F32B612B9157}" name="Description" dataDxfId="20" dataCellStyle="Currency"/>
    <tableColumn id="3" xr3:uid="{F222F091-3728-41B4-9B64-8D26E56C7AC2}" name="Budgeted Amount" dataDxfId="19" dataCellStyle="Currency"/>
    <tableColumn id="4" xr3:uid="{45739159-1B37-4583-B641-F49BE70722BF}" name="Supplier / Beneficiary" dataDxfId="18" dataCellStyle="Currency"/>
  </tableColumns>
  <tableStyleInfo name="TableStyleLight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4E618F4-FDDE-4C9E-9C56-4D01CB55A514}" name="Table13456789101112131415161718192225" displayName="Table13456789101112131415161718192225" ref="A4:D17" totalsRowShown="0" headerRowDxfId="17" dataDxfId="15" headerRowBorderDxfId="16" tableBorderDxfId="14" totalsRowBorderDxfId="13" headerRowCellStyle="Currency" dataCellStyle="Currency">
  <autoFilter ref="A4:D17" xr:uid="{F4E618F4-FDDE-4C9E-9C56-4D01CB55A514}"/>
  <tableColumns count="4">
    <tableColumn id="1" xr3:uid="{554FD922-79A3-422B-BDC8-B70C1B0C34E2}" name="No." dataDxfId="12" dataCellStyle="Currency"/>
    <tableColumn id="2" xr3:uid="{8CEDDBE0-8F9D-4789-9943-60A3F68EC1B1}" name="Description" dataDxfId="11" dataCellStyle="Currency"/>
    <tableColumn id="3" xr3:uid="{FC3EDF81-20DC-444D-A356-FC2EA53159A4}" name="Budgeted Amount" dataDxfId="10" dataCellStyle="Currency"/>
    <tableColumn id="4" xr3:uid="{1C731A91-F558-4598-BF57-D77A22EBAF8B}" name="Supplier / Beneficiary" dataDxfId="9" dataCellStyle="Currency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98F88CC-D8CD-49A7-A3BD-8FF03BA89BB1}" name="Table1345678910111213141516171819222526" displayName="Table1345678910111213141516171819222526" ref="A4:D13" totalsRowShown="0" headerRowDxfId="8" dataDxfId="7" headerRowBorderDxfId="5" tableBorderDxfId="6" totalsRowBorderDxfId="4" headerRowCellStyle="Currency" dataCellStyle="Currency">
  <autoFilter ref="A4:D13" xr:uid="{598F88CC-D8CD-49A7-A3BD-8FF03BA89BB1}"/>
  <tableColumns count="4">
    <tableColumn id="1" xr3:uid="{E63F3669-B746-414A-B751-8DE2E97B962D}" name="No." dataDxfId="3" dataCellStyle="Currency"/>
    <tableColumn id="2" xr3:uid="{EA012894-8908-42A1-893E-320AC7E0716F}" name="Description" dataDxfId="2" dataCellStyle="Currency"/>
    <tableColumn id="3" xr3:uid="{CA67F6BC-B5DB-4B07-8B5B-F7A560C60098}" name="Budgeted Amount" dataDxfId="1" dataCellStyle="Currency"/>
    <tableColumn id="4" xr3:uid="{71B736BD-87F0-41AE-A666-A3F3EF5AA483}" name="Supplier / Beneficiary" dataDxfId="0" dataCellStyle="Curr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390BC7-2467-4248-8241-93D926A94707}" name="Table134" displayName="Table134" ref="A4:D16" totalsRowShown="0" headerRowCellStyle="Normal" dataCellStyle="Normal">
  <autoFilter ref="A4:D16" xr:uid="{18390BC7-2467-4248-8241-93D926A94707}"/>
  <tableColumns count="4">
    <tableColumn id="1" xr3:uid="{C0C5FCD6-801E-4450-947E-EECB14F8EB9D}" name="No." dataCellStyle="Normal"/>
    <tableColumn id="2" xr3:uid="{7EE08348-1403-48A2-AFFE-17A6181CA6B2}" name="Description" dataCellStyle="Normal"/>
    <tableColumn id="3" xr3:uid="{CB102362-F70B-4304-AB12-B6243EAAB6BC}" name="Budgeted Amount" dataCellStyle="Currency"/>
    <tableColumn id="4" xr3:uid="{D715EE4B-F865-4EFB-A2AC-178188165D74}" name="Supplier" dataCellStyle="Norm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65D789-B656-46FD-94FE-F179DC2E6E24}" name="Table1345" displayName="Table1345" ref="A4:D16" totalsRowShown="0" headerRowDxfId="211" dataDxfId="210" headerRowCellStyle="Normal" dataCellStyle="Normal">
  <autoFilter ref="A4:D16" xr:uid="{6F65D789-B656-46FD-94FE-F179DC2E6E24}"/>
  <tableColumns count="4">
    <tableColumn id="1" xr3:uid="{80BE2B73-5BDA-46EF-BA3D-58FD07AF844A}" name="No." dataDxfId="209" dataCellStyle="Normal"/>
    <tableColumn id="2" xr3:uid="{F27B362A-46AF-4696-B126-F814744D4D84}" name="Description" dataDxfId="208" dataCellStyle="Normal"/>
    <tableColumn id="3" xr3:uid="{F725C244-A062-4D68-A1B0-162A7D0D11A2}" name="Budgeted Amount" dataDxfId="207" dataCellStyle="Currency"/>
    <tableColumn id="4" xr3:uid="{1472E58F-6828-4B61-BCA5-2EFD47278308}" name="Supplier" dataDxfId="206" dataCellStyle="Norma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11C889-1567-4484-B845-787C3DC8FF04}" name="Table13456" displayName="Table13456" ref="A4:D17" totalsRowShown="0" headerRowDxfId="205" dataDxfId="203" headerRowBorderDxfId="204" tableBorderDxfId="202" totalsRowBorderDxfId="201" headerRowCellStyle="Normal" dataCellStyle="Normal">
  <autoFilter ref="A4:D17" xr:uid="{A711C889-1567-4484-B845-787C3DC8FF04}"/>
  <tableColumns count="4">
    <tableColumn id="1" xr3:uid="{B7A2FFEB-5E68-4ECF-9047-B53EA5ECD980}" name="No." dataDxfId="200" dataCellStyle="Normal"/>
    <tableColumn id="2" xr3:uid="{329A76F2-B237-4DC5-BC2A-D260F8E57368}" name="Description" dataDxfId="199" dataCellStyle="Normal"/>
    <tableColumn id="3" xr3:uid="{C3182D7A-46A5-46DA-9165-697799068F59}" name="Budgeted Amount" dataDxfId="198" dataCellStyle="Currency"/>
    <tableColumn id="4" xr3:uid="{33D00D7A-8304-40A0-B831-E727C08588F2}" name="Supplier" dataDxfId="197" dataCellStyle="Norm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6EE9DC-7833-464E-AA95-8820BEDD8431}" name="Table134567" displayName="Table134567" ref="A4:D11" totalsRowShown="0" headerRowDxfId="196" dataDxfId="194" headerRowBorderDxfId="195" tableBorderDxfId="193" totalsRowBorderDxfId="192" headerRowCellStyle="Normal" dataCellStyle="Normal">
  <autoFilter ref="A4:D11" xr:uid="{F06EE9DC-7833-464E-AA95-8820BEDD8431}"/>
  <tableColumns count="4">
    <tableColumn id="1" xr3:uid="{94265001-6878-47FB-8A60-AA095AE86F3F}" name="No." dataDxfId="191" dataCellStyle="Normal"/>
    <tableColumn id="2" xr3:uid="{718C16F3-2797-4866-9B7B-8F1C2F4D57AC}" name="Description" dataDxfId="190" dataCellStyle="Normal"/>
    <tableColumn id="3" xr3:uid="{1E4CA666-5054-4320-B631-E0B313F991C2}" name="Budgeted Amount" dataDxfId="189" dataCellStyle="Currency"/>
    <tableColumn id="4" xr3:uid="{88504418-42FE-4C19-BE0D-2A37F17D66D5}" name="Supplier" dataDxfId="188" dataCellStyle="Normal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142415-CD79-4DDA-B4DD-A27B724A57A7}" name="Table1345678" displayName="Table1345678" ref="A4:D13" totalsRowShown="0" headerRowDxfId="187" dataDxfId="185" headerRowBorderDxfId="186" tableBorderDxfId="184" totalsRowBorderDxfId="183" headerRowCellStyle="Normal" dataCellStyle="Normal">
  <autoFilter ref="A4:D13" xr:uid="{D1142415-CD79-4DDA-B4DD-A27B724A57A7}"/>
  <tableColumns count="4">
    <tableColumn id="1" xr3:uid="{0B7D2283-AA43-4012-86AE-CDBB78A6E083}" name="No." dataDxfId="182" dataCellStyle="Normal"/>
    <tableColumn id="2" xr3:uid="{3C8EE843-1474-4E96-A591-C58764D942D7}" name="Description" dataDxfId="181" dataCellStyle="Normal"/>
    <tableColumn id="3" xr3:uid="{88199BC0-659A-4646-910D-68890B109BB0}" name="Budgeted Amount" dataDxfId="180" dataCellStyle="Currency"/>
    <tableColumn id="4" xr3:uid="{6D8EFC0A-F41B-49DE-BA27-4F720161FA01}" name="Supplier" dataDxfId="179" dataCellStyle="Norma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D2B4FB-B29D-45E1-82E7-2C4021A8102B}" name="Table13456789" displayName="Table13456789" ref="A4:D20" totalsRowShown="0" headerRowDxfId="178" dataDxfId="176" headerRowBorderDxfId="177" tableBorderDxfId="175" totalsRowBorderDxfId="174" headerRowCellStyle="Normal" dataCellStyle="Normal">
  <autoFilter ref="A4:D20" xr:uid="{57D2B4FB-B29D-45E1-82E7-2C4021A8102B}"/>
  <tableColumns count="4">
    <tableColumn id="1" xr3:uid="{CA4EE354-B0CC-4F8C-A332-87689DE94429}" name="No." dataDxfId="173" dataCellStyle="Normal"/>
    <tableColumn id="2" xr3:uid="{0FE395C5-8FE6-45C2-A91E-D4597A8329D5}" name="Description" dataDxfId="172" dataCellStyle="Normal"/>
    <tableColumn id="3" xr3:uid="{977ACEDA-13C2-46F5-9E0B-2B690A9DBF49}" name="Budgeted Amount" dataDxfId="171" dataCellStyle="Currency"/>
    <tableColumn id="4" xr3:uid="{2496B5B3-CFF2-4692-8424-538C2CAF515F}" name="Supplier" dataDxfId="170" dataCellStyle="Normal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A875A7-BD94-45B5-BE13-4D9F0E195A11}" name="Table1345678910" displayName="Table1345678910" ref="A4:D14" totalsRowShown="0" headerRowDxfId="169" dataDxfId="167" headerRowBorderDxfId="168" tableBorderDxfId="166" totalsRowBorderDxfId="165" headerRowCellStyle="Normal" dataCellStyle="Normal">
  <autoFilter ref="A4:D14" xr:uid="{91A875A7-BD94-45B5-BE13-4D9F0E195A11}"/>
  <tableColumns count="4">
    <tableColumn id="1" xr3:uid="{9CDA415B-1EBE-44C0-952D-A688C8820289}" name="No." dataDxfId="164" dataCellStyle="Normal"/>
    <tableColumn id="2" xr3:uid="{E2A56BB7-D4A4-4573-8F5B-434CE40B95EB}" name="Description" dataDxfId="163" dataCellStyle="Normal"/>
    <tableColumn id="3" xr3:uid="{44EF31AD-ED08-4885-82F8-94AABAC17EF3}" name="Budgeted Amount" dataDxfId="162" dataCellStyle="Currency"/>
    <tableColumn id="4" xr3:uid="{9F69A773-006E-4DA0-A112-38F9C09E61F8}" name="Supplier" dataDxfId="161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32CE-2B86-423F-A7B9-3235416EF243}">
  <dimension ref="A2:D17"/>
  <sheetViews>
    <sheetView workbookViewId="0">
      <selection sqref="A1:D17"/>
    </sheetView>
  </sheetViews>
  <sheetFormatPr defaultRowHeight="15" x14ac:dyDescent="0.25"/>
  <cols>
    <col min="1" max="1" width="3" bestFit="1" customWidth="1"/>
    <col min="2" max="2" width="27.28515625" bestFit="1" customWidth="1"/>
    <col min="3" max="3" width="21.140625" bestFit="1" customWidth="1"/>
    <col min="4" max="4" width="21.85546875" bestFit="1" customWidth="1"/>
  </cols>
  <sheetData>
    <row r="2" spans="1:4" ht="15.75" x14ac:dyDescent="0.25">
      <c r="A2" s="87" t="s">
        <v>25</v>
      </c>
      <c r="B2" s="87"/>
      <c r="D2" s="6">
        <v>27975</v>
      </c>
    </row>
    <row r="4" spans="1:4" x14ac:dyDescent="0.25">
      <c r="A4" t="s">
        <v>0</v>
      </c>
      <c r="B4" t="s">
        <v>1</v>
      </c>
      <c r="C4" s="1" t="s">
        <v>2</v>
      </c>
      <c r="D4" t="s">
        <v>4</v>
      </c>
    </row>
    <row r="5" spans="1:4" x14ac:dyDescent="0.25">
      <c r="A5">
        <v>1</v>
      </c>
      <c r="B5" t="s">
        <v>3</v>
      </c>
      <c r="C5" s="1">
        <v>18000</v>
      </c>
      <c r="D5" t="s">
        <v>5</v>
      </c>
    </row>
    <row r="6" spans="1:4" x14ac:dyDescent="0.25">
      <c r="A6">
        <v>2</v>
      </c>
      <c r="B6" t="s">
        <v>6</v>
      </c>
      <c r="C6" s="1">
        <v>15000</v>
      </c>
    </row>
    <row r="7" spans="1:4" x14ac:dyDescent="0.25">
      <c r="A7">
        <v>3</v>
      </c>
      <c r="B7" t="s">
        <v>7</v>
      </c>
      <c r="C7" s="1">
        <v>5250</v>
      </c>
      <c r="D7" t="s">
        <v>8</v>
      </c>
    </row>
    <row r="8" spans="1:4" x14ac:dyDescent="0.25">
      <c r="A8">
        <v>4</v>
      </c>
      <c r="B8" t="s">
        <v>9</v>
      </c>
      <c r="C8" s="1">
        <v>5000</v>
      </c>
    </row>
    <row r="9" spans="1:4" x14ac:dyDescent="0.25">
      <c r="A9">
        <v>5</v>
      </c>
      <c r="B9" t="s">
        <v>10</v>
      </c>
      <c r="C9" s="1">
        <v>75000</v>
      </c>
      <c r="D9" t="s">
        <v>11</v>
      </c>
    </row>
    <row r="10" spans="1:4" x14ac:dyDescent="0.25">
      <c r="A10">
        <v>6</v>
      </c>
      <c r="B10" t="s">
        <v>24</v>
      </c>
      <c r="C10" s="1">
        <v>50000</v>
      </c>
      <c r="D10" t="s">
        <v>12</v>
      </c>
    </row>
    <row r="11" spans="1:4" x14ac:dyDescent="0.25">
      <c r="A11">
        <v>7</v>
      </c>
      <c r="B11" t="s">
        <v>14</v>
      </c>
      <c r="C11" s="1">
        <v>126000</v>
      </c>
      <c r="D11" t="s">
        <v>13</v>
      </c>
    </row>
    <row r="12" spans="1:4" x14ac:dyDescent="0.25">
      <c r="A12">
        <v>8</v>
      </c>
      <c r="B12" t="s">
        <v>15</v>
      </c>
      <c r="C12" s="1">
        <v>17500</v>
      </c>
      <c r="D12" t="s">
        <v>16</v>
      </c>
    </row>
    <row r="13" spans="1:4" x14ac:dyDescent="0.25">
      <c r="A13">
        <v>9</v>
      </c>
      <c r="B13" t="s">
        <v>17</v>
      </c>
      <c r="C13" s="1">
        <v>8000</v>
      </c>
      <c r="D13" t="s">
        <v>18</v>
      </c>
    </row>
    <row r="14" spans="1:4" x14ac:dyDescent="0.25">
      <c r="A14">
        <v>10</v>
      </c>
      <c r="B14" t="s">
        <v>19</v>
      </c>
      <c r="C14" s="1">
        <v>13000</v>
      </c>
      <c r="D14" t="s">
        <v>20</v>
      </c>
    </row>
    <row r="15" spans="1:4" x14ac:dyDescent="0.25">
      <c r="A15">
        <v>11</v>
      </c>
      <c r="B15" t="s">
        <v>21</v>
      </c>
      <c r="C15" s="1">
        <v>48000</v>
      </c>
      <c r="D15" t="s">
        <v>22</v>
      </c>
    </row>
    <row r="16" spans="1:4" x14ac:dyDescent="0.25">
      <c r="C16" s="2"/>
    </row>
    <row r="17" spans="1:4" ht="15.75" x14ac:dyDescent="0.25">
      <c r="A17" s="3"/>
      <c r="B17" s="4" t="s">
        <v>23</v>
      </c>
      <c r="C17" s="5">
        <f>SUM(C5:C15)</f>
        <v>380750</v>
      </c>
      <c r="D17" s="3"/>
    </row>
  </sheetData>
  <mergeCells count="1">
    <mergeCell ref="A2:B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04A7-2508-4EBA-8A6E-0056D050D7D1}">
  <dimension ref="A2:E14"/>
  <sheetViews>
    <sheetView workbookViewId="0">
      <selection activeCell="D25" sqref="A1:XFD1048576"/>
    </sheetView>
  </sheetViews>
  <sheetFormatPr defaultRowHeight="15" x14ac:dyDescent="0.25"/>
  <cols>
    <col min="1" max="1" width="6.42578125" bestFit="1" customWidth="1"/>
    <col min="2" max="2" width="36.5703125" bestFit="1" customWidth="1"/>
    <col min="3" max="3" width="21.140625" bestFit="1" customWidth="1"/>
    <col min="4" max="4" width="29.42578125" bestFit="1" customWidth="1"/>
  </cols>
  <sheetData>
    <row r="2" spans="1:5" ht="15.75" x14ac:dyDescent="0.25">
      <c r="A2" s="90" t="s">
        <v>98</v>
      </c>
      <c r="B2" s="87"/>
      <c r="D2" s="6">
        <v>3102</v>
      </c>
    </row>
    <row r="4" spans="1:5" x14ac:dyDescent="0.25">
      <c r="A4" s="18" t="s">
        <v>0</v>
      </c>
      <c r="B4" s="19" t="s">
        <v>1</v>
      </c>
      <c r="C4" s="20" t="s">
        <v>2</v>
      </c>
      <c r="D4" s="21" t="s">
        <v>4</v>
      </c>
    </row>
    <row r="5" spans="1:5" x14ac:dyDescent="0.25">
      <c r="A5" s="22">
        <v>1</v>
      </c>
      <c r="B5" s="14" t="s">
        <v>99</v>
      </c>
      <c r="C5" s="31">
        <v>7280</v>
      </c>
      <c r="D5" s="17" t="s">
        <v>79</v>
      </c>
    </row>
    <row r="6" spans="1:5" x14ac:dyDescent="0.25">
      <c r="A6" s="22">
        <v>2</v>
      </c>
      <c r="B6" s="14" t="s">
        <v>101</v>
      </c>
      <c r="C6" s="31">
        <v>14400</v>
      </c>
      <c r="D6" s="17" t="s">
        <v>100</v>
      </c>
    </row>
    <row r="7" spans="1:5" x14ac:dyDescent="0.25">
      <c r="A7" s="32">
        <v>3</v>
      </c>
      <c r="B7" s="14" t="s">
        <v>102</v>
      </c>
      <c r="C7" s="31">
        <v>46500</v>
      </c>
      <c r="D7" s="17" t="s">
        <v>103</v>
      </c>
      <c r="E7" s="33"/>
    </row>
    <row r="8" spans="1:5" x14ac:dyDescent="0.25">
      <c r="A8" s="22">
        <v>4</v>
      </c>
      <c r="B8" s="14" t="s">
        <v>104</v>
      </c>
      <c r="C8" s="31">
        <v>10000</v>
      </c>
      <c r="D8" s="17" t="s">
        <v>79</v>
      </c>
    </row>
    <row r="9" spans="1:5" x14ac:dyDescent="0.25">
      <c r="A9" s="22"/>
      <c r="B9" s="14"/>
      <c r="C9" s="31"/>
      <c r="D9" s="17"/>
    </row>
    <row r="10" spans="1:5" x14ac:dyDescent="0.25">
      <c r="A10" s="22"/>
      <c r="B10" s="15"/>
      <c r="C10" s="31"/>
      <c r="D10" s="17"/>
    </row>
    <row r="11" spans="1:5" x14ac:dyDescent="0.25">
      <c r="A11" s="22"/>
      <c r="B11" s="15"/>
      <c r="C11" s="31"/>
      <c r="D11" s="17"/>
    </row>
    <row r="12" spans="1:5" x14ac:dyDescent="0.25">
      <c r="A12" s="22"/>
      <c r="B12" s="24" t="s">
        <v>23</v>
      </c>
      <c r="C12" s="25">
        <f>SUM(C5:C9)</f>
        <v>78180</v>
      </c>
      <c r="D12" s="17"/>
    </row>
    <row r="13" spans="1:5" x14ac:dyDescent="0.25">
      <c r="A13" s="22"/>
      <c r="B13" s="15"/>
      <c r="C13" s="25"/>
      <c r="D13" s="17"/>
    </row>
    <row r="14" spans="1:5" ht="15.75" x14ac:dyDescent="0.25">
      <c r="A14" s="26"/>
      <c r="B14" s="27" t="s">
        <v>30</v>
      </c>
      <c r="C14" s="28">
        <f>C12-D2</f>
        <v>75078</v>
      </c>
      <c r="D14" s="29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3949-A961-48A8-AE17-44E637AED6E9}">
  <dimension ref="A2:E14"/>
  <sheetViews>
    <sheetView workbookViewId="0">
      <selection activeCell="H15" sqref="H15"/>
    </sheetView>
  </sheetViews>
  <sheetFormatPr defaultRowHeight="15" x14ac:dyDescent="0.25"/>
  <cols>
    <col min="1" max="1" width="6.42578125" bestFit="1" customWidth="1"/>
    <col min="2" max="2" width="36.5703125" bestFit="1" customWidth="1"/>
    <col min="3" max="3" width="21.140625" bestFit="1" customWidth="1"/>
    <col min="4" max="4" width="29.42578125" bestFit="1" customWidth="1"/>
  </cols>
  <sheetData>
    <row r="2" spans="1:5" ht="15.75" x14ac:dyDescent="0.25">
      <c r="A2" s="90" t="s">
        <v>105</v>
      </c>
      <c r="B2" s="87"/>
      <c r="D2" s="6">
        <v>5390</v>
      </c>
    </row>
    <row r="4" spans="1:5" x14ac:dyDescent="0.25">
      <c r="A4" s="18" t="s">
        <v>0</v>
      </c>
      <c r="B4" s="19" t="s">
        <v>1</v>
      </c>
      <c r="C4" s="20" t="s">
        <v>2</v>
      </c>
      <c r="D4" s="21" t="s">
        <v>4</v>
      </c>
    </row>
    <row r="5" spans="1:5" x14ac:dyDescent="0.25">
      <c r="A5" s="22">
        <v>1</v>
      </c>
      <c r="B5" s="14" t="s">
        <v>106</v>
      </c>
      <c r="C5" s="31">
        <v>4900</v>
      </c>
      <c r="D5" s="17" t="s">
        <v>79</v>
      </c>
      <c r="E5" s="34" t="s">
        <v>113</v>
      </c>
    </row>
    <row r="6" spans="1:5" x14ac:dyDescent="0.25">
      <c r="A6" s="22">
        <v>2</v>
      </c>
      <c r="B6" s="14" t="s">
        <v>107</v>
      </c>
      <c r="C6" s="31">
        <v>6000</v>
      </c>
      <c r="D6" s="17" t="s">
        <v>108</v>
      </c>
    </row>
    <row r="7" spans="1:5" x14ac:dyDescent="0.25">
      <c r="A7" s="32">
        <v>3</v>
      </c>
      <c r="B7" s="14" t="s">
        <v>109</v>
      </c>
      <c r="C7" s="31">
        <v>19000</v>
      </c>
      <c r="D7" s="17" t="s">
        <v>110</v>
      </c>
    </row>
    <row r="8" spans="1:5" x14ac:dyDescent="0.25">
      <c r="A8" s="22">
        <v>4</v>
      </c>
      <c r="B8" s="14" t="s">
        <v>91</v>
      </c>
      <c r="C8" s="31">
        <v>63000</v>
      </c>
      <c r="D8" s="17" t="s">
        <v>111</v>
      </c>
      <c r="E8" s="34" t="s">
        <v>113</v>
      </c>
    </row>
    <row r="9" spans="1:5" x14ac:dyDescent="0.25">
      <c r="A9" s="22"/>
      <c r="B9" s="14"/>
      <c r="C9" s="31"/>
      <c r="D9" s="17"/>
    </row>
    <row r="10" spans="1:5" x14ac:dyDescent="0.25">
      <c r="A10" s="22"/>
      <c r="B10" s="15"/>
      <c r="C10" s="31"/>
      <c r="D10" s="17"/>
    </row>
    <row r="11" spans="1:5" x14ac:dyDescent="0.25">
      <c r="A11" s="22"/>
      <c r="B11" s="15"/>
      <c r="C11" s="31"/>
      <c r="D11" s="17"/>
    </row>
    <row r="12" spans="1:5" x14ac:dyDescent="0.25">
      <c r="A12" s="22"/>
      <c r="B12" s="24" t="s">
        <v>23</v>
      </c>
      <c r="C12" s="25">
        <f>SUM(C5:C9)</f>
        <v>92900</v>
      </c>
      <c r="D12" s="17"/>
    </row>
    <row r="13" spans="1:5" x14ac:dyDescent="0.25">
      <c r="A13" s="22"/>
      <c r="B13" s="15"/>
      <c r="C13" s="25"/>
      <c r="D13" s="17"/>
    </row>
    <row r="14" spans="1:5" ht="15.75" x14ac:dyDescent="0.25">
      <c r="A14" s="26"/>
      <c r="B14" s="27" t="s">
        <v>30</v>
      </c>
      <c r="C14" s="28">
        <f>C12-D2</f>
        <v>87510</v>
      </c>
      <c r="D14" s="29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966F-D221-4B8C-BEF1-2C83C0570775}">
  <dimension ref="A2:D19"/>
  <sheetViews>
    <sheetView workbookViewId="0">
      <selection activeCell="D18" sqref="A1:XFD1048576"/>
    </sheetView>
  </sheetViews>
  <sheetFormatPr defaultRowHeight="15" x14ac:dyDescent="0.25"/>
  <cols>
    <col min="1" max="1" width="6.42578125" bestFit="1" customWidth="1"/>
    <col min="2" max="2" width="36.5703125" bestFit="1" customWidth="1"/>
    <col min="3" max="3" width="21.140625" bestFit="1" customWidth="1"/>
    <col min="4" max="4" width="29.42578125" bestFit="1" customWidth="1"/>
  </cols>
  <sheetData>
    <row r="2" spans="1:4" ht="15.75" x14ac:dyDescent="0.25">
      <c r="A2" s="90" t="s">
        <v>112</v>
      </c>
      <c r="B2" s="87"/>
      <c r="D2" s="6">
        <v>17500</v>
      </c>
    </row>
    <row r="4" spans="1:4" x14ac:dyDescent="0.25">
      <c r="A4" s="18" t="s">
        <v>0</v>
      </c>
      <c r="B4" s="19" t="s">
        <v>1</v>
      </c>
      <c r="C4" s="20" t="s">
        <v>2</v>
      </c>
      <c r="D4" s="21" t="s">
        <v>4</v>
      </c>
    </row>
    <row r="5" spans="1:4" x14ac:dyDescent="0.25">
      <c r="A5" s="32">
        <v>1</v>
      </c>
      <c r="B5" s="14" t="s">
        <v>109</v>
      </c>
      <c r="C5" s="31">
        <v>19000</v>
      </c>
      <c r="D5" s="17" t="s">
        <v>110</v>
      </c>
    </row>
    <row r="6" spans="1:4" x14ac:dyDescent="0.25">
      <c r="A6" s="22">
        <v>2</v>
      </c>
      <c r="B6" s="14" t="s">
        <v>3</v>
      </c>
      <c r="C6" s="31">
        <v>17600</v>
      </c>
      <c r="D6" s="17" t="s">
        <v>5</v>
      </c>
    </row>
    <row r="7" spans="1:4" x14ac:dyDescent="0.25">
      <c r="A7" s="22">
        <v>3</v>
      </c>
      <c r="B7" s="14" t="s">
        <v>107</v>
      </c>
      <c r="C7" s="31">
        <v>7800</v>
      </c>
      <c r="D7" s="17" t="s">
        <v>114</v>
      </c>
    </row>
    <row r="8" spans="1:4" x14ac:dyDescent="0.25">
      <c r="A8" s="22"/>
      <c r="B8" s="14"/>
      <c r="C8" s="31"/>
      <c r="D8" s="17"/>
    </row>
    <row r="9" spans="1:4" x14ac:dyDescent="0.25">
      <c r="A9" s="22"/>
      <c r="B9" s="14"/>
      <c r="C9" s="31"/>
      <c r="D9" s="17"/>
    </row>
    <row r="10" spans="1:4" x14ac:dyDescent="0.25">
      <c r="A10" s="22"/>
      <c r="B10" s="15"/>
      <c r="C10" s="31"/>
      <c r="D10" s="17"/>
    </row>
    <row r="11" spans="1:4" x14ac:dyDescent="0.25">
      <c r="A11" s="22"/>
      <c r="B11" s="15"/>
      <c r="C11" s="31"/>
      <c r="D11" s="17"/>
    </row>
    <row r="12" spans="1:4" x14ac:dyDescent="0.25">
      <c r="A12" s="22"/>
      <c r="B12" s="24" t="s">
        <v>23</v>
      </c>
      <c r="C12" s="25">
        <f>SUM(C5:C9)</f>
        <v>44400</v>
      </c>
      <c r="D12" s="17"/>
    </row>
    <row r="13" spans="1:4" x14ac:dyDescent="0.25">
      <c r="A13" s="22"/>
      <c r="B13" s="15"/>
      <c r="C13" s="25"/>
      <c r="D13" s="17"/>
    </row>
    <row r="14" spans="1:4" ht="15.75" x14ac:dyDescent="0.25">
      <c r="A14" s="26"/>
      <c r="B14" s="27" t="s">
        <v>30</v>
      </c>
      <c r="C14" s="28">
        <f>C12-D2</f>
        <v>26900</v>
      </c>
      <c r="D14" s="29"/>
    </row>
    <row r="17" spans="1:2" x14ac:dyDescent="0.25">
      <c r="A17" s="91" t="s">
        <v>115</v>
      </c>
      <c r="B17" s="91"/>
    </row>
    <row r="18" spans="1:2" x14ac:dyDescent="0.25">
      <c r="A18" s="91" t="s">
        <v>117</v>
      </c>
      <c r="B18" s="91"/>
    </row>
    <row r="19" spans="1:2" x14ac:dyDescent="0.25">
      <c r="A19" s="91" t="s">
        <v>116</v>
      </c>
      <c r="B19" s="91"/>
    </row>
  </sheetData>
  <mergeCells count="4">
    <mergeCell ref="A2:B2"/>
    <mergeCell ref="A17:B17"/>
    <mergeCell ref="A18:B18"/>
    <mergeCell ref="A19:B19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5420F-92E2-4E65-9DDC-FECC3F9CEB09}">
  <dimension ref="A2:D19"/>
  <sheetViews>
    <sheetView workbookViewId="0">
      <selection sqref="A1:D14"/>
    </sheetView>
  </sheetViews>
  <sheetFormatPr defaultRowHeight="15" x14ac:dyDescent="0.25"/>
  <cols>
    <col min="1" max="1" width="6.42578125" bestFit="1" customWidth="1"/>
    <col min="2" max="2" width="36.5703125" bestFit="1" customWidth="1"/>
    <col min="3" max="3" width="21.140625" bestFit="1" customWidth="1"/>
    <col min="4" max="4" width="29.42578125" bestFit="1" customWidth="1"/>
  </cols>
  <sheetData>
    <row r="2" spans="1:4" ht="15.75" x14ac:dyDescent="0.25">
      <c r="A2" s="90" t="s">
        <v>118</v>
      </c>
      <c r="B2" s="87"/>
      <c r="D2" s="6">
        <v>25145.85</v>
      </c>
    </row>
    <row r="4" spans="1:4" x14ac:dyDescent="0.25">
      <c r="A4" s="18" t="s">
        <v>0</v>
      </c>
      <c r="B4" s="19" t="s">
        <v>1</v>
      </c>
      <c r="C4" s="20" t="s">
        <v>2</v>
      </c>
      <c r="D4" s="21" t="s">
        <v>4</v>
      </c>
    </row>
    <row r="5" spans="1:4" x14ac:dyDescent="0.25">
      <c r="A5" s="32">
        <v>1</v>
      </c>
      <c r="B5" s="14" t="s">
        <v>119</v>
      </c>
      <c r="C5" s="31">
        <v>80000</v>
      </c>
      <c r="D5" s="17" t="s">
        <v>79</v>
      </c>
    </row>
    <row r="6" spans="1:4" x14ac:dyDescent="0.25">
      <c r="A6" s="22">
        <v>2</v>
      </c>
      <c r="B6" s="14" t="s">
        <v>120</v>
      </c>
      <c r="C6" s="31">
        <v>7000</v>
      </c>
      <c r="D6" s="17" t="s">
        <v>121</v>
      </c>
    </row>
    <row r="7" spans="1:4" x14ac:dyDescent="0.25">
      <c r="A7" s="22">
        <v>3</v>
      </c>
      <c r="B7" s="14" t="s">
        <v>122</v>
      </c>
      <c r="C7" s="31">
        <v>16000</v>
      </c>
      <c r="D7" s="17" t="s">
        <v>65</v>
      </c>
    </row>
    <row r="8" spans="1:4" x14ac:dyDescent="0.25">
      <c r="A8" s="22">
        <v>4</v>
      </c>
      <c r="B8" s="14" t="s">
        <v>123</v>
      </c>
      <c r="C8" s="31">
        <v>15000</v>
      </c>
      <c r="D8" s="17" t="s">
        <v>33</v>
      </c>
    </row>
    <row r="9" spans="1:4" x14ac:dyDescent="0.25">
      <c r="A9" s="22">
        <v>5</v>
      </c>
      <c r="B9" s="14" t="s">
        <v>124</v>
      </c>
      <c r="C9" s="31">
        <v>46000</v>
      </c>
      <c r="D9" s="17" t="s">
        <v>27</v>
      </c>
    </row>
    <row r="10" spans="1:4" ht="30" x14ac:dyDescent="0.25">
      <c r="A10" s="22">
        <v>6</v>
      </c>
      <c r="B10" s="14" t="s">
        <v>125</v>
      </c>
      <c r="C10" s="31">
        <v>27200</v>
      </c>
      <c r="D10" s="17" t="s">
        <v>126</v>
      </c>
    </row>
    <row r="11" spans="1:4" x14ac:dyDescent="0.25">
      <c r="A11" s="22"/>
      <c r="B11" s="15"/>
      <c r="C11" s="31"/>
      <c r="D11" s="17"/>
    </row>
    <row r="12" spans="1:4" x14ac:dyDescent="0.25">
      <c r="A12" s="22"/>
      <c r="B12" s="24" t="s">
        <v>23</v>
      </c>
      <c r="C12" s="25">
        <f>SUM(C5:C10)</f>
        <v>191200</v>
      </c>
      <c r="D12" s="17"/>
    </row>
    <row r="13" spans="1:4" x14ac:dyDescent="0.25">
      <c r="A13" s="22"/>
      <c r="B13" s="15"/>
      <c r="C13" s="25"/>
      <c r="D13" s="17"/>
    </row>
    <row r="14" spans="1:4" ht="15.75" x14ac:dyDescent="0.25">
      <c r="A14" s="26"/>
      <c r="B14" s="27" t="s">
        <v>30</v>
      </c>
      <c r="C14" s="28">
        <f>C12-D2</f>
        <v>166054.15</v>
      </c>
      <c r="D14" s="29"/>
    </row>
    <row r="17" spans="1:2" x14ac:dyDescent="0.25">
      <c r="A17" s="91"/>
      <c r="B17" s="91"/>
    </row>
    <row r="18" spans="1:2" x14ac:dyDescent="0.25">
      <c r="A18" s="91"/>
      <c r="B18" s="91"/>
    </row>
    <row r="19" spans="1:2" x14ac:dyDescent="0.25">
      <c r="A19" s="91"/>
      <c r="B19" s="91"/>
    </row>
  </sheetData>
  <mergeCells count="4">
    <mergeCell ref="A2:B2"/>
    <mergeCell ref="A17:B17"/>
    <mergeCell ref="A18:B18"/>
    <mergeCell ref="A19:B19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33E81-B74A-406F-B50D-AB5A2930F6B8}">
  <dimension ref="A2:E20"/>
  <sheetViews>
    <sheetView workbookViewId="0">
      <selection activeCell="E5" sqref="E5:E7"/>
    </sheetView>
  </sheetViews>
  <sheetFormatPr defaultRowHeight="15" x14ac:dyDescent="0.25"/>
  <cols>
    <col min="1" max="1" width="6.42578125" bestFit="1" customWidth="1"/>
    <col min="2" max="2" width="13.42578125" bestFit="1" customWidth="1"/>
    <col min="3" max="3" width="21.140625" bestFit="1" customWidth="1"/>
    <col min="4" max="4" width="25.140625" bestFit="1" customWidth="1"/>
  </cols>
  <sheetData>
    <row r="2" spans="1:5" ht="15.75" x14ac:dyDescent="0.25">
      <c r="A2" s="90" t="s">
        <v>132</v>
      </c>
      <c r="B2" s="90"/>
      <c r="C2" s="90"/>
      <c r="D2" s="6">
        <v>60226</v>
      </c>
    </row>
    <row r="4" spans="1:5" x14ac:dyDescent="0.25">
      <c r="A4" s="18" t="s">
        <v>0</v>
      </c>
      <c r="B4" s="19" t="s">
        <v>1</v>
      </c>
      <c r="C4" s="20" t="s">
        <v>2</v>
      </c>
      <c r="D4" s="21" t="s">
        <v>4</v>
      </c>
    </row>
    <row r="5" spans="1:5" ht="30" x14ac:dyDescent="0.25">
      <c r="A5" s="32">
        <v>1</v>
      </c>
      <c r="B5" s="14" t="s">
        <v>127</v>
      </c>
      <c r="C5" s="31">
        <v>75000</v>
      </c>
      <c r="D5" s="17" t="s">
        <v>11</v>
      </c>
      <c r="E5" s="54"/>
    </row>
    <row r="6" spans="1:5" x14ac:dyDescent="0.25">
      <c r="A6" s="22">
        <v>2</v>
      </c>
      <c r="B6" s="14" t="s">
        <v>129</v>
      </c>
      <c r="C6" s="31">
        <v>35000</v>
      </c>
      <c r="D6" s="17" t="s">
        <v>29</v>
      </c>
      <c r="E6" s="54"/>
    </row>
    <row r="7" spans="1:5" x14ac:dyDescent="0.25">
      <c r="A7" s="22">
        <v>3</v>
      </c>
      <c r="B7" s="14" t="s">
        <v>130</v>
      </c>
      <c r="C7" s="31">
        <v>5400</v>
      </c>
      <c r="D7" s="17" t="s">
        <v>131</v>
      </c>
      <c r="E7" s="54"/>
    </row>
    <row r="8" spans="1:5" ht="30" x14ac:dyDescent="0.25">
      <c r="A8" s="22">
        <v>4</v>
      </c>
      <c r="B8" s="14" t="s">
        <v>135</v>
      </c>
      <c r="C8" s="31">
        <v>46500</v>
      </c>
      <c r="D8" s="17" t="s">
        <v>136</v>
      </c>
    </row>
    <row r="9" spans="1:5" ht="45" x14ac:dyDescent="0.25">
      <c r="A9" s="22">
        <v>5</v>
      </c>
      <c r="B9" s="14" t="s">
        <v>133</v>
      </c>
      <c r="C9" s="31">
        <v>17500</v>
      </c>
      <c r="D9" s="36" t="s">
        <v>134</v>
      </c>
    </row>
    <row r="10" spans="1:5" ht="30" x14ac:dyDescent="0.25">
      <c r="A10" s="22">
        <v>6</v>
      </c>
      <c r="B10" s="14" t="s">
        <v>137</v>
      </c>
      <c r="C10" s="31">
        <v>15000</v>
      </c>
      <c r="D10" s="17" t="s">
        <v>138</v>
      </c>
      <c r="E10" s="54"/>
    </row>
    <row r="11" spans="1:5" x14ac:dyDescent="0.25">
      <c r="A11" s="22"/>
      <c r="B11" s="15"/>
      <c r="C11" s="31"/>
      <c r="D11" s="17"/>
    </row>
    <row r="12" spans="1:5" x14ac:dyDescent="0.25">
      <c r="A12" s="22"/>
      <c r="B12" s="24" t="s">
        <v>23</v>
      </c>
      <c r="C12" s="25">
        <f>SUM(C5:C10)</f>
        <v>194400</v>
      </c>
      <c r="D12" s="17"/>
    </row>
    <row r="13" spans="1:5" x14ac:dyDescent="0.25">
      <c r="A13" s="22"/>
      <c r="B13" s="15"/>
      <c r="C13" s="25"/>
      <c r="D13" s="17"/>
    </row>
    <row r="14" spans="1:5" ht="15.75" x14ac:dyDescent="0.25">
      <c r="A14" s="26"/>
      <c r="B14" s="27" t="s">
        <v>30</v>
      </c>
      <c r="C14" s="28">
        <f>C12-D2</f>
        <v>134174</v>
      </c>
      <c r="D14" s="29"/>
    </row>
    <row r="17" spans="1:4" x14ac:dyDescent="0.25">
      <c r="A17" s="92" t="s">
        <v>128</v>
      </c>
      <c r="B17" s="92"/>
      <c r="C17" s="92"/>
      <c r="D17" s="92"/>
    </row>
    <row r="18" spans="1:4" x14ac:dyDescent="0.25">
      <c r="A18" s="92" t="s">
        <v>139</v>
      </c>
      <c r="B18" s="92"/>
      <c r="C18" s="92"/>
      <c r="D18" s="92"/>
    </row>
    <row r="19" spans="1:4" x14ac:dyDescent="0.25">
      <c r="A19" s="35"/>
      <c r="B19" s="35"/>
      <c r="C19" s="35"/>
      <c r="D19" s="35"/>
    </row>
    <row r="20" spans="1:4" x14ac:dyDescent="0.25">
      <c r="A20" s="35"/>
      <c r="B20" s="35"/>
      <c r="C20" s="35"/>
      <c r="D20" s="35"/>
    </row>
  </sheetData>
  <mergeCells count="3">
    <mergeCell ref="A17:D17"/>
    <mergeCell ref="A18:D18"/>
    <mergeCell ref="A2:C2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96B8-C907-4B00-8705-52B256597445}">
  <dimension ref="A1:E18"/>
  <sheetViews>
    <sheetView workbookViewId="0">
      <selection activeCell="E5" sqref="E5:E9"/>
    </sheetView>
  </sheetViews>
  <sheetFormatPr defaultRowHeight="15" x14ac:dyDescent="0.25"/>
  <cols>
    <col min="1" max="1" width="9.5703125" bestFit="1" customWidth="1"/>
    <col min="2" max="2" width="14.85546875" bestFit="1" customWidth="1"/>
    <col min="3" max="3" width="21.140625" bestFit="1" customWidth="1"/>
    <col min="4" max="4" width="24.28515625" bestFit="1" customWidth="1"/>
  </cols>
  <sheetData>
    <row r="1" spans="1:5" x14ac:dyDescent="0.25">
      <c r="A1" s="1"/>
      <c r="B1" s="1"/>
      <c r="C1" s="1"/>
      <c r="D1" s="1"/>
    </row>
    <row r="2" spans="1:5" ht="15.75" x14ac:dyDescent="0.25">
      <c r="A2" s="93" t="s">
        <v>132</v>
      </c>
      <c r="B2" s="93"/>
      <c r="C2" s="93"/>
      <c r="D2" s="6">
        <v>82276</v>
      </c>
    </row>
    <row r="3" spans="1:5" x14ac:dyDescent="0.25">
      <c r="A3" s="1"/>
      <c r="B3" s="1"/>
      <c r="C3" s="1"/>
      <c r="D3" s="1"/>
    </row>
    <row r="4" spans="1:5" x14ac:dyDescent="0.25">
      <c r="A4" s="37" t="s">
        <v>0</v>
      </c>
      <c r="B4" s="38" t="s">
        <v>1</v>
      </c>
      <c r="C4" s="20" t="s">
        <v>2</v>
      </c>
      <c r="D4" s="39" t="s">
        <v>4</v>
      </c>
    </row>
    <row r="5" spans="1:5" ht="30" x14ac:dyDescent="0.25">
      <c r="A5" s="48">
        <v>1</v>
      </c>
      <c r="B5" s="41" t="s">
        <v>135</v>
      </c>
      <c r="C5" s="31">
        <v>46500</v>
      </c>
      <c r="D5" s="42" t="s">
        <v>136</v>
      </c>
      <c r="E5" s="54"/>
    </row>
    <row r="6" spans="1:5" ht="30" x14ac:dyDescent="0.25">
      <c r="A6" s="48" t="s">
        <v>141</v>
      </c>
      <c r="B6" s="41" t="s">
        <v>140</v>
      </c>
      <c r="C6" s="31">
        <v>48000</v>
      </c>
      <c r="D6" s="42" t="s">
        <v>20</v>
      </c>
      <c r="E6" s="54"/>
    </row>
    <row r="7" spans="1:5" ht="60" x14ac:dyDescent="0.25">
      <c r="A7" s="48" t="s">
        <v>142</v>
      </c>
      <c r="B7" s="41" t="s">
        <v>133</v>
      </c>
      <c r="C7" s="31">
        <v>17500</v>
      </c>
      <c r="D7" s="44" t="s">
        <v>134</v>
      </c>
      <c r="E7" s="54"/>
    </row>
    <row r="8" spans="1:5" x14ac:dyDescent="0.25">
      <c r="A8" s="48" t="s">
        <v>145</v>
      </c>
      <c r="B8" s="23" t="s">
        <v>143</v>
      </c>
      <c r="C8" s="31">
        <v>18200</v>
      </c>
      <c r="D8" s="42" t="s">
        <v>144</v>
      </c>
      <c r="E8" s="54"/>
    </row>
    <row r="9" spans="1:5" x14ac:dyDescent="0.25">
      <c r="A9" s="48" t="s">
        <v>146</v>
      </c>
      <c r="B9" t="s">
        <v>147</v>
      </c>
      <c r="C9" s="31">
        <v>8400</v>
      </c>
      <c r="D9" t="s">
        <v>5</v>
      </c>
      <c r="E9" s="54"/>
    </row>
    <row r="10" spans="1:5" x14ac:dyDescent="0.25">
      <c r="A10" s="40"/>
      <c r="B10" s="23"/>
      <c r="C10" s="31"/>
      <c r="D10" s="42"/>
    </row>
    <row r="11" spans="1:5" x14ac:dyDescent="0.25">
      <c r="A11" s="40"/>
      <c r="B11" s="23"/>
      <c r="C11" s="31"/>
      <c r="D11" s="42"/>
    </row>
    <row r="12" spans="1:5" x14ac:dyDescent="0.25">
      <c r="A12" s="43"/>
      <c r="B12" s="31" t="s">
        <v>23</v>
      </c>
      <c r="C12" s="25">
        <f>SUM(C5:C9)</f>
        <v>138600</v>
      </c>
      <c r="D12" s="42"/>
    </row>
    <row r="13" spans="1:5" x14ac:dyDescent="0.25">
      <c r="A13" s="43"/>
      <c r="B13" s="23"/>
      <c r="C13" s="25"/>
      <c r="D13" s="42"/>
    </row>
    <row r="14" spans="1:5" ht="15.75" x14ac:dyDescent="0.25">
      <c r="A14" s="45"/>
      <c r="B14" s="46" t="s">
        <v>30</v>
      </c>
      <c r="C14" s="28">
        <f>C12-D2</f>
        <v>56324</v>
      </c>
      <c r="D14" s="47"/>
    </row>
    <row r="17" spans="1:4" x14ac:dyDescent="0.25">
      <c r="A17" s="94" t="s">
        <v>128</v>
      </c>
      <c r="B17" s="94"/>
      <c r="C17" s="94"/>
      <c r="D17" s="94"/>
    </row>
    <row r="18" spans="1:4" x14ac:dyDescent="0.25">
      <c r="A18" s="94" t="s">
        <v>148</v>
      </c>
      <c r="B18" s="94"/>
      <c r="C18" s="94"/>
      <c r="D18" s="94"/>
    </row>
  </sheetData>
  <mergeCells count="3">
    <mergeCell ref="A2:C2"/>
    <mergeCell ref="A17:D17"/>
    <mergeCell ref="A18:D18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DB74-EF16-4DF4-A031-51CFB756470F}">
  <dimension ref="A1:E32"/>
  <sheetViews>
    <sheetView workbookViewId="0">
      <selection activeCell="K12" sqref="K12"/>
    </sheetView>
  </sheetViews>
  <sheetFormatPr defaultRowHeight="15" x14ac:dyDescent="0.25"/>
  <cols>
    <col min="1" max="1" width="9.5703125" bestFit="1" customWidth="1"/>
    <col min="2" max="2" width="20.5703125" customWidth="1"/>
    <col min="3" max="3" width="21.140625" bestFit="1" customWidth="1"/>
    <col min="4" max="4" width="19.42578125" customWidth="1"/>
  </cols>
  <sheetData>
    <row r="1" spans="1:5" x14ac:dyDescent="0.25">
      <c r="A1" s="1"/>
      <c r="B1" s="1"/>
      <c r="C1" s="1"/>
      <c r="D1" s="1"/>
    </row>
    <row r="2" spans="1:5" ht="15.75" x14ac:dyDescent="0.25">
      <c r="A2" s="93" t="s">
        <v>149</v>
      </c>
      <c r="B2" s="93"/>
      <c r="C2" s="93"/>
      <c r="D2" s="6">
        <v>160.85</v>
      </c>
    </row>
    <row r="3" spans="1:5" x14ac:dyDescent="0.25">
      <c r="A3" s="1"/>
      <c r="B3" s="1"/>
      <c r="C3" s="1"/>
      <c r="D3" s="1"/>
    </row>
    <row r="4" spans="1:5" x14ac:dyDescent="0.25">
      <c r="A4" s="37" t="s">
        <v>0</v>
      </c>
      <c r="B4" s="38" t="s">
        <v>1</v>
      </c>
      <c r="C4" s="20" t="s">
        <v>2</v>
      </c>
      <c r="D4" s="39" t="s">
        <v>4</v>
      </c>
    </row>
    <row r="5" spans="1:5" ht="30" x14ac:dyDescent="0.25">
      <c r="A5" s="48" t="s">
        <v>159</v>
      </c>
      <c r="B5" s="41" t="s">
        <v>140</v>
      </c>
      <c r="C5" s="31">
        <v>61000</v>
      </c>
      <c r="D5" s="42" t="s">
        <v>20</v>
      </c>
      <c r="E5" s="54"/>
    </row>
    <row r="6" spans="1:5" ht="60" x14ac:dyDescent="0.25">
      <c r="A6" s="48" t="s">
        <v>141</v>
      </c>
      <c r="B6" s="41" t="s">
        <v>133</v>
      </c>
      <c r="C6" s="31">
        <v>17500</v>
      </c>
      <c r="D6" s="44" t="s">
        <v>134</v>
      </c>
      <c r="E6" s="54"/>
    </row>
    <row r="7" spans="1:5" ht="30" x14ac:dyDescent="0.25">
      <c r="A7" s="48" t="s">
        <v>142</v>
      </c>
      <c r="B7" s="41" t="s">
        <v>150</v>
      </c>
      <c r="C7" s="31">
        <v>63000</v>
      </c>
      <c r="D7" s="42" t="s">
        <v>92</v>
      </c>
      <c r="E7" s="54"/>
    </row>
    <row r="8" spans="1:5" x14ac:dyDescent="0.25">
      <c r="A8" s="48" t="s">
        <v>145</v>
      </c>
      <c r="B8" s="7" t="s">
        <v>151</v>
      </c>
      <c r="C8" s="31">
        <v>135900</v>
      </c>
      <c r="D8" t="s">
        <v>156</v>
      </c>
    </row>
    <row r="9" spans="1:5" x14ac:dyDescent="0.25">
      <c r="A9" s="48" t="s">
        <v>146</v>
      </c>
      <c r="B9" s="41" t="s">
        <v>155</v>
      </c>
      <c r="C9" s="31">
        <v>1000</v>
      </c>
      <c r="D9" s="42" t="s">
        <v>157</v>
      </c>
      <c r="E9" s="54"/>
    </row>
    <row r="10" spans="1:5" x14ac:dyDescent="0.25">
      <c r="A10" s="48" t="s">
        <v>154</v>
      </c>
      <c r="B10" s="41" t="s">
        <v>160</v>
      </c>
      <c r="C10" s="31">
        <v>11000</v>
      </c>
      <c r="D10" s="42" t="s">
        <v>85</v>
      </c>
    </row>
    <row r="11" spans="1:5" ht="45" x14ac:dyDescent="0.25">
      <c r="A11" s="48" t="s">
        <v>158</v>
      </c>
      <c r="B11" s="41" t="s">
        <v>161</v>
      </c>
      <c r="C11" s="31">
        <v>40000</v>
      </c>
      <c r="D11" s="42" t="s">
        <v>85</v>
      </c>
    </row>
    <row r="12" spans="1:5" ht="30" x14ac:dyDescent="0.25">
      <c r="A12" s="48" t="s">
        <v>162</v>
      </c>
      <c r="B12" s="41" t="s">
        <v>163</v>
      </c>
      <c r="C12" s="31">
        <v>19000</v>
      </c>
      <c r="D12" s="42" t="s">
        <v>164</v>
      </c>
      <c r="E12" s="54"/>
    </row>
    <row r="13" spans="1:5" ht="45" x14ac:dyDescent="0.25">
      <c r="A13" s="48" t="s">
        <v>165</v>
      </c>
      <c r="B13" s="41" t="s">
        <v>166</v>
      </c>
      <c r="C13" s="31">
        <v>15000</v>
      </c>
      <c r="D13" s="42" t="s">
        <v>85</v>
      </c>
    </row>
    <row r="14" spans="1:5" x14ac:dyDescent="0.25">
      <c r="A14" s="48"/>
      <c r="B14" s="41"/>
      <c r="C14" s="31"/>
      <c r="D14" s="42"/>
    </row>
    <row r="15" spans="1:5" x14ac:dyDescent="0.25">
      <c r="A15" s="48"/>
      <c r="B15" s="41"/>
      <c r="C15" s="31"/>
      <c r="D15" s="42"/>
    </row>
    <row r="16" spans="1:5" x14ac:dyDescent="0.25">
      <c r="A16" s="48"/>
      <c r="B16" s="41"/>
      <c r="C16" s="31"/>
      <c r="D16" s="42"/>
    </row>
    <row r="17" spans="1:4" x14ac:dyDescent="0.25">
      <c r="A17" s="40"/>
      <c r="B17" s="41"/>
      <c r="C17" s="31"/>
      <c r="D17" s="42"/>
    </row>
    <row r="18" spans="1:4" x14ac:dyDescent="0.25">
      <c r="A18" s="43"/>
      <c r="B18" s="31" t="s">
        <v>23</v>
      </c>
      <c r="C18" s="25">
        <f>SUM(C5:C13)</f>
        <v>363400</v>
      </c>
      <c r="D18" s="42"/>
    </row>
    <row r="19" spans="1:4" x14ac:dyDescent="0.25">
      <c r="A19" s="43"/>
      <c r="B19" s="23"/>
      <c r="C19" s="25"/>
      <c r="D19" s="42"/>
    </row>
    <row r="20" spans="1:4" ht="15.75" x14ac:dyDescent="0.25">
      <c r="A20" s="45"/>
      <c r="B20" s="46" t="s">
        <v>30</v>
      </c>
      <c r="C20" s="28">
        <f>C18-D2</f>
        <v>363239.15</v>
      </c>
      <c r="D20" s="47"/>
    </row>
    <row r="23" spans="1:4" x14ac:dyDescent="0.25">
      <c r="A23" s="94" t="s">
        <v>128</v>
      </c>
      <c r="B23" s="94"/>
      <c r="C23" s="94"/>
      <c r="D23" s="94"/>
    </row>
    <row r="24" spans="1:4" x14ac:dyDescent="0.25">
      <c r="A24" s="94" t="s">
        <v>152</v>
      </c>
      <c r="B24" s="94"/>
      <c r="C24" s="94"/>
      <c r="D24" s="94"/>
    </row>
    <row r="25" spans="1:4" ht="36.75" customHeight="1" x14ac:dyDescent="0.25">
      <c r="A25" s="95" t="s">
        <v>153</v>
      </c>
      <c r="B25" s="95"/>
      <c r="C25" s="95"/>
      <c r="D25" s="95"/>
    </row>
    <row r="28" spans="1:4" x14ac:dyDescent="0.25">
      <c r="A28" s="96" t="s">
        <v>167</v>
      </c>
      <c r="B28" s="97"/>
      <c r="C28" s="97"/>
      <c r="D28" s="98"/>
    </row>
    <row r="29" spans="1:4" x14ac:dyDescent="0.25">
      <c r="A29" s="50"/>
      <c r="B29" s="50" t="s">
        <v>168</v>
      </c>
      <c r="C29" s="51">
        <f>C5</f>
        <v>61000</v>
      </c>
      <c r="D29" s="50"/>
    </row>
    <row r="30" spans="1:4" x14ac:dyDescent="0.25">
      <c r="A30" s="50"/>
      <c r="B30" s="50" t="s">
        <v>140</v>
      </c>
      <c r="C30" s="51">
        <f>C7</f>
        <v>63000</v>
      </c>
      <c r="D30" s="50"/>
    </row>
    <row r="31" spans="1:4" s="49" customFormat="1" x14ac:dyDescent="0.25">
      <c r="A31" s="50"/>
      <c r="B31" s="50"/>
      <c r="C31" s="50"/>
      <c r="D31" s="50"/>
    </row>
    <row r="32" spans="1:4" x14ac:dyDescent="0.25">
      <c r="A32" s="52"/>
      <c r="B32" s="52" t="s">
        <v>156</v>
      </c>
      <c r="C32" s="53">
        <f>SUM(C29:C30)</f>
        <v>124000</v>
      </c>
      <c r="D32" s="52"/>
    </row>
  </sheetData>
  <mergeCells count="5">
    <mergeCell ref="A2:C2"/>
    <mergeCell ref="A23:D23"/>
    <mergeCell ref="A24:D24"/>
    <mergeCell ref="A25:D25"/>
    <mergeCell ref="A28:D28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3060-0240-403E-AD12-163F0EBE6B79}">
  <dimension ref="A1:M25"/>
  <sheetViews>
    <sheetView workbookViewId="0">
      <selection sqref="A1:D17"/>
    </sheetView>
  </sheetViews>
  <sheetFormatPr defaultRowHeight="15" x14ac:dyDescent="0.25"/>
  <cols>
    <col min="1" max="1" width="7.85546875" style="35" bestFit="1" customWidth="1"/>
    <col min="2" max="2" width="22.7109375" style="35" bestFit="1" customWidth="1"/>
    <col min="3" max="3" width="21.140625" style="35" bestFit="1" customWidth="1"/>
    <col min="4" max="4" width="29.85546875" style="35" bestFit="1" customWidth="1"/>
    <col min="5" max="12" width="9.140625" style="35"/>
    <col min="13" max="13" width="10" style="35" bestFit="1" customWidth="1"/>
    <col min="14" max="16384" width="9.140625" style="35"/>
  </cols>
  <sheetData>
    <row r="1" spans="1:5" x14ac:dyDescent="0.25">
      <c r="A1" s="55"/>
      <c r="B1" s="55"/>
      <c r="C1" s="55"/>
      <c r="D1" s="55"/>
    </row>
    <row r="2" spans="1:5" ht="15.75" x14ac:dyDescent="0.25">
      <c r="A2" s="100" t="s">
        <v>176</v>
      </c>
      <c r="B2" s="100"/>
      <c r="C2" s="100"/>
      <c r="D2" s="100"/>
    </row>
    <row r="3" spans="1:5" x14ac:dyDescent="0.25">
      <c r="A3" s="55"/>
      <c r="B3" s="55"/>
      <c r="C3" s="55"/>
      <c r="D3" s="55"/>
    </row>
    <row r="4" spans="1:5" x14ac:dyDescent="0.25">
      <c r="A4" s="56" t="s">
        <v>0</v>
      </c>
      <c r="B4" s="57" t="s">
        <v>1</v>
      </c>
      <c r="C4" s="57" t="s">
        <v>2</v>
      </c>
      <c r="D4" s="58" t="s">
        <v>181</v>
      </c>
    </row>
    <row r="5" spans="1:5" ht="30" x14ac:dyDescent="0.25">
      <c r="A5" s="48" t="s">
        <v>159</v>
      </c>
      <c r="B5" s="41" t="s">
        <v>169</v>
      </c>
      <c r="C5" s="31">
        <v>140000</v>
      </c>
      <c r="D5" s="42" t="s">
        <v>170</v>
      </c>
    </row>
    <row r="6" spans="1:5" ht="30" x14ac:dyDescent="0.25">
      <c r="A6" s="48" t="s">
        <v>141</v>
      </c>
      <c r="B6" s="41" t="s">
        <v>171</v>
      </c>
      <c r="C6" s="31">
        <v>8000</v>
      </c>
      <c r="D6" s="44" t="s">
        <v>69</v>
      </c>
      <c r="E6" s="59"/>
    </row>
    <row r="7" spans="1:5" x14ac:dyDescent="0.25">
      <c r="A7" s="48" t="s">
        <v>142</v>
      </c>
      <c r="B7" s="41" t="s">
        <v>66</v>
      </c>
      <c r="C7" s="31">
        <v>35000</v>
      </c>
      <c r="D7" s="42" t="s">
        <v>172</v>
      </c>
      <c r="E7" s="59"/>
    </row>
    <row r="8" spans="1:5" ht="30" x14ac:dyDescent="0.25">
      <c r="A8" s="48" t="s">
        <v>145</v>
      </c>
      <c r="B8" s="60" t="s">
        <v>173</v>
      </c>
      <c r="C8" s="31">
        <v>7000</v>
      </c>
      <c r="E8" s="59"/>
    </row>
    <row r="9" spans="1:5" ht="60" x14ac:dyDescent="0.25">
      <c r="A9" s="48" t="s">
        <v>146</v>
      </c>
      <c r="B9" s="41" t="s">
        <v>175</v>
      </c>
      <c r="C9" s="31">
        <v>42000</v>
      </c>
      <c r="D9" s="42" t="s">
        <v>174</v>
      </c>
      <c r="E9" s="61"/>
    </row>
    <row r="10" spans="1:5" ht="30" x14ac:dyDescent="0.25">
      <c r="A10" s="40"/>
      <c r="B10" s="41" t="s">
        <v>180</v>
      </c>
      <c r="C10" s="31">
        <v>11000</v>
      </c>
      <c r="D10" s="42" t="s">
        <v>182</v>
      </c>
      <c r="E10" s="61"/>
    </row>
    <row r="11" spans="1:5" x14ac:dyDescent="0.25">
      <c r="A11" s="48" t="s">
        <v>154</v>
      </c>
      <c r="B11" s="23" t="s">
        <v>178</v>
      </c>
      <c r="C11" s="31">
        <v>15000</v>
      </c>
      <c r="D11" s="42" t="s">
        <v>179</v>
      </c>
      <c r="E11" s="61"/>
    </row>
    <row r="12" spans="1:5" x14ac:dyDescent="0.25">
      <c r="A12" s="48" t="s">
        <v>158</v>
      </c>
      <c r="B12" s="41" t="s">
        <v>177</v>
      </c>
      <c r="C12" s="31">
        <v>17600</v>
      </c>
      <c r="D12" s="42" t="s">
        <v>5</v>
      </c>
      <c r="E12" s="59"/>
    </row>
    <row r="13" spans="1:5" x14ac:dyDescent="0.25">
      <c r="A13" s="48"/>
      <c r="B13" s="41"/>
      <c r="C13" s="31"/>
      <c r="D13" s="42"/>
    </row>
    <row r="14" spans="1:5" x14ac:dyDescent="0.25">
      <c r="A14" s="40"/>
      <c r="B14" s="41"/>
      <c r="C14" s="31"/>
      <c r="D14" s="42"/>
    </row>
    <row r="15" spans="1:5" x14ac:dyDescent="0.25">
      <c r="A15" s="43"/>
      <c r="B15" s="31" t="s">
        <v>23</v>
      </c>
      <c r="C15" s="25">
        <f>SUM(C5:C13)</f>
        <v>275600</v>
      </c>
      <c r="D15" s="42"/>
    </row>
    <row r="16" spans="1:5" x14ac:dyDescent="0.25">
      <c r="A16" s="43"/>
      <c r="B16" s="23"/>
      <c r="C16" s="25"/>
      <c r="D16" s="42"/>
    </row>
    <row r="17" spans="1:13" ht="15.75" x14ac:dyDescent="0.25">
      <c r="A17" s="45"/>
      <c r="B17" s="46" t="s">
        <v>30</v>
      </c>
      <c r="C17" s="28">
        <f>C15-D2</f>
        <v>275600</v>
      </c>
      <c r="D17" s="47"/>
    </row>
    <row r="20" spans="1:13" x14ac:dyDescent="0.25">
      <c r="A20" s="92"/>
      <c r="B20" s="92"/>
      <c r="C20" s="92"/>
      <c r="D20" s="92"/>
    </row>
    <row r="21" spans="1:13" x14ac:dyDescent="0.25">
      <c r="A21" s="92"/>
      <c r="B21" s="92"/>
      <c r="C21" s="92"/>
      <c r="D21" s="92"/>
    </row>
    <row r="22" spans="1:13" x14ac:dyDescent="0.25">
      <c r="A22" s="99"/>
      <c r="B22" s="99"/>
      <c r="C22" s="99"/>
      <c r="D22" s="99"/>
    </row>
    <row r="25" spans="1:13" x14ac:dyDescent="0.25">
      <c r="M25" s="35">
        <v>731083207</v>
      </c>
    </row>
  </sheetData>
  <mergeCells count="4">
    <mergeCell ref="A20:D20"/>
    <mergeCell ref="A21:D21"/>
    <mergeCell ref="A22:D22"/>
    <mergeCell ref="A2:D2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D334-921B-46C7-91B7-A4E03B4DA88F}">
  <dimension ref="A1:D17"/>
  <sheetViews>
    <sheetView workbookViewId="0">
      <selection sqref="A1:D17"/>
    </sheetView>
  </sheetViews>
  <sheetFormatPr defaultRowHeight="15" x14ac:dyDescent="0.25"/>
  <cols>
    <col min="1" max="1" width="9.5703125" bestFit="1" customWidth="1"/>
    <col min="2" max="2" width="22.7109375" bestFit="1" customWidth="1"/>
    <col min="3" max="3" width="21.140625" bestFit="1" customWidth="1"/>
    <col min="4" max="4" width="33.140625" bestFit="1" customWidth="1"/>
  </cols>
  <sheetData>
    <row r="1" spans="1:4" x14ac:dyDescent="0.25">
      <c r="A1" s="55"/>
      <c r="B1" s="55"/>
      <c r="C1" s="55"/>
      <c r="D1" s="55"/>
    </row>
    <row r="2" spans="1:4" ht="15.75" x14ac:dyDescent="0.25">
      <c r="A2" s="100" t="s">
        <v>183</v>
      </c>
      <c r="B2" s="100"/>
      <c r="C2" s="100"/>
      <c r="D2" s="100"/>
    </row>
    <row r="3" spans="1:4" x14ac:dyDescent="0.25">
      <c r="A3" s="55"/>
      <c r="B3" s="55"/>
      <c r="C3" s="55"/>
      <c r="D3" s="55"/>
    </row>
    <row r="4" spans="1:4" x14ac:dyDescent="0.25">
      <c r="A4" s="56" t="s">
        <v>0</v>
      </c>
      <c r="B4" s="57" t="s">
        <v>1</v>
      </c>
      <c r="C4" s="57" t="s">
        <v>2</v>
      </c>
      <c r="D4" s="58" t="s">
        <v>181</v>
      </c>
    </row>
    <row r="5" spans="1:4" x14ac:dyDescent="0.25">
      <c r="A5" s="48" t="s">
        <v>159</v>
      </c>
      <c r="B5" s="41" t="s">
        <v>184</v>
      </c>
      <c r="C5" s="31">
        <v>72000</v>
      </c>
      <c r="D5" s="42" t="s">
        <v>185</v>
      </c>
    </row>
    <row r="6" spans="1:4" x14ac:dyDescent="0.25">
      <c r="A6" s="48" t="s">
        <v>141</v>
      </c>
      <c r="B6" s="41" t="s">
        <v>186</v>
      </c>
      <c r="C6" s="31">
        <v>40000</v>
      </c>
      <c r="D6" s="44" t="s">
        <v>69</v>
      </c>
    </row>
    <row r="7" spans="1:4" x14ac:dyDescent="0.25">
      <c r="A7" s="48" t="s">
        <v>142</v>
      </c>
      <c r="B7" s="41" t="s">
        <v>66</v>
      </c>
      <c r="C7" s="31">
        <v>62000</v>
      </c>
      <c r="D7" s="42" t="s">
        <v>172</v>
      </c>
    </row>
    <row r="8" spans="1:4" ht="30" x14ac:dyDescent="0.25">
      <c r="A8" s="48" t="s">
        <v>145</v>
      </c>
      <c r="B8" s="60" t="s">
        <v>173</v>
      </c>
      <c r="C8" s="31">
        <v>7000</v>
      </c>
      <c r="D8" s="35"/>
    </row>
    <row r="9" spans="1:4" ht="60" x14ac:dyDescent="0.25">
      <c r="A9" s="48" t="s">
        <v>146</v>
      </c>
      <c r="B9" s="41" t="s">
        <v>175</v>
      </c>
      <c r="C9" s="31">
        <v>10000</v>
      </c>
      <c r="D9" s="42" t="s">
        <v>174</v>
      </c>
    </row>
    <row r="10" spans="1:4" x14ac:dyDescent="0.25">
      <c r="A10" s="48" t="s">
        <v>154</v>
      </c>
      <c r="B10" s="41" t="s">
        <v>187</v>
      </c>
      <c r="C10" s="31">
        <v>8000</v>
      </c>
      <c r="D10" s="42" t="s">
        <v>65</v>
      </c>
    </row>
    <row r="11" spans="1:4" x14ac:dyDescent="0.25">
      <c r="A11" s="48" t="s">
        <v>158</v>
      </c>
      <c r="B11" s="23" t="s">
        <v>189</v>
      </c>
      <c r="C11" s="31">
        <v>11000</v>
      </c>
      <c r="D11" s="42" t="s">
        <v>188</v>
      </c>
    </row>
    <row r="12" spans="1:4" x14ac:dyDescent="0.25">
      <c r="A12" s="48" t="s">
        <v>162</v>
      </c>
      <c r="B12" s="41"/>
      <c r="C12" s="31"/>
      <c r="D12" s="42"/>
    </row>
    <row r="13" spans="1:4" x14ac:dyDescent="0.25">
      <c r="A13" s="48"/>
      <c r="B13" s="41"/>
      <c r="C13" s="31"/>
      <c r="D13" s="42"/>
    </row>
    <row r="14" spans="1:4" x14ac:dyDescent="0.25">
      <c r="A14" s="40"/>
      <c r="B14" s="41"/>
      <c r="C14" s="31"/>
      <c r="D14" s="42"/>
    </row>
    <row r="15" spans="1:4" x14ac:dyDescent="0.25">
      <c r="A15" s="43"/>
      <c r="B15" s="31" t="s">
        <v>23</v>
      </c>
      <c r="C15" s="25">
        <f>SUM(C5:C13)</f>
        <v>210000</v>
      </c>
      <c r="D15" s="42"/>
    </row>
    <row r="16" spans="1:4" x14ac:dyDescent="0.25">
      <c r="A16" s="43"/>
      <c r="B16" s="23"/>
      <c r="C16" s="25"/>
      <c r="D16" s="42"/>
    </row>
    <row r="17" spans="1:4" ht="15.75" x14ac:dyDescent="0.25">
      <c r="A17" s="45"/>
      <c r="B17" s="46" t="s">
        <v>30</v>
      </c>
      <c r="C17" s="28">
        <f>C15-D2</f>
        <v>210000</v>
      </c>
      <c r="D17" s="47"/>
    </row>
  </sheetData>
  <mergeCells count="1">
    <mergeCell ref="A2:D2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D60F-C711-4AE5-A6A8-EB9C1FC7936F}">
  <dimension ref="A1:E17"/>
  <sheetViews>
    <sheetView workbookViewId="0">
      <selection activeCell="E8" sqref="E5:E8"/>
    </sheetView>
  </sheetViews>
  <sheetFormatPr defaultRowHeight="15" x14ac:dyDescent="0.25"/>
  <cols>
    <col min="1" max="1" width="7.85546875" bestFit="1" customWidth="1"/>
    <col min="2" max="2" width="23.5703125" bestFit="1" customWidth="1"/>
    <col min="3" max="3" width="21.140625" bestFit="1" customWidth="1"/>
    <col min="4" max="4" width="24.28515625" bestFit="1" customWidth="1"/>
  </cols>
  <sheetData>
    <row r="1" spans="1:5" x14ac:dyDescent="0.25">
      <c r="A1" s="55"/>
      <c r="B1" s="55"/>
      <c r="C1" s="55"/>
      <c r="D1" s="55"/>
    </row>
    <row r="2" spans="1:5" ht="15.75" x14ac:dyDescent="0.25">
      <c r="A2" s="100" t="s">
        <v>195</v>
      </c>
      <c r="B2" s="100"/>
      <c r="C2" s="100"/>
      <c r="D2" s="100"/>
    </row>
    <row r="3" spans="1:5" x14ac:dyDescent="0.25">
      <c r="A3" s="55"/>
      <c r="B3" s="55"/>
      <c r="C3" s="55"/>
      <c r="D3" s="55"/>
    </row>
    <row r="4" spans="1:5" x14ac:dyDescent="0.25">
      <c r="A4" s="56" t="s">
        <v>0</v>
      </c>
      <c r="B4" s="57" t="s">
        <v>1</v>
      </c>
      <c r="C4" s="57" t="s">
        <v>2</v>
      </c>
      <c r="D4" s="58" t="s">
        <v>181</v>
      </c>
    </row>
    <row r="5" spans="1:5" ht="30" x14ac:dyDescent="0.25">
      <c r="A5" s="48" t="s">
        <v>159</v>
      </c>
      <c r="B5" s="41" t="s">
        <v>190</v>
      </c>
      <c r="C5" s="31">
        <v>10000</v>
      </c>
      <c r="D5" s="42" t="s">
        <v>191</v>
      </c>
      <c r="E5" s="54"/>
    </row>
    <row r="6" spans="1:5" x14ac:dyDescent="0.25">
      <c r="A6" s="48" t="s">
        <v>141</v>
      </c>
      <c r="B6" s="41" t="s">
        <v>192</v>
      </c>
      <c r="C6" s="31">
        <v>63000</v>
      </c>
      <c r="D6" s="44" t="s">
        <v>92</v>
      </c>
      <c r="E6" s="54"/>
    </row>
    <row r="7" spans="1:5" x14ac:dyDescent="0.25">
      <c r="A7" s="48" t="s">
        <v>142</v>
      </c>
      <c r="B7" s="41" t="s">
        <v>193</v>
      </c>
      <c r="C7" s="31">
        <v>20000</v>
      </c>
      <c r="D7" s="42" t="s">
        <v>194</v>
      </c>
      <c r="E7" s="54"/>
    </row>
    <row r="8" spans="1:5" x14ac:dyDescent="0.25">
      <c r="A8" s="48" t="s">
        <v>145</v>
      </c>
      <c r="B8" s="60" t="s">
        <v>109</v>
      </c>
      <c r="C8" s="31">
        <f>325*(20)+780*(15)</f>
        <v>18200</v>
      </c>
      <c r="D8" s="35" t="s">
        <v>174</v>
      </c>
      <c r="E8" s="54"/>
    </row>
    <row r="9" spans="1:5" x14ac:dyDescent="0.25">
      <c r="A9" s="48"/>
      <c r="B9" s="41"/>
      <c r="C9" s="31"/>
      <c r="D9" s="42"/>
    </row>
    <row r="10" spans="1:5" x14ac:dyDescent="0.25">
      <c r="A10" s="48"/>
      <c r="B10" s="41"/>
      <c r="C10" s="31"/>
      <c r="D10" s="42"/>
    </row>
    <row r="11" spans="1:5" x14ac:dyDescent="0.25">
      <c r="A11" s="48"/>
      <c r="B11" s="23"/>
      <c r="C11" s="31"/>
      <c r="D11" s="42"/>
    </row>
    <row r="12" spans="1:5" x14ac:dyDescent="0.25">
      <c r="A12" s="48"/>
      <c r="B12" s="41"/>
      <c r="C12" s="31"/>
      <c r="D12" s="42"/>
    </row>
    <row r="13" spans="1:5" x14ac:dyDescent="0.25">
      <c r="A13" s="48"/>
      <c r="B13" s="41"/>
      <c r="C13" s="31"/>
      <c r="D13" s="42"/>
    </row>
    <row r="14" spans="1:5" x14ac:dyDescent="0.25">
      <c r="A14" s="40"/>
      <c r="B14" s="41"/>
      <c r="C14" s="31"/>
      <c r="D14" s="42"/>
    </row>
    <row r="15" spans="1:5" x14ac:dyDescent="0.25">
      <c r="A15" s="43"/>
      <c r="B15" s="31" t="s">
        <v>23</v>
      </c>
      <c r="C15" s="25">
        <f>SUM(C5:C13)</f>
        <v>111200</v>
      </c>
      <c r="D15" s="42"/>
    </row>
    <row r="16" spans="1:5" x14ac:dyDescent="0.25">
      <c r="A16" s="43"/>
      <c r="B16" s="23"/>
      <c r="C16" s="25"/>
      <c r="D16" s="42"/>
    </row>
    <row r="17" spans="1:4" ht="15.75" x14ac:dyDescent="0.25">
      <c r="A17" s="45"/>
      <c r="B17" s="46" t="s">
        <v>30</v>
      </c>
      <c r="C17" s="28">
        <f>C15-D2</f>
        <v>111200</v>
      </c>
      <c r="D17" s="47"/>
    </row>
  </sheetData>
  <mergeCells count="1">
    <mergeCell ref="A2:D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847E-4E15-47B2-BE66-AA1C202EF245}">
  <dimension ref="A2:D13"/>
  <sheetViews>
    <sheetView workbookViewId="0">
      <selection sqref="A1:D13"/>
    </sheetView>
  </sheetViews>
  <sheetFormatPr defaultRowHeight="15" x14ac:dyDescent="0.25"/>
  <cols>
    <col min="1" max="1" width="6.42578125" bestFit="1" customWidth="1"/>
    <col min="2" max="2" width="27.28515625" bestFit="1" customWidth="1"/>
    <col min="3" max="3" width="21.140625" bestFit="1" customWidth="1"/>
    <col min="4" max="4" width="21.85546875" bestFit="1" customWidth="1"/>
  </cols>
  <sheetData>
    <row r="2" spans="1:4" ht="15.75" x14ac:dyDescent="0.25">
      <c r="A2" s="87" t="s">
        <v>31</v>
      </c>
      <c r="B2" s="87"/>
      <c r="D2" s="6">
        <v>41450.699999999997</v>
      </c>
    </row>
    <row r="4" spans="1:4" x14ac:dyDescent="0.25">
      <c r="A4" t="s">
        <v>0</v>
      </c>
      <c r="B4" t="s">
        <v>1</v>
      </c>
      <c r="C4" s="1" t="s">
        <v>2</v>
      </c>
      <c r="D4" t="s">
        <v>4</v>
      </c>
    </row>
    <row r="5" spans="1:4" x14ac:dyDescent="0.25">
      <c r="A5">
        <v>1</v>
      </c>
      <c r="B5" t="s">
        <v>26</v>
      </c>
      <c r="C5" s="1">
        <v>46500</v>
      </c>
      <c r="D5" t="s">
        <v>27</v>
      </c>
    </row>
    <row r="6" spans="1:4" x14ac:dyDescent="0.25">
      <c r="A6">
        <v>2</v>
      </c>
      <c r="B6" t="s">
        <v>28</v>
      </c>
      <c r="C6" s="1">
        <v>53660</v>
      </c>
      <c r="D6" t="s">
        <v>29</v>
      </c>
    </row>
    <row r="7" spans="1:4" x14ac:dyDescent="0.25">
      <c r="C7" s="1"/>
    </row>
    <row r="8" spans="1:4" x14ac:dyDescent="0.25">
      <c r="C8" s="1"/>
    </row>
    <row r="9" spans="1:4" x14ac:dyDescent="0.25">
      <c r="C9" s="1"/>
    </row>
    <row r="10" spans="1:4" ht="15.75" x14ac:dyDescent="0.25">
      <c r="B10" s="4" t="s">
        <v>23</v>
      </c>
      <c r="C10" s="5">
        <f>SUM(C2:C8)</f>
        <v>100160</v>
      </c>
    </row>
    <row r="11" spans="1:4" x14ac:dyDescent="0.25">
      <c r="C11" s="1"/>
    </row>
    <row r="12" spans="1:4" x14ac:dyDescent="0.25">
      <c r="C12" s="2"/>
    </row>
    <row r="13" spans="1:4" ht="15.75" x14ac:dyDescent="0.25">
      <c r="A13" s="3"/>
      <c r="B13" s="4" t="s">
        <v>30</v>
      </c>
      <c r="C13" s="5">
        <f>C10-D2</f>
        <v>58709.3</v>
      </c>
      <c r="D13" s="3"/>
    </row>
  </sheetData>
  <mergeCells count="1">
    <mergeCell ref="A2:B2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2A71-21E1-4C9B-BDF7-81AEB060E82F}">
  <dimension ref="A1:E18"/>
  <sheetViews>
    <sheetView workbookViewId="0">
      <selection activeCell="E6" sqref="E6"/>
    </sheetView>
  </sheetViews>
  <sheetFormatPr defaultRowHeight="15" x14ac:dyDescent="0.25"/>
  <cols>
    <col min="1" max="1" width="7.85546875" bestFit="1" customWidth="1"/>
    <col min="2" max="2" width="23.5703125" bestFit="1" customWidth="1"/>
    <col min="3" max="3" width="21.140625" bestFit="1" customWidth="1"/>
    <col min="4" max="4" width="24.28515625" bestFit="1" customWidth="1"/>
  </cols>
  <sheetData>
    <row r="1" spans="1:5" x14ac:dyDescent="0.25">
      <c r="A1" s="55"/>
      <c r="B1" s="55"/>
      <c r="C1" s="55"/>
      <c r="D1" s="55"/>
    </row>
    <row r="2" spans="1:5" ht="15.75" x14ac:dyDescent="0.25">
      <c r="A2" s="101" t="s">
        <v>207</v>
      </c>
      <c r="B2" s="101"/>
      <c r="C2" s="101"/>
      <c r="D2" s="101"/>
    </row>
    <row r="3" spans="1:5" ht="15.75" x14ac:dyDescent="0.25">
      <c r="A3" s="102" t="s">
        <v>208</v>
      </c>
      <c r="B3" s="102"/>
      <c r="C3" s="102">
        <v>475.5</v>
      </c>
      <c r="D3" s="102"/>
    </row>
    <row r="4" spans="1:5" x14ac:dyDescent="0.25">
      <c r="A4" s="55"/>
      <c r="B4" s="55"/>
      <c r="C4" s="55"/>
      <c r="D4" s="55"/>
    </row>
    <row r="5" spans="1:5" x14ac:dyDescent="0.25">
      <c r="A5" s="56" t="s">
        <v>0</v>
      </c>
      <c r="B5" s="57" t="s">
        <v>1</v>
      </c>
      <c r="C5" s="57" t="s">
        <v>2</v>
      </c>
      <c r="D5" s="58" t="s">
        <v>181</v>
      </c>
    </row>
    <row r="6" spans="1:5" ht="30" x14ac:dyDescent="0.25">
      <c r="A6" s="48" t="s">
        <v>159</v>
      </c>
      <c r="B6" s="41" t="s">
        <v>196</v>
      </c>
      <c r="C6" s="31">
        <v>32000</v>
      </c>
      <c r="D6" s="42" t="s">
        <v>197</v>
      </c>
      <c r="E6" s="54"/>
    </row>
    <row r="7" spans="1:5" x14ac:dyDescent="0.25">
      <c r="A7" s="48" t="s">
        <v>141</v>
      </c>
      <c r="B7" s="41" t="s">
        <v>198</v>
      </c>
      <c r="C7" s="31">
        <v>75000</v>
      </c>
      <c r="D7" s="44" t="s">
        <v>199</v>
      </c>
      <c r="E7" s="54"/>
    </row>
    <row r="8" spans="1:5" ht="30" x14ac:dyDescent="0.25">
      <c r="A8" s="48" t="s">
        <v>142</v>
      </c>
      <c r="B8" s="41" t="s">
        <v>200</v>
      </c>
      <c r="C8" s="31">
        <v>18000</v>
      </c>
      <c r="D8" s="42" t="s">
        <v>201</v>
      </c>
      <c r="E8" s="54"/>
    </row>
    <row r="9" spans="1:5" x14ac:dyDescent="0.25">
      <c r="A9" s="48" t="s">
        <v>145</v>
      </c>
      <c r="B9" s="60" t="s">
        <v>202</v>
      </c>
      <c r="C9" s="31">
        <v>96000</v>
      </c>
      <c r="D9" s="35" t="s">
        <v>203</v>
      </c>
      <c r="E9" s="54"/>
    </row>
    <row r="10" spans="1:5" x14ac:dyDescent="0.25">
      <c r="A10" s="48" t="s">
        <v>146</v>
      </c>
      <c r="B10" s="41" t="s">
        <v>3</v>
      </c>
      <c r="C10" s="31">
        <v>17600</v>
      </c>
      <c r="D10" s="42" t="s">
        <v>204</v>
      </c>
      <c r="E10" s="54"/>
    </row>
    <row r="11" spans="1:5" x14ac:dyDescent="0.25">
      <c r="A11" s="48" t="s">
        <v>154</v>
      </c>
      <c r="B11" s="41" t="s">
        <v>205</v>
      </c>
      <c r="C11" s="31">
        <v>7350</v>
      </c>
      <c r="D11" s="42" t="s">
        <v>79</v>
      </c>
      <c r="E11" s="54"/>
    </row>
    <row r="12" spans="1:5" x14ac:dyDescent="0.25">
      <c r="A12" s="48" t="s">
        <v>158</v>
      </c>
      <c r="B12" s="23" t="s">
        <v>206</v>
      </c>
      <c r="C12" s="31">
        <v>45400</v>
      </c>
      <c r="D12" s="42" t="s">
        <v>29</v>
      </c>
      <c r="E12" s="54"/>
    </row>
    <row r="13" spans="1:5" x14ac:dyDescent="0.25">
      <c r="A13" s="48"/>
      <c r="B13" s="41"/>
      <c r="C13" s="31"/>
      <c r="D13" s="42"/>
    </row>
    <row r="14" spans="1:5" x14ac:dyDescent="0.25">
      <c r="A14" s="48"/>
      <c r="B14" s="41"/>
      <c r="C14" s="31"/>
      <c r="D14" s="42"/>
    </row>
    <row r="15" spans="1:5" x14ac:dyDescent="0.25">
      <c r="A15" s="40"/>
      <c r="B15" s="41"/>
      <c r="C15" s="31"/>
      <c r="D15" s="42"/>
    </row>
    <row r="16" spans="1:5" x14ac:dyDescent="0.25">
      <c r="A16" s="43"/>
      <c r="B16" s="31" t="s">
        <v>23</v>
      </c>
      <c r="C16" s="25">
        <f>SUM(C6:C14)</f>
        <v>291350</v>
      </c>
      <c r="D16" s="42"/>
    </row>
    <row r="17" spans="1:4" x14ac:dyDescent="0.25">
      <c r="A17" s="43"/>
      <c r="B17" s="23"/>
      <c r="C17" s="25"/>
      <c r="D17" s="42"/>
    </row>
    <row r="18" spans="1:4" ht="15.75" x14ac:dyDescent="0.25">
      <c r="A18" s="45"/>
      <c r="B18" s="46" t="s">
        <v>30</v>
      </c>
      <c r="C18" s="28">
        <f>C16-C3</f>
        <v>290874.5</v>
      </c>
      <c r="D18" s="47"/>
    </row>
  </sheetData>
  <mergeCells count="3">
    <mergeCell ref="A2:D2"/>
    <mergeCell ref="A3:B3"/>
    <mergeCell ref="C3:D3"/>
  </mergeCells>
  <phoneticPr fontId="7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AF364-AD72-454F-B7F5-4BB1DF3F7F26}">
  <dimension ref="A1:E17"/>
  <sheetViews>
    <sheetView workbookViewId="0">
      <selection sqref="A1:D17"/>
    </sheetView>
  </sheetViews>
  <sheetFormatPr defaultRowHeight="15" x14ac:dyDescent="0.25"/>
  <cols>
    <col min="1" max="1" width="7.85546875" bestFit="1" customWidth="1"/>
    <col min="2" max="2" width="23.5703125" bestFit="1" customWidth="1"/>
    <col min="3" max="3" width="21.140625" bestFit="1" customWidth="1"/>
    <col min="4" max="4" width="24.28515625" bestFit="1" customWidth="1"/>
  </cols>
  <sheetData>
    <row r="1" spans="1:5" x14ac:dyDescent="0.25">
      <c r="A1" s="55"/>
      <c r="B1" s="55"/>
      <c r="C1" s="55"/>
      <c r="D1" s="55"/>
    </row>
    <row r="2" spans="1:5" ht="15.75" x14ac:dyDescent="0.25">
      <c r="A2" s="100" t="s">
        <v>207</v>
      </c>
      <c r="B2" s="100"/>
      <c r="C2" s="100"/>
      <c r="D2" s="100"/>
    </row>
    <row r="3" spans="1:5" x14ac:dyDescent="0.25">
      <c r="A3" s="55"/>
      <c r="B3" s="55"/>
      <c r="C3" s="55"/>
      <c r="D3" s="55"/>
    </row>
    <row r="4" spans="1:5" x14ac:dyDescent="0.25">
      <c r="A4" s="56" t="s">
        <v>0</v>
      </c>
      <c r="B4" s="57" t="s">
        <v>1</v>
      </c>
      <c r="C4" s="57" t="s">
        <v>2</v>
      </c>
      <c r="D4" s="58" t="s">
        <v>181</v>
      </c>
    </row>
    <row r="5" spans="1:5" ht="30" x14ac:dyDescent="0.25">
      <c r="A5" s="48" t="s">
        <v>159</v>
      </c>
      <c r="B5" s="41" t="s">
        <v>209</v>
      </c>
      <c r="C5" s="31">
        <v>26000</v>
      </c>
      <c r="D5" s="42" t="s">
        <v>92</v>
      </c>
      <c r="E5" s="54"/>
    </row>
    <row r="6" spans="1:5" x14ac:dyDescent="0.25">
      <c r="A6" s="48" t="s">
        <v>141</v>
      </c>
      <c r="B6" s="41" t="s">
        <v>210</v>
      </c>
      <c r="C6" s="31">
        <v>16000</v>
      </c>
      <c r="D6" s="44" t="s">
        <v>20</v>
      </c>
      <c r="E6" s="54"/>
    </row>
    <row r="7" spans="1:5" x14ac:dyDescent="0.25">
      <c r="A7" s="48" t="s">
        <v>142</v>
      </c>
      <c r="B7" s="41" t="s">
        <v>211</v>
      </c>
      <c r="C7" s="31">
        <v>50000</v>
      </c>
      <c r="D7" s="42" t="s">
        <v>212</v>
      </c>
      <c r="E7" s="54"/>
    </row>
    <row r="8" spans="1:5" x14ac:dyDescent="0.25">
      <c r="A8" s="48"/>
      <c r="B8" s="60"/>
      <c r="C8" s="31"/>
      <c r="D8" s="35"/>
    </row>
    <row r="9" spans="1:5" x14ac:dyDescent="0.25">
      <c r="A9" s="48"/>
      <c r="B9" s="41"/>
      <c r="C9" s="31"/>
      <c r="D9" s="42"/>
    </row>
    <row r="10" spans="1:5" x14ac:dyDescent="0.25">
      <c r="A10" s="48"/>
      <c r="B10" s="41"/>
      <c r="C10" s="31"/>
      <c r="D10" s="42"/>
    </row>
    <row r="11" spans="1:5" x14ac:dyDescent="0.25">
      <c r="A11" s="48"/>
      <c r="B11" s="23"/>
      <c r="C11" s="31"/>
      <c r="D11" s="42"/>
    </row>
    <row r="12" spans="1:5" x14ac:dyDescent="0.25">
      <c r="A12" s="48"/>
      <c r="B12" s="41"/>
      <c r="C12" s="31"/>
      <c r="D12" s="42"/>
    </row>
    <row r="13" spans="1:5" x14ac:dyDescent="0.25">
      <c r="A13" s="48"/>
      <c r="B13" s="41"/>
      <c r="C13" s="31"/>
      <c r="D13" s="42"/>
    </row>
    <row r="14" spans="1:5" x14ac:dyDescent="0.25">
      <c r="A14" s="40"/>
      <c r="B14" s="41"/>
      <c r="C14" s="31"/>
      <c r="D14" s="42"/>
    </row>
    <row r="15" spans="1:5" x14ac:dyDescent="0.25">
      <c r="A15" s="43"/>
      <c r="B15" s="31" t="s">
        <v>23</v>
      </c>
      <c r="C15" s="25">
        <f>SUM(C5:C13)</f>
        <v>92000</v>
      </c>
      <c r="D15" s="42"/>
    </row>
    <row r="16" spans="1:5" x14ac:dyDescent="0.25">
      <c r="A16" s="43"/>
      <c r="B16" s="23"/>
      <c r="C16" s="25"/>
      <c r="D16" s="42"/>
    </row>
    <row r="17" spans="1:4" ht="15.75" x14ac:dyDescent="0.25">
      <c r="A17" s="45"/>
      <c r="B17" s="46" t="s">
        <v>30</v>
      </c>
      <c r="C17" s="28">
        <f>C15-D2</f>
        <v>92000</v>
      </c>
      <c r="D17" s="47"/>
    </row>
  </sheetData>
  <mergeCells count="1">
    <mergeCell ref="A2:D2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0C0D-4B93-44F9-B690-6B3E9FA1BC25}">
  <dimension ref="A1:E17"/>
  <sheetViews>
    <sheetView workbookViewId="0">
      <selection activeCell="A9" sqref="A9:D9"/>
    </sheetView>
  </sheetViews>
  <sheetFormatPr defaultRowHeight="15" x14ac:dyDescent="0.25"/>
  <cols>
    <col min="1" max="1" width="7.85546875" bestFit="1" customWidth="1"/>
    <col min="2" max="2" width="14.85546875" bestFit="1" customWidth="1"/>
    <col min="3" max="3" width="21.140625" bestFit="1" customWidth="1"/>
    <col min="4" max="4" width="24.28515625" bestFit="1" customWidth="1"/>
  </cols>
  <sheetData>
    <row r="1" spans="1:5" x14ac:dyDescent="0.25">
      <c r="A1" s="55"/>
      <c r="B1" s="55"/>
      <c r="C1" s="55"/>
      <c r="D1" s="55"/>
    </row>
    <row r="2" spans="1:5" ht="15.75" x14ac:dyDescent="0.25">
      <c r="A2" s="100" t="s">
        <v>219</v>
      </c>
      <c r="B2" s="100"/>
      <c r="C2" s="100"/>
      <c r="D2" s="100"/>
    </row>
    <row r="3" spans="1:5" x14ac:dyDescent="0.25">
      <c r="A3" s="55"/>
      <c r="B3" s="55"/>
      <c r="C3" s="55"/>
      <c r="D3" s="55"/>
    </row>
    <row r="4" spans="1:5" x14ac:dyDescent="0.25">
      <c r="A4" s="56" t="s">
        <v>0</v>
      </c>
      <c r="B4" s="57" t="s">
        <v>1</v>
      </c>
      <c r="C4" s="57" t="s">
        <v>2</v>
      </c>
      <c r="D4" s="58" t="s">
        <v>181</v>
      </c>
    </row>
    <row r="5" spans="1:5" ht="45" x14ac:dyDescent="0.25">
      <c r="A5" s="48" t="s">
        <v>159</v>
      </c>
      <c r="B5" s="41" t="s">
        <v>213</v>
      </c>
      <c r="C5" s="31">
        <v>93000</v>
      </c>
      <c r="D5" s="42" t="s">
        <v>214</v>
      </c>
      <c r="E5" s="54"/>
    </row>
    <row r="6" spans="1:5" ht="30" x14ac:dyDescent="0.25">
      <c r="A6" s="48" t="s">
        <v>141</v>
      </c>
      <c r="B6" s="41" t="s">
        <v>215</v>
      </c>
      <c r="C6" s="31">
        <v>1000</v>
      </c>
      <c r="D6" s="44" t="s">
        <v>216</v>
      </c>
      <c r="E6" s="54"/>
    </row>
    <row r="7" spans="1:5" x14ac:dyDescent="0.25">
      <c r="A7" s="48" t="s">
        <v>142</v>
      </c>
      <c r="B7" s="41" t="s">
        <v>217</v>
      </c>
      <c r="C7" s="31">
        <v>12000</v>
      </c>
      <c r="D7" s="42" t="s">
        <v>174</v>
      </c>
      <c r="E7" s="54"/>
    </row>
    <row r="8" spans="1:5" ht="30" x14ac:dyDescent="0.25">
      <c r="A8" s="48" t="s">
        <v>145</v>
      </c>
      <c r="B8" s="60" t="s">
        <v>218</v>
      </c>
      <c r="C8" s="31">
        <v>4500</v>
      </c>
      <c r="D8" s="60" t="s">
        <v>220</v>
      </c>
      <c r="E8" s="54"/>
    </row>
    <row r="10" spans="1:5" x14ac:dyDescent="0.25">
      <c r="A10" s="48"/>
      <c r="B10" s="41"/>
      <c r="C10" s="31"/>
      <c r="D10" s="42"/>
    </row>
    <row r="11" spans="1:5" x14ac:dyDescent="0.25">
      <c r="A11" s="48"/>
      <c r="B11" s="23"/>
      <c r="C11" s="31"/>
      <c r="D11" s="42"/>
    </row>
    <row r="12" spans="1:5" x14ac:dyDescent="0.25">
      <c r="A12" s="48"/>
      <c r="B12" s="41"/>
      <c r="C12" s="31"/>
      <c r="D12" s="42"/>
    </row>
    <row r="13" spans="1:5" x14ac:dyDescent="0.25">
      <c r="A13" s="48"/>
      <c r="B13" s="41"/>
      <c r="C13" s="31"/>
      <c r="D13" s="42"/>
    </row>
    <row r="14" spans="1:5" x14ac:dyDescent="0.25">
      <c r="A14" s="40"/>
      <c r="B14" s="41"/>
      <c r="C14" s="31"/>
      <c r="D14" s="42"/>
    </row>
    <row r="15" spans="1:5" x14ac:dyDescent="0.25">
      <c r="A15" s="43"/>
      <c r="B15" s="31" t="s">
        <v>23</v>
      </c>
      <c r="C15" s="25">
        <f>SUM(C5:C13)</f>
        <v>110500</v>
      </c>
      <c r="D15" s="42"/>
    </row>
    <row r="16" spans="1:5" x14ac:dyDescent="0.25">
      <c r="A16" s="43"/>
      <c r="B16" s="23"/>
      <c r="C16" s="25"/>
      <c r="D16" s="42"/>
    </row>
    <row r="17" spans="1:4" ht="15.75" x14ac:dyDescent="0.25">
      <c r="A17" s="45"/>
      <c r="B17" s="46" t="s">
        <v>30</v>
      </c>
      <c r="C17" s="28">
        <f>C15-D2</f>
        <v>110500</v>
      </c>
      <c r="D17" s="47"/>
    </row>
  </sheetData>
  <mergeCells count="1">
    <mergeCell ref="A2:D2"/>
  </mergeCell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DA3F-211F-4DC5-A1F9-D97816E72DB0}">
  <dimension ref="A1:E18"/>
  <sheetViews>
    <sheetView workbookViewId="0">
      <selection activeCell="A3" sqref="A3:D3"/>
    </sheetView>
  </sheetViews>
  <sheetFormatPr defaultRowHeight="15" x14ac:dyDescent="0.25"/>
  <cols>
    <col min="1" max="1" width="7.85546875" bestFit="1" customWidth="1"/>
    <col min="2" max="2" width="14.85546875" bestFit="1" customWidth="1"/>
    <col min="3" max="3" width="21.140625" bestFit="1" customWidth="1"/>
    <col min="4" max="4" width="24.28515625" bestFit="1" customWidth="1"/>
  </cols>
  <sheetData>
    <row r="1" spans="1:5" x14ac:dyDescent="0.25">
      <c r="A1" s="55"/>
      <c r="B1" s="55"/>
      <c r="C1" s="55"/>
      <c r="D1" s="55"/>
    </row>
    <row r="2" spans="1:5" ht="18" x14ac:dyDescent="0.25">
      <c r="A2" s="103" t="s">
        <v>221</v>
      </c>
      <c r="B2" s="103"/>
      <c r="C2" s="103"/>
      <c r="D2" s="103"/>
    </row>
    <row r="3" spans="1:5" s="4" customFormat="1" ht="15.75" x14ac:dyDescent="0.25">
      <c r="A3" s="101" t="s">
        <v>230</v>
      </c>
      <c r="B3" s="101"/>
      <c r="C3" s="62"/>
      <c r="D3" s="62">
        <f>25892</f>
        <v>25892</v>
      </c>
    </row>
    <row r="4" spans="1:5" x14ac:dyDescent="0.25">
      <c r="A4" s="56" t="s">
        <v>0</v>
      </c>
      <c r="B4" s="57" t="s">
        <v>1</v>
      </c>
      <c r="C4" s="57" t="s">
        <v>2</v>
      </c>
      <c r="D4" s="58" t="s">
        <v>181</v>
      </c>
    </row>
    <row r="5" spans="1:5" x14ac:dyDescent="0.25">
      <c r="A5" s="48" t="s">
        <v>159</v>
      </c>
      <c r="B5" s="41" t="s">
        <v>222</v>
      </c>
      <c r="C5" s="31">
        <v>79000</v>
      </c>
      <c r="D5" s="42" t="s">
        <v>11</v>
      </c>
      <c r="E5" s="54"/>
    </row>
    <row r="6" spans="1:5" ht="30" x14ac:dyDescent="0.25">
      <c r="A6" s="48" t="s">
        <v>141</v>
      </c>
      <c r="B6" s="41" t="s">
        <v>223</v>
      </c>
      <c r="C6" s="31">
        <v>135900</v>
      </c>
      <c r="D6" s="44" t="s">
        <v>197</v>
      </c>
    </row>
    <row r="7" spans="1:5" x14ac:dyDescent="0.25">
      <c r="A7" s="48" t="s">
        <v>142</v>
      </c>
      <c r="B7" s="41" t="s">
        <v>66</v>
      </c>
      <c r="C7" s="31">
        <v>25000</v>
      </c>
      <c r="D7" s="42" t="s">
        <v>67</v>
      </c>
      <c r="E7" s="54"/>
    </row>
    <row r="8" spans="1:5" ht="30" x14ac:dyDescent="0.25">
      <c r="A8" s="48" t="s">
        <v>145</v>
      </c>
      <c r="B8" s="60" t="s">
        <v>224</v>
      </c>
      <c r="C8" s="31">
        <v>116000</v>
      </c>
      <c r="D8" s="60" t="s">
        <v>225</v>
      </c>
      <c r="E8" s="54"/>
    </row>
    <row r="9" spans="1:5" x14ac:dyDescent="0.25">
      <c r="A9" s="40" t="s">
        <v>146</v>
      </c>
      <c r="B9" s="23" t="s">
        <v>91</v>
      </c>
      <c r="C9" s="31">
        <v>63000</v>
      </c>
      <c r="D9" s="23" t="s">
        <v>226</v>
      </c>
      <c r="E9" s="54"/>
    </row>
    <row r="10" spans="1:5" x14ac:dyDescent="0.25">
      <c r="A10" s="40" t="s">
        <v>154</v>
      </c>
      <c r="B10" s="41" t="s">
        <v>227</v>
      </c>
      <c r="C10" s="31">
        <v>13000</v>
      </c>
      <c r="D10" s="42" t="s">
        <v>197</v>
      </c>
      <c r="E10" s="66"/>
    </row>
    <row r="11" spans="1:5" x14ac:dyDescent="0.25">
      <c r="A11" s="40" t="s">
        <v>158</v>
      </c>
      <c r="B11" s="23" t="s">
        <v>193</v>
      </c>
      <c r="C11" s="31">
        <v>55500</v>
      </c>
      <c r="D11" s="42" t="s">
        <v>194</v>
      </c>
      <c r="E11" s="54"/>
    </row>
    <row r="12" spans="1:5" x14ac:dyDescent="0.25">
      <c r="A12" s="40" t="s">
        <v>162</v>
      </c>
      <c r="B12" s="41" t="s">
        <v>147</v>
      </c>
      <c r="C12" s="31">
        <v>17600</v>
      </c>
      <c r="D12" s="42" t="s">
        <v>5</v>
      </c>
      <c r="E12" s="54"/>
    </row>
    <row r="13" spans="1:5" x14ac:dyDescent="0.25">
      <c r="A13" s="40" t="s">
        <v>165</v>
      </c>
      <c r="B13" s="41" t="s">
        <v>155</v>
      </c>
      <c r="C13" s="31">
        <v>1500</v>
      </c>
      <c r="D13" s="42" t="s">
        <v>229</v>
      </c>
    </row>
    <row r="14" spans="1:5" ht="30" x14ac:dyDescent="0.25">
      <c r="A14" s="40" t="s">
        <v>228</v>
      </c>
      <c r="B14" s="41" t="s">
        <v>140</v>
      </c>
      <c r="C14" s="31">
        <v>25000</v>
      </c>
      <c r="D14" s="42" t="s">
        <v>79</v>
      </c>
    </row>
    <row r="15" spans="1:5" x14ac:dyDescent="0.25">
      <c r="A15" s="40"/>
      <c r="B15" s="41"/>
      <c r="C15" s="31"/>
      <c r="D15" s="42"/>
    </row>
    <row r="16" spans="1:5" x14ac:dyDescent="0.25">
      <c r="A16" s="23"/>
      <c r="B16" s="31" t="s">
        <v>23</v>
      </c>
      <c r="C16" s="25">
        <f>SUM(Table1345678910111213141516171819222324[Budgeted Amount])</f>
        <v>531500</v>
      </c>
      <c r="D16" s="23"/>
    </row>
    <row r="17" spans="1:4" x14ac:dyDescent="0.25">
      <c r="A17" s="23"/>
      <c r="B17" s="23"/>
      <c r="C17" s="25"/>
      <c r="D17" s="23"/>
    </row>
    <row r="18" spans="1:4" ht="15.75" x14ac:dyDescent="0.25">
      <c r="A18" s="63"/>
      <c r="B18" s="64" t="s">
        <v>30</v>
      </c>
      <c r="C18" s="65">
        <f>C16-D3</f>
        <v>505608</v>
      </c>
      <c r="D18" s="63"/>
    </row>
  </sheetData>
  <mergeCells count="2">
    <mergeCell ref="A2:D2"/>
    <mergeCell ref="A3:B3"/>
  </mergeCells>
  <phoneticPr fontId="7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89F68-B3EB-4771-BBC4-8F0BDEBCDA1E}">
  <dimension ref="A1:D18"/>
  <sheetViews>
    <sheetView workbookViewId="0">
      <selection activeCell="G9" sqref="G9"/>
    </sheetView>
  </sheetViews>
  <sheetFormatPr defaultRowHeight="15" x14ac:dyDescent="0.25"/>
  <cols>
    <col min="1" max="1" width="9.5703125" bestFit="1" customWidth="1"/>
    <col min="2" max="2" width="17.42578125" bestFit="1" customWidth="1"/>
    <col min="3" max="3" width="21.140625" bestFit="1" customWidth="1"/>
    <col min="4" max="4" width="24.28515625" bestFit="1" customWidth="1"/>
  </cols>
  <sheetData>
    <row r="1" spans="1:4" x14ac:dyDescent="0.25">
      <c r="A1" s="75"/>
      <c r="B1" s="75"/>
      <c r="C1" s="75"/>
      <c r="D1" s="75"/>
    </row>
    <row r="2" spans="1:4" ht="18" x14ac:dyDescent="0.25">
      <c r="A2" s="104" t="s">
        <v>221</v>
      </c>
      <c r="B2" s="104"/>
      <c r="C2" s="104"/>
      <c r="D2" s="104"/>
    </row>
    <row r="3" spans="1:4" ht="15.75" x14ac:dyDescent="0.25">
      <c r="A3" s="105"/>
      <c r="B3" s="105"/>
      <c r="C3" s="79"/>
      <c r="D3" s="79"/>
    </row>
    <row r="4" spans="1:4" x14ac:dyDescent="0.25">
      <c r="A4" s="76" t="s">
        <v>0</v>
      </c>
      <c r="B4" s="77" t="s">
        <v>1</v>
      </c>
      <c r="C4" s="77" t="s">
        <v>2</v>
      </c>
      <c r="D4" s="78" t="s">
        <v>181</v>
      </c>
    </row>
    <row r="5" spans="1:4" ht="30" x14ac:dyDescent="0.25">
      <c r="A5" s="74" t="s">
        <v>159</v>
      </c>
      <c r="B5" s="71" t="s">
        <v>231</v>
      </c>
      <c r="C5" s="69">
        <v>75000</v>
      </c>
      <c r="D5" s="72" t="s">
        <v>232</v>
      </c>
    </row>
    <row r="6" spans="1:4" x14ac:dyDescent="0.25">
      <c r="A6" s="74" t="s">
        <v>141</v>
      </c>
      <c r="B6" s="67" t="s">
        <v>233</v>
      </c>
      <c r="C6" s="69">
        <v>13000</v>
      </c>
      <c r="D6" s="73" t="s">
        <v>226</v>
      </c>
    </row>
    <row r="7" spans="1:4" x14ac:dyDescent="0.25">
      <c r="A7" s="74" t="s">
        <v>142</v>
      </c>
      <c r="B7" s="71" t="s">
        <v>17</v>
      </c>
      <c r="C7" s="69">
        <v>3000</v>
      </c>
      <c r="D7" s="72" t="s">
        <v>234</v>
      </c>
    </row>
    <row r="8" spans="1:4" x14ac:dyDescent="0.25">
      <c r="A8" s="74" t="s">
        <v>145</v>
      </c>
      <c r="B8" s="14" t="s">
        <v>235</v>
      </c>
      <c r="C8" s="69">
        <v>20000</v>
      </c>
      <c r="D8" s="36" t="s">
        <v>29</v>
      </c>
    </row>
    <row r="9" spans="1:4" x14ac:dyDescent="0.25">
      <c r="A9" s="74" t="s">
        <v>146</v>
      </c>
      <c r="B9" s="67" t="s">
        <v>236</v>
      </c>
      <c r="C9" s="69">
        <v>14000</v>
      </c>
      <c r="D9" s="72" t="s">
        <v>225</v>
      </c>
    </row>
    <row r="10" spans="1:4" x14ac:dyDescent="0.25">
      <c r="A10" s="74" t="s">
        <v>154</v>
      </c>
      <c r="B10" s="71" t="s">
        <v>237</v>
      </c>
      <c r="C10" s="69">
        <v>9500</v>
      </c>
      <c r="D10" s="72" t="s">
        <v>67</v>
      </c>
    </row>
    <row r="11" spans="1:4" x14ac:dyDescent="0.25">
      <c r="A11" s="70"/>
      <c r="B11" s="67"/>
      <c r="C11" s="69"/>
      <c r="D11" s="72"/>
    </row>
    <row r="12" spans="1:4" x14ac:dyDescent="0.25">
      <c r="A12" s="70"/>
      <c r="B12" s="71"/>
      <c r="C12" s="69"/>
      <c r="D12" s="72"/>
    </row>
    <row r="13" spans="1:4" x14ac:dyDescent="0.25">
      <c r="A13" s="70"/>
      <c r="B13" s="71"/>
      <c r="C13" s="69"/>
      <c r="D13" s="72"/>
    </row>
    <row r="14" spans="1:4" x14ac:dyDescent="0.25">
      <c r="A14" s="70"/>
      <c r="B14" s="71"/>
      <c r="C14" s="69"/>
      <c r="D14" s="72"/>
    </row>
    <row r="15" spans="1:4" x14ac:dyDescent="0.25">
      <c r="A15" s="83"/>
      <c r="B15" s="84"/>
      <c r="C15" s="85"/>
      <c r="D15" s="86"/>
    </row>
    <row r="16" spans="1:4" x14ac:dyDescent="0.25">
      <c r="A16" s="67"/>
      <c r="B16" s="69" t="s">
        <v>23</v>
      </c>
      <c r="C16" s="68">
        <v>134500</v>
      </c>
      <c r="D16" s="67"/>
    </row>
    <row r="17" spans="1:4" x14ac:dyDescent="0.25">
      <c r="A17" s="67"/>
      <c r="B17" s="67"/>
      <c r="C17" s="68"/>
      <c r="D17" s="67"/>
    </row>
    <row r="18" spans="1:4" ht="15.75" x14ac:dyDescent="0.25">
      <c r="A18" s="80"/>
      <c r="B18" s="81" t="s">
        <v>30</v>
      </c>
      <c r="C18" s="82">
        <v>134500</v>
      </c>
      <c r="D18" s="80"/>
    </row>
  </sheetData>
  <mergeCells count="2">
    <mergeCell ref="A2:D2"/>
    <mergeCell ref="A3:B3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60FE-93AC-447D-890E-C6823044D7E2}">
  <dimension ref="A1:E18"/>
  <sheetViews>
    <sheetView workbookViewId="0">
      <selection activeCell="E7" sqref="E7"/>
    </sheetView>
  </sheetViews>
  <sheetFormatPr defaultRowHeight="15" x14ac:dyDescent="0.25"/>
  <cols>
    <col min="1" max="1" width="7.85546875" bestFit="1" customWidth="1"/>
    <col min="2" max="2" width="19.42578125" bestFit="1" customWidth="1"/>
    <col min="3" max="3" width="21.140625" bestFit="1" customWidth="1"/>
    <col min="4" max="4" width="24.28515625" bestFit="1" customWidth="1"/>
  </cols>
  <sheetData>
    <row r="1" spans="1:5" x14ac:dyDescent="0.25">
      <c r="A1" s="55"/>
      <c r="B1" s="55"/>
      <c r="C1" s="55"/>
      <c r="D1" s="55"/>
    </row>
    <row r="2" spans="1:5" ht="18" x14ac:dyDescent="0.25">
      <c r="A2" s="103" t="s">
        <v>243</v>
      </c>
      <c r="B2" s="103"/>
      <c r="C2" s="103"/>
      <c r="D2" s="103"/>
    </row>
    <row r="3" spans="1:5" ht="15.75" x14ac:dyDescent="0.25">
      <c r="A3" s="101" t="s">
        <v>230</v>
      </c>
      <c r="B3" s="101"/>
      <c r="C3" s="62"/>
      <c r="D3" s="62">
        <v>18227</v>
      </c>
    </row>
    <row r="4" spans="1:5" x14ac:dyDescent="0.25">
      <c r="A4" s="56" t="s">
        <v>0</v>
      </c>
      <c r="B4" s="57" t="s">
        <v>1</v>
      </c>
      <c r="C4" s="57" t="s">
        <v>2</v>
      </c>
      <c r="D4" s="58" t="s">
        <v>181</v>
      </c>
    </row>
    <row r="5" spans="1:5" ht="30" x14ac:dyDescent="0.25">
      <c r="A5" s="48" t="s">
        <v>159</v>
      </c>
      <c r="B5" s="41" t="s">
        <v>231</v>
      </c>
      <c r="C5" s="31">
        <v>75000</v>
      </c>
      <c r="D5" s="42" t="s">
        <v>232</v>
      </c>
      <c r="E5" s="54"/>
    </row>
    <row r="6" spans="1:5" x14ac:dyDescent="0.25">
      <c r="A6" s="48" t="s">
        <v>141</v>
      </c>
      <c r="B6" s="23" t="s">
        <v>238</v>
      </c>
      <c r="C6" s="31">
        <v>18000</v>
      </c>
      <c r="D6" s="41" t="s">
        <v>201</v>
      </c>
      <c r="E6" s="54"/>
    </row>
    <row r="7" spans="1:5" x14ac:dyDescent="0.25">
      <c r="A7" s="48" t="s">
        <v>142</v>
      </c>
      <c r="B7" s="41" t="s">
        <v>239</v>
      </c>
      <c r="C7" s="31">
        <v>93000</v>
      </c>
      <c r="D7" s="42" t="s">
        <v>12</v>
      </c>
      <c r="E7" s="54"/>
    </row>
    <row r="8" spans="1:5" x14ac:dyDescent="0.25">
      <c r="A8" s="48" t="s">
        <v>145</v>
      </c>
      <c r="B8" s="60" t="s">
        <v>235</v>
      </c>
      <c r="C8" s="31">
        <v>12000</v>
      </c>
      <c r="D8" s="60" t="s">
        <v>29</v>
      </c>
      <c r="E8" s="54"/>
    </row>
    <row r="9" spans="1:5" x14ac:dyDescent="0.25">
      <c r="A9" s="48" t="s">
        <v>146</v>
      </c>
      <c r="B9" s="23" t="s">
        <v>240</v>
      </c>
      <c r="C9" s="31">
        <v>120000</v>
      </c>
      <c r="D9" s="23" t="s">
        <v>203</v>
      </c>
    </row>
    <row r="10" spans="1:5" x14ac:dyDescent="0.25">
      <c r="A10" s="48" t="s">
        <v>154</v>
      </c>
      <c r="B10" s="41" t="s">
        <v>241</v>
      </c>
      <c r="C10" s="31">
        <v>48000</v>
      </c>
      <c r="D10" s="42" t="s">
        <v>242</v>
      </c>
      <c r="E10" s="54"/>
    </row>
    <row r="11" spans="1:5" x14ac:dyDescent="0.25">
      <c r="A11" s="40"/>
      <c r="B11" s="23"/>
      <c r="C11" s="31"/>
      <c r="D11" s="42"/>
    </row>
    <row r="12" spans="1:5" x14ac:dyDescent="0.25">
      <c r="A12" s="40"/>
      <c r="B12" s="41"/>
      <c r="C12" s="31"/>
      <c r="D12" s="42"/>
    </row>
    <row r="13" spans="1:5" x14ac:dyDescent="0.25">
      <c r="A13" s="40"/>
      <c r="B13" s="41"/>
      <c r="C13" s="31"/>
      <c r="D13" s="42"/>
    </row>
    <row r="14" spans="1:5" x14ac:dyDescent="0.25">
      <c r="A14" s="40"/>
      <c r="B14" s="41"/>
      <c r="C14" s="31"/>
      <c r="D14" s="42"/>
    </row>
    <row r="15" spans="1:5" x14ac:dyDescent="0.25">
      <c r="A15" s="40"/>
      <c r="B15" s="41"/>
      <c r="C15" s="31"/>
      <c r="D15" s="42"/>
    </row>
    <row r="16" spans="1:5" x14ac:dyDescent="0.25">
      <c r="A16" s="23"/>
      <c r="B16" s="31" t="s">
        <v>23</v>
      </c>
      <c r="C16" s="25">
        <f>SUM(Table13456789101112131415161718192223242527[Budgeted Amount])</f>
        <v>366000</v>
      </c>
      <c r="D16" s="23"/>
    </row>
    <row r="17" spans="1:4" x14ac:dyDescent="0.25">
      <c r="A17" s="23"/>
      <c r="B17" s="23"/>
      <c r="C17" s="25"/>
      <c r="D17" s="23"/>
    </row>
    <row r="18" spans="1:4" ht="15.75" x14ac:dyDescent="0.25">
      <c r="A18" s="63"/>
      <c r="B18" s="64" t="s">
        <v>30</v>
      </c>
      <c r="C18" s="65">
        <f>C16-D3</f>
        <v>347773</v>
      </c>
      <c r="D18" s="63"/>
    </row>
  </sheetData>
  <mergeCells count="2">
    <mergeCell ref="A2:D2"/>
    <mergeCell ref="A3:B3"/>
  </mergeCell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DABCE-4CA6-4D7B-9CCD-A0A686EFB99D}">
  <dimension ref="A1:E17"/>
  <sheetViews>
    <sheetView workbookViewId="0">
      <selection activeCell="F15" sqref="F15"/>
    </sheetView>
  </sheetViews>
  <sheetFormatPr defaultRowHeight="15" x14ac:dyDescent="0.25"/>
  <cols>
    <col min="1" max="1" width="2" bestFit="1" customWidth="1"/>
    <col min="2" max="2" width="14" bestFit="1" customWidth="1"/>
    <col min="3" max="3" width="15.85546875" bestFit="1" customWidth="1"/>
    <col min="4" max="4" width="25.5703125" bestFit="1" customWidth="1"/>
  </cols>
  <sheetData>
    <row r="1" spans="1:5" x14ac:dyDescent="0.25">
      <c r="A1" s="55"/>
      <c r="B1" s="55"/>
      <c r="C1" s="55"/>
      <c r="D1" s="55"/>
    </row>
    <row r="2" spans="1:5" ht="15.75" x14ac:dyDescent="0.25">
      <c r="A2" s="100" t="s">
        <v>244</v>
      </c>
      <c r="B2" s="100"/>
      <c r="C2" s="100"/>
      <c r="D2" s="100"/>
    </row>
    <row r="3" spans="1:5" x14ac:dyDescent="0.25">
      <c r="A3" s="55"/>
      <c r="B3" s="55"/>
      <c r="C3" s="55"/>
      <c r="D3" s="55"/>
    </row>
    <row r="4" spans="1:5" x14ac:dyDescent="0.25">
      <c r="A4" s="56" t="s">
        <v>0</v>
      </c>
      <c r="B4" s="57" t="s">
        <v>1</v>
      </c>
      <c r="C4" s="57" t="s">
        <v>2</v>
      </c>
      <c r="D4" s="58" t="s">
        <v>181</v>
      </c>
    </row>
    <row r="5" spans="1:5" ht="30" x14ac:dyDescent="0.25">
      <c r="A5" s="48" t="s">
        <v>159</v>
      </c>
      <c r="B5" s="41" t="s">
        <v>245</v>
      </c>
      <c r="C5" s="31">
        <v>25000</v>
      </c>
      <c r="D5" s="42" t="s">
        <v>20</v>
      </c>
      <c r="E5" s="54"/>
    </row>
    <row r="6" spans="1:5" ht="60" x14ac:dyDescent="0.25">
      <c r="A6" s="48" t="s">
        <v>141</v>
      </c>
      <c r="B6" s="41" t="s">
        <v>247</v>
      </c>
      <c r="C6" s="31">
        <f>7800+45000</f>
        <v>52800</v>
      </c>
      <c r="D6" s="41" t="s">
        <v>246</v>
      </c>
      <c r="E6" s="54"/>
    </row>
    <row r="7" spans="1:5" x14ac:dyDescent="0.25">
      <c r="A7" s="48"/>
      <c r="B7" s="41"/>
      <c r="C7" s="31"/>
      <c r="D7" s="42"/>
    </row>
    <row r="8" spans="1:5" x14ac:dyDescent="0.25">
      <c r="A8" s="48"/>
      <c r="B8" s="60"/>
      <c r="C8" s="31"/>
      <c r="D8" s="35"/>
    </row>
    <row r="9" spans="1:5" x14ac:dyDescent="0.25">
      <c r="A9" s="48"/>
      <c r="B9" s="41"/>
      <c r="C9" s="31"/>
      <c r="D9" s="42"/>
    </row>
    <row r="10" spans="1:5" x14ac:dyDescent="0.25">
      <c r="A10" s="48"/>
      <c r="B10" s="41"/>
      <c r="C10" s="31"/>
      <c r="D10" s="42"/>
    </row>
    <row r="11" spans="1:5" x14ac:dyDescent="0.25">
      <c r="A11" s="48"/>
      <c r="B11" s="23"/>
      <c r="C11" s="31"/>
      <c r="D11" s="42"/>
    </row>
    <row r="12" spans="1:5" x14ac:dyDescent="0.25">
      <c r="A12" s="48"/>
      <c r="B12" s="41"/>
      <c r="C12" s="31"/>
      <c r="D12" s="42"/>
    </row>
    <row r="13" spans="1:5" x14ac:dyDescent="0.25">
      <c r="A13" s="48"/>
      <c r="B13" s="41"/>
      <c r="C13" s="31"/>
      <c r="D13" s="42"/>
    </row>
    <row r="14" spans="1:5" x14ac:dyDescent="0.25">
      <c r="A14" s="40"/>
      <c r="B14" s="41"/>
      <c r="C14" s="31"/>
      <c r="D14" s="42"/>
    </row>
    <row r="15" spans="1:5" x14ac:dyDescent="0.25">
      <c r="A15" s="43"/>
      <c r="B15" s="31" t="s">
        <v>23</v>
      </c>
      <c r="C15" s="25">
        <f>SUM(C5:C13)</f>
        <v>77800</v>
      </c>
      <c r="D15" s="42"/>
    </row>
    <row r="16" spans="1:5" x14ac:dyDescent="0.25">
      <c r="A16" s="43"/>
      <c r="B16" s="23"/>
      <c r="C16" s="25"/>
      <c r="D16" s="42"/>
    </row>
    <row r="17" spans="1:4" ht="15.75" x14ac:dyDescent="0.25">
      <c r="A17" s="45"/>
      <c r="B17" s="46" t="s">
        <v>30</v>
      </c>
      <c r="C17" s="28">
        <f>C15-D2</f>
        <v>77800</v>
      </c>
      <c r="D17" s="47"/>
    </row>
  </sheetData>
  <mergeCells count="1">
    <mergeCell ref="A2:D2"/>
  </mergeCell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B41D-E84B-430D-BFBE-ECA15D6FAFB9}">
  <dimension ref="A1:D16"/>
  <sheetViews>
    <sheetView tabSelected="1" workbookViewId="0">
      <selection activeCell="D16" sqref="D16"/>
    </sheetView>
  </sheetViews>
  <sheetFormatPr defaultRowHeight="15" x14ac:dyDescent="0.25"/>
  <cols>
    <col min="1" max="1" width="5" customWidth="1"/>
    <col min="2" max="2" width="18.42578125" customWidth="1"/>
    <col min="3" max="3" width="17.5703125" customWidth="1"/>
    <col min="4" max="4" width="21" customWidth="1"/>
  </cols>
  <sheetData>
    <row r="1" spans="1:4" x14ac:dyDescent="0.25">
      <c r="A1" s="55"/>
      <c r="B1" s="55"/>
      <c r="C1" s="55"/>
      <c r="D1" s="55"/>
    </row>
    <row r="2" spans="1:4" ht="15.75" x14ac:dyDescent="0.25">
      <c r="A2" s="100" t="s">
        <v>248</v>
      </c>
      <c r="B2" s="100"/>
      <c r="C2" s="100"/>
      <c r="D2" s="100"/>
    </row>
    <row r="3" spans="1:4" x14ac:dyDescent="0.25">
      <c r="A3" s="55"/>
      <c r="B3" s="55"/>
      <c r="C3" s="55"/>
      <c r="D3" s="55"/>
    </row>
    <row r="4" spans="1:4" x14ac:dyDescent="0.25">
      <c r="A4" s="56" t="s">
        <v>0</v>
      </c>
      <c r="B4" s="57" t="s">
        <v>1</v>
      </c>
      <c r="C4" s="57" t="s">
        <v>2</v>
      </c>
      <c r="D4" s="58" t="s">
        <v>181</v>
      </c>
    </row>
    <row r="5" spans="1:4" ht="75" x14ac:dyDescent="0.25">
      <c r="A5" s="48" t="s">
        <v>159</v>
      </c>
      <c r="B5" s="41" t="s">
        <v>245</v>
      </c>
      <c r="C5" s="31">
        <v>25000</v>
      </c>
      <c r="D5" s="42" t="s">
        <v>20</v>
      </c>
    </row>
    <row r="6" spans="1:4" x14ac:dyDescent="0.25">
      <c r="A6" s="48" t="s">
        <v>141</v>
      </c>
      <c r="B6" s="41" t="s">
        <v>249</v>
      </c>
      <c r="C6" s="31">
        <v>16000</v>
      </c>
      <c r="D6" s="41" t="s">
        <v>201</v>
      </c>
    </row>
    <row r="7" spans="1:4" ht="30" x14ac:dyDescent="0.25">
      <c r="A7" s="48" t="s">
        <v>142</v>
      </c>
      <c r="B7" s="41" t="s">
        <v>251</v>
      </c>
      <c r="C7" s="31">
        <v>1500</v>
      </c>
      <c r="D7" s="42" t="s">
        <v>250</v>
      </c>
    </row>
    <row r="8" spans="1:4" ht="30" x14ac:dyDescent="0.25">
      <c r="A8" s="48" t="s">
        <v>145</v>
      </c>
      <c r="B8" s="60" t="s">
        <v>252</v>
      </c>
      <c r="C8" s="31">
        <v>9000</v>
      </c>
      <c r="D8" s="35" t="s">
        <v>253</v>
      </c>
    </row>
    <row r="9" spans="1:4" x14ac:dyDescent="0.25">
      <c r="A9" s="48" t="s">
        <v>146</v>
      </c>
      <c r="B9" s="41" t="s">
        <v>254</v>
      </c>
      <c r="C9" s="31">
        <v>2200</v>
      </c>
      <c r="D9" s="42" t="s">
        <v>121</v>
      </c>
    </row>
    <row r="10" spans="1:4" x14ac:dyDescent="0.25">
      <c r="A10" s="48"/>
      <c r="B10" s="41"/>
      <c r="C10" s="31"/>
      <c r="D10" s="42"/>
    </row>
    <row r="11" spans="1:4" x14ac:dyDescent="0.25">
      <c r="A11" s="48"/>
      <c r="B11" s="23"/>
      <c r="C11" s="31"/>
      <c r="D11" s="42"/>
    </row>
    <row r="12" spans="1:4" x14ac:dyDescent="0.25">
      <c r="A12" s="48"/>
      <c r="B12" s="41"/>
      <c r="C12" s="31"/>
      <c r="D12" s="42"/>
    </row>
    <row r="13" spans="1:4" x14ac:dyDescent="0.25">
      <c r="A13" s="40"/>
      <c r="B13" s="41"/>
      <c r="C13" s="31"/>
      <c r="D13" s="42"/>
    </row>
    <row r="14" spans="1:4" x14ac:dyDescent="0.25">
      <c r="A14" s="43"/>
      <c r="B14" s="31" t="s">
        <v>23</v>
      </c>
      <c r="C14" s="25">
        <f>SUM(C5:C12)</f>
        <v>53700</v>
      </c>
      <c r="D14" s="42"/>
    </row>
    <row r="15" spans="1:4" x14ac:dyDescent="0.25">
      <c r="A15" s="43"/>
      <c r="B15" s="23"/>
      <c r="C15" s="25"/>
      <c r="D15" s="42"/>
    </row>
    <row r="16" spans="1:4" ht="15.75" x14ac:dyDescent="0.25">
      <c r="A16" s="45"/>
      <c r="B16" s="46" t="s">
        <v>30</v>
      </c>
      <c r="C16" s="28">
        <f>C14-D2</f>
        <v>53700</v>
      </c>
      <c r="D16" s="47"/>
    </row>
  </sheetData>
  <mergeCells count="1">
    <mergeCell ref="A2:D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66A-FB00-45D5-8E3C-7C02E9CF9F16}">
  <dimension ref="A2:D16"/>
  <sheetViews>
    <sheetView workbookViewId="0">
      <selection sqref="A1:XFD16"/>
    </sheetView>
  </sheetViews>
  <sheetFormatPr defaultRowHeight="15" x14ac:dyDescent="0.25"/>
  <cols>
    <col min="1" max="1" width="6.42578125" bestFit="1" customWidth="1"/>
    <col min="2" max="2" width="27" bestFit="1" customWidth="1"/>
    <col min="3" max="3" width="21.140625" bestFit="1" customWidth="1"/>
    <col min="4" max="4" width="25.140625" bestFit="1" customWidth="1"/>
  </cols>
  <sheetData>
    <row r="2" spans="1:4" ht="15.75" x14ac:dyDescent="0.25">
      <c r="A2" s="87" t="s">
        <v>34</v>
      </c>
      <c r="B2" s="87"/>
      <c r="D2" s="6">
        <v>44360</v>
      </c>
    </row>
    <row r="4" spans="1:4" x14ac:dyDescent="0.25">
      <c r="A4" t="s">
        <v>0</v>
      </c>
      <c r="B4" t="s">
        <v>1</v>
      </c>
      <c r="C4" s="1" t="s">
        <v>2</v>
      </c>
      <c r="D4" t="s">
        <v>4</v>
      </c>
    </row>
    <row r="5" spans="1:4" x14ac:dyDescent="0.25">
      <c r="A5">
        <v>1</v>
      </c>
      <c r="B5" t="s">
        <v>32</v>
      </c>
      <c r="C5" s="1">
        <v>80000</v>
      </c>
      <c r="D5" t="s">
        <v>33</v>
      </c>
    </row>
    <row r="6" spans="1:4" x14ac:dyDescent="0.25">
      <c r="C6" s="1"/>
    </row>
    <row r="7" spans="1:4" x14ac:dyDescent="0.25">
      <c r="C7" s="1"/>
    </row>
    <row r="8" spans="1:4" x14ac:dyDescent="0.25">
      <c r="C8" s="1"/>
    </row>
    <row r="9" spans="1:4" x14ac:dyDescent="0.25">
      <c r="C9" s="1"/>
    </row>
    <row r="10" spans="1:4" x14ac:dyDescent="0.25">
      <c r="C10" s="1"/>
    </row>
    <row r="11" spans="1:4" x14ac:dyDescent="0.25">
      <c r="C11" s="1"/>
    </row>
    <row r="12" spans="1:4" x14ac:dyDescent="0.25">
      <c r="C12" s="1"/>
    </row>
    <row r="13" spans="1:4" ht="15.75" x14ac:dyDescent="0.25">
      <c r="B13" s="4" t="s">
        <v>23</v>
      </c>
      <c r="C13" s="5">
        <f>SUM(C2:C11)</f>
        <v>80000</v>
      </c>
    </row>
    <row r="14" spans="1:4" x14ac:dyDescent="0.25">
      <c r="C14" s="1"/>
    </row>
    <row r="15" spans="1:4" x14ac:dyDescent="0.25">
      <c r="C15" s="2"/>
    </row>
    <row r="16" spans="1:4" ht="15.75" x14ac:dyDescent="0.25">
      <c r="A16" s="3"/>
      <c r="B16" s="4" t="s">
        <v>30</v>
      </c>
      <c r="C16" s="5">
        <f>C13-D2</f>
        <v>35640</v>
      </c>
      <c r="D16" s="3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C622-D412-4114-B421-4CC7CF062812}">
  <dimension ref="A2:D16"/>
  <sheetViews>
    <sheetView workbookViewId="0">
      <selection sqref="A1:D16"/>
    </sheetView>
  </sheetViews>
  <sheetFormatPr defaultRowHeight="15" x14ac:dyDescent="0.25"/>
  <cols>
    <col min="1" max="1" width="6.42578125" style="7" bestFit="1" customWidth="1"/>
    <col min="2" max="2" width="27" style="7" bestFit="1" customWidth="1"/>
    <col min="3" max="3" width="21.140625" style="7" bestFit="1" customWidth="1"/>
    <col min="4" max="4" width="25.140625" style="7" bestFit="1" customWidth="1"/>
    <col min="5" max="16384" width="9.140625" style="7"/>
  </cols>
  <sheetData>
    <row r="2" spans="1:4" ht="15.75" x14ac:dyDescent="0.25">
      <c r="A2" s="88" t="s">
        <v>44</v>
      </c>
      <c r="B2" s="89"/>
      <c r="D2" s="8">
        <v>8792.75</v>
      </c>
    </row>
    <row r="4" spans="1:4" x14ac:dyDescent="0.25">
      <c r="A4" s="7" t="s">
        <v>0</v>
      </c>
      <c r="B4" s="7" t="s">
        <v>1</v>
      </c>
      <c r="C4" s="9" t="s">
        <v>2</v>
      </c>
      <c r="D4" s="7" t="s">
        <v>4</v>
      </c>
    </row>
    <row r="5" spans="1:4" x14ac:dyDescent="0.25">
      <c r="A5" s="7">
        <v>1</v>
      </c>
      <c r="B5" s="7" t="s">
        <v>35</v>
      </c>
      <c r="C5" s="9">
        <v>54000</v>
      </c>
      <c r="D5" s="7" t="s">
        <v>41</v>
      </c>
    </row>
    <row r="6" spans="1:4" x14ac:dyDescent="0.25">
      <c r="A6" s="7">
        <v>2</v>
      </c>
      <c r="B6" s="7" t="s">
        <v>36</v>
      </c>
      <c r="C6" s="9">
        <v>17000</v>
      </c>
      <c r="D6" s="7" t="s">
        <v>39</v>
      </c>
    </row>
    <row r="7" spans="1:4" x14ac:dyDescent="0.25">
      <c r="A7" s="7">
        <v>3</v>
      </c>
      <c r="B7" s="7" t="s">
        <v>37</v>
      </c>
      <c r="C7" s="9">
        <v>11000</v>
      </c>
      <c r="D7" s="7" t="s">
        <v>41</v>
      </c>
    </row>
    <row r="8" spans="1:4" ht="30" x14ac:dyDescent="0.25">
      <c r="A8" s="7">
        <v>4</v>
      </c>
      <c r="B8" s="7" t="s">
        <v>38</v>
      </c>
      <c r="C8" s="9">
        <v>4600</v>
      </c>
      <c r="D8" s="7" t="s">
        <v>40</v>
      </c>
    </row>
    <row r="9" spans="1:4" x14ac:dyDescent="0.25">
      <c r="A9" s="7">
        <v>5</v>
      </c>
      <c r="B9" s="7" t="s">
        <v>42</v>
      </c>
      <c r="C9" s="9">
        <v>48000</v>
      </c>
      <c r="D9" s="7" t="s">
        <v>43</v>
      </c>
    </row>
    <row r="10" spans="1:4" x14ac:dyDescent="0.25">
      <c r="C10" s="9"/>
    </row>
    <row r="11" spans="1:4" x14ac:dyDescent="0.25">
      <c r="C11" s="9"/>
    </row>
    <row r="12" spans="1:4" x14ac:dyDescent="0.25">
      <c r="C12" s="9"/>
    </row>
    <row r="13" spans="1:4" ht="15.75" x14ac:dyDescent="0.25">
      <c r="B13" s="10" t="s">
        <v>23</v>
      </c>
      <c r="C13" s="11">
        <f>SUM(C2:C11)</f>
        <v>134600</v>
      </c>
    </row>
    <row r="14" spans="1:4" x14ac:dyDescent="0.25">
      <c r="C14" s="9"/>
    </row>
    <row r="15" spans="1:4" x14ac:dyDescent="0.25">
      <c r="C15" s="12"/>
    </row>
    <row r="16" spans="1:4" ht="15.75" x14ac:dyDescent="0.25">
      <c r="A16" s="13"/>
      <c r="B16" s="10" t="s">
        <v>30</v>
      </c>
      <c r="C16" s="11">
        <f>C13-D2</f>
        <v>125807.25</v>
      </c>
      <c r="D16" s="13"/>
    </row>
  </sheetData>
  <mergeCells count="1">
    <mergeCell ref="A2:B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C2FB-D5DF-47E1-897D-28855E0279C5}">
  <dimension ref="A2:D17"/>
  <sheetViews>
    <sheetView workbookViewId="0">
      <selection sqref="A1:D17"/>
    </sheetView>
  </sheetViews>
  <sheetFormatPr defaultRowHeight="15" x14ac:dyDescent="0.25"/>
  <cols>
    <col min="1" max="1" width="6.42578125" bestFit="1" customWidth="1"/>
    <col min="2" max="2" width="47.42578125" bestFit="1" customWidth="1"/>
    <col min="3" max="3" width="21.140625" bestFit="1" customWidth="1"/>
    <col min="4" max="4" width="35.42578125" bestFit="1" customWidth="1"/>
  </cols>
  <sheetData>
    <row r="2" spans="1:4" ht="15.75" x14ac:dyDescent="0.25">
      <c r="A2" s="90" t="s">
        <v>45</v>
      </c>
      <c r="B2" s="87"/>
      <c r="D2" s="6">
        <v>11559</v>
      </c>
    </row>
    <row r="4" spans="1:4" x14ac:dyDescent="0.25">
      <c r="A4" s="18" t="s">
        <v>0</v>
      </c>
      <c r="B4" s="19" t="s">
        <v>1</v>
      </c>
      <c r="C4" s="20" t="s">
        <v>2</v>
      </c>
      <c r="D4" s="21" t="s">
        <v>4</v>
      </c>
    </row>
    <row r="5" spans="1:4" x14ac:dyDescent="0.25">
      <c r="A5" s="22">
        <v>1</v>
      </c>
      <c r="B5" s="15" t="s">
        <v>46</v>
      </c>
      <c r="C5" s="16">
        <v>5400</v>
      </c>
      <c r="D5" s="17" t="s">
        <v>55</v>
      </c>
    </row>
    <row r="6" spans="1:4" ht="45" x14ac:dyDescent="0.25">
      <c r="A6" s="22">
        <v>2</v>
      </c>
      <c r="B6" s="14" t="s">
        <v>47</v>
      </c>
      <c r="C6" s="16">
        <v>123380</v>
      </c>
      <c r="D6" s="17" t="s">
        <v>56</v>
      </c>
    </row>
    <row r="7" spans="1:4" x14ac:dyDescent="0.25">
      <c r="A7" s="22">
        <v>3</v>
      </c>
      <c r="B7" s="15" t="s">
        <v>48</v>
      </c>
      <c r="C7" s="16">
        <v>126000</v>
      </c>
      <c r="D7" s="17" t="s">
        <v>57</v>
      </c>
    </row>
    <row r="8" spans="1:4" x14ac:dyDescent="0.25">
      <c r="A8" s="22">
        <v>4</v>
      </c>
      <c r="B8" s="15" t="s">
        <v>49</v>
      </c>
      <c r="C8" s="16">
        <v>22600</v>
      </c>
      <c r="D8" s="17" t="s">
        <v>58</v>
      </c>
    </row>
    <row r="9" spans="1:4" x14ac:dyDescent="0.25">
      <c r="A9" s="22">
        <v>5</v>
      </c>
      <c r="B9" s="15" t="s">
        <v>50</v>
      </c>
      <c r="C9" s="16">
        <v>2000</v>
      </c>
      <c r="D9" s="17" t="s">
        <v>59</v>
      </c>
    </row>
    <row r="10" spans="1:4" x14ac:dyDescent="0.25">
      <c r="A10" s="22"/>
      <c r="B10" s="15" t="s">
        <v>51</v>
      </c>
      <c r="C10" s="16">
        <v>22780</v>
      </c>
      <c r="D10" s="17" t="s">
        <v>60</v>
      </c>
    </row>
    <row r="11" spans="1:4" x14ac:dyDescent="0.25">
      <c r="A11" s="22"/>
      <c r="B11" s="15" t="s">
        <v>52</v>
      </c>
      <c r="C11" s="16">
        <v>17600</v>
      </c>
      <c r="D11" s="17" t="s">
        <v>5</v>
      </c>
    </row>
    <row r="12" spans="1:4" x14ac:dyDescent="0.25">
      <c r="A12" s="22"/>
      <c r="B12" s="15" t="s">
        <v>53</v>
      </c>
      <c r="C12" s="16">
        <v>46500</v>
      </c>
      <c r="D12" s="17" t="s">
        <v>61</v>
      </c>
    </row>
    <row r="13" spans="1:4" ht="30" x14ac:dyDescent="0.25">
      <c r="A13" s="22"/>
      <c r="B13" s="14" t="s">
        <v>54</v>
      </c>
      <c r="C13" s="16">
        <v>27240</v>
      </c>
      <c r="D13" s="17" t="s">
        <v>62</v>
      </c>
    </row>
    <row r="14" spans="1:4" x14ac:dyDescent="0.25">
      <c r="A14" s="22"/>
      <c r="B14" s="15"/>
      <c r="C14" s="23"/>
      <c r="D14" s="17"/>
    </row>
    <row r="15" spans="1:4" x14ac:dyDescent="0.25">
      <c r="A15" s="22"/>
      <c r="B15" s="24" t="s">
        <v>23</v>
      </c>
      <c r="C15" s="25">
        <f>SUM(C5:C13)</f>
        <v>393500</v>
      </c>
      <c r="D15" s="17"/>
    </row>
    <row r="16" spans="1:4" x14ac:dyDescent="0.25">
      <c r="A16" s="22"/>
      <c r="B16" s="15"/>
      <c r="C16" s="25"/>
      <c r="D16" s="17"/>
    </row>
    <row r="17" spans="1:4" ht="15.75" x14ac:dyDescent="0.25">
      <c r="A17" s="26"/>
      <c r="B17" s="27" t="s">
        <v>30</v>
      </c>
      <c r="C17" s="28">
        <f>C15-D2</f>
        <v>381941</v>
      </c>
      <c r="D17" s="29"/>
    </row>
  </sheetData>
  <mergeCells count="1">
    <mergeCell ref="A2:B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F962-EA68-4948-A06D-5AE789453574}">
  <dimension ref="A2:D11"/>
  <sheetViews>
    <sheetView workbookViewId="0">
      <selection activeCell="C10" sqref="C10"/>
    </sheetView>
  </sheetViews>
  <sheetFormatPr defaultRowHeight="15" x14ac:dyDescent="0.25"/>
  <cols>
    <col min="1" max="1" width="6.42578125" bestFit="1" customWidth="1"/>
    <col min="2" max="2" width="47.42578125" bestFit="1" customWidth="1"/>
    <col min="3" max="3" width="21.140625" bestFit="1" customWidth="1"/>
    <col min="4" max="4" width="23.28515625" bestFit="1" customWidth="1"/>
  </cols>
  <sheetData>
    <row r="2" spans="1:4" ht="15.75" x14ac:dyDescent="0.25">
      <c r="A2" s="90" t="s">
        <v>63</v>
      </c>
      <c r="B2" s="87"/>
      <c r="D2" s="6">
        <v>66590</v>
      </c>
    </row>
    <row r="4" spans="1:4" x14ac:dyDescent="0.25">
      <c r="A4" s="18" t="s">
        <v>0</v>
      </c>
      <c r="B4" s="19" t="s">
        <v>1</v>
      </c>
      <c r="C4" s="20" t="s">
        <v>2</v>
      </c>
      <c r="D4" s="21" t="s">
        <v>4</v>
      </c>
    </row>
    <row r="5" spans="1:4" ht="53.25" customHeight="1" x14ac:dyDescent="0.25">
      <c r="A5" s="22">
        <v>1</v>
      </c>
      <c r="B5" s="14" t="s">
        <v>47</v>
      </c>
      <c r="C5" s="16">
        <v>123380</v>
      </c>
      <c r="D5" s="17" t="s">
        <v>56</v>
      </c>
    </row>
    <row r="6" spans="1:4" x14ac:dyDescent="0.25">
      <c r="A6" s="22">
        <v>2</v>
      </c>
      <c r="B6" s="15" t="s">
        <v>49</v>
      </c>
      <c r="C6" s="16">
        <v>22600</v>
      </c>
      <c r="D6" s="17" t="s">
        <v>58</v>
      </c>
    </row>
    <row r="7" spans="1:4" x14ac:dyDescent="0.25">
      <c r="A7" s="22">
        <v>3</v>
      </c>
      <c r="B7" s="15" t="s">
        <v>53</v>
      </c>
      <c r="C7" s="16">
        <v>46500</v>
      </c>
      <c r="D7" s="17" t="s">
        <v>61</v>
      </c>
    </row>
    <row r="8" spans="1:4" x14ac:dyDescent="0.25">
      <c r="A8" s="30"/>
      <c r="B8" s="15"/>
      <c r="C8" s="23"/>
      <c r="D8" s="17"/>
    </row>
    <row r="9" spans="1:4" x14ac:dyDescent="0.25">
      <c r="A9" s="22"/>
      <c r="B9" s="24" t="s">
        <v>23</v>
      </c>
      <c r="C9" s="25">
        <f>SUM(C5:C7)</f>
        <v>192480</v>
      </c>
      <c r="D9" s="17"/>
    </row>
    <row r="10" spans="1:4" x14ac:dyDescent="0.25">
      <c r="A10" s="22"/>
      <c r="B10" s="15"/>
      <c r="C10" s="25"/>
      <c r="D10" s="17"/>
    </row>
    <row r="11" spans="1:4" ht="15.75" x14ac:dyDescent="0.25">
      <c r="A11" s="26"/>
      <c r="B11" s="27" t="s">
        <v>30</v>
      </c>
      <c r="C11" s="28">
        <f>C9-D2</f>
        <v>125890</v>
      </c>
      <c r="D11" s="29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EC23-4BF9-4EAB-9B59-BB989C586E43}">
  <dimension ref="A2:D13"/>
  <sheetViews>
    <sheetView workbookViewId="0">
      <selection activeCell="C12" sqref="C12"/>
    </sheetView>
  </sheetViews>
  <sheetFormatPr defaultRowHeight="15" x14ac:dyDescent="0.25"/>
  <cols>
    <col min="1" max="1" width="6.42578125" bestFit="1" customWidth="1"/>
    <col min="2" max="2" width="47.42578125" bestFit="1" customWidth="1"/>
    <col min="3" max="3" width="21.140625" bestFit="1" customWidth="1"/>
    <col min="4" max="4" width="23.28515625" bestFit="1" customWidth="1"/>
  </cols>
  <sheetData>
    <row r="2" spans="1:4" ht="15.75" x14ac:dyDescent="0.25">
      <c r="A2" s="90" t="s">
        <v>71</v>
      </c>
      <c r="B2" s="87"/>
      <c r="D2" s="6">
        <v>18120</v>
      </c>
    </row>
    <row r="4" spans="1:4" x14ac:dyDescent="0.25">
      <c r="A4" s="18" t="s">
        <v>0</v>
      </c>
      <c r="B4" s="19" t="s">
        <v>1</v>
      </c>
      <c r="C4" s="20" t="s">
        <v>2</v>
      </c>
      <c r="D4" s="21" t="s">
        <v>4</v>
      </c>
    </row>
    <row r="5" spans="1:4" ht="30" x14ac:dyDescent="0.25">
      <c r="A5" s="22">
        <v>1</v>
      </c>
      <c r="B5" s="14" t="s">
        <v>64</v>
      </c>
      <c r="C5" s="31">
        <v>20500</v>
      </c>
      <c r="D5" s="17" t="s">
        <v>65</v>
      </c>
    </row>
    <row r="6" spans="1:4" x14ac:dyDescent="0.25">
      <c r="A6" s="22">
        <v>2</v>
      </c>
      <c r="B6" s="15" t="s">
        <v>66</v>
      </c>
      <c r="C6" s="31">
        <v>25000</v>
      </c>
      <c r="D6" s="17" t="s">
        <v>67</v>
      </c>
    </row>
    <row r="7" spans="1:4" x14ac:dyDescent="0.25">
      <c r="A7" s="22">
        <v>3</v>
      </c>
      <c r="B7" s="15" t="s">
        <v>68</v>
      </c>
      <c r="C7" s="31">
        <v>47000</v>
      </c>
      <c r="D7" s="17" t="s">
        <v>69</v>
      </c>
    </row>
    <row r="8" spans="1:4" x14ac:dyDescent="0.25">
      <c r="A8" s="30">
        <v>4</v>
      </c>
      <c r="B8" s="15" t="s">
        <v>70</v>
      </c>
      <c r="C8" s="31">
        <v>19000</v>
      </c>
      <c r="D8" s="17" t="s">
        <v>69</v>
      </c>
    </row>
    <row r="9" spans="1:4" x14ac:dyDescent="0.25">
      <c r="A9" s="22"/>
      <c r="B9" s="15"/>
      <c r="C9" s="31"/>
      <c r="D9" s="17"/>
    </row>
    <row r="10" spans="1:4" x14ac:dyDescent="0.25">
      <c r="A10" s="22"/>
      <c r="B10" s="15"/>
      <c r="C10" s="31"/>
      <c r="D10" s="17"/>
    </row>
    <row r="11" spans="1:4" x14ac:dyDescent="0.25">
      <c r="A11" s="22"/>
      <c r="B11" s="24" t="s">
        <v>23</v>
      </c>
      <c r="C11" s="25">
        <f>SUM(C5:C8)</f>
        <v>111500</v>
      </c>
      <c r="D11" s="17"/>
    </row>
    <row r="12" spans="1:4" x14ac:dyDescent="0.25">
      <c r="A12" s="22"/>
      <c r="B12" s="15"/>
      <c r="C12" s="25"/>
      <c r="D12" s="17"/>
    </row>
    <row r="13" spans="1:4" ht="15.75" x14ac:dyDescent="0.25">
      <c r="A13" s="26"/>
      <c r="B13" s="27" t="s">
        <v>30</v>
      </c>
      <c r="C13" s="28">
        <f>C11-D2</f>
        <v>93380</v>
      </c>
      <c r="D13" s="29"/>
    </row>
  </sheetData>
  <mergeCells count="1">
    <mergeCell ref="A2:B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2048-9696-4AEB-A95D-77C379A263A7}">
  <sheetPr>
    <pageSetUpPr fitToPage="1"/>
  </sheetPr>
  <dimension ref="A2:D20"/>
  <sheetViews>
    <sheetView workbookViewId="0">
      <selection activeCell="E5" sqref="E5:E6"/>
    </sheetView>
  </sheetViews>
  <sheetFormatPr defaultRowHeight="15" x14ac:dyDescent="0.25"/>
  <cols>
    <col min="1" max="1" width="6.42578125" bestFit="1" customWidth="1"/>
    <col min="2" max="2" width="36.5703125" bestFit="1" customWidth="1"/>
    <col min="3" max="3" width="21.140625" bestFit="1" customWidth="1"/>
    <col min="4" max="4" width="29.42578125" bestFit="1" customWidth="1"/>
  </cols>
  <sheetData>
    <row r="2" spans="1:4" ht="15.75" x14ac:dyDescent="0.25">
      <c r="A2" s="90" t="s">
        <v>72</v>
      </c>
      <c r="B2" s="87"/>
      <c r="D2" s="6">
        <f>36862.56</f>
        <v>36862.559999999998</v>
      </c>
    </row>
    <row r="4" spans="1:4" x14ac:dyDescent="0.25">
      <c r="A4" s="18" t="s">
        <v>0</v>
      </c>
      <c r="B4" s="19" t="s">
        <v>1</v>
      </c>
      <c r="C4" s="20" t="s">
        <v>2</v>
      </c>
      <c r="D4" s="21" t="s">
        <v>4</v>
      </c>
    </row>
    <row r="5" spans="1:4" ht="30" x14ac:dyDescent="0.25">
      <c r="A5" s="22">
        <v>1</v>
      </c>
      <c r="B5" s="14" t="s">
        <v>73</v>
      </c>
      <c r="C5" s="31">
        <v>20000</v>
      </c>
      <c r="D5" s="17" t="s">
        <v>74</v>
      </c>
    </row>
    <row r="6" spans="1:4" x14ac:dyDescent="0.25">
      <c r="A6" s="22">
        <v>2</v>
      </c>
      <c r="B6" s="14" t="s">
        <v>75</v>
      </c>
      <c r="C6" s="31">
        <v>25000</v>
      </c>
      <c r="D6" s="17" t="s">
        <v>67</v>
      </c>
    </row>
    <row r="7" spans="1:4" x14ac:dyDescent="0.25">
      <c r="A7" s="22">
        <v>3</v>
      </c>
      <c r="B7" s="14" t="s">
        <v>76</v>
      </c>
      <c r="C7" s="31">
        <v>45000</v>
      </c>
      <c r="D7" s="17" t="s">
        <v>77</v>
      </c>
    </row>
    <row r="8" spans="1:4" x14ac:dyDescent="0.25">
      <c r="A8" s="32">
        <v>4</v>
      </c>
      <c r="B8" s="14" t="s">
        <v>78</v>
      </c>
      <c r="C8" s="31">
        <v>5000</v>
      </c>
      <c r="D8" s="17" t="s">
        <v>79</v>
      </c>
    </row>
    <row r="9" spans="1:4" x14ac:dyDescent="0.25">
      <c r="A9" s="22">
        <v>5</v>
      </c>
      <c r="B9" s="14" t="s">
        <v>80</v>
      </c>
      <c r="C9" s="31">
        <v>13000</v>
      </c>
      <c r="D9" s="17" t="s">
        <v>33</v>
      </c>
    </row>
    <row r="10" spans="1:4" ht="30" x14ac:dyDescent="0.25">
      <c r="A10" s="22">
        <v>6</v>
      </c>
      <c r="B10" s="14" t="s">
        <v>81</v>
      </c>
      <c r="C10" s="31">
        <v>30000</v>
      </c>
      <c r="D10" s="17" t="s">
        <v>82</v>
      </c>
    </row>
    <row r="11" spans="1:4" x14ac:dyDescent="0.25">
      <c r="A11" s="22">
        <v>7</v>
      </c>
      <c r="B11" s="14" t="s">
        <v>83</v>
      </c>
      <c r="C11" s="31">
        <v>16800</v>
      </c>
      <c r="D11" s="17" t="s">
        <v>5</v>
      </c>
    </row>
    <row r="12" spans="1:4" x14ac:dyDescent="0.25">
      <c r="A12" s="22">
        <v>8</v>
      </c>
      <c r="B12" s="14" t="s">
        <v>84</v>
      </c>
      <c r="C12" s="31">
        <v>38000</v>
      </c>
      <c r="D12" s="17" t="s">
        <v>85</v>
      </c>
    </row>
    <row r="13" spans="1:4" ht="30" x14ac:dyDescent="0.25">
      <c r="A13" s="22">
        <v>9</v>
      </c>
      <c r="B13" s="14" t="s">
        <v>86</v>
      </c>
      <c r="C13" s="31">
        <v>22960</v>
      </c>
      <c r="D13" s="17" t="s">
        <v>74</v>
      </c>
    </row>
    <row r="14" spans="1:4" x14ac:dyDescent="0.25">
      <c r="A14" s="22">
        <v>10</v>
      </c>
      <c r="B14" s="14" t="s">
        <v>87</v>
      </c>
      <c r="C14" s="31">
        <v>1500</v>
      </c>
      <c r="D14" s="17" t="s">
        <v>88</v>
      </c>
    </row>
    <row r="15" spans="1:4" ht="30" x14ac:dyDescent="0.25">
      <c r="A15" s="22">
        <v>11</v>
      </c>
      <c r="B15" s="14" t="s">
        <v>89</v>
      </c>
      <c r="C15" s="31">
        <v>9350</v>
      </c>
      <c r="D15" s="17" t="s">
        <v>79</v>
      </c>
    </row>
    <row r="16" spans="1:4" x14ac:dyDescent="0.25">
      <c r="A16" s="22"/>
      <c r="B16" s="15"/>
      <c r="C16" s="31"/>
      <c r="D16" s="17"/>
    </row>
    <row r="17" spans="1:4" x14ac:dyDescent="0.25">
      <c r="A17" s="22"/>
      <c r="B17" s="15"/>
      <c r="C17" s="31"/>
      <c r="D17" s="17"/>
    </row>
    <row r="18" spans="1:4" x14ac:dyDescent="0.25">
      <c r="A18" s="22"/>
      <c r="B18" s="24" t="s">
        <v>23</v>
      </c>
      <c r="C18" s="25">
        <f>SUM(C5:C15)</f>
        <v>226610</v>
      </c>
      <c r="D18" s="17"/>
    </row>
    <row r="19" spans="1:4" x14ac:dyDescent="0.25">
      <c r="A19" s="22"/>
      <c r="B19" s="15"/>
      <c r="C19" s="25"/>
      <c r="D19" s="17"/>
    </row>
    <row r="20" spans="1:4" ht="15.75" x14ac:dyDescent="0.25">
      <c r="A20" s="26"/>
      <c r="B20" s="27" t="s">
        <v>30</v>
      </c>
      <c r="C20" s="28">
        <f>C18-D2</f>
        <v>189747.44</v>
      </c>
      <c r="D20" s="29"/>
    </row>
  </sheetData>
  <mergeCells count="1">
    <mergeCell ref="A2:B2"/>
  </mergeCells>
  <pageMargins left="0.7" right="0.7" top="0.75" bottom="0.75" header="0.3" footer="0.3"/>
  <pageSetup scale="96" fitToHeight="0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8159-866D-4A7D-B035-B157EFA28DF7}">
  <dimension ref="A2:D14"/>
  <sheetViews>
    <sheetView workbookViewId="0">
      <selection activeCell="A9" sqref="A1:XFD1048576"/>
    </sheetView>
  </sheetViews>
  <sheetFormatPr defaultRowHeight="15" x14ac:dyDescent="0.25"/>
  <cols>
    <col min="1" max="1" width="6.42578125" bestFit="1" customWidth="1"/>
    <col min="2" max="2" width="36.5703125" bestFit="1" customWidth="1"/>
    <col min="3" max="3" width="21.140625" bestFit="1" customWidth="1"/>
    <col min="4" max="4" width="29.42578125" bestFit="1" customWidth="1"/>
  </cols>
  <sheetData>
    <row r="2" spans="1:4" ht="15.75" x14ac:dyDescent="0.25">
      <c r="A2" s="90" t="s">
        <v>93</v>
      </c>
      <c r="B2" s="87"/>
      <c r="D2" s="6">
        <v>46300</v>
      </c>
    </row>
    <row r="4" spans="1:4" x14ac:dyDescent="0.25">
      <c r="A4" s="18" t="s">
        <v>0</v>
      </c>
      <c r="B4" s="19" t="s">
        <v>1</v>
      </c>
      <c r="C4" s="20" t="s">
        <v>2</v>
      </c>
      <c r="D4" s="21" t="s">
        <v>4</v>
      </c>
    </row>
    <row r="5" spans="1:4" x14ac:dyDescent="0.25">
      <c r="A5" s="22">
        <v>1</v>
      </c>
      <c r="B5" s="14" t="s">
        <v>90</v>
      </c>
      <c r="C5" s="31">
        <v>9600</v>
      </c>
      <c r="D5" s="17" t="s">
        <v>29</v>
      </c>
    </row>
    <row r="6" spans="1:4" x14ac:dyDescent="0.25">
      <c r="A6" s="22">
        <v>2</v>
      </c>
      <c r="B6" s="14" t="s">
        <v>91</v>
      </c>
      <c r="C6" s="31">
        <v>63000</v>
      </c>
      <c r="D6" s="17" t="s">
        <v>92</v>
      </c>
    </row>
    <row r="7" spans="1:4" x14ac:dyDescent="0.25">
      <c r="A7" s="32">
        <v>3</v>
      </c>
      <c r="B7" s="14" t="s">
        <v>94</v>
      </c>
      <c r="C7" s="31">
        <v>30000</v>
      </c>
      <c r="D7" s="17" t="s">
        <v>95</v>
      </c>
    </row>
    <row r="8" spans="1:4" x14ac:dyDescent="0.25">
      <c r="A8" s="22">
        <v>4</v>
      </c>
      <c r="B8" s="14" t="s">
        <v>96</v>
      </c>
      <c r="C8" s="31">
        <v>26000</v>
      </c>
      <c r="D8" s="17" t="s">
        <v>97</v>
      </c>
    </row>
    <row r="9" spans="1:4" x14ac:dyDescent="0.25">
      <c r="A9" s="22"/>
      <c r="B9" s="14"/>
      <c r="C9" s="31"/>
      <c r="D9" s="17"/>
    </row>
    <row r="10" spans="1:4" x14ac:dyDescent="0.25">
      <c r="A10" s="22"/>
      <c r="B10" s="15"/>
      <c r="C10" s="31"/>
      <c r="D10" s="17"/>
    </row>
    <row r="11" spans="1:4" x14ac:dyDescent="0.25">
      <c r="A11" s="22"/>
      <c r="B11" s="15"/>
      <c r="C11" s="31"/>
      <c r="D11" s="17"/>
    </row>
    <row r="12" spans="1:4" x14ac:dyDescent="0.25">
      <c r="A12" s="22"/>
      <c r="B12" s="24" t="s">
        <v>23</v>
      </c>
      <c r="C12" s="25">
        <f>SUM(C5:C9)</f>
        <v>128600</v>
      </c>
      <c r="D12" s="17"/>
    </row>
    <row r="13" spans="1:4" x14ac:dyDescent="0.25">
      <c r="A13" s="22"/>
      <c r="B13" s="15"/>
      <c r="C13" s="25"/>
      <c r="D13" s="17"/>
    </row>
    <row r="14" spans="1:4" ht="15.75" x14ac:dyDescent="0.25">
      <c r="A14" s="26"/>
      <c r="B14" s="27" t="s">
        <v>30</v>
      </c>
      <c r="C14" s="28">
        <f>C12-D2</f>
        <v>82300</v>
      </c>
      <c r="D14" s="29"/>
    </row>
  </sheetData>
  <mergeCells count="1">
    <mergeCell ref="A2:B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Petty Cash Request 09.05.2023</vt:lpstr>
      <vt:lpstr>Petty Cash Request 14.05.2023</vt:lpstr>
      <vt:lpstr>Petty Cash Request 15.05.2023</vt:lpstr>
      <vt:lpstr>Petty Cash Request 15.05 1310h</vt:lpstr>
      <vt:lpstr>Petty Cash Request 17.05.2023</vt:lpstr>
      <vt:lpstr>Petty Cash Request 19.05.2023</vt:lpstr>
      <vt:lpstr>Petty Cash Request 19.05 12PM</vt:lpstr>
      <vt:lpstr>Petty Cash Request 22.05 10.30h</vt:lpstr>
      <vt:lpstr>Petty Cash Request 24.05 12.30h</vt:lpstr>
      <vt:lpstr>Petty Cash Request 25.05 15.00h</vt:lpstr>
      <vt:lpstr>Petty Cash Request 29.05 15.00h</vt:lpstr>
      <vt:lpstr>Petty Cash Request 30.05 11.00h</vt:lpstr>
      <vt:lpstr>Petty Cash Request 02.06 14.00h</vt:lpstr>
      <vt:lpstr>Petty Cash Request 05.06 14.00h</vt:lpstr>
      <vt:lpstr>Petty Cash Request 07.06 12.00h</vt:lpstr>
      <vt:lpstr>Petty Cash Request 12.06 12.00h</vt:lpstr>
      <vt:lpstr>Additions to PCR 12.06</vt:lpstr>
      <vt:lpstr>Additions to PCR 14.06</vt:lpstr>
      <vt:lpstr>Petty Cash Request 19.06 11.00h</vt:lpstr>
      <vt:lpstr>Petty Cash Request 20.06 11.00h</vt:lpstr>
      <vt:lpstr>Additions to PCR 20.06</vt:lpstr>
      <vt:lpstr>Petty Cash Request 21.06 11.00h</vt:lpstr>
      <vt:lpstr>Petty Cash Request 22.06 11.00h</vt:lpstr>
      <vt:lpstr>Petty Cash Request 23.06 12.30</vt:lpstr>
      <vt:lpstr>Petty Cash Request 26.06 10.00h</vt:lpstr>
      <vt:lpstr>Petty Cash Request 27.06 11.00h</vt:lpstr>
      <vt:lpstr>Petty Cash Request 29.06 11.00h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Nyanumba</dc:creator>
  <cp:lastModifiedBy>Steven Nyanumba</cp:lastModifiedBy>
  <cp:lastPrinted>2023-05-22T12:53:42Z</cp:lastPrinted>
  <dcterms:created xsi:type="dcterms:W3CDTF">2023-05-09T07:07:25Z</dcterms:created>
  <dcterms:modified xsi:type="dcterms:W3CDTF">2023-06-29T07:23:09Z</dcterms:modified>
</cp:coreProperties>
</file>