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pkabb\OneDrive\Desktop\"/>
    </mc:Choice>
  </mc:AlternateContent>
  <xr:revisionPtr revIDLastSave="0" documentId="13_ncr:1_{BD208FF6-510E-4388-8FB6-91EE0D454D69}" xr6:coauthVersionLast="47" xr6:coauthVersionMax="47" xr10:uidLastSave="{00000000-0000-0000-0000-000000000000}"/>
  <bookViews>
    <workbookView xWindow="-120" yWindow="-120" windowWidth="20730" windowHeight="11040" tabRatio="664" firstSheet="1" activeTab="1" xr2:uid="{599CBDBA-6DCB-491A-8F55-440439BE8440}"/>
  </bookViews>
  <sheets>
    <sheet name="Workings" sheetId="4" r:id="rId1"/>
    <sheet name="Project Management Dashboard" sheetId="13" r:id="rId2"/>
    <sheet name="Data" sheetId="1"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4" l="1"/>
  <c r="F5" i="4"/>
  <c r="F4" i="4"/>
  <c r="F2" i="4"/>
  <c r="F3" i="4"/>
  <c r="H41" i="1"/>
  <c r="F41" i="1"/>
  <c r="H40" i="1"/>
  <c r="F40"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H3" i="1"/>
  <c r="F3" i="1"/>
  <c r="H2" i="1"/>
  <c r="F2" i="1"/>
  <c r="N4" i="4"/>
  <c r="B4" i="4"/>
  <c r="C4" i="4" s="1"/>
  <c r="N3" i="4"/>
  <c r="M3" i="4"/>
  <c r="M4" i="4" s="1"/>
</calcChain>
</file>

<file path=xl/sharedStrings.xml><?xml version="1.0" encoding="utf-8"?>
<sst xmlns="http://schemas.openxmlformats.org/spreadsheetml/2006/main" count="247" uniqueCount="54">
  <si>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</si>
  <si>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</si>
  <si>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</si>
  <si>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</si>
  <si>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</si>
  <si>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</si>
  <si>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</si>
  <si>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</si>
  <si>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</si>
  <si>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</si>
  <si>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</si>
  <si>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</si>
  <si>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</si>
  <si>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</si>
  <si>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</si>
  <si>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</si>
  <si>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</si>
  <si>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</si>
  <si>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</si>
  <si>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</si>
  <si>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</si>
  <si>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</si>
  <si>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</si>
  <si>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</si>
  <si>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</si>
  <si>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</si>
  <si>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 xml:space="preserve">Budget </t>
  </si>
  <si>
    <t xml:space="preserve">Actual </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</si>
  <si>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</si>
  <si>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</si>
  <si>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</si>
  <si>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</si>
  <si>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</si>
  <si>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</si>
  <si>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</si>
  <si>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</si>
  <si>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</si>
  <si>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</si>
  <si>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</si>
  <si>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</si>
  <si>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</si>
  <si>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</si>
  <si>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</si>
  <si>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</si>
  <si>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</si>
  <si>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</si>
  <si>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</si>
  <si>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</si>
  <si>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</si>
  <si>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</si>
  <si>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</si>
  <si>
    <t xml:space="preserve">Budget. </t>
  </si>
  <si>
    <t xml:space="preserve">Actual. </t>
  </si>
  <si>
    <t>PROJECT MANAGEMENT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</si>
</sst>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0.0,,&quot;M&quot;"/>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2" fillId="0" borderId="0" xfId="0" applyFont="1"/>
    <xf numFmtId="164" fontId="0" fillId="0" borderId="0" xfId="0" applyNumberFormat="1"/>
    <xf numFmtId="165" fontId="0" fillId="0" borderId="0" xfId="0" applyNumberFormat="1"/>
    <xf numFmtId="0" fontId="0" fillId="0" borderId="1" xfId="0" applyBorder="1" applyAlignment="1">
      <alignment horizontal="center"/>
    </xf>
    <xf numFmtId="0" fontId="0" fillId="0" borderId="1" xfId="0" applyBorder="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3" fillId="0" borderId="0" xfId="0" applyFont="1"/>
  </cellXfs>
  <cellStyles count="2">
    <cellStyle name="Normal" xfId="0" builtinId="0"/>
    <cellStyle name="Percent" xfId="1" builtinId="5"/>
  </cellStyles>
  <dxfs count="12">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6" formatCode="d/mm/yyyy"/>
    </dxf>
    <dxf>
      <numFmt numFmtId="166" formatCode="d/mm/yyyy"/>
    </dxf>
    <dxf>
      <numFmt numFmtId="3" formatCode="#,##0"/>
    </dxf>
    <dxf>
      <numFmt numFmtId="3" formatCode="#,##0"/>
    </dxf>
    <dxf>
      <alignment horizontal="center"/>
    </dxf>
    <dxf>
      <alignment horizontal="cent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11"/>
      <tableStyleElement type="headerRow" dxfId="10"/>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Overall</a:t>
            </a:r>
            <a:r>
              <a:rPr lang="en-IN" baseline="0"/>
              <a:t> Progress of Project</a:t>
            </a:r>
          </a:p>
        </c:rich>
      </c:tx>
      <c:layout>
        <c:manualLayout>
          <c:xMode val="edge"/>
          <c:yMode val="edge"/>
          <c:x val="0.12644783721277561"/>
          <c:y val="7.0490257348144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Workings!$E$1</c:f>
              <c:strCache>
                <c:ptCount val="1"/>
                <c:pt idx="0">
                  <c:v>Tasks Bar Chart</c:v>
                </c:pt>
              </c:strCache>
            </c:strRef>
          </c:tx>
          <c:spPr>
            <a:solidFill>
              <a:schemeClr val="accent1"/>
            </a:solidFill>
            <a:ln>
              <a:noFill/>
            </a:ln>
            <a:effectLst/>
          </c:spPr>
          <c:invertIfNegative val="0"/>
          <c:val>
            <c:numRef>
              <c:f>Workings!$F$1</c:f>
              <c:numCache>
                <c:formatCode>General</c:formatCode>
                <c:ptCount val="1"/>
              </c:numCache>
            </c:numRef>
          </c:val>
          <c:extLst>
            <c:ext xmlns:c16="http://schemas.microsoft.com/office/drawing/2014/chart" uri="{C3380CC4-5D6E-409C-BE32-E72D297353CC}">
              <c16:uniqueId val="{00000000-DE53-4486-BFDC-8A058C195C6B}"/>
            </c:ext>
          </c:extLst>
        </c:ser>
        <c:ser>
          <c:idx val="1"/>
          <c:order val="1"/>
          <c:tx>
            <c:strRef>
              <c:f>Workings!$E$2</c:f>
              <c:strCache>
                <c:ptCount val="1"/>
                <c:pt idx="0">
                  <c:v>Not Started</c:v>
                </c:pt>
              </c:strCache>
            </c:strRef>
          </c:tx>
          <c:spPr>
            <a:solidFill>
              <a:schemeClr val="accent2"/>
            </a:solidFill>
            <a:ln>
              <a:noFill/>
            </a:ln>
            <a:effectLst/>
          </c:spPr>
          <c:invertIfNegative val="0"/>
          <c:val>
            <c:numRef>
              <c:f>Workings!$F$2</c:f>
              <c:numCache>
                <c:formatCode>General</c:formatCode>
                <c:ptCount val="1"/>
                <c:pt idx="0">
                  <c:v>4</c:v>
                </c:pt>
              </c:numCache>
            </c:numRef>
          </c:val>
          <c:extLst>
            <c:ext xmlns:c16="http://schemas.microsoft.com/office/drawing/2014/chart" uri="{C3380CC4-5D6E-409C-BE32-E72D297353CC}">
              <c16:uniqueId val="{00000001-DE53-4486-BFDC-8A058C195C6B}"/>
            </c:ext>
          </c:extLst>
        </c:ser>
        <c:ser>
          <c:idx val="2"/>
          <c:order val="2"/>
          <c:tx>
            <c:strRef>
              <c:f>Workings!$E$3</c:f>
              <c:strCache>
                <c:ptCount val="1"/>
                <c:pt idx="0">
                  <c:v>In Progress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2-DE53-4486-BFDC-8A058C195C6B}"/>
            </c:ext>
          </c:extLst>
        </c:ser>
        <c:ser>
          <c:idx val="3"/>
          <c:order val="3"/>
          <c:tx>
            <c:strRef>
              <c:f>Workings!$E$4</c:f>
              <c:strCache>
                <c:ptCount val="1"/>
                <c:pt idx="0">
                  <c:v>Completed</c:v>
                </c:pt>
              </c:strCache>
            </c:strRef>
          </c:tx>
          <c:spPr>
            <a:solidFill>
              <a:schemeClr val="accent4"/>
            </a:solidFill>
            <a:ln>
              <a:noFill/>
            </a:ln>
            <a:effectLst/>
          </c:spPr>
          <c:invertIfNegative val="0"/>
          <c:val>
            <c:numRef>
              <c:f>Workings!$F$4</c:f>
              <c:numCache>
                <c:formatCode>General</c:formatCode>
                <c:ptCount val="1"/>
                <c:pt idx="0">
                  <c:v>3</c:v>
                </c:pt>
              </c:numCache>
            </c:numRef>
          </c:val>
          <c:extLst>
            <c:ext xmlns:c16="http://schemas.microsoft.com/office/drawing/2014/chart" uri="{C3380CC4-5D6E-409C-BE32-E72D297353CC}">
              <c16:uniqueId val="{00000003-DE53-4486-BFDC-8A058C195C6B}"/>
            </c:ext>
          </c:extLst>
        </c:ser>
        <c:ser>
          <c:idx val="4"/>
          <c:order val="4"/>
          <c:tx>
            <c:strRef>
              <c:f>Workings!$E$5</c:f>
              <c:strCache>
                <c:ptCount val="1"/>
                <c:pt idx="0">
                  <c:v>Remaining</c:v>
                </c:pt>
              </c:strCache>
            </c:strRef>
          </c:tx>
          <c:spPr>
            <a:solidFill>
              <a:schemeClr val="accent5"/>
            </a:solidFill>
            <a:ln>
              <a:noFill/>
            </a:ln>
            <a:effectLst/>
          </c:spPr>
          <c:invertIfNegative val="0"/>
          <c:val>
            <c:numRef>
              <c:f>Workings!$F$5</c:f>
              <c:numCache>
                <c:formatCode>General</c:formatCode>
                <c:ptCount val="1"/>
                <c:pt idx="0">
                  <c:v>37</c:v>
                </c:pt>
              </c:numCache>
            </c:numRef>
          </c:val>
          <c:extLst>
            <c:ext xmlns:c16="http://schemas.microsoft.com/office/drawing/2014/chart" uri="{C3380CC4-5D6E-409C-BE32-E72D297353CC}">
              <c16:uniqueId val="{00000004-DE53-4486-BFDC-8A058C195C6B}"/>
            </c:ext>
          </c:extLst>
        </c:ser>
        <c:dLbls>
          <c:showLegendKey val="0"/>
          <c:showVal val="0"/>
          <c:showCatName val="0"/>
          <c:showSerName val="0"/>
          <c:showPercent val="0"/>
          <c:showBubbleSize val="0"/>
        </c:dLbls>
        <c:gapWidth val="150"/>
        <c:overlap val="100"/>
        <c:axId val="23035632"/>
        <c:axId val="23052432"/>
      </c:barChart>
      <c:catAx>
        <c:axId val="23035632"/>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52432"/>
        <c:crosses val="autoZero"/>
        <c:auto val="1"/>
        <c:lblAlgn val="ctr"/>
        <c:lblOffset val="100"/>
        <c:noMultiLvlLbl val="0"/>
      </c:catAx>
      <c:valAx>
        <c:axId val="23052432"/>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[project_management_dashboard 1.xlsx]Workings!Days_Completed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Progress -Days completed Vs Duration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5.2758311461067367E-2"/>
              <c:y val="-5.7613006707494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25400">
            <a:solidFill>
              <a:schemeClr val="lt1"/>
            </a:solidFill>
          </a:ln>
          <a:effectLst/>
          <a:sp3d contourW="25400">
            <a:contourClr>
              <a:schemeClr val="lt1"/>
            </a:contourClr>
          </a:sp3d>
        </c:spPr>
        <c:dLbl>
          <c:idx val="0"/>
          <c:layout>
            <c:manualLayout>
              <c:x val="7.7700131233595805E-3"/>
              <c:y val="-1.30453484981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5.2758311461067367E-2"/>
              <c:y val="-5.7613006707494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7.7700131233595805E-3"/>
              <c:y val="-1.30453484981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5.2758311461067367E-2"/>
              <c:y val="-5.7613006707494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dLbl>
          <c:idx val="0"/>
          <c:layout>
            <c:manualLayout>
              <c:x val="7.7700131233595805E-3"/>
              <c:y val="-1.30453484981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5.2758311461067367E-2"/>
              <c:y val="-5.7613006707494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7.7700131233595805E-3"/>
              <c:y val="-1.30453484981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5.2758311461067367E-2"/>
              <c:y val="-5.7613006707494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dLbl>
          <c:idx val="0"/>
          <c:layout>
            <c:manualLayout>
              <c:x val="7.7700131233595805E-3"/>
              <c:y val="-1.30453484981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Workings!$J$2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8B6-415F-9FFD-C2D18954047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8B6-415F-9FFD-C2D18954047D}"/>
              </c:ext>
            </c:extLst>
          </c:dPt>
          <c:dLbls>
            <c:dLbl>
              <c:idx val="0"/>
              <c:layout>
                <c:manualLayout>
                  <c:x val="-5.2758311461067367E-2"/>
                  <c:y val="-5.761300670749489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8B6-415F-9FFD-C2D18954047D}"/>
                </c:ext>
              </c:extLst>
            </c:dLbl>
            <c:dLbl>
              <c:idx val="1"/>
              <c:layout>
                <c:manualLayout>
                  <c:x val="7.7700131233595805E-3"/>
                  <c:y val="-1.304534849810448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8B6-415F-9FFD-C2D1895404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Workings!$I$3:$I$4</c:f>
              <c:strCache>
                <c:ptCount val="2"/>
                <c:pt idx="0">
                  <c:v>Days completed </c:v>
                </c:pt>
                <c:pt idx="1">
                  <c:v>Duration </c:v>
                </c:pt>
              </c:strCache>
            </c:strRef>
          </c:cat>
          <c:val>
            <c:numRef>
              <c:f>Workings!$J$3:$J$4</c:f>
              <c:numCache>
                <c:formatCode>General</c:formatCode>
                <c:ptCount val="2"/>
                <c:pt idx="0">
                  <c:v>112</c:v>
                </c:pt>
                <c:pt idx="1">
                  <c:v>266</c:v>
                </c:pt>
              </c:numCache>
            </c:numRef>
          </c:val>
          <c:extLst>
            <c:ext xmlns:c16="http://schemas.microsoft.com/office/drawing/2014/chart" uri="{C3380CC4-5D6E-409C-BE32-E72D297353CC}">
              <c16:uniqueId val="{00000004-A8B6-415F-9FFD-C2D18954047D}"/>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a:t>
            </a:r>
            <a:r>
              <a:rPr lang="en-IN" baseline="0"/>
              <a:t> spent</a:t>
            </a:r>
          </a:p>
          <a:p>
            <a:pPr>
              <a:defRPr/>
            </a:pPr>
            <a:endParaRPr lang="en-IN"/>
          </a:p>
        </c:rich>
      </c:tx>
      <c:layout>
        <c:manualLayout>
          <c:xMode val="edge"/>
          <c:yMode val="edge"/>
          <c:x val="0.37881233595800529"/>
          <c:y val="6.4814814814814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83307086614173"/>
          <c:y val="0.29421988918051911"/>
          <c:w val="0.31167191601049871"/>
          <c:h val="0.5194531933508311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7A-4928-BD0B-EDE804BA85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7A-4928-BD0B-EDE804BA8508}"/>
              </c:ext>
            </c:extLst>
          </c:dPt>
          <c:dLbls>
            <c:dLbl>
              <c:idx val="0"/>
              <c:layout>
                <c:manualLayout>
                  <c:x val="1.3888888888888888E-2"/>
                  <c:y val="-0.162037037037037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87A-4928-BD0B-EDE804BA8508}"/>
                </c:ext>
              </c:extLst>
            </c:dLbl>
            <c:dLbl>
              <c:idx val="1"/>
              <c:layout>
                <c:manualLayout>
                  <c:x val="-4.4444444444444446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87A-4928-BD0B-EDE804BA85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887A-4928-BD0B-EDE804BA8508}"/>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[project_management_dashboard 1.xlsx]Workings!Budget_v_Actual</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a:t>
            </a:r>
            <a:r>
              <a:rPr lang="en-IN" baseline="0"/>
              <a:t> Vs Actual</a:t>
            </a:r>
            <a:endParaRPr lang="en-IN"/>
          </a:p>
        </c:rich>
      </c:tx>
      <c:layout>
        <c:manualLayout>
          <c:xMode val="edge"/>
          <c:yMode val="edge"/>
          <c:x val="0.37291666666666667"/>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Workings!$B$2</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0-C355-46F3-A813-2FB2053094EF}"/>
            </c:ext>
          </c:extLst>
        </c:ser>
        <c:ser>
          <c:idx val="1"/>
          <c:order val="1"/>
          <c:tx>
            <c:strRef>
              <c:f>Workings!$C$2</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1-C355-46F3-A813-2FB2053094EF}"/>
            </c:ext>
          </c:extLst>
        </c:ser>
        <c:dLbls>
          <c:dLblPos val="outEnd"/>
          <c:showLegendKey val="0"/>
          <c:showVal val="1"/>
          <c:showCatName val="0"/>
          <c:showSerName val="0"/>
          <c:showPercent val="0"/>
          <c:showBubbleSize val="0"/>
        </c:dLbls>
        <c:gapWidth val="182"/>
        <c:axId val="155534144"/>
        <c:axId val="155545184"/>
      </c:barChart>
      <c:catAx>
        <c:axId val="15553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45184"/>
        <c:crosses val="autoZero"/>
        <c:auto val="1"/>
        <c:lblAlgn val="ctr"/>
        <c:lblOffset val="100"/>
        <c:noMultiLvlLbl val="0"/>
      </c:catAx>
      <c:valAx>
        <c:axId val="155545184"/>
        <c:scaling>
          <c:orientation val="minMax"/>
        </c:scaling>
        <c:delete val="0"/>
        <c:axPos val="b"/>
        <c:majorGridlines>
          <c:spPr>
            <a:ln w="9525" cap="flat" cmpd="sng" algn="ctr">
              <a:solidFill>
                <a:schemeClr val="tx1">
                  <a:lumMod val="15000"/>
                  <a:lumOff val="85000"/>
                </a:schemeClr>
              </a:solidFill>
              <a:round/>
            </a:ln>
            <a:effectLst/>
          </c:spPr>
        </c:majorGridlines>
        <c:numFmt formatCode="#,##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3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161925</xdr:rowOff>
    </xdr:from>
    <xdr:to>
      <xdr:col>18</xdr:col>
      <xdr:colOff>38101</xdr:colOff>
      <xdr:row>11</xdr:row>
      <xdr:rowOff>57151</xdr:rowOff>
    </xdr:to>
    <xdr:graphicFrame macro="">
      <xdr:nvGraphicFramePr>
        <xdr:cNvPr id="6" name="Chart 5">
          <a:extLst>
            <a:ext uri="{FF2B5EF4-FFF2-40B4-BE49-F238E27FC236}">
              <a16:creationId xmlns:a16="http://schemas.microsoft.com/office/drawing/2014/main" id="{29FD8112-B225-45C9-970D-0D7A44A2D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123825</xdr:colOff>
      <xdr:row>2</xdr:row>
      <xdr:rowOff>171450</xdr:rowOff>
    </xdr:from>
    <xdr:to>
      <xdr:col>24</xdr:col>
      <xdr:colOff>95250</xdr:colOff>
      <xdr:row>9</xdr:row>
      <xdr:rowOff>171450</xdr:rowOff>
    </xdr:to>
    <xdr:graphicFrame macro="">
      <xdr:nvGraphicFramePr>
        <xdr:cNvPr id="7" name="Chart 6">
          <a:extLst>
            <a:ext uri="{FF2B5EF4-FFF2-40B4-BE49-F238E27FC236}">
              <a16:creationId xmlns:a16="http://schemas.microsoft.com/office/drawing/2014/main" id="{2E8E8BAD-BC42-4AED-87B2-ABDB07836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228600</xdr:colOff>
      <xdr:row>2</xdr:row>
      <xdr:rowOff>171450</xdr:rowOff>
    </xdr:from>
    <xdr:to>
      <xdr:col>29</xdr:col>
      <xdr:colOff>590550</xdr:colOff>
      <xdr:row>9</xdr:row>
      <xdr:rowOff>85725</xdr:rowOff>
    </xdr:to>
    <xdr:graphicFrame macro="">
      <xdr:nvGraphicFramePr>
        <xdr:cNvPr id="9" name="Chart 8">
          <a:extLst>
            <a:ext uri="{FF2B5EF4-FFF2-40B4-BE49-F238E27FC236}">
              <a16:creationId xmlns:a16="http://schemas.microsoft.com/office/drawing/2014/main" id="{21E61FDC-D52E-4427-9298-93F9FF58E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12</xdr:row>
      <xdr:rowOff>0</xdr:rowOff>
    </xdr:from>
    <xdr:to>
      <xdr:col>18</xdr:col>
      <xdr:colOff>85725</xdr:colOff>
      <xdr:row>18</xdr:row>
      <xdr:rowOff>180975</xdr:rowOff>
    </xdr:to>
    <xdr:graphicFrame macro="">
      <xdr:nvGraphicFramePr>
        <xdr:cNvPr id="11" name="Chart 10">
          <a:extLst>
            <a:ext uri="{FF2B5EF4-FFF2-40B4-BE49-F238E27FC236}">
              <a16:creationId xmlns:a16="http://schemas.microsoft.com/office/drawing/2014/main" id="{0D26E63D-D9EB-45CC-B8AD-BE5CA033F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0</xdr:colOff>
      <xdr:row>0</xdr:row>
      <xdr:rowOff>0</xdr:rowOff>
    </xdr:from>
    <xdr:to>
      <xdr:col>17</xdr:col>
      <xdr:colOff>314325</xdr:colOff>
      <xdr:row>2</xdr:row>
      <xdr:rowOff>114300</xdr:rowOff>
    </xdr:to>
    <mc:AlternateContent xmlns:mc="http://schemas.openxmlformats.org/markup-compatibility/2006" xmlns:a14="http://schemas.microsoft.com/office/drawing/2010/main">
      <mc:Choice Requires="a14">
        <xdr:graphicFrame macro="">
          <xdr:nvGraphicFramePr>
            <xdr:cNvPr id="14" name="Project 4">
              <a:extLst>
                <a:ext uri="{FF2B5EF4-FFF2-40B4-BE49-F238E27FC236}">
                  <a16:creationId xmlns:a16="http://schemas.microsoft.com/office/drawing/2014/main" id="{CCB857A2-95E5-4211-B0CE-43CDFDC95EE2}"/>
                </a:ext>
              </a:extLst>
            </xdr:cNvPr>
            <xdr:cNvGraphicFramePr/>
          </xdr:nvGraphicFramePr>
          <xdr:xfrm>
            <a:off x="0" y="0"/>
            <a:ext cx="0" cy="0"/>
          </xdr:xfrm>
          <a:graphic>
            <a:graphicData uri="http://schemas.microsoft.com/office/drawing/2010/slicer">
              <sle:slicer xmlns:sle="http://schemas.microsoft.com/office/drawing/2010/slicer" name="Project 4"/>
            </a:graphicData>
          </a:graphic>
        </xdr:graphicFrame>
      </mc:Choice>
      <mc:Fallback xmlns="">
        <xdr:sp macro="" textlink="">
          <xdr:nvSpPr>
            <xdr:cNvPr id="0" name=""/>
            <xdr:cNvSpPr>
              <a:spLocks noTextEdit="1"/>
            </xdr:cNvSpPr>
          </xdr:nvSpPr>
          <xdr:spPr>
            <a:xfrm>
              <a:off x="7629525" y="0"/>
              <a:ext cx="3971925"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0</xdr:row>
      <xdr:rowOff>0</xdr:rowOff>
    </xdr:from>
    <xdr:to>
      <xdr:col>24</xdr:col>
      <xdr:colOff>171450</xdr:colOff>
      <xdr:row>2</xdr:row>
      <xdr:rowOff>95249</xdr:rowOff>
    </xdr:to>
    <mc:AlternateContent xmlns:mc="http://schemas.openxmlformats.org/markup-compatibility/2006" xmlns:a14="http://schemas.microsoft.com/office/drawing/2010/main">
      <mc:Choice Requires="a14">
        <xdr:graphicFrame macro="">
          <xdr:nvGraphicFramePr>
            <xdr:cNvPr id="16" name="Manager 4">
              <a:extLst>
                <a:ext uri="{FF2B5EF4-FFF2-40B4-BE49-F238E27FC236}">
                  <a16:creationId xmlns:a16="http://schemas.microsoft.com/office/drawing/2014/main" id="{60BB44E6-A21E-443A-A802-383171374E5F}"/>
                </a:ext>
              </a:extLst>
            </xdr:cNvPr>
            <xdr:cNvGraphicFramePr/>
          </xdr:nvGraphicFramePr>
          <xdr:xfrm>
            <a:off x="0" y="0"/>
            <a:ext cx="0" cy="0"/>
          </xdr:xfrm>
          <a:graphic>
            <a:graphicData uri="http://schemas.microsoft.com/office/drawing/2010/slicer">
              <sle:slicer xmlns:sle="http://schemas.microsoft.com/office/drawing/2010/slicer" name="Manager 4"/>
            </a:graphicData>
          </a:graphic>
        </xdr:graphicFrame>
      </mc:Choice>
      <mc:Fallback xmlns="">
        <xdr:sp macro="" textlink="">
          <xdr:nvSpPr>
            <xdr:cNvPr id="0" name=""/>
            <xdr:cNvSpPr>
              <a:spLocks noTextEdit="1"/>
            </xdr:cNvSpPr>
          </xdr:nvSpPr>
          <xdr:spPr>
            <a:xfrm>
              <a:off x="11896725" y="0"/>
              <a:ext cx="382905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43">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9">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1"/>
          </reference>
        </references>
      </pivotArea>
    </chartFormat>
    <chartFormat chart="39" format="12" series="1">
      <pivotArea type="data" outline="0" fieldPosition="0">
        <references count="1">
          <reference field="4294967294" count="1" selected="0">
            <x v="0"/>
          </reference>
        </references>
      </pivotArea>
    </chartFormat>
    <chartFormat chart="39"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15">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1">
          <reference field="4294967294" count="1" selected="0">
            <x v="0"/>
          </reference>
        </references>
      </pivotArea>
    </chartFormat>
    <chartFormat chart="6" format="2">
      <pivotArea type="data" outline="0" fieldPosition="0">
        <references count="1">
          <reference field="4294967294" count="1" selected="0">
            <x v="1"/>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1">
          <reference field="4294967294" count="1" selected="0">
            <x v="0"/>
          </reference>
        </references>
      </pivotArea>
    </chartFormat>
    <chartFormat chart="13" format="14">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76A4D2-435F-4E4D-AB96-580C41BE9832}" name="PivotTable3" cacheId="0"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location ref="A3:J43"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0">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rowItems>
  <colFields count="1">
    <field x="-2"/>
  </colFields>
  <colItems count="2">
    <i>
      <x/>
    </i>
    <i i="1">
      <x v="1"/>
    </i>
  </colItems>
  <dataFields count="2">
    <dataField name="Budget. " fld="8" baseField="7" baseItem="7"/>
    <dataField name="Actual. " fld="9" baseField="7" baseItem="7"/>
  </dataFields>
  <formats count="4">
    <format dxfId="9">
      <pivotArea outline="0" collapsedLevelsAreSubtotals="1" fieldPosition="0"/>
    </format>
    <format dxfId="8">
      <pivotArea dataOnly="0" labelOnly="1" outline="0" fieldPosition="0">
        <references count="1">
          <reference field="4294967294" count="2">
            <x v="0"/>
            <x v="1"/>
          </reference>
        </references>
      </pivotArea>
    </format>
    <format dxfId="7">
      <pivotArea outline="0" collapsedLevelsAreSubtotals="1" fieldPosition="0"/>
    </format>
    <format dxfId="6">
      <pivotArea dataOnly="0" labelOnly="1" outline="0" fieldPosition="0">
        <references count="1">
          <reference field="4294967294" count="2">
            <x v="0"/>
            <x v="1"/>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4" name="Days_Completed"/>
    <pivotTable tabId="4" name="Budget_v_Actual"/>
    <pivotTable tabId="13" name="PivotTable3"/>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4" name="Budget_v_Actual"/>
    <pivotTable tabId="4" name="Days_Completed"/>
    <pivotTable tabId="13" name="PivotTable3"/>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4" xr10:uid="{FEA34C6C-A3FC-46E0-A9C1-5E1F46B80D28}" cache="Slicer_Project" caption="Project" columnCount="5" rowHeight="241300"/>
  <slicer name="Manager 4" xr10:uid="{B7130AAC-8774-4069-BB14-B13F90806284}"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I12" sqref="I12"/>
    </sheetView>
  </sheetViews>
  <sheetFormatPr defaultRowHeight="15" x14ac:dyDescent="0.25"/>
  <cols>
    <col min="1" max="1" width="13.85546875" bestFit="1" customWidth="1"/>
    <col min="2" max="3" width="10.5703125" customWidth="1"/>
    <col min="4" max="4" width="7.5703125" customWidth="1"/>
    <col min="5" max="5" width="11.140625" bestFit="1" customWidth="1"/>
    <col min="6" max="6" width="9.140625"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7" customFormat="1" ht="21" customHeight="1" x14ac:dyDescent="0.25">
      <c r="A1" s="18" t="s">
        <v>42</v>
      </c>
      <c r="B1" s="14"/>
      <c r="C1" s="14"/>
      <c r="E1" s="18" t="s">
        <v>41</v>
      </c>
      <c r="F1" s="14"/>
      <c r="G1" s="14"/>
      <c r="I1" s="18" t="s">
        <v>43</v>
      </c>
      <c r="J1" s="14"/>
      <c r="K1" s="14"/>
      <c r="L1" s="14"/>
      <c r="M1" s="14"/>
      <c r="N1" s="14"/>
      <c r="P1" s="19" t="s">
        <v>36</v>
      </c>
    </row>
    <row r="2" spans="1:16" x14ac:dyDescent="0.25">
      <c r="B2" t="s">
        <v>27</v>
      </c>
      <c r="C2" t="s">
        <v>26</v>
      </c>
      <c r="E2" s="5" t="s">
        <v>35</v>
      </c>
      <c r="F2" s="6">
        <f>COUNTIF('Project Management Dashboard'!$H$4:$H$43,"="&amp;0)</f>
        <v>4</v>
      </c>
      <c r="G2" s="5"/>
      <c r="I2" s="4" t="s">
        <v>28</v>
      </c>
      <c r="L2" s="10" t="s">
        <v>47</v>
      </c>
      <c r="M2" s="16" t="s">
        <v>37</v>
      </c>
      <c r="N2" s="17" t="s">
        <v>38</v>
      </c>
      <c r="P2">
        <v>15</v>
      </c>
    </row>
    <row r="3" spans="1:16" x14ac:dyDescent="0.25">
      <c r="A3" t="s">
        <v>48</v>
      </c>
      <c r="B3" s="12">
        <v>8340291</v>
      </c>
      <c r="C3" s="12">
        <v>19695000</v>
      </c>
      <c r="E3" s="5" t="s">
        <v>30</v>
      </c>
      <c r="F3" s="6">
        <f>COUNTIFS('Project Management Dashboard'!$H$4:$H$47,"&lt;&gt;"&amp;0,'Project Management Dashboard'!$H$4:$H$47,"&lt;"&amp;1)</f>
        <v>33</v>
      </c>
      <c r="G3" s="5"/>
      <c r="I3" s="5" t="s">
        <v>40</v>
      </c>
      <c r="J3">
        <v>112</v>
      </c>
      <c r="L3" t="s">
        <v>46</v>
      </c>
      <c r="M3" s="15">
        <f>J3/$J$4</f>
        <v>0.42105263157894735</v>
      </c>
      <c r="N3" s="2" t="str">
        <f ca="1">_xlfn.FORMULATEXT(M3)</f>
        <v>=J3/$J$4</v>
      </c>
    </row>
    <row r="4" spans="1:16" x14ac:dyDescent="0.25">
      <c r="A4" t="s">
        <v>49</v>
      </c>
      <c r="B4" s="2">
        <f>GETPIVOTDATA("Actual ",$B$2)/GETPIVOTDATA("Budget ",$B$2)</f>
        <v>0.42347250571210965</v>
      </c>
      <c r="C4" s="2">
        <f>1-B4</f>
        <v>0.57652749428789041</v>
      </c>
      <c r="E4" t="s">
        <v>31</v>
      </c>
      <c r="F4" s="6">
        <f>COUNTIF('Project Management Dashboard'!$H$4:$H$49,"="&amp;1)</f>
        <v>3</v>
      </c>
      <c r="G4" s="5"/>
      <c r="I4" s="5" t="s">
        <v>45</v>
      </c>
      <c r="J4">
        <v>266</v>
      </c>
      <c r="L4" t="s">
        <v>44</v>
      </c>
      <c r="M4" s="15">
        <f>1-M3</f>
        <v>0.57894736842105265</v>
      </c>
      <c r="N4" s="2" t="str">
        <f ca="1">_xlfn.FORMULATEXT(M4)</f>
        <v>=1-M3</v>
      </c>
    </row>
    <row r="5" spans="1:16" x14ac:dyDescent="0.25">
      <c r="D5" s="2"/>
      <c r="E5" t="s">
        <v>39</v>
      </c>
      <c r="F5" s="13">
        <f>F2+F3</f>
        <v>37</v>
      </c>
      <c r="G5" s="5"/>
      <c r="L5" s="2"/>
      <c r="M5" s="2"/>
      <c r="N5" s="2"/>
    </row>
    <row r="6" spans="1:16" x14ac:dyDescent="0.25">
      <c r="E6" t="s">
        <v>29</v>
      </c>
      <c r="F6" s="6">
        <f>SUM(F2:F4)</f>
        <v>40</v>
      </c>
      <c r="G6" s="5"/>
    </row>
    <row r="11" spans="1:16" x14ac:dyDescent="0.25">
      <c r="E11" s="4"/>
      <c r="F11" s="4"/>
      <c r="G11" s="4"/>
      <c r="L11" s="4"/>
      <c r="M11" s="4"/>
      <c r="N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504F4-8BF9-4392-8906-2451CF128365}">
  <dimension ref="A1:J43"/>
  <sheetViews>
    <sheetView showGridLines="0" tabSelected="1" workbookViewId="0">
      <selection activeCell="U18" sqref="U18"/>
    </sheetView>
  </sheetViews>
  <sheetFormatPr defaultRowHeight="15" x14ac:dyDescent="0.25"/>
  <cols>
    <col min="4" max="4" width="12.85546875" customWidth="1"/>
    <col min="5" max="5" width="13.5703125" customWidth="1"/>
    <col min="7" max="7" width="9.140625" customWidth="1"/>
    <col min="9" max="9" width="9.140625" style="9"/>
    <col min="10" max="10" width="14.85546875" style="9" customWidth="1"/>
  </cols>
  <sheetData>
    <row r="1" spans="1:10" ht="23.25" x14ac:dyDescent="0.35">
      <c r="A1" s="20" t="s">
        <v>53</v>
      </c>
      <c r="B1" s="20"/>
      <c r="C1" s="20"/>
      <c r="D1" s="20"/>
    </row>
    <row r="2" spans="1:10" ht="23.25" x14ac:dyDescent="0.35">
      <c r="A2" s="20"/>
      <c r="B2" s="20"/>
      <c r="C2" s="20"/>
      <c r="D2" s="20"/>
    </row>
    <row r="3" spans="1:10" x14ac:dyDescent="0.25">
      <c r="A3" s="4" t="s">
        <v>0</v>
      </c>
      <c r="B3" s="4" t="s">
        <v>1</v>
      </c>
      <c r="C3" s="4" t="s">
        <v>23</v>
      </c>
      <c r="D3" s="4" t="s">
        <v>2</v>
      </c>
      <c r="E3" s="4" t="s">
        <v>24</v>
      </c>
      <c r="F3" s="4" t="s">
        <v>22</v>
      </c>
      <c r="G3" s="4" t="s">
        <v>25</v>
      </c>
      <c r="H3" s="4" t="s">
        <v>3</v>
      </c>
      <c r="I3" s="9" t="s">
        <v>51</v>
      </c>
      <c r="J3" s="9" t="s">
        <v>52</v>
      </c>
    </row>
    <row r="4" spans="1:10" x14ac:dyDescent="0.25">
      <c r="A4" t="s">
        <v>19</v>
      </c>
      <c r="B4" t="s">
        <v>4</v>
      </c>
      <c r="C4" t="s">
        <v>34</v>
      </c>
      <c r="D4" s="1">
        <v>43889</v>
      </c>
      <c r="E4" s="1">
        <v>43900</v>
      </c>
      <c r="F4">
        <v>8</v>
      </c>
      <c r="G4" s="3">
        <v>3</v>
      </c>
      <c r="H4" s="8">
        <v>0.375</v>
      </c>
      <c r="I4" s="9">
        <v>96000</v>
      </c>
      <c r="J4" s="9">
        <v>32256</v>
      </c>
    </row>
    <row r="5" spans="1:10" x14ac:dyDescent="0.25">
      <c r="B5" t="s">
        <v>5</v>
      </c>
      <c r="C5" t="s">
        <v>33</v>
      </c>
      <c r="D5" s="1">
        <v>43892</v>
      </c>
      <c r="E5" s="1">
        <v>43902</v>
      </c>
      <c r="F5">
        <v>9</v>
      </c>
      <c r="G5" s="3">
        <v>4</v>
      </c>
      <c r="H5" s="8">
        <v>0.44444444444444442</v>
      </c>
      <c r="I5" s="9">
        <v>513000</v>
      </c>
      <c r="J5" s="9">
        <v>226233</v>
      </c>
    </row>
    <row r="6" spans="1:10" x14ac:dyDescent="0.25">
      <c r="B6" t="s">
        <v>6</v>
      </c>
      <c r="C6" t="s">
        <v>21</v>
      </c>
      <c r="D6" s="1">
        <v>43881</v>
      </c>
      <c r="E6" s="1">
        <v>43887</v>
      </c>
      <c r="F6">
        <v>5</v>
      </c>
      <c r="G6" s="3">
        <v>3</v>
      </c>
      <c r="H6" s="8">
        <v>0.6</v>
      </c>
      <c r="I6" s="9">
        <v>616000</v>
      </c>
      <c r="J6" s="9">
        <v>401579</v>
      </c>
    </row>
    <row r="7" spans="1:10" x14ac:dyDescent="0.25">
      <c r="B7" t="s">
        <v>7</v>
      </c>
      <c r="C7" t="s">
        <v>32</v>
      </c>
      <c r="D7" s="1">
        <v>43880</v>
      </c>
      <c r="E7" s="1">
        <v>43882</v>
      </c>
      <c r="F7">
        <v>3</v>
      </c>
      <c r="G7" s="3">
        <v>3</v>
      </c>
      <c r="H7" s="8">
        <v>1</v>
      </c>
      <c r="I7" s="9">
        <v>817000</v>
      </c>
      <c r="J7" s="9">
        <v>807069</v>
      </c>
    </row>
    <row r="8" spans="1:10" x14ac:dyDescent="0.25">
      <c r="B8" t="s">
        <v>8</v>
      </c>
      <c r="C8" t="s">
        <v>20</v>
      </c>
      <c r="D8" s="1">
        <v>43882</v>
      </c>
      <c r="E8" s="1">
        <v>43892</v>
      </c>
      <c r="F8">
        <v>7</v>
      </c>
      <c r="G8" s="3">
        <v>3</v>
      </c>
      <c r="H8" s="8">
        <v>0.42857142857142855</v>
      </c>
      <c r="I8" s="9">
        <v>372000</v>
      </c>
      <c r="J8" s="9">
        <v>173166</v>
      </c>
    </row>
    <row r="9" spans="1:10" x14ac:dyDescent="0.25">
      <c r="B9" t="s">
        <v>9</v>
      </c>
      <c r="C9" t="s">
        <v>34</v>
      </c>
      <c r="D9" s="1">
        <v>43885</v>
      </c>
      <c r="E9" s="1">
        <v>43896</v>
      </c>
      <c r="F9">
        <v>10</v>
      </c>
      <c r="G9" s="3">
        <v>2</v>
      </c>
      <c r="H9" s="8">
        <v>0.2</v>
      </c>
      <c r="I9" s="9">
        <v>50000</v>
      </c>
      <c r="J9" s="9">
        <v>8400</v>
      </c>
    </row>
    <row r="10" spans="1:10" x14ac:dyDescent="0.25">
      <c r="B10" t="s">
        <v>10</v>
      </c>
      <c r="C10" t="s">
        <v>33</v>
      </c>
      <c r="D10" s="1">
        <v>43885</v>
      </c>
      <c r="E10" s="1">
        <v>43896</v>
      </c>
      <c r="F10">
        <v>10</v>
      </c>
      <c r="G10" s="3">
        <v>3</v>
      </c>
      <c r="H10" s="8">
        <v>0.3</v>
      </c>
      <c r="I10" s="9">
        <v>807000</v>
      </c>
      <c r="J10" s="9">
        <v>262679</v>
      </c>
    </row>
    <row r="11" spans="1:10" x14ac:dyDescent="0.25">
      <c r="B11" t="s">
        <v>11</v>
      </c>
      <c r="C11" t="s">
        <v>21</v>
      </c>
      <c r="D11" s="1">
        <v>43885</v>
      </c>
      <c r="E11" s="1">
        <v>43887</v>
      </c>
      <c r="F11">
        <v>3</v>
      </c>
      <c r="G11" s="3">
        <v>0</v>
      </c>
      <c r="H11" s="8">
        <v>0</v>
      </c>
      <c r="I11" s="9">
        <v>691000</v>
      </c>
      <c r="J11" s="9">
        <v>0</v>
      </c>
    </row>
    <row r="12" spans="1:10" x14ac:dyDescent="0.25">
      <c r="A12" t="s">
        <v>18</v>
      </c>
      <c r="B12" t="s">
        <v>4</v>
      </c>
      <c r="C12" t="s">
        <v>32</v>
      </c>
      <c r="D12" s="1">
        <v>43892</v>
      </c>
      <c r="E12" s="1">
        <v>43902</v>
      </c>
      <c r="F12">
        <v>9</v>
      </c>
      <c r="G12" s="3">
        <v>8</v>
      </c>
      <c r="H12" s="8">
        <v>0.88888888888888884</v>
      </c>
      <c r="I12" s="9">
        <v>787000</v>
      </c>
      <c r="J12" s="9">
        <v>727188</v>
      </c>
    </row>
    <row r="13" spans="1:10" x14ac:dyDescent="0.25">
      <c r="B13" t="s">
        <v>5</v>
      </c>
      <c r="C13" t="s">
        <v>20</v>
      </c>
      <c r="D13" s="1">
        <v>43892</v>
      </c>
      <c r="E13" s="1">
        <v>43903</v>
      </c>
      <c r="F13">
        <v>10</v>
      </c>
      <c r="G13" s="3">
        <v>2</v>
      </c>
      <c r="H13" s="8">
        <v>0.2</v>
      </c>
      <c r="I13" s="9">
        <v>228000</v>
      </c>
      <c r="J13" s="9">
        <v>47880</v>
      </c>
    </row>
    <row r="14" spans="1:10" x14ac:dyDescent="0.25">
      <c r="B14" t="s">
        <v>6</v>
      </c>
      <c r="C14" t="s">
        <v>34</v>
      </c>
      <c r="D14" s="1">
        <v>43878</v>
      </c>
      <c r="E14" s="1">
        <v>43881</v>
      </c>
      <c r="F14">
        <v>4</v>
      </c>
      <c r="G14" s="3">
        <v>0</v>
      </c>
      <c r="H14" s="8">
        <v>0</v>
      </c>
      <c r="I14" s="9">
        <v>147000</v>
      </c>
      <c r="J14" s="9">
        <v>0</v>
      </c>
    </row>
    <row r="15" spans="1:10" x14ac:dyDescent="0.25">
      <c r="B15" t="s">
        <v>7</v>
      </c>
      <c r="C15" t="s">
        <v>33</v>
      </c>
      <c r="D15" s="1">
        <v>43880</v>
      </c>
      <c r="E15" s="1">
        <v>43889</v>
      </c>
      <c r="F15">
        <v>8</v>
      </c>
      <c r="G15" s="3">
        <v>5</v>
      </c>
      <c r="H15" s="8">
        <v>0.625</v>
      </c>
      <c r="I15" s="9">
        <v>338000</v>
      </c>
      <c r="J15" s="9">
        <v>205123</v>
      </c>
    </row>
    <row r="16" spans="1:10" x14ac:dyDescent="0.25">
      <c r="B16" t="s">
        <v>8</v>
      </c>
      <c r="C16" t="s">
        <v>21</v>
      </c>
      <c r="D16" s="1">
        <v>43885</v>
      </c>
      <c r="E16" s="1">
        <v>43896</v>
      </c>
      <c r="F16">
        <v>10</v>
      </c>
      <c r="G16" s="3">
        <v>3</v>
      </c>
      <c r="H16" s="8">
        <v>0.3</v>
      </c>
      <c r="I16" s="9">
        <v>857000</v>
      </c>
      <c r="J16" s="9">
        <v>305949</v>
      </c>
    </row>
    <row r="17" spans="1:10" x14ac:dyDescent="0.25">
      <c r="B17" t="s">
        <v>9</v>
      </c>
      <c r="C17" t="s">
        <v>32</v>
      </c>
      <c r="D17" s="1">
        <v>43886</v>
      </c>
      <c r="E17" s="1">
        <v>43893</v>
      </c>
      <c r="F17">
        <v>6</v>
      </c>
      <c r="G17" s="3">
        <v>3</v>
      </c>
      <c r="H17" s="8">
        <v>0.5</v>
      </c>
      <c r="I17" s="9">
        <v>602000</v>
      </c>
      <c r="J17" s="9">
        <v>322371</v>
      </c>
    </row>
    <row r="18" spans="1:10" x14ac:dyDescent="0.25">
      <c r="B18" t="s">
        <v>10</v>
      </c>
      <c r="C18" t="s">
        <v>20</v>
      </c>
      <c r="D18" s="1">
        <v>43886</v>
      </c>
      <c r="E18" s="1">
        <v>43889</v>
      </c>
      <c r="F18">
        <v>4</v>
      </c>
      <c r="G18" s="3">
        <v>2</v>
      </c>
      <c r="H18" s="8">
        <v>0.5</v>
      </c>
      <c r="I18" s="9">
        <v>990000</v>
      </c>
      <c r="J18" s="9">
        <v>451440</v>
      </c>
    </row>
    <row r="19" spans="1:10" x14ac:dyDescent="0.25">
      <c r="A19" t="s">
        <v>15</v>
      </c>
      <c r="B19" t="s">
        <v>4</v>
      </c>
      <c r="C19" t="s">
        <v>32</v>
      </c>
      <c r="D19" s="1">
        <v>43878</v>
      </c>
      <c r="E19" s="1">
        <v>43882</v>
      </c>
      <c r="F19">
        <v>5</v>
      </c>
      <c r="G19" s="3">
        <v>2</v>
      </c>
      <c r="H19" s="8">
        <v>0.4</v>
      </c>
      <c r="I19" s="9">
        <v>218000</v>
      </c>
      <c r="J19" s="9">
        <v>97337</v>
      </c>
    </row>
    <row r="20" spans="1:10" x14ac:dyDescent="0.25">
      <c r="B20" t="s">
        <v>50</v>
      </c>
      <c r="C20" t="s">
        <v>21</v>
      </c>
      <c r="D20" s="1">
        <v>43885</v>
      </c>
      <c r="E20" s="1">
        <v>43892</v>
      </c>
      <c r="F20">
        <v>6</v>
      </c>
      <c r="G20" s="3">
        <v>3</v>
      </c>
      <c r="H20" s="8">
        <v>0.5</v>
      </c>
      <c r="I20" s="9">
        <v>416000</v>
      </c>
      <c r="J20" s="9">
        <v>175015</v>
      </c>
    </row>
    <row r="21" spans="1:10" x14ac:dyDescent="0.25">
      <c r="B21" t="s">
        <v>5</v>
      </c>
      <c r="C21" t="s">
        <v>20</v>
      </c>
      <c r="D21" s="1">
        <v>43878</v>
      </c>
      <c r="E21" s="1">
        <v>43885</v>
      </c>
      <c r="F21">
        <v>6</v>
      </c>
      <c r="G21" s="3">
        <v>3</v>
      </c>
      <c r="H21" s="8">
        <v>0.5</v>
      </c>
      <c r="I21" s="9">
        <v>393000</v>
      </c>
      <c r="J21" s="9">
        <v>177440</v>
      </c>
    </row>
    <row r="22" spans="1:10" x14ac:dyDescent="0.25">
      <c r="B22" t="s">
        <v>6</v>
      </c>
      <c r="C22" t="s">
        <v>34</v>
      </c>
      <c r="D22" s="1">
        <v>43879</v>
      </c>
      <c r="E22" s="1">
        <v>43892</v>
      </c>
      <c r="F22">
        <v>10</v>
      </c>
      <c r="G22" s="3">
        <v>4</v>
      </c>
      <c r="H22" s="8">
        <v>0.4</v>
      </c>
      <c r="I22" s="9">
        <v>86000</v>
      </c>
      <c r="J22" s="9">
        <v>31046</v>
      </c>
    </row>
    <row r="23" spans="1:10" x14ac:dyDescent="0.25">
      <c r="B23" t="s">
        <v>7</v>
      </c>
      <c r="C23" t="s">
        <v>33</v>
      </c>
      <c r="D23" s="1">
        <v>43882</v>
      </c>
      <c r="E23" s="1">
        <v>43894</v>
      </c>
      <c r="F23">
        <v>9</v>
      </c>
      <c r="G23" s="3">
        <v>3</v>
      </c>
      <c r="H23" s="8">
        <v>0.33333333333333331</v>
      </c>
      <c r="I23" s="9">
        <v>732000</v>
      </c>
      <c r="J23" s="9">
        <v>261324</v>
      </c>
    </row>
    <row r="24" spans="1:10" x14ac:dyDescent="0.25">
      <c r="B24" t="s">
        <v>8</v>
      </c>
      <c r="C24" t="s">
        <v>21</v>
      </c>
      <c r="D24" s="1">
        <v>43878</v>
      </c>
      <c r="E24" s="1">
        <v>43881</v>
      </c>
      <c r="F24">
        <v>4</v>
      </c>
      <c r="G24" s="3">
        <v>1</v>
      </c>
      <c r="H24" s="8">
        <v>0.25</v>
      </c>
      <c r="I24" s="9">
        <v>492000</v>
      </c>
      <c r="J24" s="9">
        <v>116850</v>
      </c>
    </row>
    <row r="25" spans="1:10" x14ac:dyDescent="0.25">
      <c r="B25" t="s">
        <v>9</v>
      </c>
      <c r="C25" t="s">
        <v>32</v>
      </c>
      <c r="D25" s="1">
        <v>43881</v>
      </c>
      <c r="E25" s="1">
        <v>43888</v>
      </c>
      <c r="F25">
        <v>6</v>
      </c>
      <c r="G25" s="3">
        <v>0</v>
      </c>
      <c r="H25" s="8">
        <v>0</v>
      </c>
      <c r="I25" s="9">
        <v>188000</v>
      </c>
      <c r="J25" s="9">
        <v>0</v>
      </c>
    </row>
    <row r="26" spans="1:10" x14ac:dyDescent="0.25">
      <c r="B26" t="s">
        <v>10</v>
      </c>
      <c r="C26" t="s">
        <v>20</v>
      </c>
      <c r="D26" s="1">
        <v>43881</v>
      </c>
      <c r="E26" s="1">
        <v>43889</v>
      </c>
      <c r="F26">
        <v>7</v>
      </c>
      <c r="G26" s="3">
        <v>3</v>
      </c>
      <c r="H26" s="8">
        <v>0.42857142857142855</v>
      </c>
      <c r="I26" s="9">
        <v>180000</v>
      </c>
      <c r="J26" s="9">
        <v>79380</v>
      </c>
    </row>
    <row r="27" spans="1:10" x14ac:dyDescent="0.25">
      <c r="B27" t="s">
        <v>11</v>
      </c>
      <c r="C27" t="s">
        <v>34</v>
      </c>
      <c r="D27" s="1">
        <v>43885</v>
      </c>
      <c r="E27" s="1">
        <v>43889</v>
      </c>
      <c r="F27">
        <v>5</v>
      </c>
      <c r="G27" s="3">
        <v>2</v>
      </c>
      <c r="H27" s="8">
        <v>0.4</v>
      </c>
      <c r="I27" s="9">
        <v>582000</v>
      </c>
      <c r="J27" s="9">
        <v>195231</v>
      </c>
    </row>
    <row r="28" spans="1:10" x14ac:dyDescent="0.25">
      <c r="B28" t="s">
        <v>12</v>
      </c>
      <c r="C28" t="s">
        <v>33</v>
      </c>
      <c r="D28" s="1">
        <v>43885</v>
      </c>
      <c r="E28" s="1">
        <v>43895</v>
      </c>
      <c r="F28">
        <v>9</v>
      </c>
      <c r="G28" s="3">
        <v>1</v>
      </c>
      <c r="H28" s="8">
        <v>0.1111111111111111</v>
      </c>
      <c r="I28" s="9">
        <v>562000</v>
      </c>
      <c r="J28" s="9">
        <v>74746</v>
      </c>
    </row>
    <row r="29" spans="1:10" x14ac:dyDescent="0.25">
      <c r="A29" t="s">
        <v>16</v>
      </c>
      <c r="B29" t="s">
        <v>4</v>
      </c>
      <c r="C29" t="s">
        <v>32</v>
      </c>
      <c r="D29" s="1">
        <v>43879</v>
      </c>
      <c r="E29" s="1">
        <v>43887</v>
      </c>
      <c r="F29">
        <v>7</v>
      </c>
      <c r="G29" s="3">
        <v>7</v>
      </c>
      <c r="H29" s="8">
        <v>1</v>
      </c>
      <c r="I29" s="9">
        <v>293000</v>
      </c>
      <c r="J29" s="9">
        <v>273001</v>
      </c>
    </row>
    <row r="30" spans="1:10" x14ac:dyDescent="0.25">
      <c r="B30" t="s">
        <v>50</v>
      </c>
      <c r="C30" t="s">
        <v>21</v>
      </c>
      <c r="D30" s="1">
        <v>43878</v>
      </c>
      <c r="E30" s="1">
        <v>43880</v>
      </c>
      <c r="F30">
        <v>3</v>
      </c>
      <c r="G30" s="3">
        <v>3</v>
      </c>
      <c r="H30" s="8">
        <v>1</v>
      </c>
      <c r="I30" s="9">
        <v>68000</v>
      </c>
      <c r="J30" s="9">
        <v>64987</v>
      </c>
    </row>
    <row r="31" spans="1:10" x14ac:dyDescent="0.25">
      <c r="B31" t="s">
        <v>5</v>
      </c>
      <c r="C31" t="s">
        <v>20</v>
      </c>
      <c r="D31" s="1">
        <v>43878</v>
      </c>
      <c r="E31" s="1">
        <v>43888</v>
      </c>
      <c r="F31">
        <v>9</v>
      </c>
      <c r="G31" s="3">
        <v>4</v>
      </c>
      <c r="H31" s="8">
        <v>0.44444444444444442</v>
      </c>
      <c r="I31" s="9">
        <v>224000</v>
      </c>
      <c r="J31" s="9">
        <v>57910</v>
      </c>
    </row>
    <row r="32" spans="1:10" x14ac:dyDescent="0.25">
      <c r="B32" t="s">
        <v>6</v>
      </c>
      <c r="C32" t="s">
        <v>34</v>
      </c>
      <c r="D32" s="1">
        <v>43879</v>
      </c>
      <c r="E32" s="1">
        <v>43888</v>
      </c>
      <c r="F32">
        <v>8</v>
      </c>
      <c r="G32" s="3">
        <v>0</v>
      </c>
      <c r="H32" s="8">
        <v>0</v>
      </c>
      <c r="I32" s="9">
        <v>978000</v>
      </c>
      <c r="J32" s="9">
        <v>0</v>
      </c>
    </row>
    <row r="33" spans="1:10" x14ac:dyDescent="0.25">
      <c r="B33" t="s">
        <v>7</v>
      </c>
      <c r="C33" t="s">
        <v>33</v>
      </c>
      <c r="D33" s="1">
        <v>43881</v>
      </c>
      <c r="E33" s="1">
        <v>43889</v>
      </c>
      <c r="F33">
        <v>7</v>
      </c>
      <c r="G33" s="3">
        <v>3</v>
      </c>
      <c r="H33" s="8">
        <v>0.42857142857142855</v>
      </c>
      <c r="I33" s="9">
        <v>932000</v>
      </c>
      <c r="J33" s="9">
        <v>379157</v>
      </c>
    </row>
    <row r="34" spans="1:10" x14ac:dyDescent="0.25">
      <c r="B34" t="s">
        <v>8</v>
      </c>
      <c r="C34" t="s">
        <v>21</v>
      </c>
      <c r="D34" s="1">
        <v>43882</v>
      </c>
      <c r="E34" s="1">
        <v>43887</v>
      </c>
      <c r="F34">
        <v>4</v>
      </c>
      <c r="G34" s="3">
        <v>1</v>
      </c>
      <c r="H34" s="8">
        <v>0.25</v>
      </c>
      <c r="I34" s="9">
        <v>854000</v>
      </c>
      <c r="J34" s="9">
        <v>322812</v>
      </c>
    </row>
    <row r="35" spans="1:10" x14ac:dyDescent="0.25">
      <c r="B35" t="s">
        <v>9</v>
      </c>
      <c r="C35" t="s">
        <v>32</v>
      </c>
      <c r="D35" s="1">
        <v>43882</v>
      </c>
      <c r="E35" s="1">
        <v>43889</v>
      </c>
      <c r="F35">
        <v>6</v>
      </c>
      <c r="G35" s="3">
        <v>3</v>
      </c>
      <c r="H35" s="8">
        <v>0.5</v>
      </c>
      <c r="I35" s="9">
        <v>81000</v>
      </c>
      <c r="J35" s="9">
        <v>38461</v>
      </c>
    </row>
    <row r="36" spans="1:10" x14ac:dyDescent="0.25">
      <c r="B36" t="s">
        <v>10</v>
      </c>
      <c r="C36" t="s">
        <v>20</v>
      </c>
      <c r="D36" s="1">
        <v>43885</v>
      </c>
      <c r="E36" s="1">
        <v>43892</v>
      </c>
      <c r="F36">
        <v>6</v>
      </c>
      <c r="G36" s="3">
        <v>5</v>
      </c>
      <c r="H36" s="8">
        <v>0.83333333333333337</v>
      </c>
      <c r="I36" s="9">
        <v>169000</v>
      </c>
      <c r="J36" s="9">
        <v>136468</v>
      </c>
    </row>
    <row r="37" spans="1:10" x14ac:dyDescent="0.25">
      <c r="B37" t="s">
        <v>11</v>
      </c>
      <c r="C37" t="s">
        <v>34</v>
      </c>
      <c r="D37" s="1">
        <v>43886</v>
      </c>
      <c r="E37" s="1">
        <v>43889</v>
      </c>
      <c r="F37">
        <v>4</v>
      </c>
      <c r="G37" s="3">
        <v>1</v>
      </c>
      <c r="H37" s="8">
        <v>0.25</v>
      </c>
      <c r="I37" s="9">
        <v>61000</v>
      </c>
      <c r="J37" s="9">
        <v>12078</v>
      </c>
    </row>
    <row r="38" spans="1:10" x14ac:dyDescent="0.25">
      <c r="B38" t="s">
        <v>12</v>
      </c>
      <c r="C38" t="s">
        <v>33</v>
      </c>
      <c r="D38" s="1">
        <v>43888</v>
      </c>
      <c r="E38" s="1">
        <v>43896</v>
      </c>
      <c r="F38">
        <v>7</v>
      </c>
      <c r="G38" s="3">
        <v>3</v>
      </c>
      <c r="H38" s="8">
        <v>0.42857142857142855</v>
      </c>
      <c r="I38" s="9">
        <v>645000</v>
      </c>
      <c r="J38" s="9">
        <v>273048</v>
      </c>
    </row>
    <row r="39" spans="1:10" x14ac:dyDescent="0.25">
      <c r="A39" t="s">
        <v>17</v>
      </c>
      <c r="B39" t="s">
        <v>4</v>
      </c>
      <c r="C39" t="s">
        <v>32</v>
      </c>
      <c r="D39" s="1">
        <v>43878</v>
      </c>
      <c r="E39" s="1">
        <v>43889</v>
      </c>
      <c r="F39">
        <v>10</v>
      </c>
      <c r="G39" s="3">
        <v>5</v>
      </c>
      <c r="H39" s="8">
        <v>0.5</v>
      </c>
      <c r="I39" s="9">
        <v>839000</v>
      </c>
      <c r="J39" s="9">
        <v>406974</v>
      </c>
    </row>
    <row r="40" spans="1:10" x14ac:dyDescent="0.25">
      <c r="B40" t="s">
        <v>5</v>
      </c>
      <c r="C40" t="s">
        <v>20</v>
      </c>
      <c r="D40" s="1">
        <v>43882</v>
      </c>
      <c r="E40" s="1">
        <v>43888</v>
      </c>
      <c r="F40">
        <v>5</v>
      </c>
      <c r="G40" s="3">
        <v>4</v>
      </c>
      <c r="H40" s="8">
        <v>0.8</v>
      </c>
      <c r="I40" s="9">
        <v>729000</v>
      </c>
      <c r="J40" s="9">
        <v>487139</v>
      </c>
    </row>
    <row r="41" spans="1:10" x14ac:dyDescent="0.25">
      <c r="B41" t="s">
        <v>6</v>
      </c>
      <c r="C41" t="s">
        <v>34</v>
      </c>
      <c r="D41" s="1">
        <v>43885</v>
      </c>
      <c r="E41" s="1">
        <v>43893</v>
      </c>
      <c r="F41">
        <v>7</v>
      </c>
      <c r="G41" s="3">
        <v>3</v>
      </c>
      <c r="H41" s="8">
        <v>0.42857142857142855</v>
      </c>
      <c r="I41" s="9">
        <v>826000</v>
      </c>
      <c r="J41" s="9">
        <v>298186</v>
      </c>
    </row>
    <row r="42" spans="1:10" x14ac:dyDescent="0.25">
      <c r="B42" t="s">
        <v>7</v>
      </c>
      <c r="C42" t="s">
        <v>33</v>
      </c>
      <c r="D42" s="1">
        <v>43887</v>
      </c>
      <c r="E42" s="1">
        <v>43895</v>
      </c>
      <c r="F42">
        <v>7</v>
      </c>
      <c r="G42" s="3">
        <v>2</v>
      </c>
      <c r="H42" s="8">
        <v>0.2857142857142857</v>
      </c>
      <c r="I42" s="9">
        <v>895000</v>
      </c>
      <c r="J42" s="9">
        <v>280583</v>
      </c>
    </row>
    <row r="43" spans="1:10" x14ac:dyDescent="0.25">
      <c r="B43" t="s">
        <v>8</v>
      </c>
      <c r="C43" t="s">
        <v>21</v>
      </c>
      <c r="D43" s="1">
        <v>43889</v>
      </c>
      <c r="E43" s="1">
        <v>43893</v>
      </c>
      <c r="F43">
        <v>3</v>
      </c>
      <c r="G43" s="3">
        <v>2</v>
      </c>
      <c r="H43" s="8">
        <v>0.66666666666666663</v>
      </c>
      <c r="I43" s="9">
        <v>341000</v>
      </c>
      <c r="J43" s="9">
        <v>129785</v>
      </c>
    </row>
  </sheetData>
  <conditionalFormatting sqref="H1:H1048576">
    <cfRule type="dataBar" priority="1">
      <dataBar>
        <cfvo type="min"/>
        <cfvo type="max"/>
        <color rgb="FF638EC6"/>
      </dataBar>
      <extLst>
        <ext xmlns:x14="http://schemas.microsoft.com/office/spreadsheetml/2009/9/main" uri="{B025F937-C7B1-47D3-B67F-A62EFF666E3E}">
          <x14:id>{17B679C1-230D-4F21-BCA2-2F01E005E0CF}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17B679C1-230D-4F21-BCA2-2F01E005E0CF}">
            <x14:dataBar minLength="0" maxLength="100" border="1" negativeBarBorderColorSameAsPositive="0">
              <x14:cfvo type="autoMin"/>
              <x14:cfvo type="autoMax"/>
              <x14:borderColor rgb="FF638EC6"/>
              <x14:negativeFillColor rgb="FFFF0000"/>
              <x14:negativeBorderColor rgb="FFFF0000"/>
              <x14:axisColor rgb="FF000000"/>
            </x14:dataBar>
          </x14:cfRule>
          <xm:sqref>H1:H1048576</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K4" sqref="K4"/>
    </sheetView>
  </sheetViews>
  <sheetFormatPr defaultRowHeight="15" x14ac:dyDescent="0.25"/>
  <cols>
    <col min="1" max="1" width="10" customWidth="1"/>
    <col min="2" max="2" width="11.5703125" customWidth="1"/>
    <col min="3" max="3" width="13.140625" customWidth="1"/>
    <col min="4" max="4" width="12" style="11"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23</v>
      </c>
      <c r="D1" s="11" t="s">
        <v>2</v>
      </c>
      <c r="E1" t="s">
        <v>22</v>
      </c>
      <c r="F1" s="1" t="s">
        <v>24</v>
      </c>
      <c r="G1" s="3" t="s">
        <v>25</v>
      </c>
      <c r="H1" t="s">
        <v>3</v>
      </c>
      <c r="I1" t="s">
        <v>13</v>
      </c>
      <c r="J1" t="s">
        <v>14</v>
      </c>
    </row>
    <row r="2" spans="1:12" x14ac:dyDescent="0.25">
      <c r="A2" t="s">
        <v>15</v>
      </c>
      <c r="B2" t="s">
        <v>4</v>
      </c>
      <c r="C2" t="s">
        <v>32</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34</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33</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32</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34</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33</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50</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32</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34</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33</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32</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34</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33</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50</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32</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34</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33</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32</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34</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33</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32</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34</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33</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32</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34</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33</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Workings</vt:lpstr>
      <vt:lpstr>Project Management 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pavan kabbur</cp:lastModifiedBy>
  <cp:lastPrinted>2020-03-13T06:15:47Z</cp:lastPrinted>
  <dcterms:created xsi:type="dcterms:W3CDTF">2019-08-20T08:51:45Z</dcterms:created>
  <dcterms:modified xsi:type="dcterms:W3CDTF">2024-04-23T13:43:53Z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