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ricoj\OneDrive - Cengage Learning\Documentos\VRJ\BootCamp\Lessons\"/>
    </mc:Choice>
  </mc:AlternateContent>
  <xr:revisionPtr revIDLastSave="7" documentId="11_989E3A0A3E8CA54282BABEA3E2C09D2E15D6CC1A" xr6:coauthVersionLast="43" xr6:coauthVersionMax="43" xr10:uidLastSave="{AC2F7E8D-A231-4F8C-90BB-6A03CD0C70BC}"/>
  <bookViews>
    <workbookView xWindow="-120" yWindow="-120" windowWidth="20730" windowHeight="11160" activeTab="2" xr2:uid="{00000000-000D-0000-FFFF-FFFF00000000}"/>
  </bookViews>
  <sheets>
    <sheet name="By Category" sheetId="2" r:id="rId1"/>
    <sheet name="By SubCategory" sheetId="3" r:id="rId2"/>
    <sheet name="By Month" sheetId="4" r:id="rId3"/>
    <sheet name="Base" sheetId="1" r:id="rId4"/>
    <sheet name="Bonus" sheetId="5" r:id="rId5"/>
  </sheets>
  <definedNames>
    <definedName name="_xlnm._FilterDatabase" localSheetId="3" hidden="1">Base!$A$1:$R$4115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5" l="1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2" i="5"/>
  <c r="B11" i="5"/>
  <c r="B10" i="5"/>
  <c r="B9" i="5"/>
  <c r="B8" i="5"/>
  <c r="B7" i="5"/>
  <c r="B6" i="5"/>
  <c r="B5" i="5"/>
  <c r="B4" i="5"/>
  <c r="B3" i="5"/>
  <c r="B13" i="5"/>
  <c r="B2" i="5"/>
  <c r="G14" i="2"/>
  <c r="G13" i="2"/>
  <c r="G12" i="2"/>
  <c r="G11" i="2"/>
  <c r="G10" i="2"/>
  <c r="G9" i="2"/>
  <c r="G8" i="2"/>
  <c r="G7" i="2"/>
  <c r="G6" i="2"/>
  <c r="G5" i="2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 l="1"/>
  <c r="F4" i="5" s="1"/>
  <c r="E3" i="5"/>
  <c r="G3" i="5" s="1"/>
  <c r="E2" i="5"/>
  <c r="F2" i="5" s="1"/>
  <c r="E5" i="5" l="1"/>
  <c r="H5" i="5" s="1"/>
  <c r="G4" i="5"/>
  <c r="E6" i="5"/>
  <c r="F3" i="5"/>
  <c r="G5" i="5"/>
  <c r="F5" i="5"/>
  <c r="H4" i="5"/>
  <c r="H3" i="5"/>
  <c r="H2" i="5"/>
  <c r="G2" i="5"/>
  <c r="F6" i="5" l="1"/>
  <c r="H6" i="5"/>
  <c r="G6" i="5"/>
  <c r="E7" i="5"/>
  <c r="E8" i="5" l="1"/>
  <c r="E9" i="5"/>
  <c r="F9" i="5" s="1"/>
  <c r="H7" i="5"/>
  <c r="F7" i="5"/>
  <c r="G7" i="5"/>
  <c r="E13" i="5"/>
  <c r="E10" i="5" l="1"/>
  <c r="F10" i="5" s="1"/>
  <c r="G8" i="5"/>
  <c r="H8" i="5"/>
  <c r="F8" i="5"/>
  <c r="H9" i="5"/>
  <c r="G9" i="5"/>
  <c r="F13" i="5"/>
  <c r="H13" i="5"/>
  <c r="G13" i="5"/>
  <c r="H10" i="5" l="1"/>
  <c r="G10" i="5"/>
  <c r="E12" i="5"/>
  <c r="F12" i="5" s="1"/>
  <c r="E11" i="5"/>
  <c r="F11" i="5" s="1"/>
  <c r="G12" i="5" l="1"/>
  <c r="H12" i="5"/>
  <c r="H11" i="5"/>
  <c r="G11" i="5"/>
</calcChain>
</file>

<file path=xl/sharedStrings.xml><?xml version="1.0" encoding="utf-8"?>
<sst xmlns="http://schemas.openxmlformats.org/spreadsheetml/2006/main" count="24783" uniqueCount="8360">
  <si>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</si>
  <si>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</si>
  <si>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</si>
  <si>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</si>
  <si>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</si>
  <si>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</si>
  <si>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</si>
  <si>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</si>
  <si>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</si>
  <si>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</si>
  <si>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</si>
  <si>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</si>
  <si>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</si>
  <si>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</si>
  <si>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</si>
  <si>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</si>
  <si>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</si>
  <si>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</si>
  <si>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</si>
  <si>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</si>
  <si>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</si>
  <si>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</si>
  <si>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</si>
  <si>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</si>
  <si>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</si>
  <si>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</si>
  <si>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</si>
  <si>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</si>
  <si>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</si>
  <si>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</si>
  <si>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</si>
  <si>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</si>
  <si>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</si>
  <si>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</si>
  <si>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</si>
  <si>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</si>
  <si>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</si>
  <si>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</si>
  <si>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</si>
  <si>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</si>
  <si>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</si>
  <si>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</si>
  <si>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</si>
  <si>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</si>
  <si>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</si>
  <si>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</si>
  <si>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</si>
  <si>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</si>
  <si>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</si>
  <si>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</si>
  <si>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</si>
  <si>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</si>
  <si>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</si>
  <si>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</si>
  <si>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</si>
  <si>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</si>
  <si>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</si>
  <si>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</si>
  <si>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</si>
  <si>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</si>
  <si>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</si>
  <si>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</si>
  <si>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</si>
  <si>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</si>
  <si>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</si>
  <si>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</si>
  <si>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</si>
  <si>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</si>
  <si>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</si>
  <si>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</si>
  <si>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</si>
  <si>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</si>
  <si>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</si>
  <si>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</si>
  <si>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</si>
  <si>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</si>
  <si>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</si>
  <si>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</si>
  <si>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</si>
  <si>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</si>
  <si>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</si>
  <si>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</si>
  <si>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</si>
  <si>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</si>
  <si>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</si>
  <si>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</si>
  <si>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</si>
  <si>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</si>
  <si>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</si>
  <si>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</si>
  <si>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</si>
  <si>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</si>
  <si>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</si>
  <si>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</si>
  <si>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</si>
  <si>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</si>
  <si>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</si>
  <si>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</si>
  <si>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</si>
  <si>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</si>
  <si>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</si>
  <si>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</si>
  <si>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</si>
  <si>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</si>
  <si>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</si>
  <si>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</si>
  <si>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</si>
  <si>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</si>
  <si>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</si>
  <si>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</si>
  <si>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</si>
  <si>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</si>
  <si>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</si>
  <si>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</si>
  <si>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</si>
  <si>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</si>
  <si>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</si>
  <si>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</si>
  <si>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</si>
  <si>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</si>
  <si>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</si>
  <si>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</si>
  <si>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</si>
  <si>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</si>
  <si>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</si>
  <si>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</si>
  <si>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</si>
  <si>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</si>
  <si>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</si>
  <si>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</si>
  <si>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</si>
  <si>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</si>
  <si>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</si>
  <si>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</si>
  <si>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</si>
  <si>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</si>
  <si>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</si>
  <si>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</si>
  <si>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</si>
  <si>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</si>
  <si>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</si>
  <si>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</si>
  <si>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</si>
  <si>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</si>
  <si>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</si>
  <si>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</si>
  <si>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</si>
  <si>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</si>
  <si>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</si>
  <si>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</si>
  <si>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</si>
  <si>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</si>
  <si>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</si>
  <si>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</si>
  <si>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</si>
  <si>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</si>
  <si>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</si>
  <si>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</si>
  <si>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</si>
  <si>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</si>
  <si>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</si>
  <si>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</si>
  <si>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</si>
  <si>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</si>
  <si>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</si>
  <si>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</si>
  <si>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</si>
  <si>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</si>
  <si>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</si>
  <si>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</si>
  <si>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</si>
  <si>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</si>
  <si>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</si>
  <si>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</si>
  <si>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</si>
  <si>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</si>
  <si>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</si>
  <si>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</si>
  <si>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</si>
  <si>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</si>
  <si>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</si>
  <si>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</si>
  <si>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</si>
  <si>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</si>
  <si>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</si>
  <si>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</si>
  <si>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</si>
  <si>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</si>
  <si>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</si>
  <si>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</si>
  <si>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</si>
  <si>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</si>
  <si>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</si>
  <si>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</si>
  <si>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</si>
  <si>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</si>
  <si>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</si>
  <si>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</si>
  <si>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</si>
  <si>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</si>
  <si>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</si>
  <si>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</si>
  <si>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</si>
  <si>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</si>
  <si>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</si>
  <si>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</si>
  <si>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</si>
  <si>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</si>
  <si>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</si>
  <si>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</si>
  <si>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</si>
  <si>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</si>
  <si>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</si>
  <si>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</si>
  <si>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</si>
  <si>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</si>
  <si>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</si>
  <si>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</si>
  <si>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</si>
  <si>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</si>
  <si>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</si>
  <si>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</si>
  <si>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</si>
  <si>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</si>
  <si>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</si>
  <si>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</si>
  <si>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</si>
  <si>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</si>
  <si>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</si>
  <si>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</si>
  <si>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</si>
  <si>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</si>
  <si>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</si>
  <si>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</si>
  <si>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</si>
  <si>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</si>
  <si>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</si>
  <si>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</si>
  <si>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</si>
  <si>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</si>
  <si>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</si>
  <si>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</si>
  <si>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</si>
  <si>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</si>
  <si>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</si>
  <si>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</si>
  <si>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</si>
  <si>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</si>
  <si>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</si>
  <si>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</si>
  <si>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</si>
  <si>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</si>
  <si>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</si>
  <si>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</si>
  <si>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</si>
  <si>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</si>
  <si>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</si>
  <si>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</si>
  <si>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</si>
  <si>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</si>
  <si>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</si>
  <si>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</si>
  <si>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</si>
  <si>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</si>
  <si>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</si>
  <si>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</si>
  <si>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</si>
  <si>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</si>
  <si>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</si>
  <si>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</si>
  <si>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</si>
  <si>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</si>
  <si>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</si>
  <si>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</si>
  <si>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</si>
  <si>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</si>
  <si>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</si>
  <si>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</si>
  <si>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</si>
  <si>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</si>
  <si>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</si>
  <si>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</si>
  <si>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</si>
  <si>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</si>
  <si>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</si>
  <si>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</si>
  <si>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</si>
  <si>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</si>
  <si>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</si>
  <si>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</si>
  <si>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</si>
  <si>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</si>
  <si>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</si>
  <si>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</si>
  <si>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</si>
  <si>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</si>
  <si>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</si>
  <si>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</si>
  <si>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</si>
  <si>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</si>
  <si>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</si>
  <si>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</si>
  <si>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</si>
  <si>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</si>
  <si>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</si>
  <si>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</si>
  <si>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</si>
  <si>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</si>
  <si>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</si>
  <si>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</si>
  <si>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</si>
  <si>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</si>
  <si>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</si>
  <si>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</si>
  <si>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</si>
  <si>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</si>
  <si>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</si>
  <si>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</si>
  <si>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</si>
  <si>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</si>
  <si>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</si>
  <si>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</si>
  <si>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</si>
  <si>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</si>
  <si>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</si>
  <si>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</si>
  <si>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</si>
  <si>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</si>
  <si>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</si>
  <si>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</si>
  <si>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</si>
  <si>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</si>
  <si>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</si>
  <si>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</si>
  <si>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</si>
  <si>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</si>
  <si>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</si>
  <si>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</si>
  <si>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</si>
  <si>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</si>
  <si>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</si>
  <si>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</si>
  <si>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</si>
  <si>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</si>
  <si>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</si>
  <si>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</si>
  <si>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</si>
  <si>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</si>
  <si>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</si>
  <si>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</si>
  <si>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</si>
  <si>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</si>
  <si>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</si>
  <si>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</si>
  <si>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</si>
  <si>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</si>
  <si>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</si>
  <si>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</si>
  <si>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</si>
  <si>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</si>
  <si>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</si>
  <si>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</si>
  <si>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</si>
  <si>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</si>
  <si>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</si>
  <si>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</si>
  <si>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</si>
  <si>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</si>
  <si>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</si>
  <si>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</si>
  <si>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</si>
  <si>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</si>
  <si>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</si>
  <si>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</si>
  <si>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</si>
  <si>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</si>
  <si>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</si>
  <si>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</si>
  <si>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</si>
  <si>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</si>
  <si>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</si>
  <si>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</si>
  <si>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</si>
  <si>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</si>
  <si>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</si>
  <si>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</si>
  <si>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</si>
  <si>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</si>
  <si>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</si>
  <si>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</si>
  <si>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</si>
  <si>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</si>
  <si>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</si>
  <si>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</si>
  <si>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</si>
  <si>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</si>
  <si>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</si>
  <si>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</si>
  <si>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</si>
  <si>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</si>
  <si>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</si>
  <si>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</si>
  <si>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</si>
  <si>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</si>
  <si>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</si>
  <si>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</si>
  <si>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</si>
  <si>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</si>
  <si>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</si>
  <si>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</si>
  <si>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</si>
  <si>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</si>
  <si>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</si>
  <si>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</si>
  <si>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</si>
  <si>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</si>
  <si>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</si>
  <si>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</si>
  <si>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</si>
  <si>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</si>
  <si>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</si>
  <si>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</si>
  <si>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</si>
  <si>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</si>
  <si>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</si>
  <si>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</si>
  <si>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</si>
  <si>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</si>
  <si>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</si>
  <si>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</si>
  <si>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</si>
  <si>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</si>
  <si>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</si>
  <si>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</si>
  <si>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</si>
  <si>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</si>
  <si>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</si>
  <si>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</si>
  <si>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</si>
  <si>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</si>
  <si>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</si>
  <si>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</si>
  <si>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</si>
  <si>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</si>
  <si>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</si>
  <si>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</si>
  <si>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</si>
  <si>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</si>
  <si>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</si>
  <si>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</si>
  <si>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</si>
  <si>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</si>
  <si>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</si>
  <si>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</si>
  <si>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</si>
  <si>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</si>
  <si>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</si>
  <si>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</si>
  <si>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</si>
  <si>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</si>
  <si>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</si>
  <si>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</si>
  <si>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</si>
  <si>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</si>
  <si>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</si>
  <si>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</si>
  <si>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</si>
  <si>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</si>
  <si>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</si>
  <si>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</si>
  <si>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</si>
  <si>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</si>
  <si>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</si>
  <si>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</si>
  <si>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</si>
  <si>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</si>
  <si>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</si>
  <si>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</si>
  <si>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</si>
  <si>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</si>
  <si>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</si>
  <si>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</si>
  <si>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</si>
  <si>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</si>
  <si>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</si>
  <si>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</si>
  <si>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</si>
  <si>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</si>
  <si>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</si>
  <si>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</si>
  <si>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</si>
  <si>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</si>
  <si>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</si>
  <si>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</si>
  <si>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</si>
  <si>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</si>
  <si>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</si>
  <si>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</si>
  <si>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</si>
  <si>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</si>
  <si>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</si>
  <si>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</si>
  <si>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</si>
  <si>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</si>
  <si>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</si>
  <si>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</si>
  <si>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</si>
  <si>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</si>
  <si>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</si>
  <si>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</si>
  <si>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</si>
  <si>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</si>
  <si>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</si>
  <si>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</si>
  <si>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</si>
  <si>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</si>
  <si>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</si>
  <si>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</si>
  <si>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</si>
  <si>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</si>
  <si>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</si>
  <si>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</si>
  <si>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</si>
  <si>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</si>
  <si>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</si>
  <si>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</si>
  <si>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</si>
  <si>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</si>
  <si>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</si>
  <si>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</si>
  <si>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</si>
  <si>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</si>
  <si>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</si>
  <si>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</si>
  <si>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</si>
  <si>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</si>
  <si>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</si>
  <si>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</si>
  <si>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</si>
  <si>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</si>
  <si>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</si>
  <si>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</si>
  <si>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</si>
  <si>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</si>
  <si>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</si>
  <si>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</si>
  <si>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</si>
  <si>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</si>
  <si>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</si>
  <si>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</si>
  <si>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</si>
  <si>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</si>
  <si>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</si>
  <si>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</si>
  <si>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</si>
  <si>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</si>
  <si>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</si>
  <si>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</si>
  <si>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</si>
  <si>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</si>
  <si>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</si>
  <si>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</si>
  <si>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</si>
  <si>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</si>
  <si>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</si>
  <si>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</si>
  <si>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</si>
  <si>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</si>
  <si>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</si>
  <si>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</si>
  <si>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</si>
  <si>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</si>
  <si>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</si>
  <si>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</si>
  <si>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</si>
  <si>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</si>
  <si>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</si>
  <si>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</si>
  <si>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</si>
  <si>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</si>
  <si>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</si>
  <si>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</si>
  <si>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</si>
  <si>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</si>
  <si>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</si>
  <si>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</si>
  <si>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</si>
  <si>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</si>
  <si>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</si>
  <si>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</si>
  <si>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</si>
  <si>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</si>
  <si>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</si>
  <si>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</si>
  <si>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</si>
  <si>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</si>
  <si>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</si>
  <si>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</si>
  <si>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</si>
  <si>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</si>
  <si>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</si>
  <si>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</si>
  <si>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</si>
  <si>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</si>
  <si>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</si>
  <si>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</si>
  <si>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</si>
  <si>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</si>
  <si>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</si>
  <si>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</si>
  <si>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</si>
  <si>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</si>
  <si>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</si>
  <si>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</si>
  <si>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</si>
  <si>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</si>
  <si>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</si>
  <si>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</si>
  <si>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</si>
  <si>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</si>
  <si>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</si>
  <si>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</si>
  <si>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</si>
  <si>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</si>
  <si>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</si>
  <si>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</si>
  <si>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</si>
  <si>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</si>
  <si>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</si>
  <si>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</si>
  <si>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</si>
  <si>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</si>
  <si>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</si>
  <si>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</si>
  <si>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</si>
  <si>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</si>
  <si>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</si>
  <si>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</si>
  <si>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</si>
  <si>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</si>
  <si>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</si>
  <si>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</si>
  <si>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</si>
  <si>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</si>
  <si>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</si>
  <si>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</si>
  <si>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</si>
  <si>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</si>
  <si>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</si>
  <si>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</si>
  <si>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</si>
  <si>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</si>
  <si>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</si>
  <si>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</si>
  <si>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</si>
  <si>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</si>
  <si>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</si>
  <si>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</si>
  <si>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</si>
  <si>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</si>
  <si>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</si>
  <si>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</si>
  <si>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</si>
  <si>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</si>
  <si>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</si>
  <si>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</si>
  <si>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</si>
  <si>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</si>
  <si>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</si>
  <si>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</si>
  <si>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</si>
  <si>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</si>
  <si>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</si>
  <si>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</si>
  <si>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</si>
  <si>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</si>
  <si>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</si>
  <si>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</si>
  <si>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</si>
  <si>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</si>
  <si>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</si>
  <si>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</si>
  <si>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</si>
  <si>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</si>
  <si>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</si>
  <si>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</si>
  <si>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</si>
  <si>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</si>
  <si>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</si>
  <si>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</si>
  <si>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</si>
  <si>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</si>
  <si>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</si>
  <si>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</si>
  <si>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</si>
  <si>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</si>
  <si>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</si>
  <si>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</si>
  <si>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</si>
  <si>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</si>
  <si>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</si>
  <si>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</si>
  <si>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</si>
  <si>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</si>
  <si>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</si>
  <si>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</si>
  <si>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</si>
  <si>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</si>
  <si>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</si>
  <si>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</si>
  <si>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</si>
  <si>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</si>
  <si>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</si>
  <si>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</si>
  <si>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</si>
  <si>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</si>
  <si>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</si>
  <si>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</si>
  <si>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</si>
  <si>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</si>
  <si>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</si>
  <si>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</si>
  <si>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</si>
  <si>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</si>
  <si>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</si>
  <si>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</si>
  <si>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</si>
  <si>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</si>
  <si>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</si>
  <si>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</si>
  <si>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</si>
  <si>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</si>
  <si>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</si>
  <si>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</si>
  <si>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</si>
  <si>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</si>
  <si>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</si>
  <si>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</si>
  <si>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</si>
  <si>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</si>
  <si>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</si>
  <si>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</si>
  <si>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</si>
  <si>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</si>
  <si>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</si>
  <si>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</si>
  <si>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</si>
  <si>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</si>
  <si>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</si>
  <si>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</si>
  <si>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</si>
  <si>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</si>
  <si>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</si>
  <si>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</si>
  <si>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</si>
  <si>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</si>
  <si>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</si>
  <si>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</si>
  <si>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</si>
  <si>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</si>
  <si>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</si>
  <si>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</si>
  <si>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</si>
  <si>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</si>
  <si>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</si>
  <si>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</si>
  <si>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</si>
  <si>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</si>
  <si>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</si>
  <si>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</si>
  <si>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</si>
  <si>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</si>
  <si>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</si>
  <si>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</si>
  <si>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</si>
  <si>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</si>
  <si>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</si>
  <si>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</si>
  <si>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</si>
  <si>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</si>
  <si>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</si>
  <si>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</si>
  <si>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</si>
  <si>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</si>
  <si>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</si>
  <si>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</si>
  <si>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</si>
  <si>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</si>
  <si>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</si>
  <si>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</si>
  <si>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</si>
  <si>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</si>
  <si>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</si>
  <si>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</si>
  <si>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</si>
  <si>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</si>
  <si>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</si>
  <si>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</si>
  <si>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</si>
  <si>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</si>
  <si>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</si>
  <si>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</si>
  <si>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</si>
  <si>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</si>
  <si>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</si>
  <si>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</si>
  <si>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</si>
  <si>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</si>
  <si>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</si>
  <si>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</si>
  <si>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</si>
  <si>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</si>
  <si>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</si>
  <si>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</si>
  <si>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</si>
  <si>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</si>
  <si>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</si>
  <si>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</si>
  <si>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</si>
  <si>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</si>
  <si>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</si>
  <si>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</si>
  <si>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</si>
  <si>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</si>
  <si>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</si>
  <si>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</si>
  <si>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</si>
  <si>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</si>
  <si>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</si>
  <si>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</si>
  <si>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</si>
  <si>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</si>
  <si>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</si>
  <si>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</si>
  <si>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</si>
  <si>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</si>
  <si>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</si>
  <si>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</si>
  <si>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</si>
  <si>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</si>
  <si>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</si>
  <si>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</si>
  <si>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</si>
  <si>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</si>
  <si>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</si>
  <si>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</si>
  <si>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</si>
  <si>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</si>
  <si>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</si>
  <si>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</si>
  <si>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</si>
  <si>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</si>
  <si>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</si>
  <si>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</si>
  <si>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</si>
  <si>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</si>
  <si>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</si>
  <si>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</si>
  <si>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</si>
  <si>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</si>
  <si>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</si>
  <si>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</si>
  <si>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</si>
  <si>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</si>
  <si>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</si>
  <si>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</si>
  <si>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</si>
  <si>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</si>
  <si>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</si>
  <si>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</si>
  <si>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</si>
  <si>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</si>
  <si>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</si>
  <si>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</si>
  <si>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</si>
  <si>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</si>
  <si>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</si>
  <si>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</si>
  <si>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</si>
  <si>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</si>
  <si>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</si>
  <si>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</si>
  <si>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</si>
  <si>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</si>
  <si>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</si>
  <si>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</si>
  <si>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</si>
  <si>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</si>
  <si>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</si>
  <si>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</si>
  <si>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</si>
  <si>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</si>
  <si>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</si>
  <si>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</si>
  <si>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</si>
  <si>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</si>
  <si>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</si>
  <si>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</si>
  <si>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</si>
  <si>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</si>
  <si>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</si>
  <si>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</si>
  <si>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</si>
  <si>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</si>
  <si>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</si>
  <si>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</si>
  <si>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</si>
  <si>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</si>
  <si>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</si>
  <si>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</si>
  <si>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</si>
  <si>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</si>
  <si>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</si>
  <si>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</si>
  <si>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</si>
  <si>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</si>
  <si>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</si>
  <si>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</si>
  <si>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</si>
  <si>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</si>
  <si>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</si>
  <si>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</si>
  <si>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</si>
  <si>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</si>
  <si>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</si>
  <si>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</si>
  <si>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</si>
  <si>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</si>
  <si>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</si>
  <si>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</si>
  <si>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</si>
  <si>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</si>
  <si>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</si>
  <si>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</si>
  <si>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</si>
  <si>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</si>
  <si>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</si>
  <si>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</si>
  <si>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</si>
  <si>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</si>
  <si>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</si>
  <si>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</si>
  <si>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</si>
  <si>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</si>
  <si>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</si>
  <si>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</si>
  <si>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</si>
  <si>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</si>
  <si>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</si>
  <si>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</si>
  <si>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</si>
  <si>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</si>
  <si>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</si>
  <si>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</si>
  <si>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</si>
  <si>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</si>
  <si>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</si>
  <si>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</si>
  <si>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</si>
  <si>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</si>
  <si>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</si>
  <si>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</si>
  <si>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</si>
  <si>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</si>
  <si>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</si>
  <si>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</si>
  <si>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</si>
  <si>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</si>
  <si>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</si>
  <si>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</si>
  <si>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</si>
  <si>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</si>
  <si>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</si>
  <si>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</si>
  <si>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</si>
  <si>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</si>
  <si>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</si>
  <si>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</si>
  <si>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</si>
  <si>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</si>
  <si>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</si>
  <si>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</si>
  <si>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</si>
  <si>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</si>
  <si>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</si>
  <si>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</si>
  <si>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</si>
  <si>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</si>
  <si>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</si>
  <si>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</si>
  <si>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</si>
  <si>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</si>
  <si>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</si>
  <si>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</si>
  <si>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</si>
  <si>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</si>
  <si>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</si>
  <si>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</si>
  <si>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</si>
  <si>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</si>
  <si>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</si>
  <si>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</si>
  <si>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</si>
  <si>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</si>
  <si>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</si>
  <si>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</si>
  <si>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</si>
  <si>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</si>
  <si>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</si>
  <si>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</si>
  <si>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</si>
  <si>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</si>
  <si>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</si>
  <si>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</si>
  <si>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</si>
  <si>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</si>
  <si>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</si>
  <si>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</si>
  <si>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</si>
  <si>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</si>
  <si>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</si>
  <si>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</si>
  <si>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</si>
  <si>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</si>
  <si>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</si>
  <si>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</si>
  <si>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</si>
  <si>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</si>
  <si>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</si>
  <si>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</si>
  <si>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</si>
  <si>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</si>
  <si>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</si>
  <si>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</si>
  <si>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</si>
  <si>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</si>
  <si>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</si>
  <si>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</si>
  <si>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</si>
  <si>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</si>
  <si>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</si>
  <si>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</si>
  <si>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</si>
  <si>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</si>
  <si>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</si>
  <si>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</si>
  <si>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</si>
  <si>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</si>
  <si>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</si>
  <si>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</si>
  <si>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</si>
  <si>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</si>
  <si>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</si>
  <si>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</si>
  <si>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</si>
  <si>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</si>
  <si>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</si>
  <si>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</si>
  <si>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</si>
  <si>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</si>
  <si>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</si>
  <si>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</si>
  <si>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</si>
  <si>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</si>
  <si>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</si>
  <si>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</si>
  <si>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</si>
  <si>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</si>
  <si>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</si>
  <si>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</si>
  <si>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</si>
  <si>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</si>
  <si>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</si>
  <si>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</si>
  <si>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</si>
  <si>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</si>
  <si>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</si>
  <si>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</si>
  <si>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</si>
  <si>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</si>
  <si>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</si>
  <si>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</si>
  <si>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</si>
  <si>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</si>
  <si>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</si>
  <si>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</si>
  <si>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</si>
  <si>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</si>
  <si>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</si>
  <si>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</si>
  <si>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</si>
  <si>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</si>
  <si>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</si>
  <si>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</si>
  <si>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</si>
  <si>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</si>
  <si>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</si>
  <si>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</si>
  <si>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</si>
  <si>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</si>
  <si>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</si>
  <si>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</si>
  <si>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</si>
  <si>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</si>
  <si>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</si>
  <si>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</si>
  <si>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</si>
  <si>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</si>
  <si>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</si>
  <si>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</si>
  <si>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</si>
  <si>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</si>
  <si>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</si>
  <si>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</si>
  <si>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</si>
  <si>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</si>
  <si>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</si>
  <si>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</si>
  <si>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</si>
  <si>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</si>
  <si>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</si>
  <si>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</si>
  <si>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</si>
  <si>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</si>
  <si>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</si>
  <si>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</si>
  <si>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</si>
  <si>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</si>
  <si>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</si>
  <si>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</si>
  <si>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</si>
  <si>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</si>
  <si>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</si>
  <si>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</si>
  <si>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</si>
  <si>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</si>
  <si>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</si>
  <si>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</si>
  <si>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</si>
  <si>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</si>
  <si>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</si>
  <si>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</si>
  <si>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</si>
  <si>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</si>
  <si>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</si>
  <si>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</si>
  <si>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</si>
  <si>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</si>
  <si>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</si>
  <si>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</si>
  <si>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</si>
  <si>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</si>
  <si>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</si>
  <si>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</si>
  <si>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</si>
  <si>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</si>
  <si>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</si>
  <si>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</si>
  <si>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</si>
  <si>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</si>
  <si>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</si>
  <si>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</si>
  <si>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</si>
  <si>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</si>
  <si>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</si>
  <si>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</si>
  <si>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</si>
  <si>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</si>
  <si>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</si>
  <si>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</si>
  <si>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</si>
  <si>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</si>
  <si>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</si>
  <si>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</si>
  <si>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</si>
  <si>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</si>
  <si>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</si>
  <si>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</si>
  <si>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</si>
  <si>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</si>
  <si>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</si>
  <si>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</si>
  <si>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</si>
  <si>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</si>
  <si>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</si>
  <si>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</si>
  <si>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</si>
  <si>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</si>
  <si>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</si>
  <si>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</si>
  <si>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</si>
  <si>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</si>
  <si>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</si>
  <si>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</si>
  <si>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</si>
  <si>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</si>
  <si>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</si>
  <si>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</si>
  <si>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</si>
  <si>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</si>
  <si>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</si>
  <si>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</si>
  <si>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</si>
  <si>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</si>
  <si>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</si>
  <si>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</si>
  <si>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</si>
  <si>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</si>
  <si>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</si>
  <si>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</si>
  <si>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</si>
  <si>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</si>
  <si>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</si>
  <si>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</si>
  <si>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</si>
  <si>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</si>
  <si>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</si>
  <si>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</si>
  <si>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</si>
  <si>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</si>
  <si>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</si>
  <si>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</si>
  <si>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</si>
  <si>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</si>
  <si>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</si>
  <si>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</si>
  <si>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</si>
  <si>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</si>
  <si>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</si>
  <si>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</si>
  <si>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</si>
  <si>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</si>
  <si>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</si>
  <si>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</si>
  <si>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</si>
  <si>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</si>
  <si>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</si>
  <si>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</si>
  <si>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</si>
  <si>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</si>
  <si>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</si>
  <si>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</si>
  <si>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</si>
  <si>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</si>
  <si>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</si>
  <si>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</si>
  <si>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</si>
  <si>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</si>
  <si>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</si>
  <si>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</si>
  <si>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</si>
  <si>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</si>
  <si>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</si>
  <si>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</si>
  <si>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</si>
  <si>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</si>
  <si>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</si>
  <si>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</si>
  <si>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</si>
  <si>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</si>
  <si>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</si>
  <si>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</si>
  <si>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</si>
  <si>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</si>
  <si>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</si>
  <si>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</si>
  <si>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</si>
  <si>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</si>
  <si>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</si>
  <si>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</si>
  <si>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</si>
  <si>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</si>
  <si>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</si>
  <si>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</si>
  <si>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</si>
  <si>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</si>
  <si>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</si>
  <si>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</si>
  <si>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</si>
  <si>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</si>
  <si>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</si>
  <si>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</si>
  <si>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</si>
  <si>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</si>
  <si>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</si>
  <si>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</si>
  <si>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</si>
  <si>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</si>
  <si>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</si>
  <si>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</si>
  <si>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</si>
  <si>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</si>
  <si>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</si>
  <si>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</si>
  <si>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</si>
  <si>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</si>
  <si>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</si>
  <si>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</si>
  <si>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</si>
  <si>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</si>
  <si>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</si>
  <si>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</si>
  <si>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</si>
  <si>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</si>
  <si>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</si>
  <si>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</si>
  <si>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</si>
  <si>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</si>
  <si>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</si>
  <si>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</si>
  <si>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</si>
  <si>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</si>
  <si>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</si>
  <si>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</si>
  <si>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</si>
  <si>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</si>
  <si>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</si>
  <si>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</si>
  <si>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</si>
  <si>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</si>
  <si>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</si>
  <si>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</si>
  <si>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</si>
  <si>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</si>
  <si>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</si>
  <si>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</si>
  <si>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</si>
  <si>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</si>
  <si>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</si>
  <si>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</si>
  <si>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</si>
  <si>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</si>
  <si>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</si>
  <si>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</si>
  <si>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</si>
  <si>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</si>
  <si>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</si>
  <si>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</si>
  <si>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</si>
  <si>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</si>
  <si>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</si>
  <si>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</si>
  <si>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</si>
  <si>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</si>
  <si>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</si>
  <si>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</si>
  <si>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</si>
  <si>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</si>
  <si>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</si>
  <si>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</si>
  <si>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</si>
  <si>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</si>
  <si>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</si>
  <si>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</si>
  <si>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</si>
  <si>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</si>
  <si>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</si>
  <si>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</si>
  <si>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</si>
  <si>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</si>
  <si>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</si>
  <si>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</si>
  <si>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</si>
  <si>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</si>
  <si>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</si>
  <si>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</si>
  <si>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</si>
  <si>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</si>
  <si>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</si>
  <si>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</si>
  <si>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</si>
  <si>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</si>
  <si>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</si>
  <si>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</si>
  <si>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</si>
  <si>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</si>
  <si>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</si>
  <si>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</si>
  <si>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</si>
  <si>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</si>
  <si>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</si>
  <si>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</si>
  <si>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</si>
  <si>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</si>
  <si>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</si>
  <si>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</si>
  <si>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</si>
  <si>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</si>
  <si>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</si>
  <si>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</si>
  <si>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</si>
  <si>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</si>
  <si>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</si>
  <si>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</si>
  <si>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</si>
  <si>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</si>
  <si>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</si>
  <si>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</si>
  <si>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</si>
  <si>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</si>
  <si>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</si>
  <si>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</si>
  <si>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</si>
  <si>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</si>
  <si>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</si>
  <si>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</si>
  <si>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</si>
  <si>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</si>
  <si>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</si>
  <si>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</si>
  <si>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</si>
  <si>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</si>
  <si>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</si>
  <si>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</si>
  <si>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</si>
  <si>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</si>
  <si>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</si>
  <si>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</si>
  <si>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</si>
  <si>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</si>
  <si>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</si>
  <si>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</si>
  <si>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</si>
  <si>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</si>
  <si>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</si>
  <si>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</si>
  <si>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</si>
  <si>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</si>
  <si>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</si>
  <si>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</si>
  <si>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</si>
  <si>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</si>
  <si>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</si>
  <si>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</si>
  <si>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</si>
  <si>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</si>
  <si>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</si>
  <si>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</si>
  <si>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</si>
  <si>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</si>
  <si>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</si>
  <si>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</si>
  <si>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</si>
  <si>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</si>
  <si>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</si>
  <si>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</si>
  <si>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</si>
  <si>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</si>
  <si>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</si>
  <si>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</si>
  <si>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</si>
  <si>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</si>
  <si>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</si>
  <si>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</si>
  <si>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</si>
  <si>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</si>
  <si>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</si>
  <si>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</si>
  <si>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</si>
  <si>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</si>
  <si>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</si>
  <si>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</si>
  <si>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</si>
  <si>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</si>
  <si>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</si>
  <si>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</si>
  <si>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</si>
  <si>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</si>
  <si>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</si>
  <si>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</si>
  <si>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</si>
  <si>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</si>
  <si>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</si>
  <si>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</si>
  <si>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</si>
  <si>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</si>
  <si>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</si>
  <si>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</si>
  <si>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</si>
  <si>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</si>
  <si>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</si>
  <si>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</si>
  <si>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</si>
  <si>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</si>
  <si>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</si>
  <si>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</si>
  <si>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</si>
  <si>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</si>
  <si>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</si>
  <si>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</si>
  <si>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</si>
  <si>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</si>
  <si>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</si>
  <si>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</si>
  <si>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</si>
  <si>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</si>
  <si>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</si>
  <si>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</si>
  <si>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</si>
  <si>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</si>
  <si>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</si>
  <si>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</si>
  <si>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</si>
  <si>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</si>
  <si>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</si>
  <si>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</si>
  <si>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</si>
  <si>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</si>
  <si>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</si>
  <si>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</si>
  <si>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</si>
  <si>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</si>
  <si>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</si>
  <si>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</si>
  <si>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</si>
  <si>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</si>
  <si>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</si>
  <si>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</si>
  <si>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</si>
  <si>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</si>
  <si>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</si>
  <si>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</si>
  <si>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</si>
  <si>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</si>
  <si>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</si>
  <si>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</si>
  <si>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</si>
  <si>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</si>
  <si>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</si>
  <si>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</si>
  <si>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</si>
  <si>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</si>
  <si>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</si>
  <si>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</si>
  <si>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</si>
  <si>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</si>
  <si>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</si>
  <si>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</si>
  <si>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</si>
  <si>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</si>
  <si>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</si>
  <si>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</si>
  <si>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</si>
  <si>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</si>
  <si>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</si>
  <si>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</si>
  <si>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</si>
  <si>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</si>
  <si>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</si>
  <si>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</si>
  <si>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</si>
  <si>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</si>
  <si>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</si>
  <si>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</si>
  <si>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</si>
  <si>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</si>
  <si>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</si>
  <si>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</si>
  <si>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</si>
  <si>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</si>
  <si>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</si>
  <si>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</si>
  <si>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</si>
  <si>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</si>
  <si>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</si>
  <si>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</si>
  <si>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</si>
  <si>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</si>
  <si>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</si>
  <si>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</si>
  <si>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</si>
  <si>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</si>
  <si>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</si>
  <si>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</si>
  <si>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</si>
  <si>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</si>
  <si>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</si>
  <si>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</si>
  <si>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</si>
  <si>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</si>
  <si>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</si>
  <si>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</si>
  <si>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</si>
  <si>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</si>
  <si>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</si>
  <si>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</si>
  <si>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</si>
  <si>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</si>
  <si>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</si>
  <si>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</si>
  <si>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</si>
  <si>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</si>
  <si>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</si>
  <si>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</si>
  <si>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</si>
  <si>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</si>
  <si>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</si>
  <si>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</si>
  <si>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</si>
  <si>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</si>
  <si>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</si>
  <si>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</si>
  <si>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</si>
  <si>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</si>
  <si>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</si>
  <si>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</si>
  <si>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</si>
  <si>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</si>
  <si>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</si>
  <si>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</si>
  <si>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</si>
  <si>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</si>
  <si>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</si>
  <si>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</si>
  <si>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</si>
  <si>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</si>
  <si>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</si>
  <si>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</si>
  <si>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</si>
  <si>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</si>
  <si>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</si>
  <si>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</si>
  <si>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</si>
  <si>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</si>
  <si>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</si>
  <si>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</si>
  <si>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</si>
  <si>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</si>
  <si>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</si>
  <si>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</si>
  <si>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</si>
  <si>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</si>
  <si>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</si>
  <si>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</si>
  <si>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</si>
  <si>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</si>
  <si>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</si>
  <si>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</si>
  <si>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</si>
  <si>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</si>
  <si>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</si>
  <si>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</si>
  <si>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</si>
  <si>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</si>
  <si>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</si>
  <si>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</si>
  <si>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</si>
  <si>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</si>
  <si>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</si>
  <si>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</si>
  <si>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</si>
  <si>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</si>
  <si>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</si>
  <si>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</si>
  <si>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</si>
  <si>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</si>
  <si>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</si>
  <si>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</si>
  <si>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</si>
  <si>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</si>
  <si>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</si>
  <si>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</si>
  <si>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</si>
  <si>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</si>
  <si>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</si>
  <si>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</si>
  <si>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</si>
  <si>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</si>
  <si>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</si>
  <si>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</si>
  <si>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</si>
  <si>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</si>
  <si>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</si>
  <si>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</si>
  <si>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</si>
  <si>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</si>
  <si>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</si>
  <si>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</si>
  <si>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</si>
  <si>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</si>
  <si>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</si>
  <si>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</si>
  <si>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</si>
  <si>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</si>
  <si>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</si>
  <si>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</si>
  <si>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</si>
  <si>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</si>
  <si>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</si>
  <si>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</si>
  <si>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</si>
  <si>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</si>
  <si>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</si>
  <si>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</si>
  <si>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</si>
  <si>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</si>
  <si>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</si>
  <si>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</si>
  <si>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</si>
  <si>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</si>
  <si>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</si>
  <si>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</si>
  <si>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</si>
  <si>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</si>
  <si>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</si>
  <si>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</si>
  <si>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</si>
  <si>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</si>
  <si>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</si>
  <si>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</si>
  <si>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</si>
  <si>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</si>
  <si>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</si>
  <si>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</si>
  <si>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</si>
  <si>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</si>
  <si>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</si>
  <si>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</si>
  <si>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</si>
  <si>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</si>
  <si>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</si>
  <si>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</si>
  <si>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</si>
  <si>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</si>
  <si>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</si>
  <si>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</si>
  <si>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</si>
  <si>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</si>
  <si>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</si>
  <si>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</si>
  <si>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</si>
  <si>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</si>
  <si>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</si>
  <si>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</si>
  <si>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</si>
  <si>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</si>
  <si>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</si>
  <si>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</si>
  <si>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</si>
  <si>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</si>
  <si>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</si>
  <si>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</si>
  <si>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</si>
  <si>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</si>
  <si>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</si>
  <si>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</si>
  <si>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</si>
  <si>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</si>
  <si>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</si>
  <si>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</si>
  <si>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</si>
  <si>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</si>
  <si>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</si>
  <si>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</si>
  <si>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</si>
  <si>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</si>
  <si>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</si>
  <si>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</si>
  <si>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</si>
  <si>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</si>
  <si>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</si>
  <si>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</si>
  <si>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</si>
  <si>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</si>
  <si>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</si>
  <si>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</si>
  <si>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</si>
  <si>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</si>
  <si>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</si>
  <si>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</si>
  <si>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</si>
  <si>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</si>
  <si>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</si>
  <si>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</si>
  <si>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</si>
  <si>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</si>
  <si>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</si>
  <si>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</si>
  <si>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</si>
  <si>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</si>
  <si>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</si>
  <si>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</si>
  <si>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</si>
  <si>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</si>
  <si>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</si>
  <si>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</si>
  <si>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</si>
  <si>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</si>
  <si>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</si>
  <si>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</si>
  <si>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</si>
  <si>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</si>
  <si>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</si>
  <si>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</si>
  <si>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</si>
  <si>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</si>
  <si>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</si>
  <si>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</si>
  <si>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</si>
  <si>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</si>
  <si>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</si>
  <si>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</si>
  <si>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</si>
  <si>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</si>
  <si>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</si>
  <si>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</si>
  <si>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</si>
  <si>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</si>
  <si>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</si>
  <si>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</si>
  <si>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</si>
  <si>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</si>
  <si>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</si>
  <si>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</si>
  <si>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</si>
  <si>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</si>
  <si>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</si>
  <si>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</si>
  <si>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</si>
  <si>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</si>
  <si>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</si>
  <si>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</si>
  <si>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</si>
  <si>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</si>
  <si>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</si>
  <si>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</si>
  <si>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</si>
  <si>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</si>
  <si>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</si>
  <si>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</si>
  <si>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</si>
  <si>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</si>
  <si>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</si>
  <si>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</si>
  <si>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</si>
  <si>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</si>
  <si>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</si>
  <si>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</si>
  <si>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</si>
  <si>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</si>
  <si>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</si>
  <si>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</si>
  <si>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</si>
  <si>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</si>
  <si>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</si>
  <si>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</si>
  <si>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</si>
  <si>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</si>
  <si>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</si>
  <si>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</si>
  <si>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</si>
  <si>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</si>
  <si>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</si>
  <si>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</si>
  <si>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</si>
  <si>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</si>
  <si>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</si>
  <si>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</si>
  <si>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</si>
  <si>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</si>
  <si>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</si>
  <si>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</si>
  <si>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</si>
  <si>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</si>
  <si>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</si>
  <si>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</si>
  <si>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</si>
  <si>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</si>
  <si>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</si>
  <si>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</si>
  <si>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</si>
  <si>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</si>
  <si>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</si>
  <si>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</si>
  <si>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</si>
  <si>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</si>
  <si>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</si>
  <si>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</si>
  <si>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</si>
  <si>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</si>
  <si>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</si>
  <si>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</si>
  <si>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</si>
  <si>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</si>
  <si>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</si>
  <si>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</si>
  <si>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</si>
  <si>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</si>
  <si>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</si>
  <si>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</si>
  <si>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</si>
  <si>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</si>
  <si>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</si>
  <si>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</si>
  <si>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</si>
  <si>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</si>
  <si>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</si>
  <si>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</si>
  <si>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</si>
  <si>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</si>
  <si>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</si>
  <si>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</si>
  <si>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</si>
  <si>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</si>
  <si>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</si>
  <si>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</si>
  <si>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</si>
  <si>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</si>
  <si>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</si>
  <si>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</si>
  <si>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</si>
  <si>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</si>
  <si>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</si>
  <si>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</si>
  <si>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</si>
  <si>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</si>
  <si>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</si>
  <si>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</si>
  <si>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</si>
  <si>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</si>
  <si>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</si>
  <si>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</si>
  <si>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</si>
  <si>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</si>
  <si>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</si>
  <si>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</si>
  <si>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</si>
  <si>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</si>
  <si>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</si>
  <si>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</si>
  <si>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</si>
  <si>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</si>
  <si>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</si>
  <si>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</si>
  <si>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</si>
  <si>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</si>
  <si>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</si>
  <si>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</si>
  <si>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</si>
  <si>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</si>
  <si>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</si>
  <si>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</si>
  <si>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</si>
  <si>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</si>
  <si>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</si>
  <si>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</si>
  <si>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</si>
  <si>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</si>
  <si>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</si>
  <si>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</si>
  <si>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</si>
  <si>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</si>
  <si>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</si>
  <si>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</si>
  <si>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</si>
  <si>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</si>
  <si>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</si>
  <si>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</si>
  <si>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</si>
  <si>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</si>
  <si>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</si>
  <si>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</si>
  <si>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</si>
  <si>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</si>
  <si>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</si>
  <si>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</si>
  <si>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</si>
  <si>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</si>
  <si>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</si>
  <si>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</si>
  <si>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</si>
  <si>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</si>
  <si>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</si>
  <si>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</si>
  <si>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</si>
  <si>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</si>
  <si>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</si>
  <si>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</si>
  <si>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</si>
  <si>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</si>
  <si>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</si>
  <si>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</si>
  <si>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</si>
  <si>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</si>
  <si>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</si>
  <si>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</si>
  <si>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</si>
  <si>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</si>
  <si>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</si>
  <si>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</si>
  <si>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</si>
  <si>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</si>
  <si>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</si>
  <si>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</si>
  <si>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</si>
  <si>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</si>
  <si>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</si>
  <si>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</si>
  <si>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</si>
  <si>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</si>
  <si>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</si>
  <si>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</si>
  <si>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</si>
  <si>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</si>
  <si>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</si>
  <si>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</si>
  <si>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</si>
  <si>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</si>
  <si>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</si>
  <si>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</si>
  <si>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</si>
  <si>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</si>
  <si>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</si>
  <si>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</si>
  <si>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</si>
  <si>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</si>
  <si>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</si>
  <si>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</si>
  <si>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</si>
  <si>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</si>
  <si>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</si>
  <si>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</si>
  <si>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</si>
  <si>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</si>
  <si>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</si>
  <si>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</si>
  <si>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</si>
  <si>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</si>
  <si>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</si>
  <si>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</si>
  <si>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</si>
  <si>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</si>
  <si>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</si>
  <si>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</si>
  <si>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</si>
  <si>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</si>
  <si>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</si>
  <si>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</si>
  <si>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</si>
  <si>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</si>
  <si>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</si>
  <si>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</si>
  <si>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</si>
  <si>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</si>
  <si>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</si>
  <si>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</si>
  <si>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</si>
  <si>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</si>
  <si>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</si>
  <si>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</si>
  <si>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</si>
  <si>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</si>
  <si>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</si>
  <si>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</si>
  <si>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</si>
  <si>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</si>
  <si>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</si>
  <si>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</si>
  <si>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</si>
  <si>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</si>
  <si>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</si>
  <si>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</si>
  <si>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</si>
  <si>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</si>
  <si>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</si>
  <si>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</si>
  <si>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</si>
  <si>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</si>
  <si>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</si>
  <si>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</si>
  <si>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</si>
  <si>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</si>
  <si>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</si>
  <si>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</si>
  <si>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</si>
  <si>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</si>
  <si>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</si>
  <si>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</si>
  <si>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</si>
  <si>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</si>
  <si>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</si>
  <si>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</si>
  <si>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</si>
  <si>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</si>
  <si>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</si>
  <si>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</si>
  <si>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</si>
  <si>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</si>
  <si>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</si>
  <si>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</si>
  <si>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</si>
  <si>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</si>
  <si>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</si>
  <si>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</si>
  <si>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</si>
  <si>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</si>
  <si>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</si>
  <si>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</si>
  <si>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</si>
  <si>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</si>
  <si>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</si>
  <si>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</si>
  <si>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</si>
  <si>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</si>
  <si>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</si>
  <si>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</si>
  <si>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</si>
  <si>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</si>
  <si>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</si>
  <si>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</si>
  <si>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</si>
  <si>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</si>
  <si>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</si>
  <si>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</si>
  <si>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</si>
  <si>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</si>
  <si>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</si>
  <si>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</si>
  <si>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</si>
  <si>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</si>
  <si>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</si>
  <si>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</si>
  <si>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</si>
  <si>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</si>
  <si>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</si>
  <si>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</si>
  <si>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</si>
  <si>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</si>
  <si>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</si>
  <si>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</si>
  <si>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</si>
  <si>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</si>
  <si>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</si>
  <si>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</si>
  <si>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</si>
  <si>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</si>
  <si>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</si>
  <si>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</si>
  <si>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</si>
  <si>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</si>
  <si>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</si>
  <si>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</si>
  <si>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</si>
  <si>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</si>
  <si>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</si>
  <si>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</si>
  <si>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</si>
  <si>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</si>
  <si>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</si>
  <si>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</si>
  <si>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</si>
  <si>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</si>
  <si>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</si>
  <si>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</si>
  <si>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</si>
  <si>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</si>
  <si>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</si>
  <si>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</si>
  <si>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</si>
  <si>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</si>
  <si>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</si>
  <si>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</si>
  <si>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</si>
  <si>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</si>
  <si>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</si>
  <si>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</si>
  <si>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</si>
  <si>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</si>
  <si>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</si>
  <si>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</si>
  <si>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</si>
  <si>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</si>
  <si>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</si>
  <si>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</si>
  <si>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</si>
  <si>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</si>
  <si>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</si>
  <si>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</si>
  <si>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</si>
  <si>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</si>
  <si>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</si>
  <si>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</si>
  <si>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</si>
  <si>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</si>
  <si>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</si>
  <si>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</si>
  <si>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</si>
  <si>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</si>
  <si>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</si>
  <si>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</si>
  <si>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</si>
  <si>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</si>
  <si>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</si>
  <si>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</si>
  <si>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</si>
  <si>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</si>
  <si>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</si>
  <si>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</si>
  <si>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</si>
  <si>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</si>
  <si>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</si>
  <si>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</si>
  <si>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</si>
  <si>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</si>
  <si>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</si>
  <si>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</si>
  <si>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</si>
  <si>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</si>
  <si>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</si>
  <si>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</si>
  <si>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</si>
  <si>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</si>
  <si>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</si>
  <si>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</si>
  <si>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</si>
  <si>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</si>
  <si>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</si>
  <si>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</si>
  <si>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</si>
  <si>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</si>
  <si>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</si>
  <si>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</si>
  <si>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</si>
  <si>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</si>
  <si>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</si>
  <si>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</si>
  <si>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</si>
  <si>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</si>
  <si>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</si>
  <si>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</si>
  <si>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</si>
  <si>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</si>
  <si>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</si>
  <si>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</si>
  <si>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</si>
  <si>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</si>
  <si>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</si>
  <si>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</si>
  <si>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</si>
  <si>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</si>
  <si>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</si>
  <si>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</si>
  <si>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</si>
  <si>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</si>
  <si>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</si>
  <si>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</si>
  <si>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</si>
  <si>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</si>
  <si>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</si>
  <si>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</si>
  <si>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</si>
  <si>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</si>
  <si>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</si>
  <si>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</si>
  <si>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</si>
  <si>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</si>
  <si>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</si>
  <si>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</si>
  <si>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</si>
  <si>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</si>
  <si>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</si>
  <si>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</si>
  <si>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</si>
  <si>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</si>
  <si>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</si>
  <si>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</si>
  <si>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</si>
  <si>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</si>
  <si>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</si>
  <si>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</si>
  <si>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</si>
  <si>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</si>
  <si>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</si>
  <si>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</si>
  <si>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</si>
  <si>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</si>
  <si>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</si>
  <si>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</si>
  <si>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</si>
  <si>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</si>
  <si>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</si>
  <si>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</si>
  <si>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</si>
  <si>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</si>
  <si>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</si>
  <si>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</si>
  <si>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</si>
  <si>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</si>
  <si>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</si>
  <si>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</si>
  <si>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</si>
  <si>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</si>
  <si>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</si>
  <si>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</si>
  <si>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</si>
  <si>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</si>
  <si>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</si>
  <si>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</si>
  <si>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</si>
  <si>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</si>
  <si>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</si>
  <si>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</si>
  <si>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</si>
  <si>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</si>
  <si>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</si>
  <si>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</si>
  <si>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</si>
  <si>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</si>
  <si>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</si>
  <si>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</si>
  <si>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</si>
  <si>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</si>
  <si>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</si>
  <si>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</si>
  <si>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</si>
  <si>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</si>
  <si>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</si>
  <si>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</si>
  <si>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</si>
  <si>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</si>
  <si>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</si>
  <si>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</si>
  <si>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</si>
  <si>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</si>
  <si>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</si>
  <si>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</si>
  <si>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</si>
  <si>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</si>
  <si>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</si>
  <si>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</si>
  <si>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</si>
  <si>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</si>
  <si>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</si>
  <si>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</si>
  <si>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</si>
  <si>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</si>
  <si>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</si>
  <si>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</si>
  <si>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</si>
  <si>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</si>
  <si>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</si>
  <si>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</si>
  <si>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</si>
  <si>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</si>
  <si>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</si>
  <si>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</si>
  <si>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</si>
  <si>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</si>
  <si>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</si>
  <si>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</si>
  <si>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</si>
  <si>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</si>
  <si>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</si>
  <si>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</si>
  <si>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</si>
  <si>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</si>
  <si>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</si>
  <si>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</si>
  <si>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</si>
  <si>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</si>
  <si>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</si>
  <si>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</si>
  <si>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</si>
  <si>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</si>
  <si>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</si>
  <si>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</si>
  <si>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</si>
  <si>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</si>
  <si>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</si>
  <si>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</si>
  <si>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</si>
  <si>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</si>
  <si>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</si>
  <si>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</si>
  <si>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</si>
  <si>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</si>
  <si>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</si>
  <si>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</si>
  <si>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</si>
  <si>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</si>
  <si>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</si>
  <si>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</si>
  <si>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</si>
  <si>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</si>
  <si>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</si>
  <si>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</si>
  <si>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</si>
  <si>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</si>
  <si>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</si>
  <si>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</si>
  <si>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</si>
  <si>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</si>
  <si>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</si>
  <si>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</si>
  <si>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</si>
  <si>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</si>
  <si>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</si>
  <si>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</si>
  <si>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</si>
  <si>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</si>
  <si>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</si>
  <si>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</si>
  <si>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</si>
  <si>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</si>
  <si>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</si>
  <si>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</si>
  <si>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</si>
  <si>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</si>
  <si>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</si>
  <si>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</si>
  <si>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</si>
  <si>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</si>
  <si>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</si>
  <si>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</si>
  <si>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</si>
  <si>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</si>
  <si>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</si>
  <si>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</si>
  <si>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</si>
  <si>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</si>
  <si>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</si>
  <si>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</si>
  <si>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</si>
  <si>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</si>
  <si>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</si>
  <si>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</si>
  <si>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</si>
  <si>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</si>
  <si>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</si>
  <si>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</si>
  <si>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</si>
  <si>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</si>
  <si>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</si>
  <si>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</si>
  <si>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</si>
  <si>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</si>
  <si>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</si>
  <si>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</si>
  <si>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</si>
  <si>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</si>
  <si>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</si>
  <si>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</si>
  <si>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</si>
  <si>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</si>
  <si>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</si>
  <si>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</si>
  <si>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</si>
  <si>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</si>
  <si>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</si>
  <si>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</si>
  <si>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</si>
  <si>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</si>
  <si>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</si>
  <si>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</si>
  <si>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</si>
  <si>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</si>
  <si>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</si>
  <si>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</si>
  <si>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</si>
  <si>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</si>
  <si>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</si>
  <si>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</si>
  <si>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</si>
  <si>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</si>
  <si>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</si>
  <si>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</si>
  <si>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</si>
  <si>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</si>
  <si>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</si>
  <si>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</si>
  <si>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</si>
  <si>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</si>
  <si>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</si>
  <si>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</si>
  <si>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</si>
  <si>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</si>
  <si>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</si>
  <si>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</si>
  <si>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</si>
  <si>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</si>
  <si>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</si>
  <si>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</si>
  <si>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</si>
  <si>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</si>
  <si>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</si>
  <si>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</si>
  <si>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</si>
  <si>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</si>
  <si>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</si>
  <si>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</si>
  <si>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</si>
  <si>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</si>
  <si>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</si>
  <si>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</si>
  <si>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</si>
  <si>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</si>
  <si>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</si>
  <si>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</si>
  <si>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</si>
  <si>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</si>
  <si>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</si>
  <si>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</si>
  <si>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</si>
  <si>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</si>
  <si>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</si>
  <si>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</si>
  <si>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</si>
  <si>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</si>
  <si>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</si>
  <si>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</si>
  <si>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</si>
  <si>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</si>
  <si>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</si>
  <si>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</si>
  <si>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</si>
  <si>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</si>
  <si>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</si>
  <si>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</si>
  <si>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</si>
  <si>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</si>
  <si>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</si>
  <si>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</si>
  <si>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</si>
  <si>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</si>
  <si>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</si>
  <si>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</si>
  <si>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</si>
  <si>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</si>
  <si>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</si>
  <si>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</si>
  <si>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</si>
  <si>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</si>
  <si>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</si>
  <si>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</si>
  <si>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</si>
  <si>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</si>
  <si>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</si>
  <si>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</si>
  <si>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</si>
  <si>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</si>
  <si>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</si>
  <si>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</si>
  <si>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</si>
  <si>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</si>
  <si>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</si>
  <si>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</si>
  <si>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</si>
  <si>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</si>
  <si>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</si>
  <si>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</si>
  <si>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</si>
  <si>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</si>
  <si>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</si>
  <si>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</si>
  <si>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</si>
  <si>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</si>
  <si>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</si>
  <si>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</si>
  <si>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</si>
  <si>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</si>
  <si>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</si>
  <si>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</si>
  <si>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</si>
  <si>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</si>
  <si>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</si>
  <si>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</si>
  <si>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</si>
  <si>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</si>
  <si>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</si>
  <si>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</si>
  <si>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</si>
  <si>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</si>
  <si>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</si>
  <si>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</si>
  <si>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</si>
  <si>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</si>
  <si>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</si>
  <si>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</si>
  <si>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</si>
  <si>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</si>
  <si>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</si>
  <si>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</si>
  <si>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</si>
  <si>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</si>
  <si>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</si>
  <si>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</si>
  <si>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</si>
  <si>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</si>
  <si>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</si>
  <si>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</si>
  <si>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</si>
  <si>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</si>
  <si>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</si>
  <si>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</si>
  <si>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</si>
  <si>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</si>
  <si>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</si>
  <si>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</si>
  <si>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</si>
  <si>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</si>
  <si>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</si>
  <si>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</si>
  <si>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</si>
  <si>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</si>
  <si>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</si>
  <si>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</si>
  <si>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</si>
  <si>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</si>
  <si>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</si>
  <si>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</si>
  <si>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</si>
  <si>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</si>
  <si>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</si>
  <si>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</si>
  <si>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</si>
  <si>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</si>
  <si>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</si>
  <si>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</si>
  <si>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</si>
  <si>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</si>
  <si>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</si>
  <si>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</si>
  <si>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</si>
  <si>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</si>
  <si>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</si>
  <si>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</si>
  <si>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</si>
  <si>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</si>
  <si>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</si>
  <si>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</si>
  <si>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</si>
  <si>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</si>
  <si>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</si>
  <si>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</si>
  <si>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</si>
  <si>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</si>
  <si>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</si>
  <si>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</si>
  <si>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</si>
  <si>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</si>
  <si>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</si>
  <si>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</si>
  <si>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</si>
  <si>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</si>
  <si>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</si>
  <si>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</si>
  <si>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</si>
  <si>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</si>
  <si>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</si>
  <si>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</si>
  <si>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</si>
  <si>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</si>
  <si>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</si>
  <si>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</si>
  <si>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</si>
  <si>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</si>
  <si>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</si>
  <si>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</si>
  <si>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</si>
  <si>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</si>
  <si>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</si>
  <si>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</si>
  <si>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</si>
  <si>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</si>
  <si>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</si>
  <si>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</si>
  <si>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</si>
  <si>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</si>
  <si>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</si>
  <si>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</si>
  <si>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</si>
  <si>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</si>
  <si>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</si>
  <si>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</si>
  <si>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</si>
  <si>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</si>
  <si>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</si>
  <si>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</si>
  <si>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</si>
  <si>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</si>
  <si>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</si>
  <si>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</si>
  <si>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</si>
  <si>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</si>
  <si>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</si>
  <si>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</si>
  <si>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</si>
  <si>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</si>
  <si>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</si>
  <si>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</si>
  <si>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</si>
  <si>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</si>
  <si>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</si>
  <si>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</si>
  <si>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</si>
  <si>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</si>
  <si>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</si>
  <si>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</si>
  <si>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</si>
  <si>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</si>
  <si>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</si>
  <si>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</si>
  <si>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</si>
  <si>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</si>
  <si>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</si>
  <si>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</si>
  <si>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</si>
  <si>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</si>
  <si>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</si>
  <si>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</si>
  <si>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</si>
  <si>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</si>
  <si>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</si>
  <si>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</si>
  <si>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</si>
  <si>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</si>
  <si>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</si>
  <si>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</si>
  <si>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</si>
  <si>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</si>
  <si>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</si>
  <si>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</si>
  <si>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</si>
  <si>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</si>
  <si>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</si>
  <si>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</si>
  <si>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</si>
  <si>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</si>
  <si>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</si>
  <si>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</si>
  <si>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</si>
  <si>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</si>
  <si>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</si>
  <si>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</si>
  <si>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</si>
  <si>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</si>
  <si>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</si>
  <si>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</si>
  <si>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</si>
  <si>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</si>
  <si>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</si>
  <si>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</si>
  <si>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</si>
  <si>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</si>
  <si>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</si>
  <si>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</si>
  <si>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</si>
  <si>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</si>
  <si>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</si>
  <si>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</si>
  <si>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</si>
  <si>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</si>
  <si>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</si>
  <si>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</si>
  <si>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</si>
  <si>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</si>
  <si>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</si>
  <si>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</si>
  <si>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</si>
  <si>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</si>
  <si>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</si>
  <si>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</si>
  <si>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</si>
  <si>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</si>
  <si>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</si>
  <si>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</si>
  <si>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</si>
  <si>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</si>
  <si>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</si>
  <si>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</si>
  <si>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</si>
  <si>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</si>
  <si>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</si>
  <si>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</si>
  <si>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</si>
  <si>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</si>
  <si>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</si>
  <si>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</si>
  <si>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</si>
  <si>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</si>
  <si>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</si>
  <si>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</si>
  <si>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</si>
  <si>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</si>
  <si>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</si>
  <si>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</si>
  <si>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</si>
  <si>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</si>
  <si>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</si>
  <si>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</si>
  <si>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</si>
  <si>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</si>
  <si>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</si>
  <si>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</si>
  <si>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</si>
  <si>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</si>
  <si>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</si>
  <si>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</si>
  <si>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</si>
  <si>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</si>
  <si>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</si>
  <si>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</si>
  <si>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</si>
  <si>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</si>
  <si>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</si>
  <si>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</si>
  <si>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</si>
  <si>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</si>
  <si>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</si>
  <si>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</si>
  <si>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</si>
  <si>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</si>
  <si>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</si>
  <si>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</si>
  <si>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</si>
  <si>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</si>
  <si>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</si>
  <si>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</si>
  <si>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</si>
  <si>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</si>
  <si>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</si>
  <si>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</si>
  <si>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</si>
  <si>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</si>
  <si>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</si>
  <si>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</si>
  <si>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</si>
  <si>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</si>
  <si>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</si>
  <si>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</si>
  <si>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</si>
  <si>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</si>
  <si>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</si>
  <si>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</si>
  <si>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</si>
  <si>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</si>
  <si>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</si>
  <si>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</si>
  <si>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</si>
  <si>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</si>
  <si>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</si>
  <si>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</si>
  <si>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</si>
  <si>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</si>
  <si>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</si>
  <si>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</si>
  <si>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</si>
  <si>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</si>
  <si>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</si>
  <si>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</si>
  <si>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</si>
  <si>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</si>
  <si>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</si>
  <si>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</si>
  <si>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</si>
  <si>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</si>
  <si>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</si>
  <si>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</si>
  <si>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</si>
  <si>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</si>
  <si>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</si>
  <si>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</si>
  <si>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</si>
  <si>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</si>
  <si>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</si>
  <si>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</si>
  <si>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</si>
  <si>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</si>
  <si>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</si>
  <si>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</si>
  <si>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</si>
  <si>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</si>
  <si>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</si>
  <si>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</si>
  <si>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</si>
  <si>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</si>
  <si>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</si>
  <si>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</si>
  <si>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</si>
  <si>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</si>
  <si>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</si>
  <si>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</si>
  <si>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</si>
  <si>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</si>
  <si>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</si>
  <si>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</si>
  <si>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</si>
  <si>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</si>
  <si>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</si>
  <si>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</si>
  <si>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</si>
  <si>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</si>
  <si>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</si>
  <si>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</si>
  <si>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</si>
  <si>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</si>
  <si>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</si>
  <si>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</si>
  <si>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</si>
  <si>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</si>
  <si>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</si>
  <si>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</si>
  <si>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</si>
  <si>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</si>
  <si>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</si>
  <si>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</si>
  <si>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</si>
  <si>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</si>
  <si>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</si>
  <si>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</si>
  <si>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</si>
  <si>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</si>
  <si>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</si>
  <si>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</si>
  <si>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</si>
  <si>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</si>
  <si>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</si>
  <si>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</si>
  <si>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</si>
  <si>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</si>
  <si>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</si>
  <si>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</si>
  <si>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</si>
  <si>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</si>
  <si>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</si>
  <si>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</si>
  <si>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</si>
  <si>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</si>
  <si>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</si>
  <si>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</si>
  <si>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</si>
  <si>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</si>
  <si>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</si>
  <si>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</si>
  <si>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</si>
  <si>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</si>
  <si>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</si>
  <si>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</si>
  <si>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</si>
  <si>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</si>
  <si>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</si>
  <si>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</si>
  <si>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</si>
  <si>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</si>
  <si>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</si>
  <si>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</si>
  <si>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</si>
  <si>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</si>
  <si>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</si>
  <si>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</si>
  <si>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</si>
  <si>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</si>
  <si>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</si>
  <si>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</si>
  <si>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</si>
  <si>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</si>
  <si>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</si>
  <si>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</si>
  <si>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</si>
  <si>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</si>
  <si>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</si>
  <si>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</si>
  <si>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</si>
  <si>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</si>
  <si>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</si>
  <si>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</si>
  <si>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</si>
  <si>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</si>
  <si>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</si>
  <si>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</si>
  <si>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</si>
  <si>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</si>
  <si>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</si>
  <si>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</si>
  <si>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</si>
  <si>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</si>
  <si>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</si>
  <si>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</si>
  <si>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</si>
  <si>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</si>
  <si>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</si>
  <si>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</si>
  <si>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</si>
  <si>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</si>
  <si>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</si>
  <si>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</si>
  <si>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</si>
  <si>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</si>
  <si>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</si>
  <si>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</si>
  <si>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</si>
  <si>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</si>
  <si>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</si>
  <si>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</si>
  <si>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</si>
  <si>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</si>
  <si>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</si>
  <si>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</si>
  <si>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</si>
  <si>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</si>
  <si>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</si>
  <si>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</si>
  <si>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</si>
  <si>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</si>
  <si>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</si>
  <si>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</si>
  <si>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</si>
  <si>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</si>
  <si>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</si>
  <si>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</si>
  <si>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</si>
  <si>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</si>
  <si>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</si>
  <si>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</si>
  <si>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</si>
  <si>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</si>
  <si>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</si>
  <si>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</si>
  <si>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</si>
  <si>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</si>
  <si>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</si>
  <si>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</si>
  <si>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</si>
  <si>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</si>
  <si>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</si>
  <si>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</si>
  <si>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</si>
  <si>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</si>
  <si>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</si>
  <si>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</si>
  <si>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</si>
  <si>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</si>
  <si>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</si>
  <si>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</si>
  <si>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</si>
  <si>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</si>
  <si>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</si>
  <si>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</si>
  <si>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</si>
  <si>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</si>
  <si>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</si>
  <si>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</si>
  <si>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</si>
  <si>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</si>
  <si>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</si>
  <si>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</si>
  <si>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</si>
  <si>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</si>
  <si>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</si>
  <si>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</si>
  <si>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</si>
  <si>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</si>
  <si>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</si>
  <si>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</si>
  <si>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</si>
  <si>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</si>
  <si>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</si>
  <si>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</si>
  <si>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</si>
  <si>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</si>
  <si>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</si>
  <si>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</si>
  <si>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</si>
  <si>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</si>
  <si>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</si>
  <si>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</si>
  <si>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</si>
  <si>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</si>
  <si>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</si>
  <si>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</si>
  <si>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</si>
  <si>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</si>
  <si>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</si>
  <si>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</si>
  <si>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</si>
  <si>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</si>
  <si>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</si>
  <si>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</si>
  <si>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</si>
  <si>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</si>
  <si>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</si>
  <si>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</si>
  <si>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</si>
  <si>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</si>
  <si>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</si>
  <si>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</si>
  <si>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</si>
  <si>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</si>
  <si>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</si>
  <si>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</si>
  <si>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</si>
  <si>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</si>
  <si>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</si>
  <si>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</si>
  <si>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</si>
  <si>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</si>
  <si>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</si>
  <si>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</si>
  <si>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</si>
  <si>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</si>
  <si>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</si>
  <si>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</si>
  <si>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</si>
  <si>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</si>
  <si>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</si>
  <si>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</si>
  <si>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</si>
  <si>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</si>
  <si>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</si>
  <si>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</si>
  <si>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</si>
  <si>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</si>
  <si>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</si>
  <si>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</si>
  <si>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</si>
  <si>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</si>
  <si>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</si>
  <si>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</si>
  <si>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</si>
  <si>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</si>
  <si>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</si>
  <si>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</si>
  <si>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</si>
  <si>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</si>
  <si>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</si>
  <si>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</si>
  <si>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</si>
  <si>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</si>
  <si>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</si>
  <si>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</si>
  <si>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</si>
  <si>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</si>
  <si>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</si>
  <si>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</si>
  <si>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</si>
  <si>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</si>
  <si>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</si>
  <si>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</si>
  <si>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</si>
  <si>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</si>
  <si>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</si>
  <si>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</si>
  <si>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</si>
  <si>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</si>
  <si>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</si>
  <si>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</si>
  <si>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</si>
  <si>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</si>
  <si>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</si>
  <si>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</si>
  <si>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</si>
  <si>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</si>
  <si>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</si>
  <si>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</si>
  <si>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</si>
  <si>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</si>
  <si>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</si>
  <si>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</si>
  <si>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</si>
  <si>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</si>
  <si>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</si>
  <si>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</si>
  <si>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</si>
  <si>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</si>
  <si>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</si>
  <si>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</si>
  <si>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</si>
  <si>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</si>
  <si>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</si>
  <si>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</si>
  <si>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</si>
  <si>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</si>
  <si>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</si>
  <si>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</si>
  <si>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</si>
  <si>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</si>
  <si>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</si>
  <si>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</si>
  <si>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</si>
  <si>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</si>
  <si>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</si>
  <si>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</si>
  <si>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</si>
  <si>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</si>
  <si>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</si>
  <si>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</si>
  <si>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</si>
  <si>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</si>
  <si>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</si>
  <si>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</si>
  <si>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</si>
  <si>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</si>
  <si>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</si>
  <si>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</si>
  <si>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</si>
  <si>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</si>
  <si>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</si>
  <si>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</si>
  <si>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</si>
  <si>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</si>
  <si>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</si>
  <si>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</si>
  <si>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</si>
  <si>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</si>
  <si>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</si>
  <si>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</si>
  <si>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</si>
  <si>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</si>
  <si>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</si>
  <si>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</si>
  <si>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</si>
  <si>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</si>
  <si>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</si>
  <si>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</si>
  <si>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</si>
  <si>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</si>
  <si>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</si>
  <si>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</si>
  <si>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</si>
  <si>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</si>
  <si>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</si>
  <si>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</si>
  <si>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</si>
  <si>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</si>
  <si>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</si>
  <si>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</si>
  <si>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</si>
  <si>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</si>
  <si>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</si>
  <si>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</si>
  <si>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</si>
  <si>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</si>
  <si>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</si>
  <si>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</si>
  <si>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</si>
  <si>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</si>
  <si>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</si>
  <si>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</si>
  <si>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</si>
  <si>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</si>
  <si>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</si>
  <si>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</si>
  <si>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</si>
  <si>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</si>
  <si>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</si>
  <si>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</si>
  <si>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</si>
  <si>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</si>
  <si>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</si>
  <si>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</si>
  <si>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</si>
  <si>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</si>
  <si>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</si>
  <si>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</si>
  <si>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</si>
  <si>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</si>
  <si>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</si>
  <si>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</si>
  <si>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</si>
  <si>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</si>
  <si>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</si>
  <si>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</si>
  <si>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</si>
  <si>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</si>
  <si>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</si>
  <si>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</si>
  <si>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</si>
  <si>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</si>
  <si>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</si>
  <si>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</si>
  <si>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</si>
  <si>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</si>
  <si>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</si>
  <si>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</si>
  <si>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</si>
  <si>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</si>
  <si>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</si>
  <si>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</si>
  <si>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</si>
  <si>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</si>
  <si>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</si>
  <si>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</si>
  <si>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</si>
  <si>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</si>
  <si>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</si>
  <si>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</si>
  <si>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</si>
  <si>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</si>
  <si>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</si>
  <si>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</si>
  <si>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</si>
  <si>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</si>
  <si>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</si>
  <si>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</si>
  <si>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</si>
  <si>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</si>
  <si>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</si>
  <si>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</si>
  <si>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</si>
  <si>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</si>
  <si>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</si>
  <si>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</si>
  <si>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</si>
  <si>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</si>
  <si>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</si>
  <si>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</si>
  <si>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</si>
  <si>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</si>
  <si>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</si>
  <si>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</si>
  <si>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</si>
  <si>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</si>
  <si>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</si>
  <si>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</si>
  <si>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</si>
  <si>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</si>
  <si>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</si>
  <si>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</si>
  <si>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</si>
  <si>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</si>
  <si>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</si>
  <si>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</si>
  <si>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</si>
  <si>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</si>
  <si>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</si>
  <si>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</si>
  <si>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</si>
  <si>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</si>
  <si>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</si>
  <si>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</si>
  <si>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</si>
  <si>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</si>
  <si>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</si>
  <si>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</si>
  <si>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</si>
  <si>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</si>
  <si>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</si>
  <si>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</si>
  <si>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</si>
  <si>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</si>
  <si>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</si>
  <si>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</si>
  <si>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</si>
  <si>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</si>
  <si>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</si>
  <si>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</si>
  <si>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</si>
  <si>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</si>
  <si>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</si>
  <si>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</si>
  <si>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</si>
  <si>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</si>
  <si>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</si>
  <si>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</si>
  <si>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</si>
  <si>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</si>
  <si>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</si>
  <si>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</si>
  <si>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</si>
  <si>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</si>
  <si>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</si>
  <si>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</si>
  <si>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</si>
  <si>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</si>
  <si>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</si>
  <si>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</si>
  <si>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</si>
  <si>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</si>
  <si>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</si>
  <si>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</si>
  <si>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</si>
  <si>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</si>
  <si>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</si>
  <si>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</si>
  <si>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</si>
  <si>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</si>
  <si>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</si>
  <si>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</si>
  <si>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</si>
  <si>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</si>
  <si>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</si>
  <si>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</si>
  <si>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</si>
  <si>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</si>
  <si>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</si>
  <si>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</si>
  <si>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</si>
  <si>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</si>
  <si>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</si>
  <si>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</si>
  <si>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</si>
  <si>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</si>
  <si>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</si>
  <si>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</si>
  <si>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</si>
  <si>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</si>
  <si>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</si>
  <si>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</si>
  <si>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</si>
  <si>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</si>
  <si>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</si>
  <si>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</si>
  <si>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</si>
  <si>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</si>
  <si>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</si>
  <si>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</si>
  <si>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</si>
  <si>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</si>
  <si>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</si>
  <si>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</si>
  <si>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</si>
  <si>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</si>
  <si>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</si>
  <si>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</si>
  <si>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</si>
  <si>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</si>
  <si>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</si>
  <si>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</si>
  <si>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</si>
  <si>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</si>
  <si>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</si>
  <si>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</si>
  <si>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</si>
  <si>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</si>
  <si>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</si>
  <si>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</si>
  <si>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</si>
  <si>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</si>
  <si>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</si>
  <si>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</si>
  <si>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</si>
  <si>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</si>
  <si>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</si>
  <si>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</si>
  <si>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</si>
  <si>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</si>
  <si>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</si>
  <si>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</si>
  <si>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</si>
  <si>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</si>
  <si>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</si>
  <si>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</si>
  <si>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</si>
  <si>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</si>
  <si>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</si>
  <si>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</si>
  <si>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</si>
  <si>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</si>
  <si>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</si>
  <si>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</si>
  <si>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</si>
  <si>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</si>
  <si>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</si>
  <si>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</si>
  <si>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</si>
  <si>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</si>
  <si>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</si>
  <si>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</si>
  <si>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</si>
  <si>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</si>
  <si>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</si>
  <si>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</si>
  <si>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</si>
  <si>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</si>
  <si>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</si>
  <si>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</si>
  <si>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</si>
  <si>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</si>
  <si>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</si>
  <si>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</si>
  <si>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</si>
  <si>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</si>
  <si>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</si>
  <si>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</si>
  <si>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</si>
  <si>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</si>
  <si>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</si>
  <si>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</si>
  <si>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</si>
  <si>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</si>
  <si>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</si>
  <si>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</si>
  <si>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</si>
  <si>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</si>
  <si>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</si>
  <si>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</si>
  <si>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</si>
  <si>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</si>
  <si>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</si>
  <si>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</si>
  <si>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</si>
  <si>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</si>
  <si>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</si>
  <si>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</si>
  <si>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</si>
  <si>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</si>
  <si>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</si>
  <si>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</si>
  <si>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</si>
  <si>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</si>
  <si>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</si>
  <si>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</si>
  <si>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</si>
  <si>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</si>
  <si>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</si>
  <si>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</si>
  <si>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</si>
  <si>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</si>
  <si>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</si>
  <si>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</si>
  <si>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</si>
  <si>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</si>
  <si>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</si>
  <si>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</si>
  <si>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</si>
  <si>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</si>
  <si>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</si>
  <si>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</si>
  <si>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</si>
  <si>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</si>
  <si>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</si>
  <si>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</si>
  <si>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</si>
  <si>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</si>
  <si>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</si>
  <si>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</si>
  <si>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</si>
  <si>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</si>
  <si>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</si>
  <si>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</si>
  <si>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</si>
  <si>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</si>
  <si>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</si>
  <si>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</si>
  <si>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</si>
  <si>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</si>
  <si>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</si>
  <si>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</si>
  <si>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</si>
  <si>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</si>
  <si>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</si>
  <si>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</si>
  <si>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</si>
  <si>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</si>
  <si>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</si>
  <si>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</si>
  <si>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</si>
  <si>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</si>
  <si>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</si>
  <si>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</si>
  <si>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</si>
  <si>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</si>
  <si>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</si>
  <si>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</si>
  <si>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</si>
  <si>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</si>
  <si>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</si>
  <si>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</si>
  <si>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</si>
  <si>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</si>
  <si>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</si>
  <si>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</si>
  <si>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</si>
  <si>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</si>
  <si>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</si>
  <si>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</si>
  <si>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</si>
  <si>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</si>
  <si>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</si>
  <si>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</si>
  <si>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</si>
  <si>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</si>
  <si>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</si>
  <si>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</si>
  <si>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</si>
  <si>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</si>
  <si>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</si>
  <si>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</si>
  <si>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</si>
  <si>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</si>
  <si>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</si>
  <si>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</si>
  <si>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</si>
  <si>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</si>
  <si>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</si>
  <si>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</si>
  <si>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</si>
  <si>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</si>
  <si>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</si>
  <si>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</si>
  <si>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</si>
  <si>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</si>
  <si>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</si>
  <si>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</si>
  <si>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</si>
  <si>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</si>
  <si>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</si>
  <si>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</si>
  <si>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</si>
  <si>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</si>
  <si>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</si>
  <si>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</si>
  <si>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</si>
  <si>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</si>
  <si>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</si>
  <si>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</si>
  <si>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</si>
  <si>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</si>
  <si>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</si>
  <si>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</si>
  <si>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</si>
  <si>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</si>
  <si>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</si>
  <si>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</si>
  <si>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</si>
  <si>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</si>
  <si>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</si>
  <si>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</si>
  <si>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</si>
  <si>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</si>
  <si>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</si>
  <si>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</si>
  <si>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</si>
  <si>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</si>
  <si>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</si>
  <si>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</si>
  <si>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</si>
  <si>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</si>
  <si>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</si>
  <si>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</si>
  <si>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</si>
  <si>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</si>
  <si>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</si>
  <si>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</si>
  <si>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</si>
  <si>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</si>
  <si>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</si>
  <si>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</si>
  <si>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</si>
  <si>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</si>
  <si>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</si>
  <si>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</si>
  <si>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</si>
  <si>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</si>
  <si>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</si>
  <si>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</si>
  <si>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</si>
  <si>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</si>
  <si>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</si>
  <si>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</si>
  <si>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</si>
  <si>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</si>
  <si>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</si>
  <si>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</si>
  <si>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</si>
  <si>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</si>
  <si>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</si>
  <si>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</si>
  <si>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</si>
  <si>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</si>
  <si>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</si>
  <si>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</si>
  <si>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</si>
  <si>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</si>
  <si>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</si>
  <si>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</si>
  <si>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</si>
  <si>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</si>
  <si>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</si>
  <si>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</si>
  <si>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</si>
  <si>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</si>
  <si>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</si>
  <si>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</si>
  <si>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</si>
  <si>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</si>
  <si>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</si>
  <si>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</si>
  <si>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</si>
  <si>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</si>
  <si>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</si>
  <si>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</si>
  <si>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</si>
  <si>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</si>
  <si>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</si>
  <si>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</si>
  <si>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</si>
  <si>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</si>
  <si>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</si>
  <si>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</si>
  <si>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</si>
  <si>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</si>
  <si>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</si>
  <si>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</si>
  <si>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</si>
  <si>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</si>
  <si>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</si>
  <si>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</si>
  <si>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</si>
  <si>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</si>
  <si>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</si>
  <si>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</si>
  <si>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</si>
  <si>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</si>
  <si>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</si>
  <si>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</si>
  <si>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</si>
  <si>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</si>
  <si>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</si>
  <si>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</si>
  <si>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</si>
  <si>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</si>
  <si>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</si>
  <si>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</si>
  <si>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</si>
  <si>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</si>
  <si>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</si>
  <si>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</si>
  <si>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</si>
  <si>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</si>
  <si>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</si>
  <si>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</si>
  <si>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</si>
  <si>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</si>
  <si>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</si>
  <si>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</si>
  <si>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</si>
  <si>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</si>
  <si>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</si>
  <si>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</si>
  <si>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</si>
  <si>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</si>
  <si>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</si>
  <si>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</si>
  <si>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</si>
  <si>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</si>
  <si>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</si>
  <si>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</si>
  <si>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</si>
  <si>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</si>
  <si>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</si>
  <si>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</si>
  <si>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</si>
  <si>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</si>
  <si>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</si>
  <si>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</si>
  <si>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</si>
  <si>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</si>
  <si>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</si>
  <si>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</si>
  <si>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</si>
  <si>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</si>
  <si>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</si>
  <si>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</si>
  <si>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</si>
  <si>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</si>
  <si>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</si>
  <si>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</si>
  <si>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</si>
  <si>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</si>
  <si>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</si>
  <si>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</si>
  <si>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</si>
  <si>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</si>
  <si>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</si>
  <si>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</si>
  <si>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</si>
  <si>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</si>
  <si>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</si>
  <si>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</si>
  <si>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</si>
  <si>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</si>
  <si>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</si>
  <si>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</si>
  <si>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</si>
  <si>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</si>
  <si>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</si>
  <si>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</si>
  <si>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</si>
  <si>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</si>
  <si>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</si>
  <si>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</si>
  <si>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</si>
  <si>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</si>
  <si>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</si>
  <si>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</si>
  <si>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</si>
  <si>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</si>
  <si>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</si>
  <si>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</si>
  <si>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</si>
  <si>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</si>
  <si>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</si>
  <si>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</si>
  <si>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</si>
  <si>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</si>
  <si>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</si>
  <si>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</si>
  <si>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</si>
  <si>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</si>
  <si>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</si>
  <si>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</si>
  <si>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</si>
  <si>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</si>
  <si>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</si>
  <si>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</si>
  <si>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</si>
  <si>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</si>
  <si>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</si>
  <si>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</si>
  <si>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</si>
  <si>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</si>
  <si>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</si>
  <si>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</si>
  <si>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</si>
  <si>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</si>
  <si>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</si>
  <si>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</si>
  <si>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</si>
  <si>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</si>
  <si>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</si>
  <si>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</si>
  <si>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</si>
  <si>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</si>
  <si>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</si>
  <si>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</si>
  <si>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</si>
  <si>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</si>
  <si>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</si>
  <si>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</si>
  <si>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</si>
  <si>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</si>
  <si>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</si>
  <si>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</si>
  <si>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</si>
  <si>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</si>
  <si>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</si>
  <si>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</si>
  <si>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</si>
  <si>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</si>
  <si>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</si>
  <si>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</si>
  <si>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</si>
  <si>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</si>
  <si>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</si>
  <si>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</si>
  <si>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</si>
  <si>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</si>
  <si>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</si>
  <si>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</si>
  <si>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</si>
  <si>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</si>
  <si>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</si>
  <si>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</si>
  <si>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</si>
  <si>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</si>
  <si>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</si>
  <si>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</si>
  <si>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</si>
  <si>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</si>
  <si>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</si>
  <si>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</si>
  <si>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</si>
  <si>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</si>
  <si>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</si>
  <si>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</si>
  <si>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</si>
  <si>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</si>
  <si>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</si>
  <si>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</si>
  <si>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</si>
  <si>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</si>
  <si>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</si>
  <si>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</si>
  <si>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</si>
  <si>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</si>
  <si>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</si>
  <si>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</si>
  <si>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</si>
  <si>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</si>
  <si>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</si>
  <si>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</si>
  <si>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</si>
  <si>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</si>
  <si>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</si>
  <si>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</si>
  <si>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</si>
  <si>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</si>
  <si>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</si>
  <si>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</si>
  <si>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</si>
  <si>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</si>
  <si>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</si>
  <si>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</si>
  <si>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</si>
  <si>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</si>
  <si>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</si>
  <si>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</si>
  <si>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</si>
  <si>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</si>
  <si>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</si>
  <si>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</si>
  <si>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</si>
  <si>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</si>
  <si>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</si>
  <si>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</si>
  <si>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</si>
  <si>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</si>
  <si>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</si>
  <si>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</si>
  <si>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</si>
  <si>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</si>
  <si>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</si>
  <si>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</si>
  <si>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</si>
  <si>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</si>
  <si>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</si>
  <si>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</si>
  <si>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</si>
  <si>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</si>
  <si>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</si>
  <si>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</si>
  <si>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</si>
  <si>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</si>
  <si>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</si>
  <si>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</si>
  <si>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</si>
  <si>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</si>
  <si>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</si>
  <si>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</si>
  <si>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</si>
  <si>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</si>
  <si>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</si>
  <si>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</si>
  <si>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</si>
  <si>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</si>
  <si>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</si>
  <si>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</si>
  <si>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</si>
  <si>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</si>
  <si>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</si>
  <si>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</si>
  <si>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</si>
  <si>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</si>
  <si>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</si>
  <si>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</si>
  <si>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</si>
  <si>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</si>
  <si>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</si>
  <si>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</si>
  <si>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</si>
  <si>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</si>
  <si>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</si>
  <si>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</si>
  <si>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</si>
  <si>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</si>
  <si>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</si>
  <si>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</si>
  <si>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</si>
  <si>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</si>
  <si>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</si>
  <si>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</si>
  <si>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</si>
  <si>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</si>
  <si>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</si>
  <si>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</si>
  <si>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</si>
  <si>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</si>
  <si>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</si>
  <si>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</si>
  <si>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</si>
  <si>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</si>
  <si>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</si>
  <si>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</si>
  <si>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</si>
  <si>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</si>
  <si>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</si>
  <si>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</si>
  <si>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</si>
  <si>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</si>
  <si>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</si>
  <si>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</si>
  <si>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</si>
  <si>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</si>
  <si>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</si>
  <si>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</si>
  <si>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</si>
  <si>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</si>
  <si>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</si>
  <si>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</si>
  <si>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</si>
  <si>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</si>
  <si>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</si>
  <si>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</si>
  <si>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</si>
  <si>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</si>
  <si>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</si>
  <si>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</si>
  <si>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</si>
  <si>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</si>
  <si>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</si>
  <si>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</si>
  <si>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</si>
  <si>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</si>
  <si>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</si>
  <si>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</si>
  <si>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</si>
  <si>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</si>
  <si>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</si>
  <si>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</si>
  <si>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</si>
  <si>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</si>
  <si>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</si>
  <si>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</si>
  <si>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</si>
  <si>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</si>
  <si>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</si>
  <si>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</si>
  <si>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</si>
  <si>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</si>
  <si>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</si>
  <si>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</si>
  <si>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</si>
  <si>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</si>
  <si>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</si>
  <si>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</si>
  <si>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</si>
  <si>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</si>
  <si>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</si>
  <si>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</si>
  <si>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</si>
  <si>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</si>
  <si>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</si>
  <si>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</si>
  <si>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</si>
  <si>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</si>
  <si>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</si>
  <si>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</si>
  <si>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</si>
  <si>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</si>
  <si>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</si>
  <si>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</si>
  <si>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</si>
  <si>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</si>
  <si>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</si>
  <si>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</si>
  <si>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</si>
  <si>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</si>
  <si>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</si>
  <si>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</si>
  <si>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</si>
  <si>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</si>
  <si>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</si>
  <si>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</si>
  <si>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</si>
  <si>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</si>
  <si>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</si>
  <si>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</si>
  <si>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</si>
  <si>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</si>
  <si>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</si>
  <si>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</si>
  <si>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</si>
  <si>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</si>
  <si>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</si>
  <si>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</si>
  <si>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</si>
  <si>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</si>
  <si>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</si>
  <si>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</si>
  <si>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</si>
  <si>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</si>
  <si>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</si>
  <si>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</si>
  <si>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</si>
  <si>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</si>
  <si>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</si>
  <si>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</si>
  <si>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</si>
  <si>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</si>
  <si>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</si>
  <si>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</si>
  <si>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</si>
  <si>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</si>
  <si>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</si>
  <si>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</si>
  <si>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</si>
  <si>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</si>
  <si>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</si>
  <si>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</si>
  <si>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</si>
  <si>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</si>
  <si>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</si>
  <si>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</si>
  <si>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</si>
  <si>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</si>
  <si>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</si>
  <si>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</si>
  <si>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</si>
  <si>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</si>
  <si>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</si>
  <si>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</si>
  <si>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</si>
  <si>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</si>
  <si>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</si>
  <si>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</si>
  <si>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</si>
  <si>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</si>
  <si>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</si>
  <si>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</si>
  <si>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</si>
  <si>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</si>
  <si>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</si>
  <si>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</si>
  <si>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</si>
  <si>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</si>
  <si>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</si>
  <si>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</si>
  <si>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</si>
  <si>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</si>
  <si>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</si>
  <si>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</si>
  <si>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</si>
  <si>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</si>
  <si>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</si>
  <si>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</si>
  <si>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</si>
  <si>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</si>
  <si>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</si>
  <si>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</si>
  <si>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</si>
  <si>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</si>
  <si>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</si>
  <si>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</si>
  <si>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</si>
  <si>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</si>
  <si>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</si>
  <si>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</si>
  <si>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</si>
  <si>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</si>
  <si>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</si>
  <si>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</si>
  <si>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</si>
  <si>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</si>
  <si>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</si>
  <si>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</si>
  <si>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</si>
  <si>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</si>
  <si>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</si>
  <si>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</si>
  <si>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</si>
  <si>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</si>
  <si>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</si>
  <si>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</si>
  <si>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</si>
  <si>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</si>
  <si>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</si>
  <si>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</si>
  <si>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</si>
  <si>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</si>
  <si>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</si>
  <si>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</si>
  <si>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</si>
  <si>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</si>
  <si>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</si>
  <si>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</si>
  <si>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</si>
  <si>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</si>
  <si>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</si>
  <si>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</si>
  <si>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</si>
  <si>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</si>
  <si>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</si>
  <si>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</si>
  <si>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</si>
  <si>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</si>
  <si>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</si>
  <si>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</si>
  <si>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</si>
  <si>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</si>
  <si>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</si>
  <si>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</si>
  <si>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</si>
  <si>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</si>
  <si>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</si>
  <si>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</si>
  <si>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</si>
  <si>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</si>
  <si>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</si>
  <si>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</si>
  <si>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</si>
  <si>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</si>
  <si>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</si>
  <si>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</si>
  <si>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</si>
  <si>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</si>
  <si>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</si>
  <si>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</si>
  <si>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</si>
  <si>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</si>
  <si>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</si>
  <si>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</si>
  <si>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</si>
  <si>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</si>
  <si>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</si>
  <si>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</si>
  <si>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</si>
  <si>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</si>
  <si>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</si>
  <si>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</si>
  <si>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</si>
  <si>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</si>
  <si>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</si>
  <si>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</si>
  <si>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</si>
  <si>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</si>
  <si>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</si>
  <si>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</si>
  <si>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</si>
  <si>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</si>
  <si>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</si>
  <si>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</si>
  <si>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</si>
  <si>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</si>
  <si>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</si>
  <si>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</si>
  <si>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</si>
  <si>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</si>
  <si>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</si>
  <si>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</si>
  <si>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</si>
  <si>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</si>
  <si>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</si>
  <si>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</si>
  <si>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</si>
  <si>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</si>
  <si>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</si>
  <si>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</si>
  <si>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</si>
  <si>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</si>
  <si>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</si>
  <si>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</si>
  <si>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</si>
  <si>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</si>
  <si>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</si>
  <si>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</si>
  <si>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</si>
  <si>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</si>
  <si>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</si>
  <si>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</si>
  <si>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</si>
  <si>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</si>
  <si>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</si>
  <si>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</si>
  <si>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</si>
  <si>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</si>
  <si>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</si>
  <si>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</si>
  <si>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</si>
  <si>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</si>
  <si>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</si>
  <si>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</si>
  <si>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</si>
  <si>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</si>
  <si>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</si>
  <si>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</si>
  <si>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</si>
  <si>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</si>
  <si>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</si>
  <si>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</si>
  <si>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</si>
  <si>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</si>
  <si>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</si>
  <si>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</si>
  <si>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</si>
  <si>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</si>
  <si>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</si>
  <si>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</si>
  <si>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</si>
  <si>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</si>
  <si>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</si>
  <si>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</si>
  <si>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</si>
  <si>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</si>
  <si>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</si>
  <si>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</si>
  <si>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</si>
  <si>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</si>
  <si>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</si>
  <si>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</si>
  <si>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</si>
  <si>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</si>
  <si>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</si>
  <si>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</si>
  <si>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</si>
  <si>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</si>
  <si>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</si>
  <si>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</si>
  <si>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</si>
  <si>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</si>
  <si>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</si>
  <si>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</si>
  <si>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</si>
  <si>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</si>
  <si>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</si>
  <si>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</si>
  <si>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</si>
  <si>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</si>
  <si>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</si>
  <si>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</si>
  <si>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</si>
  <si>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</si>
  <si>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</si>
  <si>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</si>
  <si>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</si>
  <si>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</si>
  <si>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</si>
  <si>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</si>
  <si>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</si>
  <si>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</si>
  <si>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</si>
  <si>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</si>
  <si>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</si>
  <si>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</si>
  <si>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</si>
  <si>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</si>
  <si>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</si>
  <si>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</si>
  <si>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</si>
  <si>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</si>
  <si>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</si>
  <si>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</si>
  <si>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</si>
  <si>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</si>
  <si>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</si>
  <si>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</si>
  <si>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</si>
  <si>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</si>
  <si>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</si>
  <si>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</si>
  <si>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</si>
  <si>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</si>
  <si>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</si>
  <si>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</si>
  <si>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</si>
  <si>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</si>
  <si>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</si>
  <si>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</si>
  <si>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</si>
  <si>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</si>
  <si>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</si>
  <si>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</si>
  <si>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</si>
  <si>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</si>
  <si>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</si>
  <si>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</si>
  <si>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</si>
  <si>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</si>
  <si>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</si>
  <si>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</si>
  <si>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</si>
  <si>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</si>
  <si>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</si>
  <si>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</si>
  <si>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</si>
  <si>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</si>
  <si>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</si>
  <si>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</si>
  <si>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</si>
  <si>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</si>
  <si>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</si>
  <si>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</si>
  <si>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</si>
  <si>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</si>
  <si>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</si>
  <si>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</si>
  <si>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</si>
  <si>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</si>
  <si>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</si>
  <si>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</si>
  <si>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</si>
  <si>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</si>
  <si>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</si>
  <si>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</si>
  <si>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</si>
  <si>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</si>
  <si>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</si>
  <si>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</si>
  <si>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</si>
  <si>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</si>
  <si>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</si>
  <si>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</si>
  <si>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</si>
  <si>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</si>
  <si>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</si>
  <si>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</si>
  <si>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</si>
  <si>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</si>
  <si>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</si>
  <si>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</si>
  <si>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</si>
  <si>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</si>
  <si>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</si>
  <si>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</si>
  <si>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</si>
  <si>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</si>
  <si>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</si>
  <si>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</si>
  <si>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</si>
  <si>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</si>
  <si>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</si>
  <si>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</si>
  <si>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</si>
  <si>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</si>
  <si>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</si>
  <si>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</si>
  <si>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</si>
  <si>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</si>
  <si>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</si>
  <si>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</si>
  <si>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</si>
  <si>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</si>
  <si>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</si>
  <si>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</si>
  <si>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</si>
  <si>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</si>
  <si>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</si>
  <si>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</si>
  <si>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</si>
  <si>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</si>
  <si>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</si>
  <si>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</si>
  <si>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</si>
  <si>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</si>
  <si>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</si>
  <si>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</si>
  <si>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</si>
  <si>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</si>
  <si>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</si>
  <si>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</si>
  <si>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</si>
  <si>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</si>
  <si>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</si>
  <si>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</si>
  <si>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</si>
  <si>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</si>
  <si>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</si>
  <si>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</si>
  <si>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</si>
  <si>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</si>
  <si>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</si>
  <si>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</si>
  <si>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</si>
  <si>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</si>
  <si>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</si>
  <si>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</si>
  <si>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</si>
  <si>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</si>
  <si>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</si>
  <si>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</si>
  <si>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</si>
  <si>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</si>
  <si>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</si>
  <si>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</si>
  <si>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</si>
  <si>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</si>
  <si>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</si>
  <si>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</si>
  <si>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</si>
  <si>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</si>
  <si>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</si>
  <si>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</si>
  <si>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</si>
  <si>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</si>
  <si>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</si>
  <si>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</si>
  <si>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</si>
  <si>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</si>
  <si>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</si>
  <si>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</si>
  <si>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</si>
  <si>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</si>
  <si>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</si>
  <si>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</si>
  <si>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</si>
  <si>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</si>
  <si>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</si>
  <si>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</si>
  <si>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</si>
  <si>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</si>
  <si>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</si>
  <si>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</si>
  <si>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</si>
  <si>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</si>
  <si>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</si>
  <si>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</si>
  <si>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</si>
  <si>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</si>
  <si>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</si>
  <si>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</si>
  <si>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</si>
  <si>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</si>
  <si>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</si>
  <si>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</si>
  <si>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</si>
  <si>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</si>
  <si>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</si>
  <si>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</si>
  <si>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</si>
  <si>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</si>
  <si>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</si>
  <si>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</si>
  <si>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</si>
  <si>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</si>
  <si>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</si>
  <si>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</si>
  <si>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</si>
  <si>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</si>
  <si>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</si>
  <si>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</si>
  <si>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</si>
  <si>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</si>
  <si>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</si>
  <si>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</si>
  <si>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</si>
  <si>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</si>
  <si>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</si>
  <si>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</si>
  <si>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</si>
  <si>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</si>
  <si>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</si>
  <si>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</si>
  <si>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</si>
  <si>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</si>
  <si>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</si>
  <si>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</si>
  <si>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</si>
  <si>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</si>
  <si>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</si>
  <si>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</si>
  <si>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</si>
  <si>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</si>
  <si>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</si>
  <si>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</si>
  <si>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</si>
  <si>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</si>
  <si>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</si>
  <si>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</si>
  <si>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</si>
  <si>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</si>
  <si>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</si>
  <si>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</si>
  <si>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</si>
  <si>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</si>
  <si>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</si>
  <si>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</si>
  <si>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</si>
  <si>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</si>
  <si>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</si>
  <si>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</si>
  <si>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</si>
  <si>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</si>
  <si>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</si>
  <si>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</si>
  <si>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</si>
  <si>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</si>
  <si>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</si>
  <si>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</si>
  <si>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</si>
  <si>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</si>
  <si>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</si>
  <si>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</si>
  <si>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</si>
  <si>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</si>
  <si>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</si>
  <si>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</si>
  <si>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</si>
  <si>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</si>
  <si>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</si>
  <si>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</si>
  <si>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</si>
  <si>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</si>
  <si>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</si>
  <si>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</si>
  <si>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</si>
  <si>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</si>
  <si>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</si>
  <si>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</si>
  <si>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</si>
  <si>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</si>
  <si>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</si>
  <si>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</si>
  <si>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</si>
  <si>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</si>
  <si>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</si>
  <si>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</si>
  <si>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</si>
  <si>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</si>
  <si>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</si>
  <si>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</si>
  <si>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</si>
  <si>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</si>
  <si>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</si>
  <si>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</si>
  <si>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</si>
  <si>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</si>
  <si>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</si>
  <si>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</si>
  <si>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</si>
  <si>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</si>
  <si>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</si>
  <si>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</si>
  <si>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</si>
  <si>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</si>
  <si>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</si>
  <si>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</si>
  <si>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</si>
  <si>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</si>
  <si>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</si>
  <si>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</si>
  <si>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</si>
  <si>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</si>
  <si>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</si>
  <si>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</si>
  <si>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</si>
  <si>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</si>
  <si>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</si>
  <si>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</si>
  <si>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</si>
  <si>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</si>
  <si>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</si>
  <si>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</si>
  <si>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</si>
  <si>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</si>
  <si>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</si>
  <si>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</si>
  <si>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</si>
  <si>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</si>
  <si>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</si>
  <si>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</si>
  <si>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</si>
  <si>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</si>
  <si>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</si>
  <si>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</si>
  <si>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</si>
  <si>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</si>
  <si>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</si>
  <si>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</si>
  <si>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</si>
  <si>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</si>
  <si>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</si>
  <si>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</si>
  <si>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</si>
  <si>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</si>
  <si>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</si>
  <si>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</si>
  <si>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</si>
  <si>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</si>
  <si>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</si>
  <si>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</si>
  <si>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</si>
  <si>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</si>
  <si>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</si>
  <si>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</si>
  <si>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</si>
  <si>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</si>
  <si>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</si>
  <si>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</si>
  <si>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</si>
  <si>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</si>
  <si>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</si>
  <si>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</si>
  <si>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</si>
  <si>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</si>
  <si>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</si>
  <si>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</si>
  <si>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</si>
  <si>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</si>
  <si>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</si>
  <si>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</si>
  <si>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</si>
  <si>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</si>
  <si>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</si>
  <si>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</si>
  <si>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</si>
  <si>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</si>
  <si>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</si>
  <si>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</si>
  <si>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</si>
  <si>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</si>
  <si>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</si>
  <si>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</si>
  <si>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</si>
  <si>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</si>
  <si>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</si>
  <si>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</si>
  <si>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</si>
  <si>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</si>
  <si>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</si>
  <si>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</si>
  <si>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</si>
  <si>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</si>
  <si>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</si>
  <si>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</si>
  <si>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</si>
  <si>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</si>
  <si>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</si>
  <si>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</si>
  <si>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</si>
  <si>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</si>
  <si>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</si>
  <si>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</si>
  <si>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</si>
  <si>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</si>
  <si>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</si>
  <si>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</si>
  <si>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</si>
  <si>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</si>
  <si>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</si>
  <si>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</si>
  <si>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</si>
  <si>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</si>
  <si>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</si>
  <si>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</si>
  <si>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</si>
  <si>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</si>
  <si>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</si>
  <si>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</si>
  <si>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</si>
  <si>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</si>
  <si>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</si>
  <si>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</si>
  <si>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</si>
  <si>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</si>
  <si>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</si>
  <si>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</si>
  <si>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</si>
  <si>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</si>
  <si>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</si>
  <si>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</si>
  <si>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</si>
  <si>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</si>
  <si>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</si>
  <si>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</si>
  <si>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</si>
  <si>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</si>
  <si>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</si>
  <si>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</si>
  <si>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</si>
  <si>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</si>
  <si>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</si>
  <si>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</si>
  <si>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</si>
  <si>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</si>
  <si>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</si>
  <si>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</si>
  <si>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</si>
  <si>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</si>
  <si>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</si>
  <si>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</si>
  <si>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</si>
  <si>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</si>
  <si>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</si>
  <si>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</si>
  <si>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</si>
  <si>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</si>
  <si>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</si>
  <si>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</si>
  <si>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</si>
  <si>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</si>
  <si>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</si>
  <si>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</si>
  <si>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</si>
  <si>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</si>
  <si>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</si>
  <si>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</si>
  <si>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</si>
  <si>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</si>
  <si>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</si>
  <si>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</si>
  <si>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</si>
  <si>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</si>
  <si>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</si>
  <si>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</si>
  <si>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</si>
  <si>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</si>
  <si>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</si>
  <si>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</si>
  <si>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</si>
  <si>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</si>
  <si>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</si>
  <si>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</si>
  <si>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</si>
  <si>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</si>
  <si>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</si>
  <si>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</si>
  <si>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</si>
  <si>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</si>
  <si>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</si>
  <si>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</si>
  <si>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</si>
  <si>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</si>
  <si>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</si>
  <si>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</si>
  <si>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</si>
  <si>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</si>
  <si>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</si>
  <si>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</si>
  <si>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</si>
  <si>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</si>
  <si>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</si>
  <si>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</si>
  <si>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</si>
  <si>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</si>
  <si>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</si>
  <si>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</si>
  <si>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</si>
  <si>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</si>
  <si>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</si>
  <si>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</si>
  <si>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</si>
  <si>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</si>
  <si>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</si>
  <si>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</si>
  <si>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</si>
  <si>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</si>
  <si>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</si>
  <si>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</si>
  <si>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</si>
  <si>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</si>
  <si>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</si>
  <si>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</si>
  <si>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</si>
  <si>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</si>
  <si>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</si>
  <si>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</si>
  <si>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</si>
  <si>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</si>
  <si>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</si>
  <si>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</si>
  <si>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</si>
  <si>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</si>
  <si>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</si>
  <si>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</si>
  <si>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</si>
  <si>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</si>
  <si>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</si>
  <si>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</si>
  <si>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</si>
  <si>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</si>
  <si>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</si>
  <si>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</si>
  <si>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</si>
  <si>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</si>
  <si>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</si>
  <si>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</si>
  <si>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</si>
  <si>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</si>
  <si>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</si>
  <si>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</si>
  <si>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</si>
  <si>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</si>
  <si>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</si>
  <si>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</si>
  <si>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</si>
  <si>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</si>
  <si>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</si>
  <si>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</si>
  <si>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</si>
  <si>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</si>
  <si>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</si>
  <si>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</si>
  <si>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</si>
  <si>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</si>
  <si>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</si>
  <si>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</si>
  <si>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</si>
  <si>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</si>
  <si>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</si>
  <si>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</si>
  <si>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</si>
  <si>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</si>
  <si>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</si>
  <si>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</si>
  <si>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</si>
  <si>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</si>
  <si>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</si>
  <si>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</si>
  <si>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</si>
  <si>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</si>
  <si>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</si>
  <si>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</si>
  <si>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</si>
  <si>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</si>
  <si>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</si>
  <si>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</si>
  <si>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</si>
  <si>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</si>
  <si>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</si>
  <si>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</si>
  <si>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</si>
  <si>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</si>
  <si>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</si>
  <si>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</si>
  <si>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</si>
  <si>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</si>
  <si>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</si>
  <si>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</si>
  <si>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</si>
  <si>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</si>
  <si>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</si>
  <si>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</si>
  <si>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</si>
  <si>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</si>
  <si>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</si>
  <si>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</si>
  <si>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</si>
  <si>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</si>
  <si>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</si>
  <si>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</si>
  <si>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</si>
  <si>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</si>
  <si>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</si>
  <si>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</si>
  <si>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</si>
  <si>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</si>
  <si>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</si>
  <si>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</si>
  <si>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</si>
  <si>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</si>
  <si>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</si>
  <si>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</si>
  <si>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</si>
  <si>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</si>
  <si>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</si>
  <si>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</si>
  <si>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</si>
  <si>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</si>
  <si>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</si>
  <si>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</si>
  <si>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</si>
  <si>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</si>
  <si>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</si>
  <si>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</si>
  <si>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</si>
  <si>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</si>
  <si>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</si>
  <si>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</si>
  <si>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</si>
  <si>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</si>
  <si>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</si>
  <si>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</si>
  <si>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</si>
  <si>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</si>
  <si>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</si>
  <si>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</si>
  <si>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</si>
  <si>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</si>
  <si>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</si>
  <si>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</si>
  <si>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</si>
  <si>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</si>
  <si>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</si>
  <si>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</si>
  <si>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</si>
  <si>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</si>
  <si>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</si>
  <si>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</si>
  <si>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</si>
  <si>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</si>
  <si>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</si>
  <si>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</si>
  <si>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</si>
  <si>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</si>
  <si>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</si>
  <si>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</si>
  <si>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</si>
  <si>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</si>
  <si>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</si>
  <si>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</si>
  <si>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</si>
  <si>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</si>
  <si>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</si>
  <si>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</si>
  <si>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</si>
  <si>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</si>
  <si>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</si>
  <si>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</si>
  <si>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</si>
  <si>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</si>
  <si>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</si>
  <si>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</si>
  <si>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</si>
  <si>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</si>
  <si>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</si>
  <si>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</si>
  <si>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</si>
  <si>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</si>
  <si>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</si>
  <si>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</si>
  <si>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</si>
  <si>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</si>
  <si>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</si>
  <si>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</si>
  <si>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</si>
  <si>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</si>
  <si>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</si>
  <si>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</si>
  <si>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</si>
  <si>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</si>
  <si>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</si>
  <si>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</si>
  <si>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</si>
  <si>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</si>
  <si>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</si>
  <si>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</si>
  <si>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</si>
  <si>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</si>
  <si>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</si>
  <si>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</si>
  <si>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</si>
  <si>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</si>
  <si>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</si>
  <si>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</si>
  <si>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</si>
  <si>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</si>
  <si>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</si>
  <si>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</si>
  <si>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</si>
  <si>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</si>
  <si>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</si>
  <si>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</si>
  <si>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</si>
  <si>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</si>
  <si>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</si>
  <si>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</si>
  <si>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</si>
  <si>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</si>
  <si>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</si>
  <si>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</si>
  <si>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</si>
  <si>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</si>
  <si>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</si>
  <si>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</si>
  <si>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</si>
  <si>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</si>
  <si>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</si>
  <si>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</si>
  <si>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</si>
  <si>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</si>
  <si>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</si>
  <si>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</si>
  <si>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</si>
  <si>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</si>
  <si>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</si>
  <si>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</si>
  <si>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</si>
  <si>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</si>
  <si>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</si>
  <si>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</si>
  <si>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</si>
  <si>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</si>
  <si>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</si>
  <si>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</si>
  <si>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</si>
  <si>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</si>
  <si>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</si>
  <si>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</si>
  <si>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</si>
  <si>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</si>
  <si>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</si>
  <si>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</si>
  <si>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</si>
  <si>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</si>
  <si>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</si>
  <si>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</si>
  <si>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</si>
  <si>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</si>
  <si>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</si>
  <si>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</si>
  <si>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</si>
  <si>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</si>
  <si>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</si>
  <si>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</si>
  <si>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</si>
  <si>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</si>
  <si>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</si>
  <si>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</si>
  <si>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</si>
  <si>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</si>
  <si>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</si>
  <si>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</si>
  <si>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</si>
  <si>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</si>
  <si>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</si>
  <si>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</si>
  <si>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</si>
  <si>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</si>
  <si>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</si>
  <si>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</si>
  <si>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</si>
  <si>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</si>
  <si>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</si>
  <si>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</si>
  <si>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</si>
  <si>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</si>
  <si>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</si>
  <si>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</si>
  <si>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</si>
  <si>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</si>
  <si>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</si>
  <si>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</si>
  <si>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</si>
  <si>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</si>
  <si>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</si>
  <si>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</si>
  <si>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</si>
  <si>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</si>
  <si>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</si>
  <si>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</si>
  <si>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</si>
  <si>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</si>
  <si>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</si>
  <si>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</si>
  <si>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</si>
  <si>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</si>
  <si>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</si>
  <si>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</si>
  <si>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</si>
  <si>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</si>
  <si>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</si>
  <si>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</si>
  <si>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</si>
  <si>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</si>
  <si>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</si>
  <si>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</si>
  <si>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</si>
  <si>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</si>
  <si>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</si>
  <si>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</si>
  <si>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</si>
  <si>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</si>
  <si>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</si>
  <si>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</si>
  <si>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</si>
  <si>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</si>
  <si>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</si>
  <si>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</si>
  <si>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</si>
  <si>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</si>
  <si>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</si>
  <si>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</si>
  <si>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</si>
  <si>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</si>
  <si>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</si>
  <si>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</si>
  <si>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</si>
  <si>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</si>
  <si>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</si>
  <si>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</si>
  <si>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</si>
  <si>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</si>
  <si>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</si>
  <si>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</si>
  <si>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</si>
  <si>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</si>
  <si>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</si>
  <si>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</si>
  <si>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</si>
  <si>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</si>
  <si>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</si>
  <si>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</si>
  <si>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</si>
  <si>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</si>
  <si>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</si>
  <si>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</si>
  <si>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</si>
  <si>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</si>
  <si>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</si>
  <si>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</si>
  <si>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</si>
  <si>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</si>
  <si>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</si>
  <si>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</si>
  <si>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</si>
  <si>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</si>
  <si>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</si>
  <si>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</si>
  <si>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</si>
  <si>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</si>
  <si>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</si>
  <si>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</si>
  <si>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</si>
  <si>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</si>
  <si>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</si>
  <si>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</si>
  <si>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</si>
  <si>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</si>
  <si>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</si>
  <si>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</si>
  <si>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</si>
  <si>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</si>
  <si>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</si>
  <si>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</si>
  <si>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</si>
  <si>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</si>
  <si>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</si>
  <si>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</si>
  <si>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</si>
  <si>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</si>
  <si>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</si>
  <si>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</si>
  <si>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</si>
  <si>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</si>
  <si>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</si>
  <si>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</si>
  <si>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</si>
  <si>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</si>
  <si>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</si>
  <si>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</si>
  <si>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</si>
  <si>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</si>
  <si>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</si>
  <si>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</si>
  <si>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</si>
  <si>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</si>
  <si>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</si>
  <si>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</si>
  <si>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</si>
  <si>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</si>
  <si>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</si>
  <si>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</si>
  <si>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</si>
  <si>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</si>
  <si>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</si>
  <si>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</si>
  <si>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</si>
  <si>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</si>
  <si>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</si>
  <si>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</si>
  <si>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</si>
  <si>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</si>
  <si>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</si>
  <si>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</si>
  <si>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</si>
  <si>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</si>
  <si>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</si>
  <si>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</si>
  <si>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</si>
  <si>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</si>
  <si>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</si>
  <si>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</si>
  <si>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</si>
  <si>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</si>
  <si>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</si>
  <si>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</si>
  <si>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</si>
  <si>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</si>
  <si>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</si>
  <si>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</si>
  <si>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</si>
  <si>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</si>
  <si>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</si>
  <si>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</si>
  <si>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</si>
  <si>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</si>
  <si>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</si>
  <si>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</si>
  <si>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</si>
  <si>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</si>
  <si>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</si>
  <si>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</si>
  <si>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</si>
  <si>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</si>
  <si>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</si>
  <si>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</si>
  <si>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</si>
  <si>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</si>
  <si>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</si>
  <si>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</si>
  <si>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</si>
  <si>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</si>
  <si>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</si>
  <si>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</si>
  <si>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</si>
  <si>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</si>
  <si>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</si>
  <si>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</si>
  <si>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</si>
  <si>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</si>
  <si>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</si>
  <si>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</si>
  <si>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</si>
  <si>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</si>
  <si>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</si>
  <si>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</si>
  <si>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</si>
  <si>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</si>
  <si>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</si>
  <si>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</si>
  <si>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</si>
  <si>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</si>
  <si>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</si>
  <si>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</si>
  <si>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</si>
  <si>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</si>
  <si>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</si>
  <si>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</si>
  <si>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</si>
  <si>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</si>
  <si>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</si>
  <si>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</si>
  <si>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</si>
  <si>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</si>
  <si>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</si>
  <si>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</si>
  <si>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</si>
  <si>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</si>
  <si>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</si>
  <si>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</si>
  <si>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</si>
  <si>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</si>
  <si>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</si>
  <si>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</si>
  <si>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</si>
  <si>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</si>
  <si>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</si>
  <si>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</si>
  <si>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</si>
  <si>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</si>
  <si>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</si>
  <si>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</si>
  <si>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</si>
  <si>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</si>
  <si>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</si>
  <si>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</si>
  <si>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</si>
  <si>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</si>
  <si>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</si>
  <si>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</si>
  <si>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</si>
  <si>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</si>
  <si>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</si>
  <si>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</si>
  <si>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</si>
  <si>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</si>
  <si>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</si>
  <si>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</si>
  <si>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</si>
  <si>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</si>
  <si>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</si>
  <si>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</si>
  <si>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</si>
  <si>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</si>
  <si>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</si>
  <si>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</si>
  <si>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</si>
  <si>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</si>
  <si>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</si>
  <si>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</si>
  <si>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</si>
  <si>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</si>
  <si>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</si>
  <si>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</si>
  <si>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</si>
  <si>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</si>
  <si>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</si>
  <si>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</si>
  <si>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</si>
  <si>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</si>
  <si>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</si>
  <si>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</si>
  <si>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</si>
  <si>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</si>
  <si>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</si>
  <si>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</si>
  <si>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</si>
  <si>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</si>
  <si>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</si>
  <si>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</si>
  <si>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</si>
  <si>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</si>
  <si>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</si>
  <si>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</si>
  <si>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</si>
  <si>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</si>
  <si>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</si>
  <si>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</si>
  <si>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</si>
  <si>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</si>
  <si>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</si>
  <si>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</si>
  <si>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</si>
  <si>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</si>
  <si>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</si>
  <si>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</si>
  <si>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</si>
  <si>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</si>
  <si>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</si>
  <si>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</si>
  <si>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</si>
  <si>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</si>
  <si>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</si>
  <si>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</si>
  <si>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</si>
  <si>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</si>
  <si>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</si>
  <si>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</si>
  <si>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</si>
  <si>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</si>
  <si>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</si>
  <si>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</si>
  <si>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</si>
  <si>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</si>
  <si>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</si>
  <si>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</si>
  <si>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</si>
  <si>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</si>
  <si>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</si>
  <si>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</si>
  <si>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</si>
  <si>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</si>
  <si>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</si>
  <si>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</si>
  <si>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</si>
  <si>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</si>
  <si>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</si>
  <si>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</si>
  <si>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</si>
  <si>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</si>
  <si>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</si>
  <si>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</si>
  <si>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</si>
  <si>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</si>
  <si>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</si>
  <si>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</si>
  <si>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</si>
  <si>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</si>
  <si>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</si>
  <si>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</si>
  <si>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</si>
  <si>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</si>
  <si>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</si>
  <si>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</si>
  <si>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</si>
  <si>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</si>
  <si>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</si>
  <si>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</si>
  <si>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</si>
  <si>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</si>
  <si>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</si>
  <si>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</si>
  <si>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</si>
  <si>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</si>
  <si>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</si>
  <si>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</si>
  <si>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</si>
  <si>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</si>
  <si>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</si>
  <si>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</si>
  <si>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</si>
  <si>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</si>
  <si>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</si>
  <si>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</si>
  <si>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</si>
  <si>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</si>
  <si>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</si>
  <si>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</si>
  <si>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</si>
  <si>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</si>
  <si>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</si>
  <si>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</si>
  <si>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</si>
  <si>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</si>
  <si>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</si>
  <si>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</si>
  <si>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</si>
  <si>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</si>
  <si>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</si>
  <si>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</si>
  <si>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</si>
  <si>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</si>
  <si>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</si>
  <si>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</si>
  <si>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</si>
  <si>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</si>
  <si>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</si>
  <si>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</si>
  <si>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</si>
  <si>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</si>
  <si>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</si>
  <si>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</si>
  <si>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</si>
  <si>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</si>
  <si>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</si>
  <si>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</si>
  <si>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</si>
  <si>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</si>
  <si>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</si>
  <si>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</si>
  <si>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</si>
  <si>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</si>
  <si>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</si>
  <si>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</si>
  <si>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</si>
  <si>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</si>
  <si>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</si>
  <si>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</si>
  <si>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</si>
  <si>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</si>
  <si>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</si>
  <si>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</si>
  <si>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</si>
  <si>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</si>
  <si>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</si>
  <si>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</si>
  <si>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</si>
  <si>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</si>
  <si>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</si>
  <si>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</si>
  <si>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</si>
  <si>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</si>
  <si>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</si>
  <si>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</si>
  <si>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</si>
  <si>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</si>
  <si>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</si>
  <si>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</si>
  <si>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</si>
  <si>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</si>
  <si>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</si>
  <si>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</si>
  <si>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</si>
  <si>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</si>
  <si>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</si>
  <si>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</si>
  <si>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</si>
  <si>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</si>
  <si>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</si>
  <si>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</si>
  <si>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</si>
  <si>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</si>
  <si>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</si>
  <si>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</si>
  <si>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</si>
  <si>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</si>
  <si>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</si>
  <si>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</si>
  <si>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</si>
  <si>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</si>
  <si>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</si>
  <si>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</si>
  <si>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</si>
  <si>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</si>
  <si>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</si>
  <si>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</si>
  <si>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</si>
  <si>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</si>
  <si>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</si>
  <si>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</si>
  <si>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</si>
  <si>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</si>
  <si>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</si>
  <si>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</si>
  <si>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</si>
  <si>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</si>
  <si>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</si>
  <si>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</si>
  <si>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</si>
  <si>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</si>
  <si>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</si>
  <si>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</si>
  <si>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</si>
  <si>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</si>
  <si>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</si>
  <si>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</si>
  <si>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</si>
  <si>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</si>
  <si>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</si>
  <si>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</si>
  <si>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</si>
  <si>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</si>
  <si>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</si>
  <si>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</si>
  <si>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</si>
  <si>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</si>
  <si>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</si>
  <si>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</si>
  <si>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</si>
  <si>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</si>
  <si>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</si>
  <si>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</si>
  <si>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</si>
  <si>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</si>
  <si>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</si>
  <si>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</si>
  <si>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</si>
  <si>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</si>
  <si>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</si>
  <si>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</si>
  <si>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</si>
  <si>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</si>
  <si>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</si>
  <si>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</si>
  <si>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</si>
  <si>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</si>
  <si>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</si>
  <si>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</si>
  <si>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</si>
  <si>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</si>
  <si>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</si>
  <si>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</si>
  <si>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</si>
  <si>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</si>
  <si>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</si>
  <si>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</si>
  <si>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</si>
  <si>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</si>
  <si>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</si>
  <si>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</si>
  <si>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</si>
  <si>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</si>
  <si>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</si>
  <si>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</si>
  <si>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</si>
  <si>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</si>
  <si>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</si>
  <si>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</si>
  <si>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</si>
  <si>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</si>
  <si>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</si>
  <si>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</si>
  <si>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</si>
  <si>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</si>
  <si>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</si>
  <si>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</si>
  <si>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</si>
  <si>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</si>
  <si>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</si>
  <si>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</si>
  <si>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</si>
  <si>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</si>
  <si>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</si>
  <si>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</si>
  <si>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</si>
  <si>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</si>
  <si>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</si>
  <si>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</si>
  <si>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</si>
  <si>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</si>
  <si>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</si>
  <si>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</si>
  <si>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</si>
  <si>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</si>
  <si>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</si>
  <si>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</si>
  <si>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</si>
  <si>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</si>
  <si>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</si>
  <si>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</si>
  <si>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</si>
  <si>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</si>
  <si>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</si>
  <si>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</si>
  <si>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</si>
  <si>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</si>
  <si>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</si>
  <si>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</si>
  <si>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</si>
  <si>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</si>
  <si>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</si>
  <si>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</si>
  <si>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</si>
  <si>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</si>
  <si>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</si>
  <si>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</si>
  <si>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</si>
  <si>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</si>
  <si>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</si>
  <si>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</si>
  <si>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</si>
  <si>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</si>
  <si>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</si>
  <si>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</si>
  <si>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</si>
  <si>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</si>
  <si>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</si>
  <si>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</si>
  <si>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</si>
  <si>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</si>
  <si>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</si>
  <si>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</si>
  <si>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</si>
  <si>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</si>
  <si>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</si>
  <si>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</si>
  <si>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</si>
  <si>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</si>
  <si>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</si>
  <si>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</si>
  <si>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</si>
  <si>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</si>
  <si>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</si>
  <si>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</si>
  <si>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</si>
  <si>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</si>
  <si>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</si>
  <si>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</si>
  <si>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</si>
  <si>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</si>
  <si>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</si>
  <si>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</si>
  <si>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</si>
  <si>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</si>
  <si>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</si>
  <si>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</si>
  <si>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</si>
  <si>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</si>
  <si>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</si>
  <si>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</si>
  <si>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</si>
  <si>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</si>
  <si>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</si>
  <si>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</si>
  <si>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</si>
  <si>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</si>
  <si>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</si>
  <si>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</si>
  <si>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</si>
  <si>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</si>
  <si>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</si>
  <si>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</si>
  <si>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</si>
  <si>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</si>
  <si>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</si>
  <si>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</si>
  <si>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</si>
  <si>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</si>
  <si>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</si>
  <si>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</si>
  <si>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</si>
  <si>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</si>
  <si>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</si>
  <si>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</si>
  <si>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</si>
  <si>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</si>
  <si>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</si>
  <si>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</si>
  <si>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</si>
  <si>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</si>
  <si>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</si>
  <si>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</si>
  <si>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</si>
  <si>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</si>
  <si>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</si>
  <si>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</si>
  <si>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</si>
  <si>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</si>
  <si>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</si>
  <si>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</si>
  <si>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</si>
  <si>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</si>
  <si>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</si>
  <si>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</si>
  <si>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</si>
  <si>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</si>
  <si>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</si>
  <si>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</si>
  <si>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</si>
  <si>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</si>
  <si>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</si>
  <si>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</si>
  <si>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</si>
  <si>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</si>
  <si>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</si>
  <si>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</si>
  <si>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</si>
  <si>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</si>
  <si>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</si>
  <si>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</si>
  <si>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</si>
  <si>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</si>
  <si>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</si>
  <si>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</si>
  <si>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</si>
  <si>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</si>
  <si>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</si>
  <si>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</si>
  <si>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</si>
  <si>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</si>
  <si>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</si>
  <si>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</si>
  <si>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</si>
  <si>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</si>
  <si>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</si>
  <si>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</si>
  <si>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</si>
  <si>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</si>
  <si>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</si>
  <si>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</si>
  <si>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</si>
  <si>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</si>
  <si>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</si>
  <si>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</si>
  <si>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</si>
  <si>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</si>
  <si>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</si>
  <si>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</si>
  <si>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</si>
  <si>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</si>
  <si>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</si>
  <si>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</si>
  <si>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</si>
  <si>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</si>
  <si>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</si>
  <si>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</si>
  <si>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</si>
  <si>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</si>
  <si>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</si>
  <si>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</si>
  <si>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</si>
  <si>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</si>
  <si>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</si>
  <si>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</si>
  <si>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</si>
  <si>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</si>
  <si>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</si>
  <si>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</si>
  <si>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</si>
  <si>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</si>
  <si>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</si>
  <si>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</si>
  <si>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</si>
  <si>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</si>
  <si>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</si>
  <si>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</si>
  <si>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</si>
  <si>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</si>
  <si>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</si>
  <si>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</si>
  <si>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</si>
  <si>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</si>
  <si>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</si>
  <si>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</si>
  <si>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</si>
  <si>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</si>
  <si>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</si>
  <si>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</si>
  <si>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</si>
  <si>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</si>
  <si>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</si>
  <si>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</si>
  <si>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</si>
  <si>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</si>
  <si>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</si>
  <si>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</si>
  <si>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</si>
  <si>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</si>
  <si>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</si>
  <si>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</si>
  <si>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</si>
  <si>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</si>
  <si>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</si>
  <si>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</si>
  <si>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</si>
  <si>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</si>
  <si>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</si>
  <si>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</si>
  <si>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</si>
  <si>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</si>
  <si>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</si>
  <si>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</si>
  <si>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</si>
  <si>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</si>
  <si>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</si>
  <si>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</si>
  <si>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</si>
  <si>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</si>
  <si>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</si>
  <si>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</si>
  <si>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</si>
  <si>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</si>
  <si>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</si>
  <si>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</si>
  <si>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</si>
  <si>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</si>
  <si>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</si>
  <si>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</si>
  <si>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</si>
  <si>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</si>
  <si>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</si>
  <si>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</si>
  <si>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</si>
  <si>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</si>
  <si>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</si>
  <si>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</si>
  <si>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</si>
  <si>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</si>
  <si>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</si>
  <si>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</si>
  <si>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</si>
  <si>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</si>
  <si>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</si>
  <si>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</si>
  <si>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</si>
  <si>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</si>
  <si>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</si>
  <si>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</si>
  <si>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</si>
  <si>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</si>
  <si>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</si>
  <si>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</si>
  <si>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</si>
  <si>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</si>
  <si>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</si>
  <si>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</si>
  <si>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</si>
  <si>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</si>
  <si>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</si>
  <si>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</si>
  <si>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</si>
  <si>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</si>
  <si>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</si>
  <si>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</si>
  <si>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</si>
  <si>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</si>
  <si>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</si>
  <si>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</si>
  <si>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</si>
  <si>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</si>
  <si>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</si>
  <si>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</si>
  <si>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</si>
  <si>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</si>
  <si>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</si>
  <si>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</si>
  <si>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</si>
  <si>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</si>
  <si>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</si>
  <si>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</si>
  <si>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</si>
  <si>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</si>
  <si>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</si>
  <si>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</si>
  <si>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</si>
  <si>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</si>
  <si>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</si>
  <si>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</si>
  <si>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</si>
  <si>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</si>
  <si>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</si>
  <si>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</si>
  <si>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</si>
  <si>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</si>
  <si>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</si>
  <si>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</si>
  <si>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</si>
  <si>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</si>
  <si>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</si>
  <si>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</si>
  <si>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</si>
  <si>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</si>
  <si>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</si>
  <si>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</si>
  <si>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</si>
  <si>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</si>
  <si>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</si>
  <si>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</si>
  <si>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</si>
  <si>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</si>
  <si>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</si>
  <si>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</si>
  <si>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</si>
  <si>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</si>
  <si>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</si>
  <si>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</si>
  <si>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</si>
  <si>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</si>
  <si>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</si>
  <si>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</si>
  <si>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</si>
  <si>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</si>
  <si>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</si>
  <si>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</si>
  <si>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</si>
  <si>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</si>
  <si>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</si>
  <si>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</si>
  <si>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</si>
  <si>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</si>
  <si>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</si>
  <si>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</si>
  <si>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</si>
  <si>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</si>
  <si>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</si>
  <si>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</si>
  <si>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</si>
  <si>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</si>
  <si>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</si>
  <si>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</si>
  <si>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</si>
  <si>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</si>
  <si>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</si>
  <si>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</si>
  <si>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</si>
  <si>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</si>
  <si>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</si>
  <si>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</si>
  <si>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</si>
  <si>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</si>
  <si>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</si>
  <si>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</si>
  <si>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</si>
  <si>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</si>
  <si>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</si>
  <si>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</si>
  <si>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</si>
  <si>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</si>
  <si>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</si>
  <si>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</si>
  <si>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</si>
  <si>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</si>
  <si>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</si>
  <si>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</si>
  <si>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</si>
  <si>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</si>
  <si>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</si>
  <si>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</si>
  <si>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</si>
  <si>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</si>
  <si>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</si>
  <si>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</si>
  <si>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</si>
  <si>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</si>
  <si>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</si>
  <si>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</si>
  <si>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</si>
  <si>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</si>
  <si>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</si>
  <si>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</si>
  <si>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</si>
  <si>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</si>
  <si>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</si>
  <si>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</si>
  <si>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</si>
  <si>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</si>
  <si>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</si>
  <si>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</si>
  <si>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</si>
  <si>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</si>
  <si>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</si>
  <si>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</si>
  <si>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</si>
  <si>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</si>
  <si>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</si>
  <si>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</si>
  <si>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</si>
  <si>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</si>
  <si>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</si>
  <si>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</si>
  <si>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</si>
  <si>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</si>
  <si>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</si>
  <si>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</si>
  <si>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</si>
  <si>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</si>
  <si>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</si>
  <si>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</si>
  <si>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</si>
  <si>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</si>
  <si>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</si>
  <si>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</si>
  <si>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</si>
  <si>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</si>
  <si>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</si>
  <si>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</si>
  <si>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</si>
  <si>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</si>
  <si>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</si>
  <si>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</si>
  <si>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</si>
  <si>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</si>
  <si>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</si>
  <si>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</si>
  <si>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</si>
  <si>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</si>
  <si>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</si>
  <si>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</si>
  <si>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</si>
  <si>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</si>
  <si>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</si>
  <si>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</si>
  <si>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</si>
  <si>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</si>
  <si>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</si>
  <si>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</si>
  <si>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</si>
  <si>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</si>
  <si>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</si>
  <si>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</si>
  <si>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</si>
  <si>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</si>
  <si>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</si>
  <si>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</si>
  <si>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</si>
  <si>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</si>
  <si>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</si>
  <si>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</si>
  <si>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</si>
  <si>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</si>
  <si>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</si>
  <si>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</si>
  <si>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</si>
  <si>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</si>
  <si>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</si>
  <si>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</si>
  <si>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</si>
  <si>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</si>
  <si>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</si>
  <si>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</si>
  <si>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</si>
  <si>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</si>
  <si>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</si>
  <si>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</si>
  <si>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</si>
  <si>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</si>
  <si>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</si>
  <si>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</si>
  <si>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</si>
  <si>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</si>
  <si>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</si>
  <si>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</si>
  <si>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</si>
  <si>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</si>
  <si>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</si>
  <si>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</si>
  <si>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</si>
  <si>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</si>
  <si>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</si>
  <si>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</si>
  <si>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</si>
  <si>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</si>
  <si>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</si>
  <si>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</si>
  <si>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</si>
  <si>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</si>
  <si>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</si>
  <si>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</si>
  <si>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</si>
  <si>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</si>
  <si>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</si>
  <si>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</si>
  <si>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</si>
  <si>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</si>
  <si>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</si>
  <si>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</si>
  <si>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</si>
  <si>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</si>
  <si>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</si>
  <si>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</si>
  <si>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</si>
  <si>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</si>
  <si>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</si>
  <si>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</si>
  <si>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</si>
  <si>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</si>
  <si>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</si>
  <si>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</si>
  <si>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</si>
  <si>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</si>
  <si>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</si>
  <si>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</si>
  <si>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</si>
  <si>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</si>
  <si>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</si>
  <si>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</si>
  <si>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</si>
  <si>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</si>
  <si>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</si>
  <si>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</si>
  <si>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</si>
  <si>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</si>
  <si>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</si>
  <si>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</si>
  <si>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</si>
  <si>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</si>
  <si>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</si>
  <si>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</si>
  <si>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</si>
  <si>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</si>
  <si>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</si>
  <si>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</si>
  <si>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</si>
  <si>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</si>
  <si>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</si>
  <si>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</si>
  <si>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</si>
  <si>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</si>
  <si>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</si>
  <si>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</si>
  <si>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</si>
  <si>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</si>
  <si>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</si>
  <si>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</si>
  <si>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</si>
  <si>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</si>
  <si>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</si>
  <si>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</si>
  <si>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</si>
  <si>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</si>
  <si>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</si>
  <si>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</si>
  <si>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</si>
  <si>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</si>
  <si>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</si>
  <si>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</si>
  <si>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</si>
  <si>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</si>
  <si>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</si>
  <si>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</si>
  <si>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</si>
  <si>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</si>
  <si>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</si>
  <si>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</si>
  <si>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</si>
  <si>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</si>
  <si>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</si>
  <si>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</si>
  <si>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</si>
  <si>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</si>
  <si>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</si>
  <si>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</si>
  <si>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</si>
  <si>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</si>
  <si>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</si>
  <si>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</si>
  <si>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</si>
  <si>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</si>
  <si>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</si>
  <si>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</si>
  <si>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</si>
  <si>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</si>
  <si>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</si>
  <si>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</si>
  <si>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</si>
  <si>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</si>
  <si>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</si>
  <si>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</si>
  <si>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</si>
  <si>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</si>
  <si>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</si>
  <si>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</si>
  <si>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</si>
  <si>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</si>
  <si>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</si>
  <si>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</si>
  <si>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</si>
  <si>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</si>
  <si>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</si>
  <si>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</si>
  <si>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</si>
  <si>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</si>
  <si>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</si>
  <si>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</si>
  <si>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</si>
  <si>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</si>
  <si>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</si>
  <si>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</si>
  <si>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</si>
  <si>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</si>
  <si>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</si>
  <si>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</si>
  <si>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</si>
  <si>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</si>
  <si>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</si>
  <si>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</si>
  <si>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</si>
  <si>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</si>
  <si>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</si>
  <si>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</si>
  <si>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</si>
  <si>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</si>
  <si>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</si>
  <si>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</si>
  <si>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</si>
  <si>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</si>
  <si>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</si>
  <si>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</si>
  <si>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</si>
  <si>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</si>
  <si>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</si>
  <si>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</si>
  <si>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</si>
  <si>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</si>
  <si>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</si>
  <si>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</si>
  <si>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</si>
  <si>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</si>
  <si>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</si>
  <si>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</si>
  <si>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</si>
  <si>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</si>
  <si>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</si>
  <si>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</si>
  <si>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</si>
  <si>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</si>
  <si>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</si>
  <si>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</si>
  <si>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</si>
  <si>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</si>
  <si>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</si>
  <si>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</si>
  <si>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</si>
  <si>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</si>
  <si>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</si>
  <si>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</si>
  <si>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</si>
  <si>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</si>
  <si>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</si>
  <si>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</si>
  <si>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</si>
  <si>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</si>
  <si>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</si>
  <si>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</si>
  <si>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</si>
  <si>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</si>
  <si>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</si>
  <si>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</si>
  <si>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</si>
  <si>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</si>
  <si>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</si>
  <si>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</si>
  <si>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</si>
  <si>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</si>
  <si>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</si>
  <si>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</si>
  <si>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</si>
  <si>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</si>
  <si>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</si>
  <si>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</si>
  <si>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</si>
  <si>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</si>
  <si>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</si>
  <si>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</si>
  <si>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</si>
  <si>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</si>
  <si>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</si>
  <si>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</si>
  <si>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</si>
  <si>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</si>
  <si>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</si>
  <si>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</si>
  <si>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</si>
  <si>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</si>
  <si>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</si>
  <si>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</si>
  <si>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</si>
  <si>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</si>
  <si>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</si>
  <si>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</si>
  <si>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</si>
  <si>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</si>
  <si>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</si>
  <si>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</si>
  <si>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</si>
  <si>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</si>
  <si>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</si>
  <si>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</si>
  <si>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</si>
  <si>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</si>
  <si>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</si>
  <si>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</si>
  <si>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</si>
  <si>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</si>
  <si>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</si>
  <si>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</si>
  <si>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</si>
  <si>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</si>
  <si>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</si>
  <si>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</si>
  <si>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</si>
  <si>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</si>
  <si>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</si>
  <si>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</si>
  <si>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</si>
  <si>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</si>
  <si>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</si>
  <si>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</si>
  <si>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</si>
  <si>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</si>
  <si>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</si>
  <si>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</si>
  <si>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</si>
  <si>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</si>
  <si>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</si>
  <si>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</si>
  <si>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</si>
  <si>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</si>
  <si>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</si>
  <si>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</si>
  <si>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</si>
  <si>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</si>
  <si>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</si>
  <si>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</si>
  <si>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</si>
  <si>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</si>
  <si>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</si>
  <si>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</si>
  <si>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</si>
  <si>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</si>
  <si>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</si>
  <si>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</si>
  <si>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</si>
  <si>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</si>
  <si>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</si>
  <si>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</si>
  <si>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</si>
  <si>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</si>
  <si>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</si>
  <si>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</si>
  <si>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</si>
  <si>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</si>
  <si>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</si>
  <si>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</si>
  <si>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</si>
  <si>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</si>
  <si>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</si>
  <si>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</si>
  <si>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</si>
  <si>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</si>
  <si>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</si>
  <si>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</si>
  <si>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</si>
  <si>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</si>
  <si>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</si>
  <si>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</si>
  <si>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</si>
  <si>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</si>
  <si>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</si>
  <si>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</si>
  <si>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</si>
  <si>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</si>
  <si>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</si>
  <si>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</si>
  <si>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</si>
  <si>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</si>
  <si>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</si>
  <si>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</si>
  <si>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</si>
  <si>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</si>
  <si>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</si>
  <si>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</si>
  <si>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</si>
  <si>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</si>
  <si>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</si>
  <si>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</si>
  <si>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</si>
  <si>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</si>
  <si>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</si>
  <si>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</si>
  <si>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</si>
  <si>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</si>
  <si>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</si>
  <si>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</si>
  <si>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</si>
  <si>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</si>
  <si>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</si>
  <si>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</si>
  <si>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</si>
  <si>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</si>
  <si>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</si>
  <si>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</si>
  <si>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</si>
  <si>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</si>
  <si>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</si>
  <si>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</si>
  <si>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</si>
  <si>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</si>
  <si>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</si>
  <si>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</si>
  <si>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</si>
  <si>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</si>
  <si>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</si>
  <si>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</si>
  <si>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</si>
  <si>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</si>
  <si>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</si>
  <si>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</si>
  <si>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</si>
  <si>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</si>
  <si>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</si>
  <si>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</si>
  <si>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</si>
  <si>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</si>
  <si>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</si>
  <si>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</si>
  <si>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</si>
  <si>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</si>
  <si>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</si>
  <si>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</si>
  <si>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</si>
  <si>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</si>
  <si>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</si>
  <si>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</si>
  <si>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</si>
  <si>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</si>
  <si>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</si>
  <si>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</si>
  <si>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</si>
  <si>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</si>
  <si>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</si>
  <si>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</si>
  <si>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</si>
  <si>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</si>
  <si>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</si>
  <si>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</si>
  <si>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</si>
  <si>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</si>
  <si>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</si>
  <si>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</si>
  <si>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</si>
  <si>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</si>
  <si>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</si>
  <si>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</si>
  <si>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</si>
  <si>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</si>
  <si>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</si>
  <si>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</si>
  <si>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</si>
  <si>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</si>
  <si>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</si>
  <si>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</si>
  <si>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</si>
  <si>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</si>
  <si>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</si>
  <si>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</si>
  <si>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</si>
  <si>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</si>
  <si>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</si>
  <si>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</si>
  <si>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</si>
  <si>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</si>
  <si>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</si>
  <si>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</si>
  <si>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</si>
  <si>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</si>
  <si>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</si>
  <si>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</si>
  <si>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</si>
  <si>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</si>
  <si>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</si>
  <si>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</si>
  <si>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</si>
  <si>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</si>
  <si>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</si>
  <si>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</si>
  <si>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</si>
  <si>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</si>
  <si>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</si>
  <si>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</si>
  <si>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</si>
  <si>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</si>
  <si>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</si>
  <si>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</si>
  <si>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</si>
  <si>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</si>
  <si>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</si>
  <si>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</si>
  <si>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</si>
  <si>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</si>
  <si>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</si>
  <si>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</si>
  <si>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</si>
  <si>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</si>
  <si>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</si>
  <si>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</si>
  <si>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</si>
  <si>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</si>
  <si>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</si>
  <si>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</si>
  <si>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</si>
  <si>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</si>
  <si>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</si>
  <si>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</si>
  <si>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</si>
  <si>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</si>
  <si>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</si>
  <si>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</si>
  <si>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</si>
  <si>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</si>
  <si>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</si>
  <si>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</si>
  <si>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</si>
  <si>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</si>
  <si>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</si>
  <si>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</si>
  <si>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</si>
  <si>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</si>
  <si>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</si>
  <si>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</si>
  <si>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</si>
  <si>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</si>
  <si>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</si>
  <si>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</si>
  <si>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</si>
  <si>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</si>
  <si>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</si>
  <si>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</si>
  <si>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</si>
  <si>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</si>
  <si>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</si>
  <si>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</si>
  <si>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</si>
  <si>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</si>
  <si>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</si>
  <si>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</si>
  <si>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</si>
  <si>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</si>
  <si>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</si>
  <si>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</si>
  <si>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</si>
  <si>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</si>
  <si>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</si>
  <si>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</si>
  <si>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</si>
  <si>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</si>
  <si>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</si>
  <si>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</si>
  <si>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</si>
  <si>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</si>
  <si>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</si>
  <si>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</si>
  <si>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</si>
  <si>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</si>
  <si>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</si>
  <si>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</si>
  <si>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</si>
  <si>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</si>
  <si>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</si>
  <si>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</si>
  <si>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</si>
  <si>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</si>
  <si>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</si>
  <si>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</si>
  <si>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</si>
  <si>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</si>
  <si>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</si>
  <si>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</si>
  <si>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</si>
  <si>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</si>
  <si>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</si>
  <si>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</si>
  <si>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</si>
  <si>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</si>
  <si>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</si>
  <si>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</si>
  <si>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</si>
  <si>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</si>
  <si>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</si>
  <si>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</si>
  <si>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</si>
  <si>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</si>
  <si>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</si>
  <si>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</si>
  <si>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</si>
  <si>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</si>
  <si>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</si>
  <si>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</si>
  <si>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</si>
  <si>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</si>
  <si>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</si>
  <si>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</si>
  <si>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</si>
  <si>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</si>
  <si>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</si>
  <si>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</si>
  <si>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</si>
  <si>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</si>
  <si>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</si>
  <si>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</si>
  <si>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</si>
  <si>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</si>
  <si>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</si>
  <si>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</si>
  <si>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</si>
  <si>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</si>
  <si>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</si>
  <si>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</si>
  <si>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</si>
  <si>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</si>
  <si>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</si>
  <si>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</si>
  <si>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</si>
  <si>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</si>
  <si>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</si>
  <si>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</si>
  <si>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</si>
  <si>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</si>
  <si>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</si>
  <si>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</si>
  <si>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</si>
  <si>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</si>
  <si>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</si>
  <si>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</si>
  <si>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</si>
  <si>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</si>
  <si>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</si>
  <si>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</si>
  <si>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</si>
  <si>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</si>
  <si>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</si>
  <si>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</si>
  <si>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</si>
  <si>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</si>
  <si>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</si>
  <si>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</si>
  <si>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</si>
  <si>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</si>
  <si>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</si>
  <si>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</si>
  <si>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</si>
  <si>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</si>
  <si>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</si>
  <si>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</si>
  <si>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</si>
  <si>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</si>
  <si>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</si>
  <si>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</si>
  <si>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</si>
  <si>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</si>
  <si>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</si>
  <si>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</si>
  <si>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</si>
  <si>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</si>
  <si>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</si>
  <si>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</si>
  <si>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</si>
  <si>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</si>
  <si>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</si>
  <si>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</si>
  <si>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</si>
  <si>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</si>
  <si>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</si>
  <si>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</si>
  <si>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</si>
  <si>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</si>
  <si>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</si>
  <si>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</si>
  <si>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</si>
  <si>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</si>
  <si>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</si>
  <si>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</si>
  <si>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</si>
  <si>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</si>
  <si>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</si>
  <si>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</si>
  <si>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</si>
  <si>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</si>
  <si>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</si>
  <si>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</si>
  <si>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</si>
  <si>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</si>
  <si>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</si>
  <si>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</si>
  <si>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</si>
  <si>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</si>
  <si>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</si>
  <si>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</si>
  <si>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</si>
  <si>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</si>
  <si>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</si>
  <si>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</si>
  <si>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</si>
  <si>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</si>
  <si>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</si>
  <si>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</si>
  <si>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</si>
  <si>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</si>
  <si>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</si>
  <si>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</si>
  <si>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</si>
  <si>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</si>
  <si>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</si>
  <si>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</si>
  <si>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</si>
  <si>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</si>
  <si>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</si>
  <si>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</si>
  <si>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</si>
  <si>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</si>
  <si>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</si>
  <si>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</si>
  <si>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</si>
  <si>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</si>
  <si>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</si>
  <si>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</si>
  <si>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</si>
  <si>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</si>
  <si>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</si>
  <si>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</si>
  <si>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</si>
  <si>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</si>
  <si>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</si>
  <si>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</si>
  <si>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</si>
  <si>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</si>
  <si>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</si>
  <si>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</si>
  <si>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</si>
  <si>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</si>
  <si>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</si>
  <si>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</si>
  <si>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</si>
  <si>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</si>
  <si>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</si>
  <si>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</si>
  <si>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</si>
  <si>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</si>
  <si>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</si>
  <si>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</si>
  <si>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</si>
  <si>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</si>
  <si>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</si>
  <si>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</si>
  <si>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</si>
  <si>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</si>
  <si>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</si>
  <si>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</si>
  <si>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</si>
  <si>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</si>
  <si>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</si>
  <si>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</si>
  <si>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</si>
  <si>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</si>
  <si>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</si>
  <si>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</si>
  <si>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</si>
  <si>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</si>
  <si>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</si>
  <si>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</si>
  <si>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</si>
  <si>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</si>
  <si>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</si>
  <si>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</si>
  <si>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</si>
  <si>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</si>
  <si>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</si>
  <si>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</si>
  <si>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</si>
  <si>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</si>
  <si>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</si>
  <si>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</si>
  <si>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</si>
  <si>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</si>
  <si>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</si>
  <si>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</si>
  <si>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</si>
  <si>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</si>
  <si>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</si>
  <si>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</si>
  <si>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</si>
  <si>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</si>
  <si>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</si>
  <si>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</si>
  <si>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</si>
  <si>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</si>
  <si>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</si>
  <si>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</si>
  <si>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</si>
  <si>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</si>
  <si>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</si>
  <si>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</si>
  <si>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</si>
  <si>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</si>
  <si>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</si>
  <si>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</si>
  <si>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</si>
  <si>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</si>
  <si>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</si>
  <si>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</si>
  <si>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</si>
  <si>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</si>
  <si>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</si>
  <si>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</si>
  <si>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</si>
  <si>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</si>
  <si>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</si>
  <si>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</si>
  <si>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</si>
  <si>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</si>
  <si>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</si>
  <si>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</si>
  <si>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</si>
  <si>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</si>
  <si>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</si>
  <si>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</si>
  <si>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</si>
  <si>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</si>
  <si>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</si>
  <si>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</si>
  <si>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</si>
  <si>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</si>
  <si>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</si>
  <si>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</si>
  <si>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</si>
  <si>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</si>
  <si>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</si>
  <si>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</si>
  <si>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</si>
  <si>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</si>
  <si>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</si>
  <si>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</si>
  <si>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</si>
  <si>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</si>
  <si>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</si>
  <si>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</si>
  <si>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</si>
  <si>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</si>
  <si>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</si>
  <si>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</si>
  <si>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</si>
  <si>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</si>
  <si>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</si>
  <si>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</si>
  <si>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</si>
  <si>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</si>
  <si>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</si>
  <si>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</si>
  <si>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</si>
  <si>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</si>
  <si>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</si>
  <si>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</si>
  <si>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</si>
  <si>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</si>
  <si>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</si>
  <si>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</si>
  <si>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</si>
  <si>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</si>
  <si>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</si>
  <si>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</si>
  <si>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</si>
  <si>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</si>
  <si>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</si>
  <si>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</si>
  <si>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</si>
  <si>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</si>
  <si>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</si>
  <si>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</si>
  <si>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</si>
  <si>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</si>
  <si>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</si>
  <si>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</si>
  <si>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</si>
  <si>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</si>
  <si>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</si>
  <si>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</si>
  <si>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</si>
  <si>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</si>
  <si>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</si>
  <si>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</si>
  <si>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</si>
  <si>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</si>
  <si>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</si>
  <si>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</si>
  <si>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</si>
  <si>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</si>
  <si>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</si>
  <si>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</si>
  <si>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</si>
  <si>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</si>
  <si>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</si>
  <si>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</si>
  <si>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</si>
  <si>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</si>
  <si>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</si>
  <si>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</si>
  <si>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</si>
  <si>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</si>
  <si>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</si>
  <si>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</si>
  <si>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</si>
  <si>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</si>
  <si>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</si>
  <si>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</si>
  <si>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</si>
  <si>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</si>
  <si>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</si>
  <si>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</si>
  <si>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</si>
  <si>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</si>
  <si>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</si>
  <si>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</si>
  <si>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</si>
  <si>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</si>
  <si>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</si>
  <si>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</si>
  <si>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</si>
  <si>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</si>
  <si>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</si>
  <si>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</si>
  <si>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</si>
  <si>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</si>
  <si>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</si>
  <si>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</si>
  <si>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</si>
  <si>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</si>
  <si>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</si>
  <si>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</si>
  <si>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</si>
  <si>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</si>
  <si>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</si>
  <si>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</si>
  <si>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</si>
  <si>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</si>
  <si>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</si>
  <si>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</si>
  <si>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</si>
  <si>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</si>
  <si>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</si>
  <si>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</si>
  <si>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</si>
  <si>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</si>
  <si>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</si>
  <si>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</si>
  <si>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</si>
  <si>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</si>
  <si>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</si>
  <si>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</si>
  <si>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</si>
  <si>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</si>
  <si>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</si>
  <si>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</si>
  <si>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</si>
  <si>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</si>
  <si>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</si>
  <si>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</si>
  <si>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</si>
  <si>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</si>
  <si>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</si>
  <si>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</si>
  <si>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</si>
  <si>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</si>
  <si>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</si>
  <si>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</si>
  <si>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</si>
  <si>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</si>
  <si>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</si>
  <si>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</si>
  <si>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</si>
  <si>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</si>
  <si>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</si>
  <si>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</si>
  <si>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</si>
  <si>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</si>
  <si>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</si>
  <si>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</si>
  <si>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</si>
  <si>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</si>
  <si>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</si>
  <si>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</si>
  <si>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</si>
  <si>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</si>
  <si>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</si>
  <si>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</si>
  <si>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</si>
  <si>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</si>
  <si>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</si>
  <si>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</si>
  <si>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</si>
  <si>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</si>
  <si>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</si>
  <si>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</si>
  <si>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</si>
  <si>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</si>
  <si>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</si>
  <si>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</si>
  <si>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</si>
  <si>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</si>
  <si>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</si>
  <si>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</si>
  <si>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</si>
  <si>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</si>
  <si>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</si>
  <si>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</si>
  <si>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</si>
  <si>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</si>
  <si>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</si>
  <si>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</si>
  <si>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</si>
  <si>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</si>
  <si>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</si>
  <si>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</si>
  <si>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</si>
  <si>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</si>
  <si>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</si>
  <si>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</si>
  <si>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</si>
  <si>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</si>
  <si>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</si>
  <si>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</si>
  <si>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</si>
  <si>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</si>
  <si>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</si>
  <si>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</si>
  <si>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</si>
  <si>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</si>
  <si>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</si>
  <si>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</si>
  <si>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</si>
  <si>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</si>
  <si>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</si>
  <si>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</si>
  <si>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</si>
  <si>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</si>
  <si>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</si>
  <si>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</si>
  <si>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</si>
  <si>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</si>
  <si>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</si>
  <si>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</si>
  <si>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</si>
  <si>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</si>
  <si>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</si>
  <si>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</si>
  <si>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</si>
  <si>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</si>
  <si>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</si>
  <si>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</si>
  <si>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</si>
  <si>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</si>
  <si>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</si>
  <si>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</si>
  <si>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</si>
  <si>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</si>
  <si>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</si>
  <si>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</si>
  <si>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</si>
  <si>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</si>
  <si>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</si>
  <si>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</si>
  <si>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</si>
  <si>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</si>
  <si>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</si>
  <si>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</si>
  <si>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</si>
  <si>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</si>
  <si>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</si>
  <si>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</si>
  <si>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</si>
  <si>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</si>
  <si>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</si>
  <si>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</si>
  <si>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</si>
  <si>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</si>
  <si>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</si>
  <si>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</si>
  <si>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</si>
  <si>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</si>
  <si>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</si>
  <si>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</si>
  <si>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</si>
  <si>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</si>
  <si>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</si>
  <si>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</si>
  <si>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</si>
  <si>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</si>
  <si>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</si>
  <si>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</si>
  <si>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</si>
  <si>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</si>
  <si>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</si>
  <si>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</si>
  <si>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</si>
  <si>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</si>
  <si>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</si>
  <si>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</si>
  <si>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</si>
  <si>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</si>
  <si>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</si>
  <si>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</si>
  <si>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</si>
  <si>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</si>
  <si>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</si>
  <si>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</si>
  <si>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</si>
  <si>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</si>
  <si>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</si>
  <si>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</si>
  <si>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</si>
  <si>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</si>
  <si>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</si>
  <si>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</si>
  <si>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</si>
  <si>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</si>
  <si>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</si>
  <si>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</si>
  <si>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</si>
  <si>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</si>
  <si>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</si>
  <si>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</si>
  <si>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</si>
  <si>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</si>
  <si>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</si>
  <si>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</si>
  <si>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</si>
  <si>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</si>
  <si>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</si>
  <si>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</si>
  <si>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</si>
  <si>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</si>
  <si>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</si>
  <si>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</si>
  <si>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</si>
  <si>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</si>
  <si>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</si>
  <si>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</si>
  <si>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</si>
  <si>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</si>
  <si>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</si>
  <si>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</si>
  <si>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</si>
  <si>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</si>
  <si>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</si>
  <si>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</si>
  <si>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</si>
  <si>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</si>
  <si>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</si>
  <si>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</si>
  <si>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</si>
  <si>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</si>
  <si>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</si>
  <si>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</si>
  <si>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</si>
  <si>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</si>
  <si>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</si>
  <si>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</si>
  <si>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</si>
  <si>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</si>
  <si>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</si>
  <si>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</si>
  <si>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</si>
  <si>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</si>
  <si>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</si>
  <si>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</si>
  <si>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</si>
  <si>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</si>
  <si>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</si>
  <si>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</si>
  <si>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</si>
  <si>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</si>
  <si>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</si>
  <si>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</si>
  <si>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</si>
  <si>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</si>
  <si>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</si>
  <si>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</si>
  <si>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</si>
  <si>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</si>
  <si>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</si>
  <si>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</si>
  <si>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</si>
  <si>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</si>
  <si>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</si>
  <si>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</si>
  <si>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</si>
  <si>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</si>
  <si>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</si>
  <si>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</si>
  <si>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</si>
  <si>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</si>
  <si>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</si>
  <si>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</si>
  <si>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</si>
  <si>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</si>
  <si>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</si>
  <si>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</si>
  <si>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</si>
  <si>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</si>
  <si>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</si>
  <si>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</si>
  <si>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</si>
  <si>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</si>
  <si>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</si>
  <si>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</si>
  <si>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</si>
  <si>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</si>
  <si>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</si>
  <si>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</si>
  <si>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</si>
  <si>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</si>
  <si>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</si>
  <si>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</si>
  <si>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</si>
  <si>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</si>
  <si>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</si>
  <si>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</si>
  <si>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</si>
  <si>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</si>
  <si>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</si>
  <si>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</si>
  <si>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</si>
  <si>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</si>
  <si>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</si>
  <si>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</si>
  <si>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</si>
  <si>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</si>
  <si>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</si>
  <si>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</si>
  <si>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</si>
  <si>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</si>
  <si>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</si>
  <si>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</si>
  <si>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</si>
  <si>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</si>
  <si>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</si>
  <si>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</si>
  <si>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</si>
  <si>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</si>
  <si>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</si>
  <si>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</si>
  <si>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</si>
  <si>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</si>
  <si>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</si>
  <si>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</si>
  <si>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</si>
  <si>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</si>
  <si>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</si>
  <si>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</si>
  <si>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</si>
  <si>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</si>
  <si>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</si>
  <si>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</si>
  <si>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</si>
  <si>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</si>
  <si>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</si>
  <si>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</si>
  <si>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</si>
  <si>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</si>
  <si>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</si>
  <si>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</si>
  <si>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</si>
  <si>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</si>
  <si>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</si>
  <si>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</si>
  <si>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</si>
  <si>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</si>
  <si>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</si>
  <si>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</si>
  <si>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</si>
  <si>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</si>
  <si>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</si>
  <si>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</si>
  <si>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</si>
  <si>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</si>
  <si>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</si>
  <si>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</si>
  <si>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</si>
  <si>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</si>
  <si>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</si>
  <si>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</si>
  <si>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</si>
  <si>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</si>
  <si>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</si>
  <si>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</si>
  <si>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</si>
  <si>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</si>
  <si>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</si>
  <si>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</si>
  <si>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</si>
  <si>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</si>
  <si>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</si>
  <si>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</si>
  <si>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</si>
  <si>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</si>
  <si>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</si>
  <si>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</si>
  <si>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</si>
  <si>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</si>
  <si>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</si>
  <si>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</si>
  <si>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</si>
  <si>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</si>
  <si>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</si>
  <si>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</si>
  <si>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</si>
  <si>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</si>
  <si>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</si>
  <si>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</si>
  <si>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</si>
  <si>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</si>
  <si>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</si>
  <si>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</si>
  <si>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</si>
  <si>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</si>
  <si>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</si>
  <si>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</si>
  <si>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</si>
  <si>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</si>
  <si>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</si>
  <si>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</si>
  <si>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</si>
  <si>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</si>
  <si>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</si>
  <si>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</si>
  <si>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</si>
  <si>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</si>
  <si>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</si>
  <si>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</si>
  <si>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</si>
  <si>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</si>
  <si>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</si>
  <si>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</si>
  <si>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</si>
  <si>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</si>
  <si>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</si>
  <si>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</si>
  <si>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</si>
  <si>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</si>
  <si>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</si>
  <si>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</si>
  <si>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</si>
  <si>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</si>
  <si>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</si>
  <si>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</si>
  <si>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</si>
  <si>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</si>
  <si>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</si>
  <si>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</si>
  <si>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</si>
  <si>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</si>
  <si>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</si>
  <si>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</si>
  <si>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</si>
  <si>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</si>
  <si>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</si>
  <si>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</si>
  <si>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</si>
  <si>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</si>
  <si>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</si>
  <si>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</si>
  <si>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</si>
  <si>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</si>
  <si>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</si>
  <si>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</si>
  <si>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</si>
  <si>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</si>
  <si>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</si>
  <si>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</si>
  <si>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</si>
  <si>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</si>
  <si>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</si>
  <si>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</si>
  <si>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</si>
  <si>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</si>
  <si>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</si>
  <si>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</si>
  <si>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</si>
  <si>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</si>
  <si>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</si>
  <si>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</si>
  <si>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</si>
  <si>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</si>
  <si>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</si>
  <si>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</si>
  <si>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</si>
  <si>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</si>
  <si>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</si>
  <si>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</si>
  <si>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</si>
  <si>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</si>
  <si>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</si>
  <si>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</si>
  <si>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</si>
  <si>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</si>
  <si>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</si>
  <si>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</si>
  <si>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</si>
  <si>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</si>
  <si>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</si>
  <si>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</si>
  <si>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</si>
  <si>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</si>
  <si>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</si>
  <si>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</si>
  <si>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</si>
  <si>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</si>
  <si>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</si>
  <si>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</si>
  <si>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</si>
  <si>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</si>
  <si>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</si>
  <si>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</si>
  <si>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</si>
  <si>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</si>
  <si>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</si>
  <si>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</si>
  <si>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</si>
  <si>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</si>
  <si>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</si>
  <si>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</si>
  <si>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</si>
  <si>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</si>
  <si>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</si>
  <si>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</si>
  <si>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</si>
  <si>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</si>
  <si>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</si>
  <si>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</si>
  <si>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</si>
  <si>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</si>
  <si>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</si>
  <si>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</si>
  <si>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</si>
  <si>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</si>
  <si>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</si>
  <si>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</si>
  <si>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</si>
  <si>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</si>
  <si>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</si>
  <si>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</si>
  <si>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</si>
  <si>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</si>
  <si>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</si>
  <si>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</si>
  <si>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</si>
  <si>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</si>
  <si>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</si>
  <si>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</si>
  <si>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</si>
  <si>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</si>
  <si>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</si>
  <si>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</si>
  <si>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</si>
  <si>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</si>
  <si>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</si>
  <si>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</si>
  <si>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</si>
  <si>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</si>
  <si>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</si>
  <si>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</si>
  <si>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</si>
  <si>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</si>
  <si>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</si>
  <si>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</si>
  <si>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</si>
  <si>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</si>
  <si>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</si>
  <si>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</si>
  <si>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</si>
  <si>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</si>
  <si>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</si>
  <si>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</si>
  <si>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</si>
  <si>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</si>
  <si>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</si>
  <si>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</si>
  <si>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</si>
  <si>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</si>
  <si>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</si>
  <si>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</si>
  <si>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</si>
  <si>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</si>
  <si>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</si>
  <si>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</si>
  <si>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</si>
  <si>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</si>
  <si>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</si>
  <si>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</si>
  <si>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</si>
  <si>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</si>
  <si>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</si>
  <si>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</si>
  <si>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</si>
  <si>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</si>
  <si>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</si>
  <si>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</si>
  <si>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</si>
  <si>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</si>
  <si>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</si>
  <si>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</si>
  <si>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</si>
  <si>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</si>
  <si>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</si>
  <si>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</si>
  <si>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</si>
  <si>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</si>
  <si>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</si>
  <si>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</si>
  <si>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</si>
  <si>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</si>
  <si>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</si>
  <si>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</si>
  <si>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</si>
  <si>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</si>
  <si>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</si>
  <si>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</si>
  <si>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</si>
  <si>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</si>
  <si>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</si>
  <si>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</si>
  <si>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</si>
  <si>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</si>
  <si>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</si>
  <si>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</si>
  <si>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</si>
  <si>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</si>
  <si>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</si>
  <si>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</si>
  <si>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</si>
  <si>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</si>
  <si>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</si>
  <si>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</si>
  <si>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</si>
  <si>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</si>
  <si>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</si>
  <si>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</si>
  <si>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</si>
  <si>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</si>
  <si>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</si>
  <si>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</si>
  <si>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</si>
  <si>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</si>
  <si>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</si>
  <si>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</si>
  <si>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</si>
  <si>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</si>
  <si>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</si>
  <si>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</si>
  <si>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</si>
  <si>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</si>
  <si>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</si>
  <si>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</si>
  <si>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</si>
  <si>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</si>
  <si>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</si>
  <si>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</si>
  <si>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</si>
  <si>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</si>
  <si>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</si>
  <si>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</si>
  <si>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</si>
  <si>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</si>
  <si>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</si>
  <si>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</si>
  <si>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</si>
  <si>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</si>
  <si>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</si>
  <si>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</si>
  <si>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</si>
  <si>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</si>
  <si>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</si>
  <si>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</si>
  <si>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</si>
  <si>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</si>
  <si>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</si>
  <si>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</si>
  <si>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</si>
  <si>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</si>
  <si>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</si>
  <si>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</si>
  <si>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</si>
  <si>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</si>
  <si>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</si>
  <si>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</si>
  <si>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</si>
  <si>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</si>
  <si>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</si>
  <si>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</si>
  <si>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</si>
  <si>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</si>
  <si>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</si>
  <si>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</si>
  <si>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</si>
  <si>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</si>
  <si>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</si>
  <si>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</si>
  <si>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</si>
  <si>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</si>
  <si>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</si>
  <si>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</si>
  <si>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</si>
  <si>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</si>
  <si>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</si>
  <si>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</si>
  <si>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</si>
  <si>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</si>
  <si>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</si>
  <si>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</si>
  <si>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</si>
  <si>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</si>
  <si>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</si>
  <si>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</si>
  <si>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</si>
  <si>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</si>
  <si>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</si>
  <si>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</si>
  <si>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</si>
  <si>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</si>
  <si>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</si>
  <si>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</si>
  <si>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</si>
  <si>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</si>
  <si>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</si>
  <si>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</si>
  <si>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</si>
  <si>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</si>
  <si>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</si>
  <si>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</si>
  <si>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</si>
  <si>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</si>
  <si>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</si>
  <si>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</si>
  <si>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</si>
  <si>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</si>
  <si>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</si>
  <si>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</si>
  <si>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</si>
  <si>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</si>
  <si>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</si>
  <si>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</si>
  <si>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</si>
  <si>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</si>
  <si>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</si>
  <si>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</si>
  <si>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</si>
  <si>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</si>
  <si>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</si>
  <si>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</si>
  <si>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</si>
  <si>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</si>
  <si>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</si>
  <si>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</si>
  <si>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</si>
  <si>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</si>
  <si>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</si>
  <si>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</si>
  <si>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</si>
  <si>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</si>
  <si>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</si>
  <si>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</si>
  <si>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</si>
  <si>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</si>
  <si>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</si>
  <si>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</si>
  <si>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</si>
  <si>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</si>
  <si>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</si>
  <si>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</si>
  <si>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</si>
  <si>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</si>
  <si>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</si>
  <si>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</si>
  <si>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</si>
  <si>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</si>
  <si>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</si>
  <si>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</si>
  <si>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</si>
  <si>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</si>
  <si>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</si>
  <si>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</si>
  <si>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</si>
  <si>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</si>
  <si>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</si>
  <si>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</si>
  <si>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</si>
  <si>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</si>
  <si>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</si>
  <si>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</si>
  <si>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</si>
  <si>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</si>
  <si>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</si>
  <si>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</si>
  <si>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</si>
  <si>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</si>
  <si>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</si>
  <si>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</si>
  <si>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</si>
  <si>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</si>
  <si>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</si>
  <si>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</si>
  <si>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</si>
  <si>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</si>
  <si>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</si>
  <si>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</si>
  <si>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</si>
  <si>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</si>
  <si>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</si>
  <si>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</si>
  <si>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</si>
  <si>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</si>
  <si>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</si>
  <si>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</si>
  <si>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</si>
  <si>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</si>
  <si>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</si>
  <si>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</si>
  <si>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</si>
  <si>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</si>
  <si>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</si>
  <si>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</si>
  <si>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</si>
  <si>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</si>
  <si>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</si>
  <si>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</si>
  <si>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</si>
  <si>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</si>
  <si>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</si>
  <si>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</si>
  <si>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</si>
  <si>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</si>
  <si>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</si>
  <si>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</si>
  <si>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</si>
  <si>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</si>
  <si>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</si>
  <si>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</si>
  <si>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</si>
  <si>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</si>
  <si>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</si>
  <si>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</si>
  <si>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</si>
  <si>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</si>
  <si>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</si>
  <si>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</si>
  <si>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</si>
  <si>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</si>
  <si>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</si>
  <si>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</si>
  <si>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</si>
  <si>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</si>
  <si>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</si>
  <si>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</si>
  <si>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</si>
  <si>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</si>
  <si>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</si>
  <si>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</si>
  <si>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</si>
  <si>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</si>
  <si>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</si>
  <si>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</si>
  <si>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</si>
  <si>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</si>
  <si>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</si>
  <si>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</si>
  <si>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</si>
  <si>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</si>
  <si>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</si>
  <si>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</si>
  <si>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</si>
  <si>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</si>
  <si>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</si>
  <si>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</si>
  <si>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</si>
  <si>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</si>
  <si>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</si>
  <si>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</si>
  <si>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</si>
  <si>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</si>
  <si>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</si>
  <si>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</si>
  <si>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</si>
  <si>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</si>
  <si>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</si>
  <si>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</si>
  <si>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</si>
  <si>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</si>
  <si>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</si>
  <si>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</si>
  <si>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</si>
  <si>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</si>
  <si>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</si>
  <si>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</si>
  <si>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</si>
  <si>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</si>
  <si>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</si>
  <si>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</si>
  <si>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</si>
  <si>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</si>
  <si>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</si>
  <si>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</si>
  <si>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</si>
  <si>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</si>
  <si>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</si>
  <si>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</si>
  <si>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</si>
  <si>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</si>
  <si>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</si>
  <si>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</si>
  <si>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</si>
  <si>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</si>
  <si>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</si>
  <si>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</si>
  <si>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</si>
  <si>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</si>
  <si>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</si>
  <si>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</si>
  <si>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</si>
  <si>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</si>
  <si>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</si>
  <si>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</si>
  <si>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</si>
  <si>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</si>
  <si>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</si>
  <si>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</si>
  <si>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</si>
  <si>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</si>
  <si>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</si>
  <si>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</si>
  <si>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</si>
  <si>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</si>
  <si>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</si>
  <si>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</si>
  <si>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</si>
  <si>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</si>
  <si>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</si>
  <si>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</si>
  <si>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</si>
  <si>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</si>
  <si>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</si>
  <si>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</si>
  <si>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</si>
  <si>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</si>
  <si>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</si>
  <si>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</si>
  <si>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</si>
  <si>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</si>
  <si>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</si>
  <si>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</si>
  <si>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</si>
  <si>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</si>
  <si>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</si>
  <si>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</si>
  <si>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</si>
  <si>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</si>
  <si>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</si>
  <si>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</si>
  <si>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</si>
  <si>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</si>
  <si>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</si>
  <si>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</si>
  <si>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</si>
  <si>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</si>
  <si>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</si>
  <si>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</si>
  <si>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</si>
  <si>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</si>
  <si>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</si>
  <si>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</si>
  <si>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</si>
  <si>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</si>
  <si>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</si>
  <si>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</si>
  <si>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</si>
  <si>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</si>
  <si>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</si>
  <si>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</si>
  <si>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</si>
  <si>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</si>
  <si>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</si>
  <si>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</si>
  <si>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</si>
  <si>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</si>
  <si>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</si>
  <si>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</si>
  <si>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</si>
  <si>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</si>
  <si>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</si>
  <si>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</si>
  <si>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</si>
  <si>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</si>
  <si>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</si>
  <si>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</si>
  <si>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</si>
  <si>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</si>
  <si>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</si>
  <si>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</si>
  <si>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</si>
  <si>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</si>
  <si>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</si>
  <si>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</si>
  <si>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</si>
  <si>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</si>
  <si>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</si>
  <si>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</si>
  <si>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</si>
  <si>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</si>
  <si>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</si>
  <si>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</si>
  <si>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</si>
  <si>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</si>
  <si>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</si>
  <si>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</si>
  <si>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</si>
  <si>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</si>
  <si>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</si>
  <si>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</si>
  <si>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</si>
  <si>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</si>
  <si>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</si>
  <si>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</si>
  <si>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</si>
  <si>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</si>
  <si>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</si>
  <si>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</si>
  <si>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</si>
  <si>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</si>
  <si>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</si>
  <si>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</si>
  <si>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</si>
  <si>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</si>
  <si>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</si>
  <si>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</si>
  <si>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</si>
  <si>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</si>
  <si>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</si>
  <si>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</si>
  <si>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</si>
  <si>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</si>
  <si>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</si>
  <si>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</si>
  <si>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</si>
  <si>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</si>
  <si>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</si>
  <si>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</si>
  <si>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</si>
  <si>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</si>
  <si>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</si>
  <si>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</si>
  <si>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</si>
  <si>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</si>
  <si>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</si>
  <si>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</si>
  <si>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</si>
  <si>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</si>
  <si>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</si>
  <si>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</si>
  <si>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</si>
  <si>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</si>
  <si>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</si>
  <si>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</si>
  <si>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</si>
  <si>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</si>
  <si>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</si>
  <si>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</si>
  <si>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</si>
  <si>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</si>
  <si>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</si>
  <si>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</si>
  <si>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</si>
  <si>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</si>
  <si>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</si>
  <si>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</si>
  <si>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</si>
  <si>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</si>
  <si>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</si>
  <si>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</si>
  <si>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</si>
  <si>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</si>
  <si>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</si>
  <si>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</si>
  <si>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</si>
  <si>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</si>
  <si>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</si>
  <si>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</si>
  <si>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</si>
  <si>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</si>
  <si>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</si>
  <si>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</si>
  <si>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</si>
  <si>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</si>
  <si>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</si>
  <si>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</si>
  <si>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</si>
  <si>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</si>
  <si>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</si>
  <si>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</si>
  <si>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</si>
  <si>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</si>
  <si>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</si>
  <si>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</si>
  <si>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</si>
  <si>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</si>
  <si>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</si>
  <si>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</si>
  <si>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</si>
  <si>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</si>
  <si>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</si>
  <si>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</si>
  <si>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</si>
  <si>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</si>
  <si>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</si>
  <si>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</si>
  <si>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</si>
  <si>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</si>
  <si>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</si>
  <si>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</si>
  <si>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</si>
  <si>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</si>
  <si>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</si>
  <si>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</si>
  <si>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</si>
  <si>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</si>
  <si>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</si>
  <si>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</si>
  <si>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</si>
  <si>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</si>
  <si>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</si>
  <si>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</si>
  <si>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</si>
  <si>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</si>
  <si>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</si>
  <si>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</si>
  <si>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</si>
  <si>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</si>
  <si>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</si>
  <si>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</si>
  <si>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</si>
  <si>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</si>
  <si>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</si>
  <si>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</si>
  <si>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</si>
  <si>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</si>
  <si>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</si>
  <si>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</si>
  <si>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</si>
  <si>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</si>
  <si>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</si>
  <si>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</si>
  <si>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</si>
  <si>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</si>
  <si>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</si>
  <si>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</si>
  <si>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</si>
  <si>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</si>
  <si>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</si>
  <si>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</si>
  <si>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</si>
  <si>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</si>
  <si>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</si>
  <si>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</si>
  <si>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</si>
  <si>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</si>
  <si>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</si>
  <si>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</si>
  <si>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</si>
  <si>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</si>
  <si>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</si>
  <si>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</si>
  <si>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</si>
  <si>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</si>
  <si>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</si>
  <si>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</si>
  <si>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</si>
  <si>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</si>
  <si>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</si>
  <si>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</si>
  <si>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</si>
  <si>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</si>
  <si>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</si>
  <si>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</si>
  <si>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</si>
  <si>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</si>
  <si>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</si>
  <si>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</si>
  <si>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</si>
  <si>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</si>
  <si>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</si>
  <si>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</si>
  <si>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</si>
  <si>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</si>
  <si>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</si>
  <si>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</si>
  <si>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</si>
  <si>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</si>
  <si>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</si>
  <si>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</si>
  <si>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</si>
  <si>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</si>
  <si>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</si>
  <si>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</si>
  <si>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</si>
  <si>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</si>
  <si>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</si>
  <si>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</si>
  <si>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</si>
  <si>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</si>
  <si>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</si>
  <si>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</si>
  <si>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</si>
  <si>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</si>
  <si>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</si>
  <si>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</si>
  <si>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</si>
  <si>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</si>
  <si>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</si>
  <si>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</si>
  <si>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</si>
  <si>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</si>
  <si>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</si>
  <si>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</si>
  <si>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</si>
  <si>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</si>
  <si>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</si>
  <si>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</si>
  <si>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</si>
  <si>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</si>
  <si>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</si>
  <si>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</si>
  <si>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</si>
  <si>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</si>
  <si>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</si>
  <si>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</si>
  <si>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</si>
  <si>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</si>
  <si>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</si>
  <si>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</si>
  <si>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</si>
  <si>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</si>
  <si>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</si>
  <si>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</si>
  <si>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</si>
  <si>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</si>
  <si>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</si>
  <si>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</si>
  <si>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</si>
  <si>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</si>
  <si>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</si>
  <si>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</si>
  <si>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</si>
  <si>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</si>
  <si>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</si>
  <si>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</si>
  <si>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</si>
  <si>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</si>
  <si>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</si>
  <si>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</si>
  <si>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</si>
  <si>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</si>
  <si>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</si>
  <si>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</si>
  <si>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</si>
  <si>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</si>
  <si>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</si>
  <si>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</si>
  <si>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</si>
  <si>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</si>
  <si>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</si>
  <si>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</si>
  <si>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</si>
  <si>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</si>
  <si>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</si>
  <si>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</si>
  <si>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</si>
  <si>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</si>
  <si>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</si>
  <si>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</si>
  <si>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</si>
  <si>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</si>
  <si>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</si>
  <si>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</si>
  <si>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</si>
  <si>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</si>
  <si>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</si>
  <si>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</si>
  <si>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</si>
  <si>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</si>
  <si>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</si>
  <si>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</si>
  <si>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</si>
  <si>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</si>
  <si>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</si>
  <si>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</si>
  <si>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</si>
  <si>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</si>
  <si>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</si>
  <si>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</si>
  <si>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</si>
  <si>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</si>
  <si>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</si>
  <si>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</si>
  <si>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</si>
  <si>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</si>
  <si>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</si>
  <si>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</si>
  <si>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</si>
  <si>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</si>
  <si>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</si>
  <si>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</si>
  <si>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</si>
  <si>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</si>
  <si>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</si>
  <si>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</si>
  <si>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</si>
  <si>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</si>
  <si>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</si>
  <si>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</si>
  <si>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</si>
  <si>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</si>
  <si>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</si>
  <si>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</si>
  <si>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</si>
  <si>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</si>
  <si>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</si>
  <si>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</si>
  <si>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</si>
  <si>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</si>
  <si>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</si>
  <si>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</si>
  <si>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</si>
  <si>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</si>
  <si>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Total general</t>
  </si>
  <si>
    <t>Cuenta de id</t>
  </si>
  <si>
    <t>plays</t>
  </si>
  <si>
    <t>spaces</t>
  </si>
  <si>
    <t>musical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</si>
  <si>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</si>
  <si>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</si>
  <si>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</si>
  <si>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</si>
  <si>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</si>
  <si>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</si>
  <si>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</si>
  <si>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</si>
  <si>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</si>
  <si>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(Todas)</t>
  </si>
  <si>
    <t>Date Created Conversion</t>
  </si>
  <si>
    <t>Date Ended Conversion</t>
  </si>
  <si>
    <t>Años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</si>
  <si>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</si>
  <si>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</si>
  <si>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</si>
  <si>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</si>
  <si>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</si>
  <si>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</si>
  <si>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</si>
  <si>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</si>
  <si>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</si>
  <si>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</si>
  <si>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</si>
  <si>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</si>
  <si>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</si>
  <si>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Total Projects</t>
  </si>
  <si>
    <t>Percentaje Successful</t>
  </si>
  <si>
    <t>Percentage Failed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</si>
  <si>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</si>
  <si>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</si>
  <si>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</si>
  <si>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</si>
  <si>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</si>
  <si>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</si>
  <si>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</si>
  <si>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</si>
  <si>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</si>
  <si>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</si>
  <si>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</si>
  <si>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or equal to 50,000</t>
  </si>
  <si>
    <t>Successful</t>
  </si>
  <si>
    <t>Failed</t>
  </si>
  <si>
    <t>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</si>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</sst>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3">
    <dxf>
      <fill>
        <patternFill>
          <bgColor rgb="FFC0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 01 Starter Book.xlsx]By Category!TablaDinámica1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7-478B-84EC-D5BEB90F08B5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7-478B-84EC-D5BEB90F08B5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7-478B-84EC-D5BEB90F08B5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7-478B-84EC-D5BEB90F0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9303791"/>
        <c:axId val="607488655"/>
      </c:barChart>
      <c:catAx>
        <c:axId val="4293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7488655"/>
        <c:crosses val="autoZero"/>
        <c:auto val="1"/>
        <c:lblAlgn val="ctr"/>
        <c:lblOffset val="100"/>
        <c:noMultiLvlLbl val="0"/>
      </c:catAx>
      <c:valAx>
        <c:axId val="60748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93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 01 Starter Book.xlsx]By SubCategory!TablaDinámica1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'By SubCategory'!$B$6:$B$9</c:f>
              <c:numCache>
                <c:formatCode>General</c:formatCode>
                <c:ptCount val="3"/>
                <c:pt idx="0">
                  <c:v>694</c:v>
                </c:pt>
                <c:pt idx="1">
                  <c:v>85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8-4478-BB44-F868C524D6B0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'By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'By SubCategory'!$C$6:$C$9</c:f>
              <c:numCache>
                <c:formatCode>General</c:formatCode>
                <c:ptCount val="3"/>
                <c:pt idx="0">
                  <c:v>353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8-4478-BB44-F868C524D6B0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'By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'By SubCategory'!$D$6:$D$9</c:f>
              <c:numCache>
                <c:formatCode>General</c:formatCode>
                <c:ptCount val="3"/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8-4478-BB44-F868C524D6B0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'By SubCategory'!$E$6:$E$9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8-4478-BB44-F868C524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9303791"/>
        <c:axId val="607488655"/>
      </c:barChart>
      <c:catAx>
        <c:axId val="4293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7488655"/>
        <c:crosses val="autoZero"/>
        <c:auto val="1"/>
        <c:lblAlgn val="ctr"/>
        <c:lblOffset val="100"/>
        <c:noMultiLvlLbl val="0"/>
      </c:catAx>
      <c:valAx>
        <c:axId val="60748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93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[HWK 01 Starter Book.xlsx]By Month!TablaDinámica2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3-48DC-BEAA-0BCF3D8BF8EE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3-48DC-BEAA-0BCF3D8BF8EE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3-48DC-BEAA-0BCF3D8BF8EE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53-48DC-BEAA-0BCF3D8BF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228575"/>
        <c:axId val="607428751"/>
      </c:lineChart>
      <c:catAx>
        <c:axId val="3332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7428751"/>
        <c:crosses val="autoZero"/>
        <c:auto val="1"/>
        <c:lblAlgn val="ctr"/>
        <c:lblOffset val="100"/>
        <c:noMultiLvlLbl val="0"/>
      </c:catAx>
      <c:valAx>
        <c:axId val="6074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32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</a:t>
            </a:r>
            <a:r>
              <a:rPr lang="es-MX" baseline="0"/>
              <a:t>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Percentaje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C-4873-8484-975A8E7203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C-4873-8484-975A8E7203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C-4873-8484-975A8E720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941199"/>
        <c:axId val="697602223"/>
      </c:lineChart>
      <c:catAx>
        <c:axId val="69294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7602223"/>
        <c:crosses val="autoZero"/>
        <c:auto val="1"/>
        <c:lblAlgn val="ctr"/>
        <c:lblOffset val="100"/>
        <c:noMultiLvlLbl val="0"/>
      </c:catAx>
      <c:valAx>
        <c:axId val="69760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9294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12</xdr:col>
      <xdr:colOff>590549</xdr:colOff>
      <xdr:row>14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62AD229-DEB9-43BE-89DE-5B9A518CA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0</xdr:row>
      <xdr:rowOff>0</xdr:rowOff>
    </xdr:from>
    <xdr:to>
      <xdr:col>15</xdr:col>
      <xdr:colOff>0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45F618-2D8A-46DB-BEC2-F66A4DD8C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176212</xdr:rowOff>
    </xdr:from>
    <xdr:to>
      <xdr:col>13</xdr:col>
      <xdr:colOff>9525</xdr:colOff>
      <xdr:row>17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3129D1-641E-4D4C-B41C-768831154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0</xdr:rowOff>
    </xdr:from>
    <xdr:to>
      <xdr:col>14</xdr:col>
      <xdr:colOff>19050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D271E9-CE41-4BBF-93E3-11534BB68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o, Varenka" refreshedDate="43615.822325925925" createdVersion="6" refreshedVersion="6" minRefreshableVersion="3" recordCount="4114" xr:uid="{F33CB677-43CD-4D02-80DE-62783C7256AA}">
  <cacheSource type="worksheet">
    <worksheetSource ref="A1:T4115" sheet="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B6788-130E-4076-8905-47A9C1291613}" name="TablaDinámica1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2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4">
        <item x="0"/>
        <item x="2"/>
        <item x="1"/>
        <item x="3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axis="axisRow" compact="0" outline="0" subtotalTop="0" showAll="0" sortType="descending" defaultSubtotal="0">
      <items count="9">
        <item x="0"/>
        <item x="7"/>
        <item x="6"/>
        <item x="5"/>
        <item x="4"/>
        <item x="8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BB028-619A-4FCB-BA7B-E32DC172D2D0}" name="TablaDinámica1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 chartFormat="2">
  <location ref="A4:F9" firstHeaderRow="1" firstDataRow="2" firstDataCol="1" rowPageCount="2" colPageCount="1"/>
  <pivotFields count="22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4">
        <item x="0"/>
        <item x="2"/>
        <item x="1"/>
        <item x="3"/>
      </items>
    </pivotField>
    <pivotField axis="axisPage" compact="0" outline="0" subtotalTop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compact="0" outline="0" subtotalTop="0" showAll="0" sortType="descending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">
    <i>
      <x v="6"/>
    </i>
    <i>
      <x v="3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uenta de id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2DF6F-4651-46D8-AFBC-1C329B785B3C}" name="TablaDinámica2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 chartFormat="1">
  <location ref="A4:F18" firstHeaderRow="1" firstDataRow="2" firstDataCol="1" rowPageCount="2" colPageCount="1"/>
  <pivotFields count="22">
    <pivotField dataField="1"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4">
        <item x="1"/>
        <item x="2"/>
        <item x="3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ubtotalTop="0" showAll="0" defaultSubtotal="0"/>
    <pivotField axis="axisRow" compact="0" numFmtId="14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defaultSubtotal="0"/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EB38B-87E8-4D4B-BF6C-22150926F623}">
  <dimension ref="A1:G14"/>
  <sheetViews>
    <sheetView workbookViewId="0">
      <selection activeCell="G12" sqref="G12"/>
    </sheetView>
  </sheetViews>
  <sheetFormatPr baseColWidth="10" defaultRowHeight="15" x14ac:dyDescent="0.25"/>
  <cols>
    <col min="1" max="1" width="12.5703125" bestFit="1" customWidth="1"/>
    <col min="2" max="5" width="10" bestFit="1" customWidth="1"/>
    <col min="6" max="6" width="12.5703125" bestFit="1" customWidth="1"/>
  </cols>
  <sheetData>
    <row r="1" spans="1:7" x14ac:dyDescent="0.25">
      <c r="A1" s="7" t="s">
        <v>8223</v>
      </c>
      <c r="B1" t="s">
        <v>8324</v>
      </c>
    </row>
    <row r="3" spans="1:7" x14ac:dyDescent="0.25">
      <c r="A3" s="7" t="s">
        <v>8311</v>
      </c>
      <c r="B3" s="7" t="s">
        <v>8218</v>
      </c>
    </row>
    <row r="4" spans="1:7" x14ac:dyDescent="0.25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7" x14ac:dyDescent="0.25">
      <c r="A5" t="s">
        <v>8323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  <c r="G5" s="5">
        <f>C5/F5</f>
        <v>0.35391241923905242</v>
      </c>
    </row>
    <row r="6" spans="1:7" x14ac:dyDescent="0.25">
      <c r="A6" t="s">
        <v>8319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  <c r="G6" s="5">
        <f t="shared" ref="G6:G14" si="0">C6/F6</f>
        <v>0.17142857142857143</v>
      </c>
    </row>
    <row r="7" spans="1:7" x14ac:dyDescent="0.25">
      <c r="A7" t="s">
        <v>8322</v>
      </c>
      <c r="B7" s="8">
        <v>209</v>
      </c>
      <c r="C7" s="8">
        <v>213</v>
      </c>
      <c r="D7" s="8">
        <v>178</v>
      </c>
      <c r="E7" s="8"/>
      <c r="F7" s="8">
        <v>600</v>
      </c>
      <c r="G7" s="5">
        <f t="shared" si="0"/>
        <v>0.35499999999999998</v>
      </c>
    </row>
    <row r="8" spans="1:7" x14ac:dyDescent="0.25">
      <c r="A8" t="s">
        <v>8315</v>
      </c>
      <c r="B8" s="8">
        <v>300</v>
      </c>
      <c r="C8" s="8">
        <v>180</v>
      </c>
      <c r="D8" s="8">
        <v>40</v>
      </c>
      <c r="E8" s="8"/>
      <c r="F8" s="8">
        <v>520</v>
      </c>
      <c r="G8" s="5">
        <f t="shared" si="0"/>
        <v>0.34615384615384615</v>
      </c>
    </row>
    <row r="9" spans="1:7" x14ac:dyDescent="0.25">
      <c r="A9" t="s">
        <v>8321</v>
      </c>
      <c r="B9" s="8">
        <v>80</v>
      </c>
      <c r="C9" s="8">
        <v>127</v>
      </c>
      <c r="D9" s="8">
        <v>30</v>
      </c>
      <c r="E9" s="8"/>
      <c r="F9" s="8">
        <v>237</v>
      </c>
      <c r="G9" s="5">
        <f t="shared" si="0"/>
        <v>0.53586497890295359</v>
      </c>
    </row>
    <row r="10" spans="1:7" x14ac:dyDescent="0.25">
      <c r="A10" t="s">
        <v>8317</v>
      </c>
      <c r="B10" s="8">
        <v>80</v>
      </c>
      <c r="C10" s="8">
        <v>140</v>
      </c>
      <c r="D10" s="8"/>
      <c r="E10" s="8"/>
      <c r="F10" s="8">
        <v>220</v>
      </c>
      <c r="G10" s="5">
        <f t="shared" si="0"/>
        <v>0.63636363636363635</v>
      </c>
    </row>
    <row r="11" spans="1:7" x14ac:dyDescent="0.25">
      <c r="A11" t="s">
        <v>8320</v>
      </c>
      <c r="B11" s="8">
        <v>103</v>
      </c>
      <c r="C11" s="8">
        <v>117</v>
      </c>
      <c r="D11" s="8"/>
      <c r="E11" s="8"/>
      <c r="F11" s="8">
        <v>220</v>
      </c>
      <c r="G11" s="5">
        <f t="shared" si="0"/>
        <v>0.53181818181818186</v>
      </c>
    </row>
    <row r="12" spans="1:7" x14ac:dyDescent="0.25">
      <c r="A12" t="s">
        <v>8316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  <c r="G12" s="5">
        <f t="shared" si="0"/>
        <v>0.7</v>
      </c>
    </row>
    <row r="13" spans="1:7" x14ac:dyDescent="0.25">
      <c r="A13" t="s">
        <v>8318</v>
      </c>
      <c r="B13" s="8"/>
      <c r="C13" s="8"/>
      <c r="D13" s="8">
        <v>24</v>
      </c>
      <c r="E13" s="8"/>
      <c r="F13" s="8">
        <v>24</v>
      </c>
      <c r="G13" s="5">
        <f t="shared" si="0"/>
        <v>0</v>
      </c>
    </row>
    <row r="14" spans="1:7" x14ac:dyDescent="0.25">
      <c r="A14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G14" s="5">
        <f t="shared" si="0"/>
        <v>0.37190082644628097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C5A3-E7B9-468F-BFBF-364864D5D901}">
  <dimension ref="A1:F9"/>
  <sheetViews>
    <sheetView workbookViewId="0">
      <selection activeCell="A6" sqref="A6:F8"/>
    </sheetView>
  </sheetViews>
  <sheetFormatPr baseColWidth="10" defaultRowHeight="15" x14ac:dyDescent="0.25"/>
  <cols>
    <col min="1" max="1" width="15.140625" bestFit="1" customWidth="1"/>
    <col min="2" max="5" width="10" bestFit="1" customWidth="1"/>
    <col min="6" max="6" width="12.5703125" bestFit="1" customWidth="1"/>
  </cols>
  <sheetData>
    <row r="1" spans="1:6" x14ac:dyDescent="0.25">
      <c r="A1" s="7" t="s">
        <v>8223</v>
      </c>
      <c r="B1" t="s">
        <v>8324</v>
      </c>
      <c r="F1" s="9"/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8311</v>
      </c>
      <c r="B4" s="7" t="s">
        <v>8218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t="s">
        <v>8312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6" x14ac:dyDescent="0.25">
      <c r="A7" t="s">
        <v>8313</v>
      </c>
      <c r="B7" s="8">
        <v>85</v>
      </c>
      <c r="C7" s="8">
        <v>80</v>
      </c>
      <c r="D7" s="8">
        <v>17</v>
      </c>
      <c r="E7" s="8">
        <v>5</v>
      </c>
      <c r="F7" s="8">
        <v>187</v>
      </c>
    </row>
    <row r="8" spans="1:6" x14ac:dyDescent="0.25">
      <c r="A8" t="s">
        <v>8314</v>
      </c>
      <c r="B8" s="8">
        <v>60</v>
      </c>
      <c r="C8" s="8">
        <v>60</v>
      </c>
      <c r="D8" s="8">
        <v>20</v>
      </c>
      <c r="E8" s="8"/>
      <c r="F8" s="8">
        <v>140</v>
      </c>
    </row>
    <row r="9" spans="1:6" x14ac:dyDescent="0.25">
      <c r="A9" t="s">
        <v>8310</v>
      </c>
      <c r="B9" s="8">
        <v>839</v>
      </c>
      <c r="C9" s="8">
        <v>493</v>
      </c>
      <c r="D9" s="8">
        <v>37</v>
      </c>
      <c r="E9" s="8">
        <v>24</v>
      </c>
      <c r="F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CB8C-5E65-4315-84AB-7AEEB5FC9B02}">
  <dimension ref="A1:G18"/>
  <sheetViews>
    <sheetView tabSelected="1" workbookViewId="0">
      <selection activeCell="F10" sqref="F10"/>
    </sheetView>
  </sheetViews>
  <sheetFormatPr baseColWidth="10" defaultRowHeight="15" x14ac:dyDescent="0.25"/>
  <cols>
    <col min="1" max="1" width="25.5703125" bestFit="1" customWidth="1"/>
    <col min="2" max="5" width="10" bestFit="1" customWidth="1"/>
    <col min="6" max="6" width="12.5703125" bestFit="1" customWidth="1"/>
    <col min="7" max="7" width="11.85546875" bestFit="1" customWidth="1"/>
  </cols>
  <sheetData>
    <row r="1" spans="1:7" x14ac:dyDescent="0.25">
      <c r="A1" s="7" t="s">
        <v>8308</v>
      </c>
      <c r="B1" t="s">
        <v>8324</v>
      </c>
    </row>
    <row r="2" spans="1:7" x14ac:dyDescent="0.25">
      <c r="A2" s="7" t="s">
        <v>8327</v>
      </c>
      <c r="B2" t="s">
        <v>8324</v>
      </c>
    </row>
    <row r="4" spans="1:7" x14ac:dyDescent="0.25">
      <c r="A4" s="7" t="s">
        <v>8311</v>
      </c>
      <c r="B4" s="7" t="s">
        <v>8218</v>
      </c>
    </row>
    <row r="5" spans="1:7" x14ac:dyDescent="0.25">
      <c r="A5" s="7" t="s">
        <v>8325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7" x14ac:dyDescent="0.25">
      <c r="A6" s="10" t="s">
        <v>8334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  <c r="G6" s="5">
        <f>E6/F6</f>
        <v>0.49591280653950953</v>
      </c>
    </row>
    <row r="7" spans="1:7" x14ac:dyDescent="0.25">
      <c r="A7" s="10" t="s">
        <v>8335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  <c r="G7" s="5">
        <f t="shared" ref="G7:G18" si="0">E7/F7</f>
        <v>0.57223796033994334</v>
      </c>
    </row>
    <row r="8" spans="1:7" x14ac:dyDescent="0.25">
      <c r="A8" s="10" t="s">
        <v>8336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  <c r="G8" s="5">
        <f t="shared" si="0"/>
        <v>0.52023121387283233</v>
      </c>
    </row>
    <row r="9" spans="1:7" x14ac:dyDescent="0.25">
      <c r="A9" s="10" t="s">
        <v>8337</v>
      </c>
      <c r="B9" s="8">
        <v>27</v>
      </c>
      <c r="C9" s="8">
        <v>102</v>
      </c>
      <c r="D9" s="8"/>
      <c r="E9" s="8">
        <v>192</v>
      </c>
      <c r="F9" s="8">
        <v>321</v>
      </c>
      <c r="G9" s="5">
        <f t="shared" si="0"/>
        <v>0.59813084112149528</v>
      </c>
    </row>
    <row r="10" spans="1:7" x14ac:dyDescent="0.25">
      <c r="A10" s="10" t="s">
        <v>8328</v>
      </c>
      <c r="B10" s="8">
        <v>26</v>
      </c>
      <c r="C10" s="8">
        <v>126</v>
      </c>
      <c r="D10" s="8"/>
      <c r="E10" s="8">
        <v>234</v>
      </c>
      <c r="F10" s="8">
        <v>386</v>
      </c>
      <c r="G10" s="5">
        <f t="shared" si="0"/>
        <v>0.60621761658031093</v>
      </c>
    </row>
    <row r="11" spans="1:7" x14ac:dyDescent="0.25">
      <c r="A11" s="10" t="s">
        <v>8338</v>
      </c>
      <c r="B11" s="8">
        <v>27</v>
      </c>
      <c r="C11" s="8">
        <v>147</v>
      </c>
      <c r="D11" s="8"/>
      <c r="E11" s="8">
        <v>211</v>
      </c>
      <c r="F11" s="8">
        <v>385</v>
      </c>
      <c r="G11" s="5">
        <f t="shared" si="0"/>
        <v>0.54805194805194801</v>
      </c>
    </row>
    <row r="12" spans="1:7" x14ac:dyDescent="0.25">
      <c r="A12" s="10" t="s">
        <v>8329</v>
      </c>
      <c r="B12" s="8">
        <v>43</v>
      </c>
      <c r="C12" s="8">
        <v>150</v>
      </c>
      <c r="D12" s="8"/>
      <c r="E12" s="8">
        <v>194</v>
      </c>
      <c r="F12" s="8">
        <v>387</v>
      </c>
      <c r="G12" s="5">
        <f t="shared" si="0"/>
        <v>0.50129198966408273</v>
      </c>
    </row>
    <row r="13" spans="1:7" x14ac:dyDescent="0.25">
      <c r="A13" s="10" t="s">
        <v>8330</v>
      </c>
      <c r="B13" s="8">
        <v>33</v>
      </c>
      <c r="C13" s="8">
        <v>134</v>
      </c>
      <c r="D13" s="8"/>
      <c r="E13" s="8">
        <v>166</v>
      </c>
      <c r="F13" s="8">
        <v>333</v>
      </c>
      <c r="G13" s="5">
        <f t="shared" si="0"/>
        <v>0.49849849849849848</v>
      </c>
    </row>
    <row r="14" spans="1:7" x14ac:dyDescent="0.25">
      <c r="A14" s="10" t="s">
        <v>8331</v>
      </c>
      <c r="B14" s="8">
        <v>24</v>
      </c>
      <c r="C14" s="8">
        <v>127</v>
      </c>
      <c r="D14" s="8"/>
      <c r="E14" s="8">
        <v>147</v>
      </c>
      <c r="F14" s="8">
        <v>298</v>
      </c>
      <c r="G14" s="5">
        <f t="shared" si="0"/>
        <v>0.49328859060402686</v>
      </c>
    </row>
    <row r="15" spans="1:7" x14ac:dyDescent="0.25">
      <c r="A15" s="10" t="s">
        <v>8332</v>
      </c>
      <c r="B15" s="8">
        <v>20</v>
      </c>
      <c r="C15" s="8">
        <v>149</v>
      </c>
      <c r="D15" s="8"/>
      <c r="E15" s="8">
        <v>183</v>
      </c>
      <c r="F15" s="8">
        <v>352</v>
      </c>
      <c r="G15" s="5">
        <f t="shared" si="0"/>
        <v>0.51988636363636365</v>
      </c>
    </row>
    <row r="16" spans="1:7" x14ac:dyDescent="0.25">
      <c r="A16" s="10" t="s">
        <v>8333</v>
      </c>
      <c r="B16" s="8">
        <v>37</v>
      </c>
      <c r="C16" s="8">
        <v>114</v>
      </c>
      <c r="D16" s="8"/>
      <c r="E16" s="8">
        <v>183</v>
      </c>
      <c r="F16" s="8">
        <v>334</v>
      </c>
      <c r="G16" s="5">
        <f t="shared" si="0"/>
        <v>0.54790419161676651</v>
      </c>
    </row>
    <row r="17" spans="1:7" x14ac:dyDescent="0.25">
      <c r="A17" s="10" t="s">
        <v>8339</v>
      </c>
      <c r="B17" s="8">
        <v>23</v>
      </c>
      <c r="C17" s="8">
        <v>118</v>
      </c>
      <c r="D17" s="8"/>
      <c r="E17" s="8">
        <v>111</v>
      </c>
      <c r="F17" s="8">
        <v>252</v>
      </c>
      <c r="G17" s="5">
        <f t="shared" si="0"/>
        <v>0.44047619047619047</v>
      </c>
    </row>
    <row r="18" spans="1:7" x14ac:dyDescent="0.25">
      <c r="A18" s="10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  <c r="G18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0" zoomScaleNormal="70" workbookViewId="0">
      <selection activeCell="L1" sqref="L1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4" bestFit="1" customWidth="1"/>
    <col min="12" max="12" width="18.7109375" bestFit="1" customWidth="1"/>
    <col min="13" max="13" width="14" bestFit="1" customWidth="1"/>
    <col min="14" max="14" width="34" bestFit="1" customWidth="1"/>
    <col min="15" max="15" width="20.140625" bestFit="1" customWidth="1"/>
    <col min="16" max="16" width="22.140625" bestFit="1" customWidth="1"/>
    <col min="17" max="17" width="12" bestFit="1" customWidth="1"/>
    <col min="18" max="18" width="17.7109375" bestFit="1" customWidth="1"/>
    <col min="19" max="19" width="30.28515625" bestFit="1" customWidth="1"/>
    <col min="20" max="20" width="2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8325</v>
      </c>
      <c r="T1" s="1" t="s">
        <v>8326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MID(N2,1,FIND("/",N2)-1)</f>
        <v>film &amp; video</v>
      </c>
      <c r="R2" t="str">
        <f>MID(N2,FIND("/",N2)+1,100)</f>
        <v>television</v>
      </c>
      <c r="S2" s="10">
        <f>J2/60/60/24+DATE(1970,1,1)</f>
        <v>42177.007071759261</v>
      </c>
      <c r="T2" s="10">
        <f>I2/60/60/24+DATE(1970,1,1)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MID(N3,1,FIND("/",N3)-1)</f>
        <v>film &amp; video</v>
      </c>
      <c r="R3" t="str">
        <f t="shared" ref="R3:R66" si="3">MID(N3,FIND("/",N3)+1,100)</f>
        <v>television</v>
      </c>
      <c r="S3" s="10">
        <f t="shared" ref="S3:S66" si="4">J3/60/60/24+DATE(1970,1,1)</f>
        <v>42766.600497685184</v>
      </c>
      <c r="T3" s="10">
        <f t="shared" ref="T3:T66" si="5">I3/60/60/24+DATE(1970,1,1)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MID(N67,1,FIND("/",N67)-1)</f>
        <v>film &amp; video</v>
      </c>
      <c r="R67" t="str">
        <f t="shared" ref="R67:R130" si="9">MID(N67,FIND("/",N67)+1,100)</f>
        <v>shorts</v>
      </c>
      <c r="S67" s="10">
        <f t="shared" ref="S67:S130" si="10">J67/60/60/24+DATE(1970,1,1)</f>
        <v>41835.821226851855</v>
      </c>
      <c r="T67" s="10">
        <f t="shared" ref="T67:T130" si="11">I67/60/60/24+DATE(1970,1,1)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MID(N131,1,FIND("/",N131)-1)</f>
        <v>film &amp; video</v>
      </c>
      <c r="R131" t="str">
        <f t="shared" ref="R131:R194" si="15">MID(N131,FIND("/",N131)+1,100)</f>
        <v>science fiction</v>
      </c>
      <c r="S131" s="10">
        <f t="shared" ref="S131:S194" si="16">J131/60/60/24+DATE(1970,1,1)</f>
        <v>41882.937303240738</v>
      </c>
      <c r="T131" s="10">
        <f t="shared" ref="T131:T194" si="17">I131/60/60/24+DATE(1970,1,1)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MID(N195,1,FIND("/",N195)-1)</f>
        <v>film &amp; video</v>
      </c>
      <c r="R195" t="str">
        <f t="shared" ref="R195:R258" si="21">MID(N195,FIND("/",N195)+1,100)</f>
        <v>drama</v>
      </c>
      <c r="S195" s="10">
        <f t="shared" ref="S195:S258" si="22">J195/60/60/24+DATE(1970,1,1)</f>
        <v>41911.934791666667</v>
      </c>
      <c r="T195" s="10">
        <f t="shared" ref="T195:T258" si="23">I195/60/60/24+DATE(1970,1,1)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MID(N259,1,FIND("/",N259)-1)</f>
        <v>film &amp; video</v>
      </c>
      <c r="R259" t="str">
        <f t="shared" ref="R259:R322" si="27">MID(N259,FIND("/",N259)+1,100)</f>
        <v>documentary</v>
      </c>
      <c r="S259" s="10">
        <f t="shared" ref="S259:S322" si="28">J259/60/60/24+DATE(1970,1,1)</f>
        <v>42479.626875000002</v>
      </c>
      <c r="T259" s="10">
        <f t="shared" ref="T259:T322" si="29">I259/60/60/24+DATE(1970,1,1)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MID(N323,1,FIND("/",N323)-1)</f>
        <v>film &amp; video</v>
      </c>
      <c r="R323" t="str">
        <f t="shared" ref="R323:R386" si="33">MID(N323,FIND("/",N323)+1,100)</f>
        <v>documentary</v>
      </c>
      <c r="S323" s="10">
        <f t="shared" ref="S323:S386" si="34">J323/60/60/24+DATE(1970,1,1)</f>
        <v>42647.446597222224</v>
      </c>
      <c r="T323" s="10">
        <f t="shared" ref="T323:T386" si="35">I323/60/60/24+DATE(1970,1,1)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MID(N387,1,FIND("/",N387)-1)</f>
        <v>film &amp; video</v>
      </c>
      <c r="R387" t="str">
        <f t="shared" ref="R387:R450" si="39">MID(N387,FIND("/",N387)+1,100)</f>
        <v>documentary</v>
      </c>
      <c r="S387" s="10">
        <f t="shared" ref="S387:S450" si="40">J387/60/60/24+DATE(1970,1,1)</f>
        <v>41934.584502314814</v>
      </c>
      <c r="T387" s="10">
        <f t="shared" ref="T387:T450" si="41">I387/60/60/24+DATE(1970,1,1)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MID(N451,1,FIND("/",N451)-1)</f>
        <v>film &amp; video</v>
      </c>
      <c r="R451" t="str">
        <f t="shared" ref="R451:R514" si="45">MID(N451,FIND("/",N451)+1,100)</f>
        <v>animation</v>
      </c>
      <c r="S451" s="10">
        <f t="shared" ref="S451:S514" si="46">J451/60/60/24+DATE(1970,1,1)</f>
        <v>41534.568113425928</v>
      </c>
      <c r="T451" s="10">
        <f t="shared" ref="T451:T514" si="47">I451/60/60/24+DATE(1970,1,1)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MID(N515,1,FIND("/",N515)-1)</f>
        <v>film &amp; video</v>
      </c>
      <c r="R515" t="str">
        <f t="shared" ref="R515:R578" si="51">MID(N515,FIND("/",N515)+1,100)</f>
        <v>animation</v>
      </c>
      <c r="S515" s="10">
        <f t="shared" ref="S515:S578" si="52">J515/60/60/24+DATE(1970,1,1)</f>
        <v>42552.653993055559</v>
      </c>
      <c r="T515" s="10">
        <f t="shared" ref="T515:T578" si="53">I515/60/60/24+DATE(1970,1,1)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MID(N579,1,FIND("/",N579)-1)</f>
        <v>technology</v>
      </c>
      <c r="R579" t="str">
        <f t="shared" ref="R579:R642" si="57">MID(N579,FIND("/",N579)+1,100)</f>
        <v>web</v>
      </c>
      <c r="S579" s="10">
        <f t="shared" ref="S579:S642" si="58">J579/60/60/24+DATE(1970,1,1)</f>
        <v>42450.589143518519</v>
      </c>
      <c r="T579" s="10">
        <f t="shared" ref="T579:T642" si="59">I579/60/60/24+DATE(1970,1,1)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MID(N643,1,FIND("/",N643)-1)</f>
        <v>technology</v>
      </c>
      <c r="R643" t="str">
        <f t="shared" ref="R643:R706" si="63">MID(N643,FIND("/",N643)+1,100)</f>
        <v>wearables</v>
      </c>
      <c r="S643" s="10">
        <f t="shared" ref="S643:S706" si="64">J643/60/60/24+DATE(1970,1,1)</f>
        <v>42199.57</v>
      </c>
      <c r="T643" s="10">
        <f t="shared" ref="T643:T706" si="65">I643/60/60/24+DATE(1970,1,1)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MID(N707,1,FIND("/",N707)-1)</f>
        <v>technology</v>
      </c>
      <c r="R707" t="str">
        <f t="shared" ref="R707:R770" si="69">MID(N707,FIND("/",N707)+1,100)</f>
        <v>wearables</v>
      </c>
      <c r="S707" s="10">
        <f t="shared" ref="S707:S770" si="70">J707/60/60/24+DATE(1970,1,1)</f>
        <v>42726.491643518515</v>
      </c>
      <c r="T707" s="10">
        <f t="shared" ref="T707:T770" si="71">I707/60/60/24+DATE(1970,1,1)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MID(N771,1,FIND("/",N771)-1)</f>
        <v>publishing</v>
      </c>
      <c r="R771" t="str">
        <f t="shared" ref="R771:R834" si="75">MID(N771,FIND("/",N771)+1,100)</f>
        <v>fiction</v>
      </c>
      <c r="S771" s="10">
        <f t="shared" ref="S771:S834" si="76">J771/60/60/24+DATE(1970,1,1)</f>
        <v>41604.996458333335</v>
      </c>
      <c r="T771" s="10">
        <f t="shared" ref="T771:T834" si="77">I771/60/60/24+DATE(1970,1,1)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MID(N835,1,FIND("/",N835)-1)</f>
        <v>music</v>
      </c>
      <c r="R835" t="str">
        <f t="shared" ref="R835:R898" si="81">MID(N835,FIND("/",N835)+1,100)</f>
        <v>rock</v>
      </c>
      <c r="S835" s="10">
        <f t="shared" ref="S835:S898" si="82">J835/60/60/24+DATE(1970,1,1)</f>
        <v>41718.878182870372</v>
      </c>
      <c r="T835" s="10">
        <f t="shared" ref="T835:T898" si="83">I835/60/60/24+DATE(1970,1,1)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MID(N899,1,FIND("/",N899)-1)</f>
        <v>music</v>
      </c>
      <c r="R899" t="str">
        <f t="shared" ref="R899:R962" si="87">MID(N899,FIND("/",N899)+1,100)</f>
        <v>indie rock</v>
      </c>
      <c r="S899" s="10">
        <f t="shared" ref="S899:S962" si="88">J899/60/60/24+DATE(1970,1,1)</f>
        <v>41211.688750000001</v>
      </c>
      <c r="T899" s="10">
        <f t="shared" ref="T899:T962" si="89">I899/60/60/24+DATE(1970,1,1)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MID(N963,1,FIND("/",N963)-1)</f>
        <v>technology</v>
      </c>
      <c r="R963" t="str">
        <f t="shared" ref="R963:R1026" si="93">MID(N963,FIND("/",N963)+1,100)</f>
        <v>wearables</v>
      </c>
      <c r="S963" s="10">
        <f t="shared" ref="S963:S1026" si="94">J963/60/60/24+DATE(1970,1,1)</f>
        <v>42740.693692129629</v>
      </c>
      <c r="T963" s="10">
        <f t="shared" ref="T963:T1026" si="95">I963/60/60/24+DATE(1970,1,1)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MID(N1027,1,FIND("/",N1027)-1)</f>
        <v>music</v>
      </c>
      <c r="R1027" t="str">
        <f t="shared" ref="R1027:R1090" si="99">MID(N1027,FIND("/",N1027)+1,100)</f>
        <v>electronic music</v>
      </c>
      <c r="S1027" s="10">
        <f t="shared" ref="S1027:S1090" si="100">J1027/60/60/24+DATE(1970,1,1)</f>
        <v>42049.833761574075</v>
      </c>
      <c r="T1027" s="10">
        <f t="shared" ref="T1027:T1090" si="101">I1027/60/60/24+DATE(1970,1,1)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MID(N1091,1,FIND("/",N1091)-1)</f>
        <v>games</v>
      </c>
      <c r="R1091" t="str">
        <f t="shared" ref="R1091:R1154" si="105">MID(N1091,FIND("/",N1091)+1,100)</f>
        <v>video games</v>
      </c>
      <c r="S1091" s="10">
        <f t="shared" ref="S1091:S1154" si="106">J1091/60/60/24+DATE(1970,1,1)</f>
        <v>42151.189525462964</v>
      </c>
      <c r="T1091" s="10">
        <f t="shared" ref="T1091:T1154" si="107">I1091/60/60/24+DATE(1970,1,1)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MID(N1155,1,FIND("/",N1155)-1)</f>
        <v>food</v>
      </c>
      <c r="R1155" t="str">
        <f t="shared" ref="R1155:R1218" si="111">MID(N1155,FIND("/",N1155)+1,100)</f>
        <v>food trucks</v>
      </c>
      <c r="S1155" s="10">
        <f t="shared" ref="S1155:S1218" si="112">J1155/60/60/24+DATE(1970,1,1)</f>
        <v>42143.714178240742</v>
      </c>
      <c r="T1155" s="10">
        <f t="shared" ref="T1155:T1218" si="113">I1155/60/60/24+DATE(1970,1,1)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MID(N1219,1,FIND("/",N1219)-1)</f>
        <v>photography</v>
      </c>
      <c r="R1219" t="str">
        <f t="shared" ref="R1219:R1282" si="117">MID(N1219,FIND("/",N1219)+1,100)</f>
        <v>photobooks</v>
      </c>
      <c r="S1219" s="10">
        <f t="shared" ref="S1219:S1282" si="118">J1219/60/60/24+DATE(1970,1,1)</f>
        <v>42535.809490740736</v>
      </c>
      <c r="T1219" s="10">
        <f t="shared" ref="T1219:T1282" si="119">I1219/60/60/24+DATE(1970,1,1)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MID(N1283,1,FIND("/",N1283)-1)</f>
        <v>music</v>
      </c>
      <c r="R1283" t="str">
        <f t="shared" ref="R1283:R1346" si="123">MID(N1283,FIND("/",N1283)+1,100)</f>
        <v>rock</v>
      </c>
      <c r="S1283" s="10">
        <f t="shared" ref="S1283:S1346" si="124">J1283/60/60/24+DATE(1970,1,1)</f>
        <v>41463.743472222224</v>
      </c>
      <c r="T1283" s="10">
        <f t="shared" ref="T1283:T1346" si="125">I1283/60/60/24+DATE(1970,1,1)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MID(N1347,1,FIND("/",N1347)-1)</f>
        <v>publishing</v>
      </c>
      <c r="R1347" t="str">
        <f t="shared" ref="R1347:R1410" si="129">MID(N1347,FIND("/",N1347)+1,100)</f>
        <v>nonfiction</v>
      </c>
      <c r="S1347" s="10">
        <f t="shared" ref="S1347:S1410" si="130">J1347/60/60/24+DATE(1970,1,1)</f>
        <v>41799.814340277779</v>
      </c>
      <c r="T1347" s="10">
        <f t="shared" ref="T1347:T1410" si="131">I1347/60/60/24+DATE(1970,1,1)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MID(N1411,1,FIND("/",N1411)-1)</f>
        <v>publishing</v>
      </c>
      <c r="R1411" t="str">
        <f t="shared" ref="R1411:R1474" si="135">MID(N1411,FIND("/",N1411)+1,100)</f>
        <v>translations</v>
      </c>
      <c r="S1411" s="10">
        <f t="shared" ref="S1411:S1474" si="136">J1411/60/60/24+DATE(1970,1,1)</f>
        <v>41945.133506944447</v>
      </c>
      <c r="T1411" s="10">
        <f t="shared" ref="T1411:T1474" si="137">I1411/60/60/24+DATE(1970,1,1)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MID(N1475,1,FIND("/",N1475)-1)</f>
        <v>publishing</v>
      </c>
      <c r="R1475" t="str">
        <f t="shared" ref="R1475:R1538" si="141">MID(N1475,FIND("/",N1475)+1,100)</f>
        <v>radio &amp; podcasts</v>
      </c>
      <c r="S1475" s="10">
        <f t="shared" ref="S1475:S1538" si="142">J1475/60/60/24+DATE(1970,1,1)</f>
        <v>40939.979618055557</v>
      </c>
      <c r="T1475" s="10">
        <f t="shared" ref="T1475:T1538" si="143">I1475/60/60/24+DATE(1970,1,1)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MID(N1539,1,FIND("/",N1539)-1)</f>
        <v>photography</v>
      </c>
      <c r="R1539" t="str">
        <f t="shared" ref="R1539:R1602" si="147">MID(N1539,FIND("/",N1539)+1,100)</f>
        <v>photobooks</v>
      </c>
      <c r="S1539" s="10">
        <f t="shared" ref="S1539:S1602" si="148">J1539/60/60/24+DATE(1970,1,1)</f>
        <v>42552.315127314811</v>
      </c>
      <c r="T1539" s="10">
        <f t="shared" ref="T1539:T1602" si="149">I1539/60/60/24+DATE(1970,1,1)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MID(N1603,1,FIND("/",N1603)-1)</f>
        <v>music</v>
      </c>
      <c r="R1603" t="str">
        <f t="shared" ref="R1603:R1666" si="153">MID(N1603,FIND("/",N1603)+1,100)</f>
        <v>rock</v>
      </c>
      <c r="S1603" s="10">
        <f t="shared" ref="S1603:S1666" si="154">J1603/60/60/24+DATE(1970,1,1)</f>
        <v>40638.092974537038</v>
      </c>
      <c r="T1603" s="10">
        <f t="shared" ref="T1603:T1666" si="155">I1603/60/60/24+DATE(1970,1,1)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MID(N1667,1,FIND("/",N1667)-1)</f>
        <v>music</v>
      </c>
      <c r="R1667" t="str">
        <f t="shared" ref="R1667:R1730" si="159">MID(N1667,FIND("/",N1667)+1,100)</f>
        <v>pop</v>
      </c>
      <c r="S1667" s="10">
        <f t="shared" ref="S1667:S1730" si="160">J1667/60/60/24+DATE(1970,1,1)</f>
        <v>40564.649456018517</v>
      </c>
      <c r="T1667" s="10">
        <f t="shared" ref="T1667:T1730" si="161">I1667/60/60/24+DATE(1970,1,1)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MID(N1731,1,FIND("/",N1731)-1)</f>
        <v>music</v>
      </c>
      <c r="R1731" t="str">
        <f t="shared" ref="R1731:R1794" si="165">MID(N1731,FIND("/",N1731)+1,100)</f>
        <v>faith</v>
      </c>
      <c r="S1731" s="10">
        <f t="shared" ref="S1731:S1794" si="166">J1731/60/60/24+DATE(1970,1,1)</f>
        <v>42471.052152777775</v>
      </c>
      <c r="T1731" s="10">
        <f t="shared" ref="T1731:T1794" si="167">I1731/60/60/24+DATE(1970,1,1)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MID(N1795,1,FIND("/",N1795)-1)</f>
        <v>photography</v>
      </c>
      <c r="R1795" t="str">
        <f t="shared" ref="R1795:R1858" si="171">MID(N1795,FIND("/",N1795)+1,100)</f>
        <v>photobooks</v>
      </c>
      <c r="S1795" s="10">
        <f t="shared" ref="S1795:S1858" si="172">J1795/60/60/24+DATE(1970,1,1)</f>
        <v>41940.89166666667</v>
      </c>
      <c r="T1795" s="10">
        <f t="shared" ref="T1795:T1858" si="173">I1795/60/60/24+DATE(1970,1,1)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MID(N1859,1,FIND("/",N1859)-1)</f>
        <v>music</v>
      </c>
      <c r="R1859" t="str">
        <f t="shared" ref="R1859:R1922" si="177">MID(N1859,FIND("/",N1859)+1,100)</f>
        <v>rock</v>
      </c>
      <c r="S1859" s="10">
        <f t="shared" ref="S1859:S1922" si="178">J1859/60/60/24+DATE(1970,1,1)</f>
        <v>41864.76866898148</v>
      </c>
      <c r="T1859" s="10">
        <f t="shared" ref="T1859:T1922" si="179">I1859/60/60/24+DATE(1970,1,1)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MID(N1923,1,FIND("/",N1923)-1)</f>
        <v>music</v>
      </c>
      <c r="R1923" t="str">
        <f t="shared" ref="R1923:R1986" si="183">MID(N1923,FIND("/",N1923)+1,100)</f>
        <v>indie rock</v>
      </c>
      <c r="S1923" s="10">
        <f t="shared" ref="S1923:S1986" si="184">J1923/60/60/24+DATE(1970,1,1)</f>
        <v>41074.221562500003</v>
      </c>
      <c r="T1923" s="10">
        <f t="shared" ref="T1923:T1986" si="185">I1923/60/60/24+DATE(1970,1,1)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MID(N1987,1,FIND("/",N1987)-1)</f>
        <v>photography</v>
      </c>
      <c r="R1987" t="str">
        <f t="shared" ref="R1987:R2050" si="189">MID(N1987,FIND("/",N1987)+1,100)</f>
        <v>people</v>
      </c>
      <c r="S1987" s="10">
        <f t="shared" ref="S1987:S2050" si="190">J1987/60/60/24+DATE(1970,1,1)</f>
        <v>42555.698738425926</v>
      </c>
      <c r="T1987" s="10">
        <f t="shared" ref="T1987:T2050" si="191">I1987/60/60/24+DATE(1970,1,1)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MID(N2051,1,FIND("/",N2051)-1)</f>
        <v>technology</v>
      </c>
      <c r="R2051" t="str">
        <f t="shared" ref="R2051:R2114" si="195">MID(N2051,FIND("/",N2051)+1,100)</f>
        <v>hardware</v>
      </c>
      <c r="S2051" s="10">
        <f t="shared" ref="S2051:S2114" si="196">J2051/60/60/24+DATE(1970,1,1)</f>
        <v>41575.527349537035</v>
      </c>
      <c r="T2051" s="10">
        <f t="shared" ref="T2051:T2114" si="197">I2051/60/60/24+DATE(1970,1,1)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MID(N2115,1,FIND("/",N2115)-1)</f>
        <v>music</v>
      </c>
      <c r="R2115" t="str">
        <f t="shared" ref="R2115:R2178" si="201">MID(N2115,FIND("/",N2115)+1,100)</f>
        <v>indie rock</v>
      </c>
      <c r="S2115" s="10">
        <f t="shared" ref="S2115:S2178" si="202">J2115/60/60/24+DATE(1970,1,1)</f>
        <v>41870.86546296296</v>
      </c>
      <c r="T2115" s="10">
        <f t="shared" ref="T2115:T2178" si="203">I2115/60/60/24+DATE(1970,1,1)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MID(N2179,1,FIND("/",N2179)-1)</f>
        <v>music</v>
      </c>
      <c r="R2179" t="str">
        <f t="shared" ref="R2179:R2242" si="207">MID(N2179,FIND("/",N2179)+1,100)</f>
        <v>rock</v>
      </c>
      <c r="S2179" s="10">
        <f t="shared" ref="S2179:S2242" si="208">J2179/60/60/24+DATE(1970,1,1)</f>
        <v>42502.250775462962</v>
      </c>
      <c r="T2179" s="10">
        <f t="shared" ref="T2179:T2242" si="209">I2179/60/60/24+DATE(1970,1,1)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MID(N2243,1,FIND("/",N2243)-1)</f>
        <v>games</v>
      </c>
      <c r="R2243" t="str">
        <f t="shared" ref="R2243:R2306" si="213">MID(N2243,FIND("/",N2243)+1,100)</f>
        <v>tabletop games</v>
      </c>
      <c r="S2243" s="10">
        <f t="shared" ref="S2243:S2306" si="214">J2243/60/60/24+DATE(1970,1,1)</f>
        <v>42766.827546296292</v>
      </c>
      <c r="T2243" s="10">
        <f t="shared" ref="T2243:T2306" si="215">I2243/60/60/24+DATE(1970,1,1)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MID(N2307,1,FIND("/",N2307)-1)</f>
        <v>music</v>
      </c>
      <c r="R2307" t="str">
        <f t="shared" ref="R2307:R2370" si="219">MID(N2307,FIND("/",N2307)+1,100)</f>
        <v>indie rock</v>
      </c>
      <c r="S2307" s="10">
        <f t="shared" ref="S2307:S2370" si="220">J2307/60/60/24+DATE(1970,1,1)</f>
        <v>41834.695277777777</v>
      </c>
      <c r="T2307" s="10">
        <f t="shared" ref="T2307:T2370" si="221">I2307/60/60/24+DATE(1970,1,1)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MID(N2371,1,FIND("/",N2371)-1)</f>
        <v>technology</v>
      </c>
      <c r="R2371" t="str">
        <f t="shared" ref="R2371:R2434" si="225">MID(N2371,FIND("/",N2371)+1,100)</f>
        <v>web</v>
      </c>
      <c r="S2371" s="10">
        <f t="shared" ref="S2371:S2434" si="226">J2371/60/60/24+DATE(1970,1,1)</f>
        <v>42380.812627314815</v>
      </c>
      <c r="T2371" s="10">
        <f t="shared" ref="T2371:T2434" si="227">I2371/60/60/24+DATE(1970,1,1)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MID(N2435,1,FIND("/",N2435)-1)</f>
        <v>food</v>
      </c>
      <c r="R2435" t="str">
        <f t="shared" ref="R2435:R2498" si="231">MID(N2435,FIND("/",N2435)+1,100)</f>
        <v>food trucks</v>
      </c>
      <c r="S2435" s="10">
        <f t="shared" ref="S2435:S2498" si="232">J2435/60/60/24+DATE(1970,1,1)</f>
        <v>42397.89980324074</v>
      </c>
      <c r="T2435" s="10">
        <f t="shared" ref="T2435:T2498" si="233">I2435/60/60/24+DATE(1970,1,1)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MID(N2499,1,FIND("/",N2499)-1)</f>
        <v>music</v>
      </c>
      <c r="R2499" t="str">
        <f t="shared" ref="R2499:R2562" si="237">MID(N2499,FIND("/",N2499)+1,100)</f>
        <v>indie rock</v>
      </c>
      <c r="S2499" s="10">
        <f t="shared" ref="S2499:S2562" si="238">J2499/60/60/24+DATE(1970,1,1)</f>
        <v>40730.878912037035</v>
      </c>
      <c r="T2499" s="10">
        <f t="shared" ref="T2499:T2562" si="239">I2499/60/60/24+DATE(1970,1,1)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MID(N2563,1,FIND("/",N2563)-1)</f>
        <v>food</v>
      </c>
      <c r="R2563" t="str">
        <f t="shared" ref="R2563:R2626" si="243">MID(N2563,FIND("/",N2563)+1,100)</f>
        <v>food trucks</v>
      </c>
      <c r="S2563" s="10">
        <f t="shared" ref="S2563:S2626" si="244">J2563/60/60/24+DATE(1970,1,1)</f>
        <v>42260.528807870374</v>
      </c>
      <c r="T2563" s="10">
        <f t="shared" ref="T2563:T2626" si="245">I2563/60/60/24+DATE(1970,1,1)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MID(N2627,1,FIND("/",N2627)-1)</f>
        <v>technology</v>
      </c>
      <c r="R2627" t="str">
        <f t="shared" ref="R2627:R2690" si="249">MID(N2627,FIND("/",N2627)+1,100)</f>
        <v>space exploration</v>
      </c>
      <c r="S2627" s="10">
        <f t="shared" ref="S2627:S2690" si="250">J2627/60/60/24+DATE(1970,1,1)</f>
        <v>42658.810277777782</v>
      </c>
      <c r="T2627" s="10">
        <f t="shared" ref="T2627:T2690" si="251">I2627/60/60/24+DATE(1970,1,1)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MID(N2691,1,FIND("/",N2691)-1)</f>
        <v>food</v>
      </c>
      <c r="R2691" t="str">
        <f t="shared" ref="R2691:R2754" si="255">MID(N2691,FIND("/",N2691)+1,100)</f>
        <v>food trucks</v>
      </c>
      <c r="S2691" s="10">
        <f t="shared" ref="S2691:S2754" si="256">J2691/60/60/24+DATE(1970,1,1)</f>
        <v>42551.961689814809</v>
      </c>
      <c r="T2691" s="10">
        <f t="shared" ref="T2691:T2754" si="257">I2691/60/60/24+DATE(1970,1,1)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MID(N2755,1,FIND("/",N2755)-1)</f>
        <v>publishing</v>
      </c>
      <c r="R2755" t="str">
        <f t="shared" ref="R2755:R2818" si="261">MID(N2755,FIND("/",N2755)+1,100)</f>
        <v>children's books</v>
      </c>
      <c r="S2755" s="10">
        <f t="shared" ref="S2755:S2818" si="262">J2755/60/60/24+DATE(1970,1,1)</f>
        <v>41117.900729166664</v>
      </c>
      <c r="T2755" s="10">
        <f t="shared" ref="T2755:T2818" si="263">I2755/60/60/24+DATE(1970,1,1)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MID(N2819,1,FIND("/",N2819)-1)</f>
        <v>theater</v>
      </c>
      <c r="R2819" t="str">
        <f t="shared" ref="R2819:R2882" si="267">MID(N2819,FIND("/",N2819)+1,100)</f>
        <v>plays</v>
      </c>
      <c r="S2819" s="10">
        <f t="shared" ref="S2819:S2882" si="268">J2819/60/60/24+DATE(1970,1,1)</f>
        <v>42023.634976851856</v>
      </c>
      <c r="T2819" s="10">
        <f t="shared" ref="T2819:T2882" si="269">I2819/60/60/24+DATE(1970,1,1)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MID(N2883,1,FIND("/",N2883)-1)</f>
        <v>theater</v>
      </c>
      <c r="R2883" t="str">
        <f t="shared" ref="R2883:R2946" si="273">MID(N2883,FIND("/",N2883)+1,100)</f>
        <v>plays</v>
      </c>
      <c r="S2883" s="10">
        <f t="shared" ref="S2883:S2946" si="274">J2883/60/60/24+DATE(1970,1,1)</f>
        <v>41916.597638888888</v>
      </c>
      <c r="T2883" s="10">
        <f t="shared" ref="T2883:T2946" si="275">I2883/60/60/24+DATE(1970,1,1)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MID(N2947,1,FIND("/",N2947)-1)</f>
        <v>theater</v>
      </c>
      <c r="R2947" t="str">
        <f t="shared" ref="R2947:R3010" si="279">MID(N2947,FIND("/",N2947)+1,100)</f>
        <v>spaces</v>
      </c>
      <c r="S2947" s="10">
        <f t="shared" ref="S2947:S3010" si="280">J2947/60/60/24+DATE(1970,1,1)</f>
        <v>42118.139583333337</v>
      </c>
      <c r="T2947" s="10">
        <f t="shared" ref="T2947:T3010" si="281">I2947/60/60/24+DATE(1970,1,1)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MID(N3011,1,FIND("/",N3011)-1)</f>
        <v>theater</v>
      </c>
      <c r="R3011" t="str">
        <f t="shared" ref="R3011:R3074" si="285">MID(N3011,FIND("/",N3011)+1,100)</f>
        <v>spaces</v>
      </c>
      <c r="S3011" s="10">
        <f t="shared" ref="S3011:S3074" si="286">J3011/60/60/24+DATE(1970,1,1)</f>
        <v>41939.569907407407</v>
      </c>
      <c r="T3011" s="10">
        <f t="shared" ref="T3011:T3074" si="287">I3011/60/60/24+DATE(1970,1,1)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MID(N3075,1,FIND("/",N3075)-1)</f>
        <v>theater</v>
      </c>
      <c r="R3075" t="str">
        <f t="shared" ref="R3075:R3138" si="291">MID(N3075,FIND("/",N3075)+1,100)</f>
        <v>spaces</v>
      </c>
      <c r="S3075" s="10">
        <f t="shared" ref="S3075:S3138" si="292">J3075/60/60/24+DATE(1970,1,1)</f>
        <v>42111.684027777781</v>
      </c>
      <c r="T3075" s="10">
        <f t="shared" ref="T3075:T3138" si="293">I3075/60/60/24+DATE(1970,1,1)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MID(N3139,1,FIND("/",N3139)-1)</f>
        <v>theater</v>
      </c>
      <c r="R3139" t="str">
        <f t="shared" ref="R3139:R3202" si="297">MID(N3139,FIND("/",N3139)+1,100)</f>
        <v>plays</v>
      </c>
      <c r="S3139" s="10">
        <f t="shared" ref="S3139:S3202" si="298">J3139/60/60/24+DATE(1970,1,1)</f>
        <v>42807.885057870371</v>
      </c>
      <c r="T3139" s="10">
        <f t="shared" ref="T3139:T3202" si="299">I3139/60/60/24+DATE(1970,1,1)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MID(N3203,1,FIND("/",N3203)-1)</f>
        <v>theater</v>
      </c>
      <c r="R3203" t="str">
        <f t="shared" ref="R3203:R3266" si="303">MID(N3203,FIND("/",N3203)+1,100)</f>
        <v>musical</v>
      </c>
      <c r="S3203" s="10">
        <f t="shared" ref="S3203:S3266" si="304">J3203/60/60/24+DATE(1970,1,1)</f>
        <v>41861.767094907409</v>
      </c>
      <c r="T3203" s="10">
        <f t="shared" ref="T3203:T3266" si="305">I3203/60/60/24+DATE(1970,1,1)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MID(N3267,1,FIND("/",N3267)-1)</f>
        <v>theater</v>
      </c>
      <c r="R3267" t="str">
        <f t="shared" ref="R3267:R3330" si="309">MID(N3267,FIND("/",N3267)+1,100)</f>
        <v>plays</v>
      </c>
      <c r="S3267" s="10">
        <f t="shared" ref="S3267:S3330" si="310">J3267/60/60/24+DATE(1970,1,1)</f>
        <v>42311.711979166663</v>
      </c>
      <c r="T3267" s="10">
        <f t="shared" ref="T3267:T3330" si="311">I3267/60/60/24+DATE(1970,1,1)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MID(N3331,1,FIND("/",N3331)-1)</f>
        <v>theater</v>
      </c>
      <c r="R3331" t="str">
        <f t="shared" ref="R3331:R3394" si="315">MID(N3331,FIND("/",N3331)+1,100)</f>
        <v>plays</v>
      </c>
      <c r="S3331" s="10">
        <f t="shared" ref="S3331:S3394" si="316">J3331/60/60/24+DATE(1970,1,1)</f>
        <v>41837.323009259257</v>
      </c>
      <c r="T3331" s="10">
        <f t="shared" ref="T3331:T3394" si="317">I3331/60/60/24+DATE(1970,1,1)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MID(N3395,1,FIND("/",N3395)-1)</f>
        <v>theater</v>
      </c>
      <c r="R3395" t="str">
        <f t="shared" ref="R3395:R3458" si="321">MID(N3395,FIND("/",N3395)+1,100)</f>
        <v>plays</v>
      </c>
      <c r="S3395" s="10">
        <f t="shared" ref="S3395:S3458" si="322">J3395/60/60/24+DATE(1970,1,1)</f>
        <v>41923.921643518523</v>
      </c>
      <c r="T3395" s="10">
        <f t="shared" ref="T3395:T3458" si="323">I3395/60/60/24+DATE(1970,1,1)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MID(N3459,1,FIND("/",N3459)-1)</f>
        <v>theater</v>
      </c>
      <c r="R3459" t="str">
        <f t="shared" ref="R3459:R3522" si="327">MID(N3459,FIND("/",N3459)+1,100)</f>
        <v>plays</v>
      </c>
      <c r="S3459" s="10">
        <f t="shared" ref="S3459:S3522" si="328">J3459/60/60/24+DATE(1970,1,1)</f>
        <v>42016.706678240742</v>
      </c>
      <c r="T3459" s="10">
        <f t="shared" ref="T3459:T3522" si="329">I3459/60/60/24+DATE(1970,1,1)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MID(N3523,1,FIND("/",N3523)-1)</f>
        <v>theater</v>
      </c>
      <c r="R3523" t="str">
        <f t="shared" ref="R3523:R3586" si="333">MID(N3523,FIND("/",N3523)+1,100)</f>
        <v>plays</v>
      </c>
      <c r="S3523" s="10">
        <f t="shared" ref="S3523:S3586" si="334">J3523/60/60/24+DATE(1970,1,1)</f>
        <v>41881.361342592594</v>
      </c>
      <c r="T3523" s="10">
        <f t="shared" ref="T3523:T3586" si="335">I3523/60/60/24+DATE(1970,1,1)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MID(N3587,1,FIND("/",N3587)-1)</f>
        <v>theater</v>
      </c>
      <c r="R3587" t="str">
        <f t="shared" ref="R3587:R3650" si="339">MID(N3587,FIND("/",N3587)+1,100)</f>
        <v>plays</v>
      </c>
      <c r="S3587" s="10">
        <f t="shared" ref="S3587:S3650" si="340">J3587/60/60/24+DATE(1970,1,1)</f>
        <v>41964.716319444444</v>
      </c>
      <c r="T3587" s="10">
        <f t="shared" ref="T3587:T3650" si="341">I3587/60/60/24+DATE(1970,1,1)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MID(N3651,1,FIND("/",N3651)-1)</f>
        <v>theater</v>
      </c>
      <c r="R3651" t="str">
        <f t="shared" ref="R3651:R3714" si="345">MID(N3651,FIND("/",N3651)+1,100)</f>
        <v>plays</v>
      </c>
      <c r="S3651" s="10">
        <f t="shared" ref="S3651:S3714" si="346">J3651/60/60/24+DATE(1970,1,1)</f>
        <v>41780.712893518517</v>
      </c>
      <c r="T3651" s="10">
        <f t="shared" ref="T3651:T3714" si="347">I3651/60/60/24+DATE(1970,1,1)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MID(N3715,1,FIND("/",N3715)-1)</f>
        <v>theater</v>
      </c>
      <c r="R3715" t="str">
        <f t="shared" ref="R3715:R3778" si="351">MID(N3715,FIND("/",N3715)+1,100)</f>
        <v>plays</v>
      </c>
      <c r="S3715" s="10">
        <f t="shared" ref="S3715:S3778" si="352">J3715/60/60/24+DATE(1970,1,1)</f>
        <v>42505.738032407404</v>
      </c>
      <c r="T3715" s="10">
        <f t="shared" ref="T3715:T3778" si="353">I3715/60/60/24+DATE(1970,1,1)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MID(N3779,1,FIND("/",N3779)-1)</f>
        <v>theater</v>
      </c>
      <c r="R3779" t="str">
        <f t="shared" ref="R3779:R3842" si="357">MID(N3779,FIND("/",N3779)+1,100)</f>
        <v>musical</v>
      </c>
      <c r="S3779" s="10">
        <f t="shared" ref="S3779:S3842" si="358">J3779/60/60/24+DATE(1970,1,1)</f>
        <v>41887.111354166671</v>
      </c>
      <c r="T3779" s="10">
        <f t="shared" ref="T3779:T3842" si="359">I3779/60/60/24+DATE(1970,1,1)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MID(N3843,1,FIND("/",N3843)-1)</f>
        <v>theater</v>
      </c>
      <c r="R3843" t="str">
        <f t="shared" ref="R3843:R3906" si="363">MID(N3843,FIND("/",N3843)+1,100)</f>
        <v>plays</v>
      </c>
      <c r="S3843" s="10">
        <f t="shared" ref="S3843:S3906" si="364">J3843/60/60/24+DATE(1970,1,1)</f>
        <v>41780.785729166666</v>
      </c>
      <c r="T3843" s="10">
        <f t="shared" ref="T3843:T3906" si="365">I3843/60/60/24+DATE(1970,1,1)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MID(N3907,1,FIND("/",N3907)-1)</f>
        <v>theater</v>
      </c>
      <c r="R3907" t="str">
        <f t="shared" ref="R3907:R3970" si="369">MID(N3907,FIND("/",N3907)+1,100)</f>
        <v>plays</v>
      </c>
      <c r="S3907" s="10">
        <f t="shared" ref="S3907:S3970" si="370">J3907/60/60/24+DATE(1970,1,1)</f>
        <v>42124.623877314814</v>
      </c>
      <c r="T3907" s="10">
        <f t="shared" ref="T3907:T3970" si="371">I3907/60/60/24+DATE(1970,1,1)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MID(N3971,1,FIND("/",N3971)-1)</f>
        <v>theater</v>
      </c>
      <c r="R3971" t="str">
        <f t="shared" ref="R3971:R4034" si="375">MID(N3971,FIND("/",N3971)+1,100)</f>
        <v>plays</v>
      </c>
      <c r="S3971" s="10">
        <f t="shared" ref="S3971:S4034" si="376">J3971/60/60/24+DATE(1970,1,1)</f>
        <v>42601.854699074072</v>
      </c>
      <c r="T3971" s="10">
        <f t="shared" ref="T3971:T4034" si="377">I3971/60/60/24+DATE(1970,1,1)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MID(N4035,1,FIND("/",N4035)-1)</f>
        <v>theater</v>
      </c>
      <c r="R4035" t="str">
        <f t="shared" ref="R4035:R4098" si="381">MID(N4035,FIND("/",N4035)+1,100)</f>
        <v>plays</v>
      </c>
      <c r="S4035" s="10">
        <f t="shared" ref="S4035:S4098" si="382">J4035/60/60/24+DATE(1970,1,1)</f>
        <v>42614.268796296295</v>
      </c>
      <c r="T4035" s="10">
        <f t="shared" ref="T4035:T4098" si="383">I4035/60/60/24+DATE(1970,1,1)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MID(N4099,1,FIND("/",N4099)-1)</f>
        <v>theater</v>
      </c>
      <c r="R4099" t="str">
        <f t="shared" ref="R4099:R4115" si="387">MID(N4099,FIND("/",N4099)+1,100)</f>
        <v>plays</v>
      </c>
      <c r="S4099" s="10">
        <f t="shared" ref="S4099:S4115" si="388">J4099/60/60/24+DATE(1970,1,1)</f>
        <v>42344.824502314819</v>
      </c>
      <c r="T4099" s="10">
        <f t="shared" ref="T4099:T4115" si="389">I4099/60/60/24+DATE(1970,1,1)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323BBFD2-7767-4AB3-89E0-13871B5C8F39}"/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2060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95C48-BF31-4F56-B3A8-98674B2BF7B9}">
  <dimension ref="A1:H13"/>
  <sheetViews>
    <sheetView workbookViewId="0">
      <selection activeCell="F17" sqref="F17"/>
    </sheetView>
  </sheetViews>
  <sheetFormatPr baseColWidth="10" defaultRowHeight="15" x14ac:dyDescent="0.25"/>
  <cols>
    <col min="1" max="1" width="24" bestFit="1" customWidth="1"/>
    <col min="2" max="2" width="10.140625" bestFit="1" customWidth="1"/>
    <col min="3" max="3" width="6.42578125" bestFit="1" customWidth="1"/>
    <col min="4" max="4" width="9.140625" bestFit="1" customWidth="1"/>
    <col min="5" max="5" width="13" bestFit="1" customWidth="1"/>
    <col min="6" max="6" width="20.28515625" bestFit="1" customWidth="1"/>
    <col min="7" max="7" width="17" bestFit="1" customWidth="1"/>
    <col min="8" max="8" width="19.28515625" bestFit="1" customWidth="1"/>
  </cols>
  <sheetData>
    <row r="1" spans="1:8" x14ac:dyDescent="0.25">
      <c r="A1" t="s">
        <v>8340</v>
      </c>
      <c r="B1" t="s">
        <v>8356</v>
      </c>
      <c r="C1" t="s">
        <v>8357</v>
      </c>
      <c r="D1" t="s">
        <v>8358</v>
      </c>
      <c r="E1" t="s">
        <v>8341</v>
      </c>
      <c r="F1" t="s">
        <v>8342</v>
      </c>
      <c r="G1" t="s">
        <v>8343</v>
      </c>
      <c r="H1" t="s">
        <v>8359</v>
      </c>
    </row>
    <row r="2" spans="1:8" x14ac:dyDescent="0.25">
      <c r="A2" t="s">
        <v>8344</v>
      </c>
      <c r="B2">
        <f>COUNTIFS(Base!$D:$D,"&lt;"&amp;1000,Base!$F:$F,B$1)</f>
        <v>322</v>
      </c>
      <c r="C2">
        <f>COUNTIFS(Base!$D:$D,"&lt;"&amp;1000,Base!$F:$F,C$1)</f>
        <v>113</v>
      </c>
      <c r="D2">
        <f>COUNTIFS(Base!$D:$D,"&lt;"&amp;1000,Base!$F:$F,D$1)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8345</v>
      </c>
      <c r="B3">
        <f>COUNTIFS(Base!$D:$D,"&lt;"&amp;5000,Base!$D:$D,"&gt;="&amp;1000,Base!$F:$F,B$1)</f>
        <v>932</v>
      </c>
      <c r="C3">
        <f>COUNTIFS(Base!$D:$D,"&lt;"&amp;5000,Base!$D:$D,"&gt;="&amp;1000,Base!$F:$F,C$1)</f>
        <v>420</v>
      </c>
      <c r="D3">
        <f>COUNTIFS(Base!$D:$D,"&lt;"&amp;5000,Base!$D:$D,"&gt;="&amp;1000,Base!$F:$F,D$1)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8346</v>
      </c>
      <c r="B4">
        <f>COUNTIFS(Base!$D:$D,"&lt;"&amp;10000,Base!$D:$D,"&gt;="&amp;5000,Base!$F:$F,B$1)</f>
        <v>381</v>
      </c>
      <c r="C4">
        <f>COUNTIFS(Base!$D:$D,"&lt;"&amp;10000,Base!$D:$D,"&gt;="&amp;5000,Base!$F:$F,C$1)</f>
        <v>283</v>
      </c>
      <c r="D4">
        <f>COUNTIFS(Base!$D:$D,"&lt;"&amp;10000,Base!$D:$D,"&gt;="&amp;5000,Base!$F:$F,D$1)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8347</v>
      </c>
      <c r="B5">
        <f>COUNTIFS(Base!$D:$D,"&lt;"&amp;15000,Base!$D:$D,"&gt;="&amp;10000,Base!$F:$F,B$1)</f>
        <v>168</v>
      </c>
      <c r="C5">
        <f>COUNTIFS(Base!$D:$D,"&lt;"&amp;15000,Base!$D:$D,"&gt;="&amp;10000,Base!$F:$F,C$1)</f>
        <v>144</v>
      </c>
      <c r="D5">
        <f>COUNTIFS(Base!$D:$D,"&lt;"&amp;15000,Base!$D:$D,"&gt;="&amp;10000,Base!$F:$F,D$1)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8348</v>
      </c>
      <c r="B6">
        <f>COUNTIFS(Base!$D:$D,"&lt;"&amp;20000,Base!$D:$D,"&gt;="&amp;15000,Base!$F:$F,B$1)</f>
        <v>94</v>
      </c>
      <c r="C6">
        <f>COUNTIFS(Base!$D:$D,"&lt;"&amp;20000,Base!$D:$D,"&gt;="&amp;15000,Base!$F:$F,C$1)</f>
        <v>90</v>
      </c>
      <c r="D6">
        <f>COUNTIFS(Base!$D:$D,"&lt;"&amp;20000,Base!$D:$D,"&gt;="&amp;15000,Base!$F:$F,D$1)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8349</v>
      </c>
      <c r="B7">
        <f>COUNTIFS(Base!$D:$D,"&lt;"&amp;25000,Base!$D:$D,"&gt;="&amp;20000,Base!$F:$F,B$1)</f>
        <v>62</v>
      </c>
      <c r="C7">
        <f>COUNTIFS(Base!$D:$D,"&lt;"&amp;25000,Base!$D:$D,"&gt;="&amp;20000,Base!$F:$F,C$1)</f>
        <v>72</v>
      </c>
      <c r="D7">
        <f>COUNTIFS(Base!$D:$D,"&lt;"&amp;25000,Base!$D:$D,"&gt;="&amp;20000,Base!$F:$F,D$1)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8350</v>
      </c>
      <c r="B8">
        <f>COUNTIFS(Base!$D:$D,"&lt;"&amp;30000,Base!$D:$D,"&gt;="&amp;25000,Base!$F:$F,B$1)</f>
        <v>55</v>
      </c>
      <c r="C8">
        <f>COUNTIFS(Base!$D:$D,"&lt;"&amp;30000,Base!$D:$D,"&gt;="&amp;25000,Base!$F:$F,C$1)</f>
        <v>64</v>
      </c>
      <c r="D8">
        <f>COUNTIFS(Base!$D:$D,"&lt;"&amp;30000,Base!$D:$D,"&gt;="&amp;25000,Base!$F:$F,D$1)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8351</v>
      </c>
      <c r="B9">
        <f>COUNTIFS(Base!$D:$D,"&lt;"&amp;35000,Base!$D:$D,"&gt;="&amp;30000,Base!$F:$F,B$1)</f>
        <v>32</v>
      </c>
      <c r="C9">
        <f>COUNTIFS(Base!$D:$D,"&lt;"&amp;35000,Base!$D:$D,"&gt;="&amp;30000,Base!$F:$F,C$1)</f>
        <v>37</v>
      </c>
      <c r="D9">
        <f>COUNTIFS(Base!$D:$D,"&lt;"&amp;35000,Base!$D:$D,"&gt;="&amp;30000,Base!$F:$F,D$1)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8352</v>
      </c>
      <c r="B10">
        <f>COUNTIFS(Base!$D:$D,"&lt;"&amp;40000,Base!$D:$D,"&gt;="&amp;35000,Base!$F:$F,B$1)</f>
        <v>26</v>
      </c>
      <c r="C10">
        <f>COUNTIFS(Base!$D:$D,"&lt;"&amp;40000,Base!$D:$D,"&gt;="&amp;35000,Base!$F:$F,C$1)</f>
        <v>22</v>
      </c>
      <c r="D10">
        <f>COUNTIFS(Base!$D:$D,"&lt;"&amp;40000,Base!$D:$D,"&gt;="&amp;35000,Base!$F:$F,D$1)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8353</v>
      </c>
      <c r="B11">
        <f>COUNTIFS(Base!$D:$D,"&lt;"&amp;45000,Base!$D:$D,"&gt;="&amp;40000,Base!$F:$F,B$1)</f>
        <v>21</v>
      </c>
      <c r="C11">
        <f>COUNTIFS(Base!$D:$D,"&lt;"&amp;45000,Base!$D:$D,"&gt;="&amp;40000,Base!$F:$F,C$1)</f>
        <v>16</v>
      </c>
      <c r="D11">
        <f>COUNTIFS(Base!$D:$D,"&lt;"&amp;45000,Base!$D:$D,"&gt;="&amp;40000,Base!$F:$F,D$1)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8354</v>
      </c>
      <c r="B12">
        <f>COUNTIFS(Base!$D:$D,"&lt;"&amp;50000,Base!$D:$D,"&gt;="&amp;45000,Base!$F:$F,B$1)</f>
        <v>6</v>
      </c>
      <c r="C12">
        <f>COUNTIFS(Base!$D:$D,"&lt;"&amp;50000,Base!$D:$D,"&gt;="&amp;45000,Base!$F:$F,C$1)</f>
        <v>11</v>
      </c>
      <c r="D12">
        <f>COUNTIFS(Base!$D:$D,"&lt;"&amp;50000,Base!$D:$D,"&gt;="&amp;45000,Base!$F:$F,D$1)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8355</v>
      </c>
      <c r="B13">
        <f>COUNTIFS(Base!$D:$D,"&gt;="&amp;50000,Base!$F:$F,B$1)</f>
        <v>86</v>
      </c>
      <c r="C13">
        <f>COUNTIFS(Base!$D:$D,"&gt;="&amp;50000,Base!$F:$F,C$1)</f>
        <v>258</v>
      </c>
      <c r="D13">
        <f>COUNTIFS(Base!$D:$D,"&gt;="&amp;50000,Base!$F:$F,D$1)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By Category</vt:lpstr>
      <vt:lpstr>By SubCategory</vt:lpstr>
      <vt:lpstr>By Month</vt:lpstr>
      <vt:lpstr>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Rico, Varenka</cp:lastModifiedBy>
  <dcterms:created xsi:type="dcterms:W3CDTF">2017-04-20T15:17:24Z</dcterms:created>
  <dcterms:modified xsi:type="dcterms:W3CDTF">2019-05-31T01:31:36Z</dcterms:modified>
</cp:coreProperties>
</file>