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7" sheetId="1" r:id="rId3"/>
    <sheet state="visible" name="2016" sheetId="2" r:id="rId4"/>
    <sheet state="visible" name="2015" sheetId="3" r:id="rId5"/>
    <sheet state="visible" name="Sheet2" sheetId="4" r:id="rId6"/>
    <sheet state="visible" name="2011" sheetId="5" r:id="rId7"/>
    <sheet state="visible" name="2012" sheetId="6" r:id="rId8"/>
    <sheet state="visible" name="2013" sheetId="7" r:id="rId9"/>
    <sheet state="visible" name="2014" sheetId="8" r:id="rId10"/>
    <sheet state="visible" name="Chart2" sheetId="9" r:id="rId11"/>
    <sheet state="visible" name="Chart1" sheetId="10" r:id="rId12"/>
    <sheet state="visible" name="Sheet1" sheetId="11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човек на Янко</t>
      </text>
    </comment>
    <comment authorId="0" ref="B82">
      <text>
        <t xml:space="preserve"> Николай и Роман Веселинов 400 лева.</t>
      </text>
    </comment>
    <comment authorId="0" ref="B96">
      <text>
        <t xml:space="preserve">дадени от Косьо и въведени за месеца като месечен членски внос
</t>
      </text>
    </comment>
    <comment authorId="0" ref="C96">
      <text>
        <t xml:space="preserve">Дадени от Тодор Драгнев, въведени са за месец Март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Бяха записани 152.48 от Павел заради грешка в изравняванията на каса &lt;-&gt; столове платени от Тодор и изплатени като членски внос за 4 месеца напред</t>
      </text>
    </comment>
    <comment authorId="0" ref="A9">
      <text>
        <t xml:space="preserve">човек на Янко</t>
      </text>
    </comment>
    <comment authorId="0" ref="B67">
      <text>
        <t xml:space="preserve">+60 за предни години</t>
      </text>
    </comment>
    <comment authorId="0" ref="D91">
      <text>
        <t xml:space="preserve">3 стола от икея - жълти 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Отговорник за 12.2015</t>
      </text>
    </comment>
    <comment authorId="0" ref="A49">
      <text>
        <t xml:space="preserve">Отговорник за 10.2015</t>
      </text>
    </comment>
    <comment authorId="0" ref="G79">
      <text>
        <t xml:space="preserve">плащане 26.06.2015</t>
      </text>
    </comment>
    <comment authorId="0" ref="B80">
      <text>
        <t xml:space="preserve">01.2015
</t>
      </text>
    </comment>
    <comment authorId="0" ref="C80">
      <text>
        <t xml:space="preserve">02.2015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5">
      <text>
        <t xml:space="preserve">до 10.11 --arta.kostova Wed Dec 07 2011 16:28:58 GMT+0200 (EET)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1">
      <text>
        <t xml:space="preserve">ot 11.11 do 7.12 --arta.kostova Tue Jan 10 2012 15:09:33 GMT+0200 (EET)</t>
      </text>
    </comment>
    <comment authorId="0" ref="C71">
      <text>
        <t xml:space="preserve">08.12.11-05.01.12
 --arta.kostova February 8, 2012 10:11:09 PM GMT+02:00</t>
      </text>
    </comment>
    <comment authorId="0" ref="D71">
      <text>
        <t xml:space="preserve">06.01-06.02 --obiwonn Tue Mar 06 2012 14:14:03 GMT+0200 (EET)</t>
      </text>
    </comment>
    <comment authorId="0" ref="E71">
      <text>
        <t xml:space="preserve">07.02-06.03 
</t>
      </text>
    </comment>
    <comment authorId="0" ref="F71">
      <text>
        <t xml:space="preserve">07.03-06.04
</t>
      </text>
    </comment>
    <comment authorId="0" ref="G71">
      <text>
        <t xml:space="preserve">до 5.05
</t>
      </text>
    </comment>
    <comment authorId="0" ref="H71">
      <text>
        <t xml:space="preserve">от 08.5 до 6.06
</t>
      </text>
    </comment>
    <comment authorId="0" ref="J71">
      <text>
        <t xml:space="preserve">дата на ф-ра 14.08 - очакваме по-детайлна фактура с дати и показания</t>
      </text>
    </comment>
    <comment authorId="0" ref="L71">
      <text>
        <t xml:space="preserve">дата на фактура 12.10.2012
</t>
      </text>
    </comment>
    <comment authorId="0" ref="M71">
      <text>
        <t xml:space="preserve">дата на фактурата 15.11.2012
платена на 3.12
</t>
      </text>
    </comment>
    <comment authorId="0" ref="I77">
      <text>
        <t xml:space="preserve">Indie Game the Movie - 10$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2">
      <text>
        <t xml:space="preserve">предплаща членския си внос за да купим проектор
</t>
      </text>
    </comment>
    <comment authorId="0" ref="G57">
      <text>
        <t xml:space="preserve">270лв са от даренията за проектор на Лаба
https://docs.google.com/spreadsheet/ccc?key=0Ald2w8OoVxhmdGlDek40LXRkTnE5Rm8yWmtvSnk5dFE#gid=0</t>
      </text>
    </comment>
    <comment authorId="0" ref="C68">
      <text>
        <t xml:space="preserve">дата на фактурата 17.01.2012, платена на 04.02.2013</t>
      </text>
    </comment>
    <comment authorId="0" ref="D68">
      <text>
        <t xml:space="preserve">дата на фактура 12.02.2013</t>
      </text>
    </comment>
    <comment authorId="0" ref="E68">
      <text>
        <t xml:space="preserve">дата на фактура 15.03.2013</t>
      </text>
    </comment>
    <comment authorId="0" ref="F68">
      <text>
        <t xml:space="preserve">дата на фактура 12.04.2013
</t>
      </text>
    </comment>
    <comment authorId="0" ref="G68">
      <text>
        <t xml:space="preserve">дата на фактурата 16 май 2013</t>
      </text>
    </comment>
    <comment authorId="0" ref="H68">
      <text>
        <t xml:space="preserve">дата на фактура 13.06.2013
</t>
      </text>
    </comment>
    <comment authorId="0" ref="I68">
      <text>
        <t xml:space="preserve">дата на фактура 13.08.2013
</t>
      </text>
    </comment>
    <comment authorId="0" ref="J68">
      <text>
        <t xml:space="preserve">дата на фактура 12.09.2013</t>
      </text>
    </comment>
    <comment authorId="0" ref="K68">
      <text>
        <t xml:space="preserve">19.10.13г
</t>
      </text>
    </comment>
    <comment authorId="0" ref="L68">
      <text>
        <t xml:space="preserve">фактура от 14.11.2013
</t>
      </text>
    </comment>
    <comment authorId="0" ref="M68">
      <text>
        <t xml:space="preserve">фактура от 13.12.2013</t>
      </text>
    </comment>
    <comment authorId="0" ref="G69">
      <text>
        <t xml:space="preserve">старо пок 479
ново пок 484 от 05.06.2013
</t>
      </text>
    </comment>
    <comment authorId="0" ref="H69">
      <text>
        <t xml:space="preserve">489 м3 от 03.07.2013
</t>
      </text>
    </comment>
    <comment authorId="0" ref="I69">
      <text>
        <t xml:space="preserve">494 м3 от 02.08.2013г
</t>
      </text>
    </comment>
    <comment authorId="0" ref="J69">
      <text>
        <t xml:space="preserve">499 куб.м3. от 03.09.2013</t>
      </text>
    </comment>
    <comment authorId="0" ref="L69">
      <text>
        <t xml:space="preserve">платена на 29.11.2013
</t>
      </text>
    </comment>
    <comment authorId="0" ref="M69">
      <text>
        <t xml:space="preserve">платена на 07.01.2014</t>
      </text>
    </comment>
    <comment authorId="0" ref="G70">
      <text>
        <t xml:space="preserve">проектор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5">
      <text>
        <t xml:space="preserve">дата на фактура 15.01.2014
</t>
      </text>
    </comment>
    <comment authorId="0" ref="C55">
      <text>
        <t xml:space="preserve">дата на фактура 17.02.2014
</t>
      </text>
    </comment>
    <comment authorId="0" ref="D55">
      <text>
        <t xml:space="preserve">дата на фактурата 18.03.2014</t>
      </text>
    </comment>
    <comment authorId="0" ref="E55">
      <text>
        <t xml:space="preserve">дата на фактурата
16.04.2014</t>
      </text>
    </comment>
    <comment authorId="0" ref="F55">
      <text>
        <t xml:space="preserve">дата на фактурата 19.05.14
</t>
      </text>
    </comment>
    <comment authorId="0" ref="G55">
      <text>
        <t xml:space="preserve">дата на ф-ра 16.06.2014</t>
      </text>
    </comment>
    <comment authorId="0" ref="H55">
      <text>
        <t xml:space="preserve">дата на ф-ра 21.07.2014</t>
      </text>
    </comment>
    <comment authorId="0" ref="I55">
      <text>
        <t xml:space="preserve">дата на ф-ра 14.08.2014</t>
      </text>
    </comment>
    <comment authorId="0" ref="J55">
      <text>
        <t xml:space="preserve">дата на ф-ра 12.09.2014</t>
      </text>
    </comment>
    <comment authorId="0" ref="K55">
      <text>
        <t xml:space="preserve">дата на ф-ра 13.10.2014</t>
      </text>
    </comment>
    <comment authorId="0" ref="M55">
      <text>
        <t xml:space="preserve">дата на ф-ра 11.12</t>
      </text>
    </comment>
    <comment authorId="0" ref="B56">
      <text>
        <t xml:space="preserve">платено на 3.2.2014
</t>
      </text>
    </comment>
    <comment authorId="0" ref="C56">
      <text>
        <t xml:space="preserve">платено на 06.03.2014</t>
      </text>
    </comment>
    <comment authorId="0" ref="D56">
      <text>
        <t xml:space="preserve">платено на 03.04.2014</t>
      </text>
    </comment>
    <comment authorId="0" ref="E56">
      <text>
        <t xml:space="preserve">платено на 03.06.2014
</t>
      </text>
    </comment>
    <comment authorId="0" ref="H56">
      <text>
        <t xml:space="preserve">платено на 04.08.2014</t>
      </text>
    </comment>
    <comment authorId="0" ref="L56">
      <text>
        <t xml:space="preserve">платено на 05.11.2014</t>
      </text>
    </comment>
    <comment authorId="0" ref="M56">
      <text>
        <t xml:space="preserve">платено на 11.12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60">
      <text>
        <t xml:space="preserve">предплаща членския си внос за да купим проектор
</t>
      </text>
    </comment>
    <comment authorId="0" ref="Z100">
      <text>
        <t xml:space="preserve">270лв са от даренията за проектор на Лаба
https://docs.google.com/spreadsheet/ccc?key=0Ald2w8OoVxhmdGlDek40LXRkTnE5Rm8yWmtvSnk5dFE#gid=0</t>
      </text>
    </comment>
    <comment authorId="0" ref="H117">
      <text>
        <t xml:space="preserve">до 10.11 --arta.kostova Wed Dec 07 2011 16:28:58 GMT+0200 (EET)</t>
      </text>
    </comment>
    <comment authorId="0" ref="I117">
      <text>
        <t xml:space="preserve">ot 11.11 do 7.12 --arta.kostova Tue Jan 10 2012 15:09:33 GMT+0200 (EET)</t>
      </text>
    </comment>
    <comment authorId="0" ref="J117">
      <text>
        <t xml:space="preserve">08.12.11-05.01.12
 --arta.kostova February 8, 2012 10:11:09 PM GMT+02:00</t>
      </text>
    </comment>
    <comment authorId="0" ref="K117">
      <text>
        <t xml:space="preserve">06.01-06.02 --obiwonn Tue Mar 06 2012 14:14:03 GMT+0200 (EET)</t>
      </text>
    </comment>
    <comment authorId="0" ref="L117">
      <text>
        <t xml:space="preserve">07.02-06.03 
</t>
      </text>
    </comment>
    <comment authorId="0" ref="M117">
      <text>
        <t xml:space="preserve">07.03-06.04
</t>
      </text>
    </comment>
    <comment authorId="0" ref="N117">
      <text>
        <t xml:space="preserve">до 5.05
</t>
      </text>
    </comment>
    <comment authorId="0" ref="O117">
      <text>
        <t xml:space="preserve">от 08.5 до 6.06
</t>
      </text>
    </comment>
    <comment authorId="0" ref="Q117">
      <text>
        <t xml:space="preserve">дата на ф-ра 14.08 - очакваме по-детайлна фактура с дати и показания</t>
      </text>
    </comment>
    <comment authorId="0" ref="S117">
      <text>
        <t xml:space="preserve">дата на фактура 12.10.2012
</t>
      </text>
    </comment>
    <comment authorId="0" ref="T117">
      <text>
        <t xml:space="preserve">дата на фактурата 15.11.2012
платена на 3.12
</t>
      </text>
    </comment>
    <comment authorId="0" ref="V117">
      <text>
        <t xml:space="preserve">дата на фактурата 17.01.2012, платена на 04.02.2013</t>
      </text>
    </comment>
    <comment authorId="0" ref="W117">
      <text>
        <t xml:space="preserve">дата на фактура 12.02.2013</t>
      </text>
    </comment>
    <comment authorId="0" ref="X117">
      <text>
        <t xml:space="preserve">дата на фактура 15.03.2013</t>
      </text>
    </comment>
    <comment authorId="0" ref="Y117">
      <text>
        <t xml:space="preserve">дата на фактура 12.04.2013
</t>
      </text>
    </comment>
    <comment authorId="0" ref="Z117">
      <text>
        <t xml:space="preserve">дата на фактурата 16 май 2013</t>
      </text>
    </comment>
    <comment authorId="0" ref="AA117">
      <text>
        <t xml:space="preserve">дата на фактура 13.06.2013
</t>
      </text>
    </comment>
    <comment authorId="0" ref="AB117">
      <text>
        <t xml:space="preserve">дата на фактура 13.08.2013
</t>
      </text>
    </comment>
    <comment authorId="0" ref="AC117">
      <text>
        <t xml:space="preserve">дата на фактура 12.09.2013</t>
      </text>
    </comment>
    <comment authorId="0" ref="AD117">
      <text>
        <t xml:space="preserve">19.10.13г
</t>
      </text>
    </comment>
    <comment authorId="0" ref="AE117">
      <text>
        <t xml:space="preserve">фактура от 14.11.2013
</t>
      </text>
    </comment>
    <comment authorId="0" ref="AF117">
      <text>
        <t xml:space="preserve">фактура от 13.12.2013</t>
      </text>
    </comment>
    <comment authorId="0" ref="AG117">
      <text>
        <t xml:space="preserve">дата на фактура 15.01.2014
</t>
      </text>
    </comment>
    <comment authorId="0" ref="AH117">
      <text>
        <t xml:space="preserve">дата на фактура 17.02.2014
</t>
      </text>
    </comment>
    <comment authorId="0" ref="AI117">
      <text>
        <t xml:space="preserve">дата на фактурата 18.03.2014</t>
      </text>
    </comment>
    <comment authorId="0" ref="AJ117">
      <text>
        <t xml:space="preserve">дата на фактурата
16.04.2014</t>
      </text>
    </comment>
    <comment authorId="0" ref="AK117">
      <text>
        <t xml:space="preserve">дата на фактурата 19.05.14
</t>
      </text>
    </comment>
    <comment authorId="0" ref="AL117">
      <text>
        <t xml:space="preserve">дата на ф-ра 16.06.2014</t>
      </text>
    </comment>
    <comment authorId="0" ref="AM117">
      <text>
        <t xml:space="preserve">дата на ф-ра 21.07.2014</t>
      </text>
    </comment>
    <comment authorId="0" ref="AO117">
      <text>
        <t xml:space="preserve">дата на ф-ра 12.09.2014</t>
      </text>
    </comment>
    <comment authorId="0" ref="Z118">
      <text>
        <t xml:space="preserve">старо пок 479
ново пок 484 от 05.06.2013
</t>
      </text>
    </comment>
    <comment authorId="0" ref="AA118">
      <text>
        <t xml:space="preserve">489 м3 от 03.07.2013
</t>
      </text>
    </comment>
    <comment authorId="0" ref="AB118">
      <text>
        <t xml:space="preserve">494 м3 от 02.08.2013г
</t>
      </text>
    </comment>
    <comment authorId="0" ref="AC118">
      <text>
        <t xml:space="preserve">499 куб.м3. от 03.09.2013</t>
      </text>
    </comment>
    <comment authorId="0" ref="AE118">
      <text>
        <t xml:space="preserve">платена на 29.11.2013
</t>
      </text>
    </comment>
    <comment authorId="0" ref="AF118">
      <text>
        <t xml:space="preserve">платена на 07.01.2014</t>
      </text>
    </comment>
    <comment authorId="0" ref="AG118">
      <text>
        <t xml:space="preserve">платено на 3.2.2014
</t>
      </text>
    </comment>
    <comment authorId="0" ref="AH118">
      <text>
        <t xml:space="preserve">платено на 06.03.2014</t>
      </text>
    </comment>
    <comment authorId="0" ref="AI118">
      <text>
        <t xml:space="preserve">платено на 03.04.2014</t>
      </text>
    </comment>
    <comment authorId="0" ref="AJ118">
      <text>
        <t xml:space="preserve">платено на 03.06.2014
</t>
      </text>
    </comment>
    <comment authorId="0" ref="AM118">
      <text>
        <t xml:space="preserve">платено на 04.08.2014</t>
      </text>
    </comment>
    <comment authorId="0" ref="P123">
      <text>
        <t xml:space="preserve">Indie Game the Movie - 10$</t>
      </text>
    </comment>
    <comment authorId="0" ref="Z124">
      <text>
        <t xml:space="preserve">проектор
</t>
      </text>
    </comment>
  </commentList>
</comments>
</file>

<file path=xl/sharedStrings.xml><?xml version="1.0" encoding="utf-8"?>
<sst xmlns="http://schemas.openxmlformats.org/spreadsheetml/2006/main" count="898" uniqueCount="291">
  <si>
    <t>Приходи:</t>
  </si>
  <si>
    <t>Януари'15</t>
  </si>
  <si>
    <t>Януари'17</t>
  </si>
  <si>
    <t>Фев'15</t>
  </si>
  <si>
    <t xml:space="preserve">
Март'15</t>
  </si>
  <si>
    <t xml:space="preserve">
Април'15</t>
  </si>
  <si>
    <t>Май'15</t>
  </si>
  <si>
    <t>Юни'15</t>
  </si>
  <si>
    <t>Юли'15</t>
  </si>
  <si>
    <t>Август'15</t>
  </si>
  <si>
    <t>Септ'15</t>
  </si>
  <si>
    <t>Окт'15</t>
  </si>
  <si>
    <t>Ноем'15</t>
  </si>
  <si>
    <t>Дек'15</t>
  </si>
  <si>
    <t>RaliG</t>
  </si>
  <si>
    <t>Фев'17</t>
  </si>
  <si>
    <t xml:space="preserve">
Март'17</t>
  </si>
  <si>
    <t xml:space="preserve">
Април'17</t>
  </si>
  <si>
    <t>Май'17</t>
  </si>
  <si>
    <t>Юни'17</t>
  </si>
  <si>
    <t>Юли'17</t>
  </si>
  <si>
    <t>Август'17</t>
  </si>
  <si>
    <t>Септ'17</t>
  </si>
  <si>
    <t>Окт'17</t>
  </si>
  <si>
    <t>Ноем'17</t>
  </si>
  <si>
    <t>Дек'17</t>
  </si>
  <si>
    <t>Unknown Дарения</t>
  </si>
  <si>
    <t>undefined</t>
  </si>
  <si>
    <t>RaliG (Maya)</t>
  </si>
  <si>
    <t>Александър Тодоров</t>
  </si>
  <si>
    <t>Ангел Ангелов</t>
  </si>
  <si>
    <t>Андреана Адреева</t>
  </si>
  <si>
    <t>Ангел Йорданов*2</t>
  </si>
  <si>
    <t>Борис Филипов</t>
  </si>
  <si>
    <t>Януари'16</t>
  </si>
  <si>
    <t>Фев'16</t>
  </si>
  <si>
    <t xml:space="preserve">
Март'16</t>
  </si>
  <si>
    <t xml:space="preserve">
Април'16</t>
  </si>
  <si>
    <t>Май'16</t>
  </si>
  <si>
    <t>Юни'16</t>
  </si>
  <si>
    <t>Юли'16</t>
  </si>
  <si>
    <t>Август'16</t>
  </si>
  <si>
    <t>Септ'16</t>
  </si>
  <si>
    <t>Окт'16</t>
  </si>
  <si>
    <t>Васил Сарафов</t>
  </si>
  <si>
    <t>Ноем'16</t>
  </si>
  <si>
    <t>Дек'16</t>
  </si>
  <si>
    <t>Борислав Качев</t>
  </si>
  <si>
    <t>Валентин Костадинов</t>
  </si>
  <si>
    <t>Виталий Филипов</t>
  </si>
  <si>
    <t>Владимир Добрев</t>
  </si>
  <si>
    <t>Борко</t>
  </si>
  <si>
    <t>Венци</t>
  </si>
  <si>
    <t>Георги Георгиев</t>
  </si>
  <si>
    <t>Георги Йончев</t>
  </si>
  <si>
    <t>Вероника</t>
  </si>
  <si>
    <t>Георги Стоянов</t>
  </si>
  <si>
    <t>Дани Лазаров</t>
  </si>
  <si>
    <t>Дид Жеков</t>
  </si>
  <si>
    <t>Димитър Георгиев</t>
  </si>
  <si>
    <t>Димитър Мирчев</t>
  </si>
  <si>
    <t>Димитър Стефанов</t>
  </si>
  <si>
    <t>Добo</t>
  </si>
  <si>
    <t>Емо Калинов</t>
  </si>
  <si>
    <t>Емо Калинов(приятел)</t>
  </si>
  <si>
    <t>Живко / Стефан</t>
  </si>
  <si>
    <t>Ивайло Радев</t>
  </si>
  <si>
    <t>Ивайло Тодоров</t>
  </si>
  <si>
    <t>Иван Куков</t>
  </si>
  <si>
    <t>Искрен Радев</t>
  </si>
  <si>
    <t>Деян Жеков</t>
  </si>
  <si>
    <t>Йордан</t>
  </si>
  <si>
    <t>Калоян Йорданов</t>
  </si>
  <si>
    <t>Камен Найденов</t>
  </si>
  <si>
    <t>Камен / Жоро</t>
  </si>
  <si>
    <t>Камен Петров</t>
  </si>
  <si>
    <t>Кирил</t>
  </si>
  <si>
    <t>Косьо</t>
  </si>
  <si>
    <t>Иван Попжелев</t>
  </si>
  <si>
    <t>Краси Камен</t>
  </si>
  <si>
    <t>Красимир Цонев</t>
  </si>
  <si>
    <t>Краси Момчилов</t>
  </si>
  <si>
    <t>Кристиян Киров</t>
  </si>
  <si>
    <t>Красиян Неделчев</t>
  </si>
  <si>
    <t>Мария Поповска</t>
  </si>
  <si>
    <t>Марта Костова</t>
  </si>
  <si>
    <t>Мартин Матеев</t>
  </si>
  <si>
    <t>Мая</t>
  </si>
  <si>
    <t>Михаил Великов</t>
  </si>
  <si>
    <t>Михаил Чиляшев</t>
  </si>
  <si>
    <t>Монката</t>
  </si>
  <si>
    <t>Николай Михайлов</t>
  </si>
  <si>
    <t>Павел Добрев</t>
  </si>
  <si>
    <t>Петър</t>
  </si>
  <si>
    <t>Петър Дяков</t>
  </si>
  <si>
    <t>Маия Христова</t>
  </si>
  <si>
    <t>Петър Петров</t>
  </si>
  <si>
    <t>Румяна Петрова</t>
  </si>
  <si>
    <t>Николай (Роман)</t>
  </si>
  <si>
    <t>Светлозара Доксимова</t>
  </si>
  <si>
    <t>Светослав Стоянов</t>
  </si>
  <si>
    <t>Свилен Ставрев</t>
  </si>
  <si>
    <t>Симо V</t>
  </si>
  <si>
    <t>Станислав Тонев</t>
  </si>
  <si>
    <t>Стефан Стефанов</t>
  </si>
  <si>
    <t>Теодор Маринов</t>
  </si>
  <si>
    <t>Тодор Войнски</t>
  </si>
  <si>
    <t>Петко Драганов</t>
  </si>
  <si>
    <t>Тодор Драгнев</t>
  </si>
  <si>
    <t>Тодор Евтимов</t>
  </si>
  <si>
    <t>Тодор Панайотов</t>
  </si>
  <si>
    <t>Юли</t>
  </si>
  <si>
    <t>Янко</t>
  </si>
  <si>
    <t>Стикери касичка</t>
  </si>
  <si>
    <t>Сурова касичка</t>
  </si>
  <si>
    <t>Касичка</t>
  </si>
  <si>
    <t>Пламен Иванов</t>
  </si>
  <si>
    <t>Роман Веселинов</t>
  </si>
  <si>
    <t>Станимир Стойчев</t>
  </si>
  <si>
    <t>Тодор Казаков</t>
  </si>
  <si>
    <t>Seven Sins</t>
  </si>
  <si>
    <t>Аванс</t>
  </si>
  <si>
    <t>Николай Драгнев</t>
  </si>
  <si>
    <t>Seven Sins (zack)</t>
  </si>
  <si>
    <t>общо:</t>
  </si>
  <si>
    <t>Разходи:</t>
  </si>
  <si>
    <t>Ян'17</t>
  </si>
  <si>
    <t>Ян'15</t>
  </si>
  <si>
    <t>Март'17</t>
  </si>
  <si>
    <t>Април'17</t>
  </si>
  <si>
    <t>Авг'17</t>
  </si>
  <si>
    <t>наем</t>
  </si>
  <si>
    <t>Март'15</t>
  </si>
  <si>
    <t>Април'15</t>
  </si>
  <si>
    <t>Авг'15</t>
  </si>
  <si>
    <t>интернет</t>
  </si>
  <si>
    <t>депозит</t>
  </si>
  <si>
    <t>Ток</t>
  </si>
  <si>
    <t>Вода</t>
  </si>
  <si>
    <t>Бира</t>
  </si>
  <si>
    <t>Чистачка</t>
  </si>
  <si>
    <t>Други</t>
  </si>
  <si>
    <t xml:space="preserve">Power Line Adapter </t>
  </si>
  <si>
    <t>Текущо салдо:</t>
  </si>
  <si>
    <t>Януари '12</t>
  </si>
  <si>
    <t>Февруари '12</t>
  </si>
  <si>
    <t>Март'12</t>
  </si>
  <si>
    <t>Юни 2011</t>
  </si>
  <si>
    <t>Април'12</t>
  </si>
  <si>
    <t>Май'12</t>
  </si>
  <si>
    <t>Юни'12</t>
  </si>
  <si>
    <t>Юли 2011</t>
  </si>
  <si>
    <t>Юли'12</t>
  </si>
  <si>
    <t>Август 2011</t>
  </si>
  <si>
    <t>Август'12</t>
  </si>
  <si>
    <t>Септермври 2011</t>
  </si>
  <si>
    <t>Септември'12</t>
  </si>
  <si>
    <t>Октомври'12</t>
  </si>
  <si>
    <t>Октомври 2011</t>
  </si>
  <si>
    <t>Ноември'12</t>
  </si>
  <si>
    <t>Ноември 2011</t>
  </si>
  <si>
    <t>Декември'12</t>
  </si>
  <si>
    <t>Декември '11</t>
  </si>
  <si>
    <t>Svetoslav Stoqnov</t>
  </si>
  <si>
    <t>Окт'14</t>
  </si>
  <si>
    <t>Boris Filipov</t>
  </si>
  <si>
    <t>Marta Kostova</t>
  </si>
  <si>
    <t>Misho Milev</t>
  </si>
  <si>
    <t>Simeon Nikolov</t>
  </si>
  <si>
    <t>Pavel Dobrev</t>
  </si>
  <si>
    <t>Misho Otixa</t>
  </si>
  <si>
    <t>Toni Georgiev</t>
  </si>
  <si>
    <t>Petar Nikolov</t>
  </si>
  <si>
    <t>Teodosii I Qsen</t>
  </si>
  <si>
    <t>Plamen Nanotec</t>
  </si>
  <si>
    <t>Svetoslav Shterev</t>
  </si>
  <si>
    <t>Ivan Kukov</t>
  </si>
  <si>
    <t>Georgi Ivanov</t>
  </si>
  <si>
    <t xml:space="preserve">Georgi Lambov </t>
  </si>
  <si>
    <t>Radoslav Stankov</t>
  </si>
  <si>
    <t>Ivailo Kolev</t>
  </si>
  <si>
    <t>Tomi Bogomilov</t>
  </si>
  <si>
    <t>Dimitar Georgiev</t>
  </si>
  <si>
    <t>Vasil Kalkov</t>
  </si>
  <si>
    <t>Kiril Momchilov</t>
  </si>
  <si>
    <t>EAST</t>
  </si>
  <si>
    <t>Stefan Stefanov</t>
  </si>
  <si>
    <t>Януару'13</t>
  </si>
  <si>
    <t>Февруари'13</t>
  </si>
  <si>
    <t>Март'13</t>
  </si>
  <si>
    <t xml:space="preserve"> Април'13</t>
  </si>
  <si>
    <t>Май'13</t>
  </si>
  <si>
    <t>Юни'13</t>
  </si>
  <si>
    <t>Юли'13</t>
  </si>
  <si>
    <t>Август'13</t>
  </si>
  <si>
    <t>Септ'13</t>
  </si>
  <si>
    <t>Окт'13</t>
  </si>
  <si>
    <t>Ноем'13</t>
  </si>
  <si>
    <t>Krasimir Conev</t>
  </si>
  <si>
    <t>Дек'13</t>
  </si>
  <si>
    <t>Bojana Ivanova</t>
  </si>
  <si>
    <t>Svilen Dobrev</t>
  </si>
  <si>
    <t>Todor Dragnev</t>
  </si>
  <si>
    <t>Alex Kuklin</t>
  </si>
  <si>
    <t>Vladimir Dobrev</t>
  </si>
  <si>
    <t>Mladen Gorchev</t>
  </si>
  <si>
    <t xml:space="preserve">Plamen </t>
  </si>
  <si>
    <t>Valeri Bogdanov</t>
  </si>
  <si>
    <t>Jivko</t>
  </si>
  <si>
    <t>Ilka Serafimova</t>
  </si>
  <si>
    <t>Dimitar Pazarov</t>
  </si>
  <si>
    <t>Martin Hristov</t>
  </si>
  <si>
    <t>Plamena Marinova</t>
  </si>
  <si>
    <t>Mariqn B.</t>
  </si>
  <si>
    <t>Andriqn Ivanov</t>
  </si>
  <si>
    <t>Angel Angelov</t>
  </si>
  <si>
    <t>Zlatko Mitev</t>
  </si>
  <si>
    <t>Pavel P (Monk's colleague)</t>
  </si>
  <si>
    <t>Timo Railo</t>
  </si>
  <si>
    <t>Орлин Open Coffee</t>
  </si>
  <si>
    <t>Ели (курс по рисуване)</t>
  </si>
  <si>
    <t>Milen Kostadinov</t>
  </si>
  <si>
    <t>Милен (Тодор)</t>
  </si>
  <si>
    <t>Емил</t>
  </si>
  <si>
    <t>Кафемашина</t>
  </si>
  <si>
    <t>Делян</t>
  </si>
  <si>
    <t>Жоро Василев</t>
  </si>
  <si>
    <t>Депозит старо място</t>
  </si>
  <si>
    <t>Тони Стоев</t>
  </si>
  <si>
    <t>Ивайло</t>
  </si>
  <si>
    <t>Димитър Данаилов</t>
  </si>
  <si>
    <t>simo v</t>
  </si>
  <si>
    <t>Петър Денев</t>
  </si>
  <si>
    <t>Димитър Сашев</t>
  </si>
  <si>
    <t>Жоро / Т. Панайотов</t>
  </si>
  <si>
    <t>Жоро / Т. Драгнев</t>
  </si>
  <si>
    <t>Камен</t>
  </si>
  <si>
    <t xml:space="preserve">Марти </t>
  </si>
  <si>
    <t>Камен Благинов</t>
  </si>
  <si>
    <t>Иля</t>
  </si>
  <si>
    <t xml:space="preserve"> Венхи</t>
  </si>
  <si>
    <t>Орлин Монат</t>
  </si>
  <si>
    <t>Йордан Щерев</t>
  </si>
  <si>
    <t>Зума</t>
  </si>
  <si>
    <t>Март '12</t>
  </si>
  <si>
    <t>Април '12</t>
  </si>
  <si>
    <t xml:space="preserve">
Май '12</t>
  </si>
  <si>
    <t>Юни '12</t>
  </si>
  <si>
    <t>Юли '12</t>
  </si>
  <si>
    <t>Август '12</t>
  </si>
  <si>
    <t>Септември '12</t>
  </si>
  <si>
    <t>Октомври '12</t>
  </si>
  <si>
    <t>Ноември '12</t>
  </si>
  <si>
    <t>Декември '12</t>
  </si>
  <si>
    <t>Николай Кубарелов</t>
  </si>
  <si>
    <t>Флориан Георгиев</t>
  </si>
  <si>
    <t>Нели</t>
  </si>
  <si>
    <t>Гарбис</t>
  </si>
  <si>
    <t>Любо</t>
  </si>
  <si>
    <t>Camplight</t>
  </si>
  <si>
    <t>за боядисване /латекс, валяци, легенче, найлон/</t>
  </si>
  <si>
    <t>четка за боядисване</t>
  </si>
  <si>
    <t>патрон за входна врата</t>
  </si>
  <si>
    <t>метла/лопата, стирка/кофа, кофи за боклук х2, пепелник</t>
  </si>
  <si>
    <t>тиско х2, лампи х3, фасунки х3</t>
  </si>
  <si>
    <t>Столове х12, писалки за дъска</t>
  </si>
  <si>
    <t xml:space="preserve">Тоалетни принадлежности </t>
  </si>
  <si>
    <t>Бюра х6</t>
  </si>
  <si>
    <t>Април'13</t>
  </si>
  <si>
    <t>Превоз на диван от Бургас</t>
  </si>
  <si>
    <t>Кабели за "топло ли е в Лаба"</t>
  </si>
  <si>
    <t>нова стирка + гъби и подобни</t>
  </si>
  <si>
    <t>Ново място брокер</t>
  </si>
  <si>
    <t>Филми, игри и подобни</t>
  </si>
  <si>
    <t>Януари'14</t>
  </si>
  <si>
    <t>Фев'14</t>
  </si>
  <si>
    <t xml:space="preserve">
Март'14</t>
  </si>
  <si>
    <t xml:space="preserve">
Април'14</t>
  </si>
  <si>
    <t>Май'14</t>
  </si>
  <si>
    <t>Юни'14</t>
  </si>
  <si>
    <t>Юли'14</t>
  </si>
  <si>
    <t>Август'14</t>
  </si>
  <si>
    <t>Септ'14</t>
  </si>
  <si>
    <t>Ноем'14</t>
  </si>
  <si>
    <t>Дек'14</t>
  </si>
  <si>
    <t>Техника</t>
  </si>
  <si>
    <t>Mihail Chilyashev</t>
  </si>
  <si>
    <t>Ян'14</t>
  </si>
  <si>
    <t>Март'14</t>
  </si>
  <si>
    <t>Април'14</t>
  </si>
  <si>
    <t>Авг'14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</si>
</sst>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rgb="FF000000"/>
    </font>
    <font>
      <sz val="12.0"/>
    </font>
    <font>
      <sz val="12.0"/>
      <color rgb="FF000000"/>
    </font>
    <font/>
    <font>
      <b/>
      <sz val="12.0"/>
      <color rgb="FFFF9900"/>
    </font>
    <font>
      <b/>
      <sz val="12.0"/>
    </font>
    <font>
      <b/>
      <sz val="12.0"/>
      <color rgb="FFFF0000"/>
    </font>
    <font>
      <sz val="10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2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3" fontId="2" numFmtId="0" xfId="0" applyAlignment="1" applyFill="1" applyFont="1">
      <alignment wrapText="1"/>
    </xf>
    <xf borderId="0" fillId="3" fontId="2" numFmtId="0" xfId="0" applyAlignment="1" applyFont="1">
      <alignment wrapText="1"/>
    </xf>
    <xf borderId="0" fillId="3" fontId="2" numFmtId="0" xfId="0" applyAlignment="1" applyFont="1">
      <alignment wrapText="1"/>
    </xf>
    <xf borderId="0" fillId="3" fontId="2" numFmtId="0" xfId="0" applyAlignment="1" applyFont="1">
      <alignment wrapText="1"/>
    </xf>
    <xf borderId="0" fillId="3" fontId="3" numFmtId="0" xfId="0" applyAlignment="1" applyFont="1">
      <alignment/>
    </xf>
    <xf borderId="0" fillId="3" fontId="3" numFmtId="0" xfId="0" applyAlignment="1" applyFont="1">
      <alignment/>
    </xf>
    <xf borderId="0" fillId="3" fontId="2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2" numFmtId="0" xfId="0" applyAlignment="1" applyFont="1">
      <alignment wrapText="1"/>
    </xf>
    <xf borderId="0" fillId="4" fontId="6" numFmtId="0" xfId="0" applyAlignment="1" applyFill="1" applyFont="1">
      <alignment wrapText="1"/>
    </xf>
    <xf borderId="0" fillId="4" fontId="2" numFmtId="0" xfId="0" applyAlignment="1" applyFont="1">
      <alignment wrapText="1"/>
    </xf>
    <xf borderId="0" fillId="4" fontId="2" numFmtId="0" xfId="0" applyAlignment="1" applyFont="1">
      <alignment wrapText="1"/>
    </xf>
    <xf borderId="0" fillId="4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7" numFmtId="4" xfId="0" applyAlignment="1" applyFont="1" applyNumberFormat="1">
      <alignment wrapText="1"/>
    </xf>
    <xf borderId="0" fillId="3" fontId="1" numFmtId="0" xfId="0" applyAlignment="1" applyFont="1">
      <alignment/>
    </xf>
    <xf borderId="0" fillId="3" fontId="4" numFmtId="0" xfId="0" applyAlignment="1" applyFont="1">
      <alignment wrapText="1"/>
    </xf>
    <xf borderId="0" fillId="3" fontId="2" numFmtId="0" xfId="0" applyAlignment="1" applyFont="1">
      <alignment/>
    </xf>
    <xf borderId="1" fillId="5" fontId="5" numFmtId="0" xfId="0" applyAlignment="1" applyBorder="1" applyFill="1" applyFont="1">
      <alignment/>
    </xf>
    <xf borderId="2" fillId="5" fontId="5" numFmtId="0" xfId="0" applyAlignment="1" applyBorder="1" applyFont="1">
      <alignment/>
    </xf>
    <xf borderId="0" fillId="5" fontId="8" numFmtId="0" xfId="0" applyAlignment="1" applyFont="1">
      <alignment wrapText="1"/>
    </xf>
    <xf borderId="0" fillId="4" fontId="3" numFmtId="0" xfId="0" applyAlignment="1" applyFont="1">
      <alignment wrapText="1"/>
    </xf>
    <xf borderId="0" fillId="4" fontId="4" numFmtId="0" xfId="0" applyAlignment="1" applyFont="1">
      <alignment wrapText="1"/>
    </xf>
    <xf borderId="0" fillId="4" fontId="4" numFmtId="0" xfId="0" applyAlignment="1" applyFont="1">
      <alignment wrapText="1"/>
    </xf>
    <xf borderId="0" fillId="4" fontId="3" numFmtId="0" xfId="0" applyAlignment="1" applyFont="1">
      <alignment wrapText="1"/>
    </xf>
    <xf borderId="0" fillId="4" fontId="2" numFmtId="0" xfId="0" applyAlignment="1" applyFont="1">
      <alignment wrapText="1"/>
    </xf>
    <xf borderId="0" fillId="4" fontId="4" numFmtId="0" xfId="0" applyAlignment="1" applyFont="1">
      <alignment wrapText="1"/>
    </xf>
    <xf borderId="0" fillId="5" fontId="5" numFmtId="0" xfId="0" applyAlignment="1" applyFont="1">
      <alignment wrapText="1"/>
    </xf>
    <xf borderId="0" fillId="5" fontId="7" numFmtId="0" xfId="0" applyAlignment="1" applyFont="1">
      <alignment/>
    </xf>
    <xf borderId="0" fillId="0" fontId="7" numFmtId="0" xfId="0" applyAlignment="1" applyFont="1">
      <alignment wrapText="1"/>
    </xf>
    <xf borderId="0" fillId="0" fontId="4" numFmtId="4" xfId="0" applyAlignment="1" applyFont="1" applyNumberForma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1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2" Type="http://schemas.openxmlformats.org/officeDocument/2006/relationships/chartsheet" Target="chartsheets/sheet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Текущо салдо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6FA8DC">
                <a:alpha val="30000"/>
              </a:srgbClr>
            </a:solidFill>
            <a:ln cmpd="sng" w="25400">
              <a:solidFill>
                <a:srgbClr val="6FA8DC"/>
              </a:solidFill>
            </a:ln>
          </c:spPr>
          <c:val>
            <c:numRef>
              <c:f>Sheet1!$B$129:$AI$129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val>
            <c:numRef>
              <c:f>Sheet1!$B$1:$AI$1</c:f>
            </c:numRef>
          </c:val>
        </c:ser>
        <c:axId val="852693519"/>
        <c:axId val="1683294699"/>
      </c:areaChart>
      <c:catAx>
        <c:axId val="85269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Време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83294699"/>
      </c:catAx>
      <c:valAx>
        <c:axId val="1683294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52693519"/>
      </c:valAx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приходи (син цвят) / разходи (червен цвят)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Sheet1!$B$105:$AI$105</c:f>
            </c:strRef>
          </c:cat>
          <c:val>
            <c:numRef>
              <c:f>Sheet1!$B$101:$AI$101</c:f>
            </c:numRef>
          </c:val>
        </c:ser>
        <c:axId val="1638411085"/>
        <c:axId val="1012073838"/>
      </c:barChart>
      <c:lineChart>
        <c:varyColors val="0"/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Sheet1!$B$105:$AI$105</c:f>
            </c:strRef>
          </c:cat>
          <c:val>
            <c:numRef>
              <c:f>Sheet1!$B$126:$AI$126</c:f>
            </c:numRef>
          </c:val>
          <c:smooth val="0"/>
        </c:ser>
        <c:axId val="1638411085"/>
        <c:axId val="1012073838"/>
      </c:lineChart>
      <c:catAx>
        <c:axId val="163841108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12073838"/>
      </c:catAx>
      <c:valAx>
        <c:axId val="1012073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38411085"/>
      </c:valAx>
    </c:plotArea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6.43"/>
    <col customWidth="1" min="2" max="13" width="17.29"/>
  </cols>
  <sheetData>
    <row r="1">
      <c r="A1" s="1" t="s">
        <v>0</v>
      </c>
      <c r="B1" s="3" t="s">
        <v>2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</row>
    <row r="2">
      <c r="A2" s="5" t="s">
        <v>26</v>
      </c>
      <c r="B2" s="4"/>
      <c r="C2" s="4"/>
      <c r="D2" s="4"/>
      <c r="E2" s="7"/>
      <c r="F2" s="5"/>
      <c r="G2" s="5"/>
      <c r="H2" s="5"/>
      <c r="I2" s="5"/>
      <c r="J2" s="5"/>
      <c r="K2" s="5"/>
      <c r="L2" s="6"/>
      <c r="M2" s="5"/>
    </row>
    <row r="3">
      <c r="A3" s="5" t="s">
        <v>28</v>
      </c>
      <c r="B3" s="6"/>
      <c r="C3" s="6"/>
      <c r="D3" s="6"/>
      <c r="E3" s="6"/>
      <c r="F3" s="6"/>
      <c r="G3" s="5"/>
      <c r="H3" s="6"/>
      <c r="I3" s="6"/>
      <c r="J3" s="5"/>
      <c r="K3" s="5"/>
      <c r="L3" s="6"/>
      <c r="M3" s="5"/>
    </row>
    <row r="4">
      <c r="A4" s="4" t="s">
        <v>29</v>
      </c>
      <c r="B4" s="6"/>
      <c r="C4" s="6"/>
      <c r="D4" s="4"/>
      <c r="E4" s="6"/>
      <c r="F4" s="6"/>
      <c r="G4" s="6"/>
      <c r="H4" s="6"/>
      <c r="I4" s="6"/>
      <c r="J4" s="6"/>
      <c r="K4" s="6"/>
      <c r="L4" s="6"/>
      <c r="M4" s="6"/>
    </row>
    <row r="5">
      <c r="A5" s="4" t="s">
        <v>30</v>
      </c>
      <c r="B5" s="6"/>
      <c r="C5" s="4"/>
      <c r="D5" s="5">
        <v>20.0</v>
      </c>
      <c r="E5" s="5">
        <v>10.0</v>
      </c>
      <c r="F5" s="4"/>
      <c r="G5" s="6"/>
      <c r="H5" s="5"/>
      <c r="I5" s="5"/>
      <c r="J5" s="6"/>
      <c r="K5" s="5"/>
      <c r="L5" s="5"/>
      <c r="M5" s="6"/>
    </row>
    <row r="6">
      <c r="A6" s="4" t="s">
        <v>31</v>
      </c>
      <c r="B6" s="6"/>
      <c r="C6" s="6"/>
      <c r="D6" s="4"/>
      <c r="E6" s="6"/>
      <c r="F6" s="6"/>
      <c r="G6" s="6"/>
      <c r="H6" s="6"/>
      <c r="I6" s="6"/>
      <c r="J6" s="6"/>
      <c r="K6" s="6"/>
      <c r="L6" s="6"/>
      <c r="M6" s="6"/>
    </row>
    <row r="7">
      <c r="A7" s="5" t="s">
        <v>32</v>
      </c>
      <c r="B7" s="6"/>
      <c r="C7" s="5">
        <v>20.0</v>
      </c>
      <c r="D7" s="5"/>
      <c r="E7" s="6"/>
      <c r="F7" s="6"/>
      <c r="G7" s="5"/>
      <c r="H7" s="6"/>
      <c r="I7" s="5"/>
      <c r="J7" s="6"/>
      <c r="K7" s="6"/>
      <c r="L7" s="5"/>
      <c r="M7" s="6"/>
    </row>
    <row r="8">
      <c r="A8" s="8" t="s">
        <v>33</v>
      </c>
      <c r="B8" s="5">
        <v>50.0</v>
      </c>
      <c r="C8" s="5">
        <v>50.0</v>
      </c>
      <c r="D8" s="5">
        <v>50.0</v>
      </c>
      <c r="E8" s="5">
        <v>100.0</v>
      </c>
      <c r="F8" s="5"/>
      <c r="G8" s="5">
        <v>150.0</v>
      </c>
      <c r="H8" s="5"/>
      <c r="I8" s="5"/>
      <c r="J8" s="5"/>
      <c r="K8" s="5"/>
      <c r="L8" s="5"/>
      <c r="M8" s="5"/>
    </row>
    <row r="9">
      <c r="A9" s="9" t="s">
        <v>47</v>
      </c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</row>
    <row r="10">
      <c r="A10" s="5" t="s">
        <v>51</v>
      </c>
      <c r="B10" s="5"/>
      <c r="C10" s="5"/>
      <c r="D10" s="6"/>
      <c r="E10" s="4"/>
      <c r="F10" s="5"/>
      <c r="G10" s="5"/>
      <c r="H10" s="6"/>
      <c r="I10" s="5"/>
      <c r="J10" s="6"/>
      <c r="K10" s="6"/>
      <c r="L10" s="6"/>
      <c r="M10" s="5"/>
    </row>
    <row r="11">
      <c r="A11" s="5" t="s">
        <v>48</v>
      </c>
      <c r="B11" s="5"/>
      <c r="C11" s="5"/>
      <c r="D11" s="6"/>
      <c r="E11" s="4"/>
      <c r="F11" s="5"/>
      <c r="G11" s="5"/>
      <c r="H11" s="6"/>
      <c r="I11" s="5"/>
      <c r="J11" s="6"/>
      <c r="K11" s="6"/>
      <c r="L11" s="6"/>
      <c r="M11" s="6"/>
    </row>
    <row r="12">
      <c r="A12" s="4" t="s">
        <v>44</v>
      </c>
      <c r="B12" s="6"/>
      <c r="C12" s="6"/>
      <c r="D12" s="6"/>
      <c r="E12" s="6"/>
      <c r="F12" s="6"/>
      <c r="G12" s="6"/>
      <c r="H12" s="5"/>
      <c r="I12" s="6"/>
      <c r="J12" s="6"/>
      <c r="K12" s="5"/>
      <c r="L12" s="5"/>
      <c r="M12" s="5"/>
    </row>
    <row r="13">
      <c r="A13" s="5" t="s">
        <v>52</v>
      </c>
      <c r="B13" s="6"/>
      <c r="C13" s="6"/>
      <c r="D13" s="6"/>
      <c r="E13" s="6"/>
      <c r="F13" s="6"/>
      <c r="G13" s="6"/>
      <c r="H13" s="5"/>
      <c r="I13" s="6"/>
      <c r="J13" s="6"/>
      <c r="K13" s="6"/>
      <c r="L13" s="5"/>
      <c r="M13" s="6"/>
    </row>
    <row r="14">
      <c r="A14" s="5" t="s">
        <v>55</v>
      </c>
      <c r="B14" s="5">
        <v>20.0</v>
      </c>
      <c r="C14" s="5">
        <v>30.0</v>
      </c>
      <c r="D14" s="5">
        <v>20.0</v>
      </c>
      <c r="E14" s="4"/>
      <c r="F14" s="6"/>
      <c r="G14" s="6"/>
      <c r="H14" s="6"/>
      <c r="I14" s="5"/>
      <c r="J14" s="5"/>
      <c r="K14" s="6"/>
      <c r="L14" s="5"/>
      <c r="M14" s="6"/>
    </row>
    <row r="15">
      <c r="A15" s="4" t="s">
        <v>49</v>
      </c>
      <c r="B15" s="6"/>
      <c r="C15" s="5"/>
      <c r="D15" s="6"/>
      <c r="E15" s="4"/>
      <c r="F15" s="6"/>
      <c r="G15" s="6"/>
      <c r="H15" s="6"/>
      <c r="I15" s="5"/>
      <c r="J15" s="6"/>
      <c r="K15" s="6"/>
      <c r="L15" s="5"/>
      <c r="M15" s="6"/>
    </row>
    <row r="16">
      <c r="A16" s="4" t="s">
        <v>50</v>
      </c>
      <c r="B16" s="6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</row>
    <row r="17">
      <c r="A17" s="4" t="s">
        <v>53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>
      <c r="A18" s="4" t="s">
        <v>54</v>
      </c>
      <c r="B18" s="5">
        <v>50.0</v>
      </c>
      <c r="C18" s="5">
        <v>50.0</v>
      </c>
      <c r="D18" s="4"/>
      <c r="E18" s="5"/>
      <c r="F18" s="5"/>
      <c r="G18" s="6"/>
      <c r="H18" s="6"/>
      <c r="I18" s="6"/>
      <c r="J18" s="6"/>
      <c r="K18" s="6"/>
      <c r="L18" s="5"/>
      <c r="M18" s="6"/>
    </row>
    <row r="19">
      <c r="A19" s="5" t="s">
        <v>56</v>
      </c>
      <c r="B19" s="4"/>
      <c r="C19" s="4"/>
      <c r="D19" s="4"/>
      <c r="E19" s="7"/>
      <c r="F19" s="5"/>
      <c r="G19" s="6"/>
      <c r="H19" s="5"/>
      <c r="I19" s="5"/>
      <c r="J19" s="5"/>
      <c r="K19" s="5"/>
      <c r="L19" s="5"/>
      <c r="M19" s="6"/>
    </row>
    <row r="20">
      <c r="A20" s="4" t="s">
        <v>57</v>
      </c>
      <c r="B20" s="5"/>
      <c r="C20" s="5"/>
      <c r="D20" s="5"/>
      <c r="E20" s="5"/>
      <c r="F20" s="6"/>
      <c r="G20" s="6"/>
      <c r="H20" s="6"/>
      <c r="I20" s="6"/>
      <c r="J20" s="6"/>
      <c r="K20" s="6"/>
      <c r="L20" s="6"/>
      <c r="M20" s="6"/>
    </row>
    <row r="21">
      <c r="A21" s="4" t="s">
        <v>58</v>
      </c>
      <c r="B21" s="6"/>
      <c r="C21" s="6"/>
      <c r="D21" s="6"/>
      <c r="E21" s="5"/>
      <c r="F21" s="6"/>
      <c r="G21" s="6"/>
      <c r="H21" s="6"/>
      <c r="I21" s="6"/>
      <c r="J21" s="6"/>
      <c r="K21" s="6"/>
      <c r="L21" s="6"/>
      <c r="M21" s="6"/>
    </row>
    <row r="22">
      <c r="A22" s="8" t="s">
        <v>59</v>
      </c>
      <c r="B22" s="6"/>
      <c r="C22" s="6"/>
      <c r="D22" s="6"/>
      <c r="E22" s="6"/>
      <c r="F22" s="6"/>
      <c r="G22" s="6"/>
      <c r="H22" s="6"/>
      <c r="I22" s="6"/>
      <c r="J22" s="6"/>
      <c r="K22" s="5"/>
      <c r="L22" s="6"/>
      <c r="M22" s="6"/>
    </row>
    <row r="23">
      <c r="A23" s="4" t="s">
        <v>60</v>
      </c>
      <c r="B23" s="6"/>
      <c r="C23" s="6"/>
      <c r="D23" s="6"/>
      <c r="E23" s="4"/>
      <c r="F23" s="5"/>
      <c r="G23" s="5">
        <v>60.0</v>
      </c>
      <c r="H23" s="5"/>
      <c r="I23" s="5"/>
      <c r="J23" s="5"/>
      <c r="K23" s="6"/>
      <c r="L23" s="6"/>
      <c r="M23" s="6"/>
    </row>
    <row r="24">
      <c r="A24" s="4" t="s">
        <v>61</v>
      </c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A25" s="5" t="s">
        <v>70</v>
      </c>
      <c r="B25" s="4"/>
      <c r="C25" s="6"/>
      <c r="D25" s="5">
        <v>50.0</v>
      </c>
      <c r="E25" s="5">
        <v>50.0</v>
      </c>
      <c r="F25" s="5"/>
      <c r="G25" s="5"/>
      <c r="H25" s="6"/>
      <c r="I25" s="5"/>
      <c r="J25" s="5"/>
      <c r="K25" s="6"/>
      <c r="L25" s="5"/>
      <c r="M25" s="6"/>
    </row>
    <row r="26">
      <c r="A26" s="4" t="s">
        <v>62</v>
      </c>
      <c r="B26" s="4"/>
      <c r="C26" s="6"/>
      <c r="D26" s="4"/>
      <c r="E26" s="6"/>
      <c r="F26" s="4"/>
      <c r="G26" s="5"/>
      <c r="H26" s="6"/>
      <c r="I26" s="5"/>
      <c r="J26" s="5"/>
      <c r="K26" s="6"/>
      <c r="L26" s="5"/>
      <c r="M26" s="6"/>
    </row>
    <row r="27">
      <c r="A27" s="4" t="s">
        <v>63</v>
      </c>
      <c r="B27" s="6"/>
      <c r="C27" s="6"/>
      <c r="D27" s="4"/>
      <c r="E27" s="6"/>
      <c r="F27" s="6"/>
      <c r="G27" s="5"/>
      <c r="H27" s="6"/>
      <c r="I27" s="6"/>
      <c r="J27" s="6"/>
      <c r="K27" s="6"/>
      <c r="L27" s="6"/>
      <c r="M27" s="6"/>
    </row>
    <row r="28">
      <c r="A28" s="4" t="s">
        <v>64</v>
      </c>
      <c r="B28" s="6"/>
      <c r="C28" s="6"/>
      <c r="D28" s="4"/>
      <c r="E28" s="6"/>
      <c r="F28" s="6"/>
      <c r="G28" s="6"/>
      <c r="H28" s="6"/>
      <c r="I28" s="6"/>
      <c r="J28" s="6"/>
      <c r="K28" s="6"/>
      <c r="L28" s="6"/>
      <c r="M28" s="6"/>
    </row>
    <row r="29">
      <c r="A29" s="4" t="s">
        <v>65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>
      <c r="A30" s="4" t="s">
        <v>66</v>
      </c>
      <c r="B30" s="4"/>
      <c r="C30" s="5">
        <v>10.0</v>
      </c>
      <c r="D30" s="4"/>
      <c r="E30" s="5">
        <v>20.0</v>
      </c>
      <c r="F30" s="5">
        <v>20.0</v>
      </c>
      <c r="G30" s="5">
        <v>40.0</v>
      </c>
      <c r="H30" s="5"/>
      <c r="I30" s="5"/>
      <c r="J30" s="6"/>
      <c r="K30" s="5"/>
      <c r="L30" s="6"/>
      <c r="M30" s="5"/>
    </row>
    <row r="31">
      <c r="A31" s="4" t="s">
        <v>67</v>
      </c>
      <c r="B31" s="6"/>
      <c r="C31" s="5"/>
      <c r="D31" s="6"/>
      <c r="E31" s="6"/>
      <c r="F31" s="5"/>
      <c r="G31" s="6"/>
      <c r="H31" s="6"/>
      <c r="I31" s="6"/>
      <c r="J31" s="6"/>
      <c r="K31" s="6"/>
      <c r="L31" s="6"/>
      <c r="M31" s="6"/>
    </row>
    <row r="32">
      <c r="A32" s="8" t="s">
        <v>68</v>
      </c>
      <c r="B32" s="5">
        <v>50.0</v>
      </c>
      <c r="C32" s="5"/>
      <c r="D32" s="5">
        <v>50.0</v>
      </c>
      <c r="E32" s="5">
        <v>50.0</v>
      </c>
      <c r="F32" s="5">
        <v>50.0</v>
      </c>
      <c r="G32" s="5">
        <v>50.0</v>
      </c>
      <c r="H32" s="5"/>
      <c r="I32" s="5"/>
      <c r="J32" s="6"/>
      <c r="K32" s="5"/>
      <c r="L32" s="5"/>
      <c r="M32" s="5"/>
    </row>
    <row r="33">
      <c r="A33" s="5" t="s">
        <v>78</v>
      </c>
      <c r="B33" s="6"/>
      <c r="C33" s="5">
        <v>20.0</v>
      </c>
      <c r="D33" s="5">
        <v>20.0</v>
      </c>
      <c r="E33" s="5">
        <v>20.0</v>
      </c>
      <c r="F33" s="5">
        <v>20.0</v>
      </c>
      <c r="G33" s="5">
        <v>50.0</v>
      </c>
      <c r="H33" s="6"/>
      <c r="I33" s="6"/>
      <c r="J33" s="6"/>
      <c r="K33" s="6"/>
      <c r="L33" s="5"/>
      <c r="M33" s="5"/>
    </row>
    <row r="34">
      <c r="A34" s="4" t="s">
        <v>69</v>
      </c>
      <c r="B34" s="6"/>
      <c r="C34" s="6"/>
      <c r="D34" s="6"/>
      <c r="E34" s="6"/>
      <c r="F34" s="4"/>
      <c r="G34" s="6"/>
      <c r="H34" s="6"/>
      <c r="I34" s="6"/>
      <c r="J34" s="6"/>
      <c r="K34" s="6"/>
      <c r="L34" s="6"/>
      <c r="M34" s="6"/>
    </row>
    <row r="35">
      <c r="A35" s="5" t="s">
        <v>71</v>
      </c>
      <c r="B35" s="4"/>
      <c r="C35" s="4"/>
      <c r="D35" s="4"/>
      <c r="E35" s="7"/>
      <c r="F35" s="5"/>
      <c r="G35" s="6"/>
      <c r="H35" s="5"/>
      <c r="I35" s="5"/>
      <c r="J35" s="5"/>
      <c r="K35" s="5"/>
      <c r="L35" s="5"/>
      <c r="M35" s="5"/>
    </row>
    <row r="36">
      <c r="A36" s="5" t="s">
        <v>72</v>
      </c>
      <c r="B36" s="5">
        <v>50.0</v>
      </c>
      <c r="C36" s="5">
        <v>50.0</v>
      </c>
      <c r="D36" s="5">
        <v>50.0</v>
      </c>
      <c r="E36" s="10">
        <v>50.0</v>
      </c>
      <c r="F36" s="5">
        <v>60.0</v>
      </c>
      <c r="G36" s="5">
        <v>50.0</v>
      </c>
      <c r="H36" s="5"/>
      <c r="I36" s="5"/>
      <c r="J36" s="5"/>
      <c r="K36" s="5"/>
      <c r="L36" s="5"/>
      <c r="M36" s="5"/>
    </row>
    <row r="37">
      <c r="A37" s="4" t="s">
        <v>74</v>
      </c>
      <c r="B37" s="5"/>
      <c r="C37" s="6"/>
      <c r="D37" s="6"/>
      <c r="E37" s="6"/>
      <c r="F37" s="6"/>
      <c r="G37" s="6"/>
      <c r="H37" s="5"/>
      <c r="I37" s="6"/>
      <c r="J37" s="5"/>
      <c r="K37" s="5"/>
      <c r="L37" s="6"/>
      <c r="M37" s="6"/>
    </row>
    <row r="38">
      <c r="A38" s="5" t="s">
        <v>73</v>
      </c>
      <c r="B38" s="5">
        <v>50.0</v>
      </c>
      <c r="C38" s="5">
        <v>50.0</v>
      </c>
      <c r="D38" s="5">
        <v>50.0</v>
      </c>
      <c r="E38" s="5"/>
      <c r="F38" s="5">
        <v>50.0</v>
      </c>
      <c r="G38" s="5">
        <v>100.0</v>
      </c>
      <c r="H38" s="6"/>
      <c r="I38" s="5"/>
      <c r="J38" s="5"/>
      <c r="K38" s="5"/>
      <c r="L38" s="6"/>
      <c r="M38" s="6"/>
    </row>
    <row r="39">
      <c r="A39" s="4" t="s">
        <v>75</v>
      </c>
      <c r="B39" s="6"/>
      <c r="C39" s="6"/>
      <c r="D39" s="6"/>
      <c r="E39" s="4"/>
      <c r="F39" s="4"/>
      <c r="G39" s="5"/>
      <c r="H39" s="5"/>
      <c r="I39" s="5"/>
      <c r="J39" s="6"/>
      <c r="K39" s="6"/>
      <c r="L39" s="6"/>
      <c r="M39" s="6"/>
    </row>
    <row r="40">
      <c r="A40" s="4" t="s">
        <v>76</v>
      </c>
      <c r="B40" s="6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>
      <c r="A41" s="4" t="s">
        <v>77</v>
      </c>
      <c r="B41" s="5">
        <v>30.0</v>
      </c>
      <c r="C41" s="5">
        <v>20.0</v>
      </c>
      <c r="D41" s="5">
        <v>20.0</v>
      </c>
      <c r="E41" s="4"/>
      <c r="F41" s="4"/>
      <c r="G41" s="6"/>
      <c r="H41" s="6"/>
      <c r="I41" s="6"/>
      <c r="J41" s="6"/>
      <c r="K41" s="5"/>
      <c r="L41" s="5"/>
      <c r="M41" s="5"/>
    </row>
    <row r="42">
      <c r="A42" s="5" t="s">
        <v>81</v>
      </c>
      <c r="B42" s="6"/>
      <c r="C42" s="4"/>
      <c r="D42" s="4"/>
      <c r="E42" s="4"/>
      <c r="F42" s="5"/>
      <c r="G42" s="6"/>
      <c r="H42" s="5"/>
      <c r="I42" s="5"/>
      <c r="J42" s="5"/>
      <c r="K42" s="6"/>
      <c r="L42" s="5"/>
      <c r="M42" s="5"/>
    </row>
    <row r="43">
      <c r="A43" s="4" t="s">
        <v>80</v>
      </c>
      <c r="B43" s="6"/>
      <c r="C43" s="4"/>
      <c r="D43" s="5">
        <v>50.0</v>
      </c>
      <c r="E43" s="4"/>
      <c r="F43" s="5">
        <v>30.0</v>
      </c>
      <c r="G43" s="5">
        <v>40.0</v>
      </c>
      <c r="H43" s="5"/>
      <c r="I43" s="6"/>
      <c r="J43" s="5"/>
      <c r="K43" s="5"/>
      <c r="L43" s="5"/>
      <c r="M43" s="6"/>
    </row>
    <row r="44">
      <c r="A44" s="5" t="s">
        <v>83</v>
      </c>
      <c r="B44" s="6"/>
      <c r="C44" s="5"/>
      <c r="D44" s="5"/>
      <c r="E44" s="4"/>
      <c r="F44" s="4"/>
      <c r="G44" s="6"/>
      <c r="H44" s="5"/>
      <c r="I44" s="5"/>
      <c r="J44" s="5"/>
      <c r="K44" s="6"/>
      <c r="L44" s="6"/>
      <c r="M44" s="6"/>
    </row>
    <row r="45">
      <c r="A45" s="4" t="s">
        <v>82</v>
      </c>
      <c r="B45" s="4"/>
      <c r="C45" s="5">
        <v>10.0</v>
      </c>
      <c r="D45" s="4"/>
      <c r="E45" s="7"/>
      <c r="F45" s="5"/>
      <c r="G45" s="6"/>
      <c r="H45" s="5"/>
      <c r="I45" s="5"/>
      <c r="J45" s="5"/>
      <c r="K45" s="6"/>
      <c r="L45" s="6"/>
      <c r="M45" s="6"/>
    </row>
    <row r="46">
      <c r="A46" s="4" t="s">
        <v>84</v>
      </c>
      <c r="B46" s="6"/>
      <c r="C46" s="6"/>
      <c r="D46" s="4"/>
      <c r="E46" s="6"/>
      <c r="F46" s="6"/>
      <c r="G46" s="6"/>
      <c r="H46" s="6"/>
      <c r="I46" s="6"/>
      <c r="J46" s="6"/>
      <c r="K46" s="6"/>
      <c r="L46" s="6"/>
      <c r="M46" s="6"/>
    </row>
    <row r="47">
      <c r="A47" s="8" t="s">
        <v>85</v>
      </c>
      <c r="B47" s="5">
        <v>50.0</v>
      </c>
      <c r="C47" s="5">
        <v>50.0</v>
      </c>
      <c r="D47" s="5">
        <v>50.0</v>
      </c>
      <c r="E47" s="5">
        <v>100.0</v>
      </c>
      <c r="F47" s="5"/>
      <c r="G47" s="5">
        <v>150.0</v>
      </c>
      <c r="H47" s="5"/>
      <c r="I47" s="5"/>
      <c r="J47" s="5"/>
      <c r="K47" s="5"/>
      <c r="L47" s="5"/>
      <c r="M47" s="5"/>
    </row>
    <row r="48">
      <c r="A48" s="4" t="s">
        <v>86</v>
      </c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>
      <c r="A49" s="4" t="s">
        <v>87</v>
      </c>
      <c r="B49" s="6"/>
      <c r="C49" s="6"/>
      <c r="D49" s="4"/>
      <c r="E49" s="6"/>
      <c r="F49" s="6"/>
      <c r="G49" s="6"/>
      <c r="H49" s="6"/>
      <c r="I49" s="6"/>
      <c r="J49" s="6"/>
      <c r="K49" s="6"/>
      <c r="L49" s="6"/>
      <c r="M49" s="6"/>
    </row>
    <row r="50">
      <c r="A50" s="5" t="s">
        <v>95</v>
      </c>
      <c r="B50" s="6"/>
      <c r="C50" s="5">
        <v>20.0</v>
      </c>
      <c r="D50" s="6"/>
      <c r="E50" s="6"/>
      <c r="F50" s="5"/>
      <c r="G50" s="6"/>
      <c r="H50" s="6"/>
      <c r="I50" s="6"/>
      <c r="J50" s="6"/>
      <c r="K50" s="6"/>
      <c r="L50" s="6"/>
      <c r="M50" s="6"/>
    </row>
    <row r="51">
      <c r="A51" s="4" t="s">
        <v>88</v>
      </c>
      <c r="B51" s="6"/>
      <c r="C51" s="6"/>
      <c r="D51" s="6"/>
      <c r="E51" s="6"/>
      <c r="F51" s="5"/>
      <c r="G51" s="6"/>
      <c r="H51" s="6"/>
      <c r="I51" s="6"/>
      <c r="J51" s="6"/>
      <c r="K51" s="6"/>
      <c r="L51" s="6"/>
      <c r="M51" s="6"/>
    </row>
    <row r="52">
      <c r="A52" s="4" t="s">
        <v>89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>
      <c r="A53" s="4" t="s">
        <v>90</v>
      </c>
      <c r="B53" s="5"/>
      <c r="C53" s="5"/>
      <c r="D53" s="4"/>
      <c r="E53" s="5"/>
      <c r="F53" s="4"/>
      <c r="G53" s="6"/>
      <c r="H53" s="6"/>
      <c r="I53" s="6"/>
      <c r="J53" s="6"/>
      <c r="K53" s="6"/>
      <c r="L53" s="6"/>
      <c r="M53" s="6"/>
    </row>
    <row r="54">
      <c r="A54" s="5" t="s">
        <v>98</v>
      </c>
      <c r="B54" s="5">
        <v>20.0</v>
      </c>
      <c r="C54" s="5">
        <v>20.0</v>
      </c>
      <c r="D54" s="5">
        <v>20.0</v>
      </c>
      <c r="E54" s="5">
        <v>20.0</v>
      </c>
      <c r="F54" s="5">
        <v>20.0</v>
      </c>
      <c r="G54" s="5">
        <v>20.0</v>
      </c>
      <c r="H54" s="5">
        <v>20.0</v>
      </c>
      <c r="I54" s="5">
        <v>20.0</v>
      </c>
      <c r="J54" s="5">
        <v>20.0</v>
      </c>
      <c r="K54" s="5">
        <v>20.0</v>
      </c>
      <c r="L54" s="5"/>
      <c r="M54" s="5"/>
    </row>
    <row r="55">
      <c r="A55" s="4" t="s">
        <v>91</v>
      </c>
      <c r="B55" s="5">
        <v>40.0</v>
      </c>
      <c r="C55" s="5"/>
      <c r="D55" s="4"/>
      <c r="E55" s="5"/>
      <c r="F55" s="5"/>
      <c r="G55" s="5"/>
      <c r="H55" s="5"/>
      <c r="I55" s="6"/>
      <c r="J55" s="5"/>
      <c r="K55" s="5"/>
      <c r="L55" s="5"/>
      <c r="M55" s="5"/>
    </row>
    <row r="56">
      <c r="A56" s="8" t="s">
        <v>92</v>
      </c>
      <c r="B56" s="5"/>
      <c r="C56" s="5"/>
      <c r="D56" s="5"/>
      <c r="E56" s="5"/>
      <c r="F56" s="5"/>
      <c r="G56" s="5"/>
      <c r="H56" s="6"/>
      <c r="I56" s="6"/>
      <c r="J56" s="5"/>
      <c r="K56" s="5"/>
      <c r="L56" s="5"/>
      <c r="M56" s="5"/>
    </row>
    <row r="57">
      <c r="A57" s="5" t="s">
        <v>107</v>
      </c>
      <c r="B57" s="6"/>
      <c r="C57" s="6"/>
      <c r="D57" s="6"/>
      <c r="E57" s="6"/>
      <c r="F57" s="6"/>
      <c r="G57" s="6"/>
      <c r="H57" s="6"/>
      <c r="I57" s="6"/>
      <c r="J57" s="5"/>
      <c r="K57" s="6"/>
      <c r="L57" s="6"/>
      <c r="M57" s="6"/>
    </row>
    <row r="58">
      <c r="A58" s="4" t="s">
        <v>93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>
      <c r="A59" s="4" t="s">
        <v>94</v>
      </c>
      <c r="B59" s="5">
        <v>40.0</v>
      </c>
      <c r="C59" s="5">
        <v>50.0</v>
      </c>
      <c r="D59" s="5">
        <v>50.0</v>
      </c>
      <c r="E59" s="5">
        <v>50.0</v>
      </c>
      <c r="F59" s="5">
        <v>50.0</v>
      </c>
      <c r="G59" s="5">
        <v>50.0</v>
      </c>
      <c r="H59" s="5"/>
      <c r="I59" s="5"/>
      <c r="J59" s="5"/>
      <c r="K59" s="5"/>
      <c r="L59" s="5"/>
      <c r="M59" s="5"/>
    </row>
    <row r="60">
      <c r="A60" s="4" t="s">
        <v>96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>
      <c r="A61" s="5" t="s">
        <v>116</v>
      </c>
      <c r="B61" s="6"/>
      <c r="C61" s="6"/>
      <c r="D61" s="4"/>
      <c r="E61" s="6"/>
      <c r="F61" s="6"/>
      <c r="G61" s="6"/>
      <c r="H61" s="6"/>
      <c r="I61" s="6"/>
      <c r="J61" s="6"/>
      <c r="K61" s="6"/>
      <c r="L61" s="5"/>
      <c r="M61" s="6"/>
    </row>
    <row r="62">
      <c r="A62" s="5" t="s">
        <v>117</v>
      </c>
      <c r="B62" s="5">
        <v>20.0</v>
      </c>
      <c r="C62" s="5">
        <v>20.0</v>
      </c>
      <c r="D62" s="5">
        <v>20.0</v>
      </c>
      <c r="E62" s="5">
        <v>20.0</v>
      </c>
      <c r="F62" s="5">
        <v>20.0</v>
      </c>
      <c r="G62" s="5">
        <v>20.0</v>
      </c>
      <c r="H62" s="5">
        <v>20.0</v>
      </c>
      <c r="I62" s="5">
        <v>20.0</v>
      </c>
      <c r="J62" s="5">
        <v>20.0</v>
      </c>
      <c r="K62" s="5">
        <v>20.0</v>
      </c>
      <c r="L62" s="6"/>
      <c r="M62" s="6"/>
    </row>
    <row r="63">
      <c r="A63" s="4" t="s">
        <v>97</v>
      </c>
      <c r="B63" s="6"/>
      <c r="C63" s="6"/>
      <c r="D63" s="4"/>
      <c r="E63" s="6"/>
      <c r="F63" s="6"/>
      <c r="G63" s="6"/>
      <c r="H63" s="6"/>
      <c r="I63" s="6"/>
      <c r="J63" s="6"/>
      <c r="K63" s="6"/>
      <c r="L63" s="6"/>
      <c r="M63" s="6"/>
    </row>
    <row r="64">
      <c r="A64" s="4" t="s">
        <v>99</v>
      </c>
      <c r="B64" s="6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>
      <c r="A65" s="8" t="s">
        <v>100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>
      <c r="A66" s="4" t="s">
        <v>101</v>
      </c>
      <c r="B66" s="4"/>
      <c r="C66" s="6"/>
      <c r="D66" s="4"/>
      <c r="E66" s="4"/>
      <c r="F66" s="5">
        <v>100.0</v>
      </c>
      <c r="G66" s="6"/>
      <c r="H66" s="6"/>
      <c r="I66" s="5"/>
      <c r="J66" s="6"/>
      <c r="K66" s="6"/>
      <c r="L66" s="5"/>
      <c r="M66" s="5"/>
    </row>
    <row r="67">
      <c r="A67" s="4" t="s">
        <v>102</v>
      </c>
      <c r="B67" s="4"/>
      <c r="C67" s="5">
        <v>30.0</v>
      </c>
      <c r="D67" s="5">
        <v>20.0</v>
      </c>
      <c r="E67" s="5">
        <v>20.0</v>
      </c>
      <c r="F67" s="5">
        <v>20.0</v>
      </c>
      <c r="G67" s="5">
        <v>30.0</v>
      </c>
      <c r="H67" s="5"/>
      <c r="I67" s="5"/>
      <c r="J67" s="5"/>
      <c r="K67" s="5"/>
      <c r="L67" s="5"/>
      <c r="M67" s="5"/>
    </row>
    <row r="68">
      <c r="A68" s="4" t="s">
        <v>103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A69" s="5" t="s">
        <v>118</v>
      </c>
      <c r="B69" s="5"/>
      <c r="C69" s="5">
        <v>40.0</v>
      </c>
      <c r="D69" s="5"/>
      <c r="E69" s="5"/>
      <c r="F69" s="5"/>
      <c r="G69" s="5"/>
      <c r="H69" s="6"/>
      <c r="I69" s="5"/>
      <c r="J69" s="5"/>
      <c r="K69" s="5"/>
      <c r="L69" s="5"/>
      <c r="M69" s="5"/>
    </row>
    <row r="70">
      <c r="A70" s="4" t="s">
        <v>104</v>
      </c>
      <c r="B70" s="5"/>
      <c r="C70" s="5">
        <v>100.0</v>
      </c>
      <c r="D70" s="5">
        <v>40.0</v>
      </c>
      <c r="E70" s="5">
        <v>40.0</v>
      </c>
      <c r="F70" s="5">
        <v>50.0</v>
      </c>
      <c r="G70" s="5"/>
      <c r="H70" s="6"/>
      <c r="I70" s="5"/>
      <c r="J70" s="5"/>
      <c r="K70" s="5"/>
      <c r="L70" s="5"/>
      <c r="M70" s="6"/>
    </row>
    <row r="71">
      <c r="A71" s="4" t="s">
        <v>105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>
      <c r="A72" s="4" t="s">
        <v>106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>
      <c r="A73" s="4" t="s">
        <v>108</v>
      </c>
      <c r="B73" s="5">
        <v>50.0</v>
      </c>
      <c r="C73" s="5">
        <v>50.0</v>
      </c>
      <c r="D73" s="5">
        <v>50.0</v>
      </c>
      <c r="E73" s="5"/>
      <c r="F73" s="5"/>
      <c r="G73" s="5"/>
      <c r="H73" s="5"/>
      <c r="I73" s="5"/>
      <c r="J73" s="5"/>
      <c r="K73" s="5"/>
      <c r="L73" s="5"/>
      <c r="M73" s="5"/>
    </row>
    <row r="74">
      <c r="A74" s="5" t="s">
        <v>109</v>
      </c>
      <c r="B74" s="5"/>
      <c r="C74" s="5"/>
      <c r="D74" s="5"/>
      <c r="E74" s="10"/>
      <c r="F74" s="5"/>
      <c r="G74" s="6"/>
      <c r="H74" s="5"/>
      <c r="I74" s="5"/>
      <c r="J74" s="5"/>
      <c r="K74" s="5"/>
      <c r="L74" s="5"/>
      <c r="M74" s="5"/>
    </row>
    <row r="75">
      <c r="A75" s="5" t="s">
        <v>119</v>
      </c>
      <c r="B75" s="4"/>
      <c r="C75" s="4"/>
      <c r="D75" s="4"/>
      <c r="E75" s="5">
        <v>50.0</v>
      </c>
      <c r="F75" s="6"/>
      <c r="G75" s="5"/>
      <c r="H75" s="5"/>
      <c r="I75" s="6"/>
      <c r="J75" s="6"/>
      <c r="K75" s="6"/>
      <c r="L75" s="6"/>
      <c r="M75" s="5"/>
    </row>
    <row r="76">
      <c r="A76" s="4" t="s">
        <v>110</v>
      </c>
      <c r="B76" s="4"/>
      <c r="C76" s="4"/>
      <c r="D76" s="4"/>
      <c r="E76" s="5">
        <v>50.0</v>
      </c>
      <c r="F76" s="5">
        <v>50.0</v>
      </c>
      <c r="G76" s="5"/>
      <c r="H76" s="5"/>
      <c r="I76" s="6"/>
      <c r="J76" s="6"/>
      <c r="K76" s="6"/>
      <c r="L76" s="6"/>
      <c r="M76" s="5"/>
    </row>
    <row r="77">
      <c r="A77" s="4" t="s">
        <v>111</v>
      </c>
      <c r="B77" s="5">
        <v>50.0</v>
      </c>
      <c r="C77" s="4"/>
      <c r="D77" s="5">
        <v>40.0</v>
      </c>
      <c r="E77" s="5">
        <v>40.0</v>
      </c>
      <c r="F77" s="5">
        <v>40.0</v>
      </c>
      <c r="G77" s="5">
        <v>50.0</v>
      </c>
      <c r="H77" s="6"/>
      <c r="I77" s="6"/>
      <c r="J77" s="6"/>
      <c r="K77" s="6"/>
      <c r="L77" s="5"/>
      <c r="M77" s="5"/>
    </row>
    <row r="78">
      <c r="A78" s="4" t="s">
        <v>112</v>
      </c>
      <c r="B78" s="5"/>
      <c r="C78" s="5"/>
      <c r="D78" s="5"/>
      <c r="E78" s="5">
        <v>200.0</v>
      </c>
      <c r="F78" s="6"/>
      <c r="G78" s="6"/>
      <c r="H78" s="6"/>
      <c r="I78" s="5"/>
      <c r="J78" s="5"/>
      <c r="K78" s="6"/>
      <c r="L78" s="6"/>
      <c r="M78" s="5"/>
    </row>
    <row r="79">
      <c r="A79" s="5" t="s">
        <v>113</v>
      </c>
      <c r="B79" s="5">
        <v>2.0</v>
      </c>
      <c r="C79" s="4"/>
      <c r="D79" s="6"/>
      <c r="E79" s="4"/>
      <c r="F79" s="6"/>
      <c r="G79" s="5">
        <v>57.11</v>
      </c>
      <c r="H79" s="5"/>
      <c r="I79" s="6"/>
      <c r="J79" s="5"/>
      <c r="K79" s="5"/>
      <c r="L79" s="5"/>
      <c r="M79" s="5"/>
    </row>
    <row r="80">
      <c r="A80" s="4" t="s">
        <v>114</v>
      </c>
      <c r="B80" s="4"/>
      <c r="C80" s="4"/>
      <c r="D80" s="5"/>
      <c r="E80" s="5"/>
      <c r="F80" s="5"/>
      <c r="G80" s="6"/>
      <c r="H80" s="5"/>
      <c r="I80" s="6"/>
      <c r="J80" s="5"/>
      <c r="K80" s="6"/>
      <c r="L80" s="6"/>
      <c r="M80" s="6"/>
    </row>
    <row r="81">
      <c r="A81" s="4" t="s">
        <v>115</v>
      </c>
      <c r="B81" s="5">
        <v>2.0</v>
      </c>
      <c r="C81" s="5"/>
      <c r="D81" s="5"/>
      <c r="E81" s="10"/>
      <c r="F81" s="5">
        <v>80.0</v>
      </c>
      <c r="G81" s="5">
        <v>37.0</v>
      </c>
      <c r="H81" s="5"/>
      <c r="I81" s="5"/>
      <c r="J81" s="5"/>
      <c r="K81" s="5"/>
      <c r="L81" s="5"/>
      <c r="M81" s="5"/>
    </row>
    <row r="82">
      <c r="A82" s="5" t="s">
        <v>121</v>
      </c>
      <c r="B82" s="5">
        <v>360.0</v>
      </c>
      <c r="C82" s="5">
        <v>-40.0</v>
      </c>
      <c r="D82" s="5">
        <v>-40.0</v>
      </c>
      <c r="E82" s="5">
        <v>-40.0</v>
      </c>
      <c r="F82" s="5">
        <v>-40.0</v>
      </c>
      <c r="G82" s="5">
        <v>-40.0</v>
      </c>
      <c r="H82" s="5">
        <v>-40.0</v>
      </c>
      <c r="I82" s="5">
        <v>-40.0</v>
      </c>
      <c r="J82" s="5">
        <v>-40.0</v>
      </c>
      <c r="K82" s="5">
        <v>-40.0</v>
      </c>
      <c r="L82" s="6"/>
      <c r="M82" s="5"/>
    </row>
    <row r="83">
      <c r="A83" s="5" t="s">
        <v>122</v>
      </c>
      <c r="B83" s="4"/>
      <c r="C83" s="4"/>
      <c r="D83" s="5">
        <v>10.0</v>
      </c>
      <c r="E83" s="10">
        <v>10.0</v>
      </c>
      <c r="F83" s="5"/>
      <c r="G83" s="6"/>
      <c r="H83" s="5"/>
      <c r="I83" s="5"/>
      <c r="J83" s="5"/>
      <c r="K83" s="6"/>
      <c r="L83" s="6"/>
      <c r="M83" s="5"/>
    </row>
    <row r="84">
      <c r="A84" s="5" t="s">
        <v>123</v>
      </c>
      <c r="B84" s="4"/>
      <c r="C84" s="4"/>
      <c r="D84" s="4"/>
      <c r="E84" s="7"/>
      <c r="F84" s="5"/>
      <c r="G84" s="5">
        <v>10.0</v>
      </c>
      <c r="H84" s="5"/>
      <c r="I84" s="5"/>
      <c r="J84" s="5"/>
      <c r="K84" s="6"/>
      <c r="L84" s="6"/>
      <c r="M84" s="5"/>
    </row>
    <row r="85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2"/>
      <c r="M85" s="12"/>
    </row>
    <row r="86">
      <c r="A86" s="14" t="s">
        <v>124</v>
      </c>
      <c r="B86" s="12">
        <f t="shared" ref="B86:E86" si="1">sum(B3:B84)</f>
        <v>934</v>
      </c>
      <c r="C86" s="12">
        <f t="shared" si="1"/>
        <v>650</v>
      </c>
      <c r="D86" s="12">
        <f t="shared" si="1"/>
        <v>640</v>
      </c>
      <c r="E86" s="12">
        <f t="shared" si="1"/>
        <v>860</v>
      </c>
      <c r="F86" s="12">
        <f t="shared" ref="F86:M86" si="2">sum(F2:F84)</f>
        <v>620</v>
      </c>
      <c r="G86" s="12">
        <f t="shared" si="2"/>
        <v>924.11</v>
      </c>
      <c r="H86" s="12">
        <f t="shared" si="2"/>
        <v>0</v>
      </c>
      <c r="I86" s="12">
        <f t="shared" si="2"/>
        <v>0</v>
      </c>
      <c r="J86" s="12">
        <f t="shared" si="2"/>
        <v>0</v>
      </c>
      <c r="K86" s="12">
        <f t="shared" si="2"/>
        <v>0</v>
      </c>
      <c r="L86" s="12">
        <f t="shared" si="2"/>
        <v>0</v>
      </c>
      <c r="M86" s="12">
        <f t="shared" si="2"/>
        <v>0</v>
      </c>
    </row>
    <row r="87">
      <c r="M87" s="15"/>
    </row>
    <row r="88">
      <c r="M88" s="15"/>
    </row>
    <row r="89">
      <c r="M89" s="15"/>
    </row>
    <row r="90">
      <c r="A90" s="16" t="s">
        <v>125</v>
      </c>
      <c r="B90" s="17" t="s">
        <v>126</v>
      </c>
      <c r="C90" s="17" t="s">
        <v>15</v>
      </c>
      <c r="D90" s="17" t="s">
        <v>128</v>
      </c>
      <c r="E90" s="17" t="s">
        <v>129</v>
      </c>
      <c r="F90" s="17" t="s">
        <v>18</v>
      </c>
      <c r="G90" s="17" t="s">
        <v>19</v>
      </c>
      <c r="H90" s="17" t="s">
        <v>20</v>
      </c>
      <c r="I90" s="17" t="s">
        <v>130</v>
      </c>
      <c r="J90" s="17" t="s">
        <v>22</v>
      </c>
      <c r="K90" s="17" t="s">
        <v>23</v>
      </c>
      <c r="L90" s="17" t="s">
        <v>24</v>
      </c>
      <c r="M90" s="17" t="s">
        <v>25</v>
      </c>
    </row>
    <row r="91">
      <c r="A91" s="18" t="s">
        <v>131</v>
      </c>
      <c r="B91" s="17">
        <v>500.0</v>
      </c>
      <c r="C91" s="17">
        <v>500.0</v>
      </c>
      <c r="D91" s="17">
        <v>500.0</v>
      </c>
      <c r="E91" s="17">
        <v>500.0</v>
      </c>
      <c r="F91" s="17">
        <v>500.0</v>
      </c>
      <c r="G91" s="17">
        <v>500.0</v>
      </c>
      <c r="H91" s="17"/>
      <c r="I91" s="17"/>
      <c r="J91" s="17"/>
      <c r="K91" s="17"/>
      <c r="L91" s="17"/>
      <c r="M91" s="17"/>
    </row>
    <row r="92">
      <c r="A92" s="18" t="s">
        <v>135</v>
      </c>
      <c r="B92" s="17"/>
      <c r="C92" s="17"/>
      <c r="D92" s="17"/>
      <c r="E92" s="18"/>
      <c r="F92" s="17"/>
      <c r="G92" s="17"/>
      <c r="H92" s="17"/>
      <c r="I92" s="17"/>
      <c r="J92" s="17"/>
      <c r="K92" s="17"/>
      <c r="L92" s="19"/>
      <c r="M92" s="19"/>
    </row>
    <row r="93">
      <c r="A93" s="18" t="s">
        <v>137</v>
      </c>
      <c r="B93" s="17">
        <v>266.9</v>
      </c>
      <c r="C93" s="17">
        <v>291.69</v>
      </c>
      <c r="D93" s="17">
        <v>263.39</v>
      </c>
      <c r="E93" s="17">
        <v>121.88</v>
      </c>
      <c r="F93" s="17">
        <v>172.58</v>
      </c>
      <c r="G93" s="17"/>
      <c r="H93" s="17"/>
      <c r="I93" s="17"/>
      <c r="J93" s="17"/>
      <c r="K93" s="17"/>
      <c r="L93" s="17"/>
      <c r="M93" s="17"/>
    </row>
    <row r="94">
      <c r="A94" s="18" t="s">
        <v>138</v>
      </c>
      <c r="B94" s="17">
        <v>12.72</v>
      </c>
      <c r="C94" s="17">
        <v>12.72</v>
      </c>
      <c r="D94" s="17">
        <v>7.63</v>
      </c>
      <c r="E94" s="17">
        <v>10.18</v>
      </c>
      <c r="F94" s="17">
        <v>10.31</v>
      </c>
      <c r="G94" s="17"/>
      <c r="H94" s="17"/>
      <c r="I94" s="17"/>
      <c r="J94" s="17"/>
      <c r="K94" s="17"/>
      <c r="L94" s="17"/>
      <c r="M94" s="17"/>
    </row>
    <row r="95">
      <c r="A95" s="18" t="s">
        <v>139</v>
      </c>
      <c r="B95" s="17"/>
      <c r="C95" s="17"/>
      <c r="D95" s="19"/>
      <c r="E95" s="19"/>
      <c r="F95" s="17"/>
      <c r="G95" s="19"/>
      <c r="H95" s="19"/>
      <c r="I95" s="19"/>
      <c r="J95" s="17"/>
      <c r="K95" s="19"/>
      <c r="L95" s="17"/>
      <c r="M95" s="19"/>
    </row>
    <row r="96">
      <c r="A96" s="17" t="s">
        <v>140</v>
      </c>
      <c r="B96" s="17">
        <v>50.0</v>
      </c>
      <c r="C96" s="17">
        <v>50.0</v>
      </c>
      <c r="D96" s="17"/>
      <c r="E96" s="17">
        <v>50.0</v>
      </c>
      <c r="F96" s="17">
        <v>50.0</v>
      </c>
      <c r="G96" s="17">
        <v>50.0</v>
      </c>
      <c r="H96" s="17"/>
      <c r="I96" s="17"/>
      <c r="J96" s="17"/>
      <c r="K96" s="17"/>
      <c r="L96" s="17"/>
      <c r="M96" s="17"/>
    </row>
    <row r="97">
      <c r="A97" s="17" t="s">
        <v>141</v>
      </c>
      <c r="B97" s="19"/>
      <c r="C97" s="18"/>
      <c r="D97" s="17"/>
      <c r="E97" s="17"/>
      <c r="F97" s="19"/>
      <c r="G97" s="17"/>
      <c r="H97" s="17"/>
      <c r="I97" s="17"/>
      <c r="J97" s="17"/>
      <c r="K97" s="17"/>
      <c r="L97" s="17"/>
      <c r="M97" s="19"/>
    </row>
    <row r="98">
      <c r="A98" s="14" t="s">
        <v>124</v>
      </c>
      <c r="B98" s="12">
        <f t="shared" ref="B98:M98" si="3">sum(B91:B97)</f>
        <v>829.62</v>
      </c>
      <c r="C98" s="12">
        <f t="shared" si="3"/>
        <v>854.41</v>
      </c>
      <c r="D98" s="12">
        <f t="shared" si="3"/>
        <v>771.02</v>
      </c>
      <c r="E98" s="12">
        <f t="shared" si="3"/>
        <v>682.06</v>
      </c>
      <c r="F98" s="12">
        <f t="shared" si="3"/>
        <v>732.89</v>
      </c>
      <c r="G98" s="12">
        <f t="shared" si="3"/>
        <v>550</v>
      </c>
      <c r="H98" s="12">
        <f t="shared" si="3"/>
        <v>0</v>
      </c>
      <c r="I98" s="12">
        <f t="shared" si="3"/>
        <v>0</v>
      </c>
      <c r="J98" s="12">
        <f t="shared" si="3"/>
        <v>0</v>
      </c>
      <c r="K98" s="12">
        <f t="shared" si="3"/>
        <v>0</v>
      </c>
      <c r="L98" s="12">
        <f t="shared" si="3"/>
        <v>0</v>
      </c>
      <c r="M98" s="12">
        <f t="shared" si="3"/>
        <v>0</v>
      </c>
    </row>
    <row r="99">
      <c r="M99" s="15"/>
    </row>
    <row r="100">
      <c r="M100" s="15"/>
    </row>
    <row r="101">
      <c r="A101" s="20" t="s">
        <v>143</v>
      </c>
      <c r="B101" s="21">
        <f>B86-B98+'2016'!M95</f>
        <v>649.8</v>
      </c>
      <c r="C101" s="21">
        <f t="shared" ref="C101:M101" si="4">B101+C86-C98</f>
        <v>445.39</v>
      </c>
      <c r="D101" s="21">
        <f t="shared" si="4"/>
        <v>314.37</v>
      </c>
      <c r="E101" s="21">
        <f t="shared" si="4"/>
        <v>492.31</v>
      </c>
      <c r="F101" s="21">
        <f t="shared" si="4"/>
        <v>379.42</v>
      </c>
      <c r="G101" s="21">
        <f t="shared" si="4"/>
        <v>753.53</v>
      </c>
      <c r="H101" s="21">
        <f t="shared" si="4"/>
        <v>753.53</v>
      </c>
      <c r="I101" s="21">
        <f t="shared" si="4"/>
        <v>753.53</v>
      </c>
      <c r="J101" s="21">
        <f t="shared" si="4"/>
        <v>753.53</v>
      </c>
      <c r="K101" s="21">
        <f t="shared" si="4"/>
        <v>753.53</v>
      </c>
      <c r="L101" s="21">
        <f t="shared" si="4"/>
        <v>753.53</v>
      </c>
      <c r="M101" s="21">
        <f t="shared" si="4"/>
        <v>753.53</v>
      </c>
    </row>
    <row r="102">
      <c r="M102" s="15"/>
    </row>
    <row r="103">
      <c r="M103" s="15"/>
    </row>
    <row r="104">
      <c r="M104" s="15"/>
    </row>
    <row r="105">
      <c r="M105" s="15"/>
    </row>
    <row r="106">
      <c r="M106" s="15"/>
    </row>
    <row r="107">
      <c r="M107" s="15"/>
    </row>
    <row r="108">
      <c r="M108" s="15"/>
    </row>
    <row r="109">
      <c r="M109" s="15"/>
    </row>
    <row r="110">
      <c r="M110" s="15"/>
    </row>
    <row r="111">
      <c r="M111" s="15"/>
    </row>
    <row r="112">
      <c r="M112" s="15"/>
    </row>
    <row r="113">
      <c r="M113" s="15"/>
    </row>
    <row r="114">
      <c r="M114" s="15"/>
    </row>
    <row r="115">
      <c r="M115" s="15"/>
    </row>
    <row r="116">
      <c r="M116" s="15"/>
    </row>
    <row r="117">
      <c r="M117" s="15"/>
    </row>
    <row r="118">
      <c r="M118" s="15"/>
    </row>
    <row r="119">
      <c r="M119" s="15"/>
    </row>
    <row r="120">
      <c r="M120" s="15"/>
    </row>
    <row r="121">
      <c r="M121" s="15"/>
    </row>
    <row r="122">
      <c r="M122" s="15"/>
    </row>
    <row r="123">
      <c r="M123" s="15"/>
    </row>
  </sheetData>
  <conditionalFormatting sqref="B1:M123">
    <cfRule type="containsBlanks" dxfId="0" priority="1">
      <formula>LEN(TRIM(B1))=0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6.43"/>
    <col customWidth="1" min="2" max="13" width="17.29"/>
  </cols>
  <sheetData>
    <row r="1">
      <c r="A1" s="1" t="s">
        <v>0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45</v>
      </c>
      <c r="M1" s="3" t="s">
        <v>46</v>
      </c>
    </row>
    <row r="2">
      <c r="A2" s="5" t="s">
        <v>26</v>
      </c>
      <c r="B2" s="4"/>
      <c r="C2" s="4"/>
      <c r="D2" s="4"/>
      <c r="E2" s="7"/>
      <c r="F2" s="5">
        <v>0.0</v>
      </c>
      <c r="G2" s="5">
        <v>108.81</v>
      </c>
      <c r="H2" s="5"/>
      <c r="I2" s="5"/>
      <c r="J2" s="5">
        <v>6.94</v>
      </c>
      <c r="K2" s="5">
        <v>1.53</v>
      </c>
      <c r="L2" s="6"/>
      <c r="M2" s="5">
        <v>75.0</v>
      </c>
    </row>
    <row r="3">
      <c r="A3" s="5" t="s">
        <v>28</v>
      </c>
      <c r="B3" s="6"/>
      <c r="C3" s="6"/>
      <c r="D3" s="6"/>
      <c r="E3" s="6"/>
      <c r="F3" s="6"/>
      <c r="G3" s="5"/>
      <c r="H3" s="6"/>
      <c r="I3" s="6"/>
      <c r="J3" s="5">
        <v>20.0</v>
      </c>
      <c r="K3" s="5"/>
      <c r="L3" s="6"/>
      <c r="M3" s="5">
        <v>20.0</v>
      </c>
    </row>
    <row r="4">
      <c r="A4" s="4" t="s">
        <v>29</v>
      </c>
      <c r="B4" s="6"/>
      <c r="C4" s="6"/>
      <c r="D4" s="4"/>
      <c r="E4" s="6"/>
      <c r="F4" s="6"/>
      <c r="G4" s="6"/>
      <c r="H4" s="6"/>
      <c r="I4" s="6"/>
      <c r="J4" s="6"/>
      <c r="K4" s="6"/>
      <c r="L4" s="6"/>
      <c r="M4" s="6"/>
    </row>
    <row r="5">
      <c r="A5" s="4" t="s">
        <v>30</v>
      </c>
      <c r="B5" s="6"/>
      <c r="C5" s="4"/>
      <c r="D5" s="6"/>
      <c r="E5" s="6"/>
      <c r="F5" s="4"/>
      <c r="G5" s="6"/>
      <c r="H5" s="5"/>
      <c r="I5" s="5"/>
      <c r="J5" s="6"/>
      <c r="K5" s="5"/>
      <c r="L5" s="5">
        <v>10.0</v>
      </c>
      <c r="M5" s="6"/>
    </row>
    <row r="6">
      <c r="A6" s="4" t="s">
        <v>31</v>
      </c>
      <c r="B6" s="6"/>
      <c r="C6" s="6"/>
      <c r="D6" s="4"/>
      <c r="E6" s="6"/>
      <c r="F6" s="6"/>
      <c r="G6" s="6"/>
      <c r="H6" s="6"/>
      <c r="I6" s="6"/>
      <c r="J6" s="6"/>
      <c r="K6" s="6"/>
      <c r="L6" s="6"/>
      <c r="M6" s="6"/>
    </row>
    <row r="7">
      <c r="A7" s="5" t="s">
        <v>32</v>
      </c>
      <c r="B7" s="6"/>
      <c r="C7" s="6"/>
      <c r="D7" s="5">
        <v>50.0</v>
      </c>
      <c r="E7" s="6"/>
      <c r="F7" s="6"/>
      <c r="G7" s="5">
        <v>50.0</v>
      </c>
      <c r="H7" s="6"/>
      <c r="I7" s="5">
        <v>30.0</v>
      </c>
      <c r="J7" s="6"/>
      <c r="K7" s="6"/>
      <c r="L7" s="5">
        <v>30.0</v>
      </c>
      <c r="M7" s="6"/>
    </row>
    <row r="8">
      <c r="A8" s="8" t="s">
        <v>33</v>
      </c>
      <c r="B8" s="5">
        <v>50.0</v>
      </c>
      <c r="C8" s="5">
        <v>50.0</v>
      </c>
      <c r="D8" s="5">
        <v>50.0</v>
      </c>
      <c r="E8" s="5">
        <v>50.0</v>
      </c>
      <c r="F8" s="5">
        <v>50.0</v>
      </c>
      <c r="G8" s="5">
        <v>50.0</v>
      </c>
      <c r="H8" s="5">
        <v>50.0</v>
      </c>
      <c r="I8" s="5">
        <v>50.0</v>
      </c>
      <c r="J8" s="5">
        <v>50.0</v>
      </c>
      <c r="K8" s="5">
        <v>50.0</v>
      </c>
      <c r="L8" s="5">
        <v>50.0</v>
      </c>
      <c r="M8" s="5">
        <v>50.0</v>
      </c>
    </row>
    <row r="9">
      <c r="A9" s="9" t="s">
        <v>47</v>
      </c>
      <c r="B9" s="5">
        <v>50.0</v>
      </c>
      <c r="C9" s="5">
        <v>50.0</v>
      </c>
      <c r="D9" s="4"/>
      <c r="E9" s="4"/>
      <c r="F9" s="4"/>
      <c r="G9" s="5"/>
      <c r="H9" s="5"/>
      <c r="I9" s="5"/>
      <c r="J9" s="5"/>
      <c r="K9" s="5"/>
      <c r="L9" s="5"/>
      <c r="M9" s="5"/>
    </row>
    <row r="10">
      <c r="A10" s="5" t="s">
        <v>51</v>
      </c>
      <c r="B10" s="5"/>
      <c r="C10" s="5"/>
      <c r="D10" s="6"/>
      <c r="E10" s="4"/>
      <c r="F10" s="5"/>
      <c r="G10" s="5"/>
      <c r="H10" s="6"/>
      <c r="I10" s="5"/>
      <c r="J10" s="6"/>
      <c r="K10" s="6"/>
      <c r="L10" s="6"/>
      <c r="M10" s="5">
        <v>40.0</v>
      </c>
    </row>
    <row r="11">
      <c r="A11" s="5" t="s">
        <v>48</v>
      </c>
      <c r="B11" s="5">
        <v>20.0</v>
      </c>
      <c r="C11" s="5">
        <v>20.0</v>
      </c>
      <c r="D11" s="6"/>
      <c r="E11" s="4"/>
      <c r="F11" s="5"/>
      <c r="G11" s="5"/>
      <c r="H11" s="6"/>
      <c r="I11" s="5">
        <v>40.0</v>
      </c>
      <c r="J11" s="6"/>
      <c r="K11" s="6"/>
      <c r="L11" s="6"/>
      <c r="M11" s="6"/>
    </row>
    <row r="12">
      <c r="A12" s="4" t="s">
        <v>44</v>
      </c>
      <c r="B12" s="6"/>
      <c r="C12" s="6"/>
      <c r="D12" s="6"/>
      <c r="E12" s="6"/>
      <c r="F12" s="6"/>
      <c r="G12" s="6"/>
      <c r="H12" s="5"/>
      <c r="I12" s="6"/>
      <c r="J12" s="6"/>
      <c r="K12" s="5"/>
      <c r="L12" s="5"/>
      <c r="M12" s="5"/>
    </row>
    <row r="13">
      <c r="A13" s="5" t="s">
        <v>52</v>
      </c>
      <c r="B13" s="6"/>
      <c r="C13" s="6"/>
      <c r="D13" s="6"/>
      <c r="E13" s="6"/>
      <c r="F13" s="6"/>
      <c r="G13" s="6"/>
      <c r="H13" s="5"/>
      <c r="I13" s="6"/>
      <c r="J13" s="6"/>
      <c r="K13" s="6"/>
      <c r="L13" s="5"/>
      <c r="M13" s="6"/>
    </row>
    <row r="14">
      <c r="A14" s="5" t="s">
        <v>55</v>
      </c>
      <c r="B14" s="6"/>
      <c r="C14" s="5"/>
      <c r="D14" s="6"/>
      <c r="E14" s="4"/>
      <c r="F14" s="6"/>
      <c r="G14" s="6"/>
      <c r="H14" s="6"/>
      <c r="I14" s="5"/>
      <c r="J14" s="5">
        <v>20.0</v>
      </c>
      <c r="K14" s="6"/>
      <c r="L14" s="5">
        <v>20.0</v>
      </c>
      <c r="M14" s="6"/>
    </row>
    <row r="15">
      <c r="A15" s="4" t="s">
        <v>49</v>
      </c>
      <c r="B15" s="6"/>
      <c r="C15" s="5">
        <v>40.0</v>
      </c>
      <c r="D15" s="6"/>
      <c r="E15" s="4"/>
      <c r="F15" s="6"/>
      <c r="G15" s="6"/>
      <c r="H15" s="6"/>
      <c r="I15" s="5">
        <v>40.0</v>
      </c>
      <c r="J15" s="6"/>
      <c r="K15" s="6"/>
      <c r="L15" s="5">
        <v>40.0</v>
      </c>
      <c r="M15" s="6"/>
    </row>
    <row r="16">
      <c r="A16" s="4" t="s">
        <v>50</v>
      </c>
      <c r="B16" s="6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</row>
    <row r="17">
      <c r="A17" s="4" t="s">
        <v>53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>
      <c r="A18" s="4" t="s">
        <v>54</v>
      </c>
      <c r="B18" s="4"/>
      <c r="C18" s="4"/>
      <c r="D18" s="4"/>
      <c r="E18" s="5"/>
      <c r="F18" s="5"/>
      <c r="G18" s="6"/>
      <c r="H18" s="6"/>
      <c r="I18" s="6"/>
      <c r="J18" s="6"/>
      <c r="K18" s="6"/>
      <c r="L18" s="5"/>
      <c r="M18" s="6"/>
    </row>
    <row r="19">
      <c r="A19" s="5" t="s">
        <v>56</v>
      </c>
      <c r="B19" s="4"/>
      <c r="C19" s="4"/>
      <c r="D19" s="4"/>
      <c r="E19" s="7"/>
      <c r="F19" s="5"/>
      <c r="G19" s="6"/>
      <c r="H19" s="5"/>
      <c r="I19" s="5"/>
      <c r="J19" s="5"/>
      <c r="K19" s="5">
        <v>20.0</v>
      </c>
      <c r="L19" s="5"/>
      <c r="M19" s="6"/>
    </row>
    <row r="20">
      <c r="A20" s="4" t="s">
        <v>57</v>
      </c>
      <c r="B20" s="5"/>
      <c r="C20" s="5">
        <v>20.0</v>
      </c>
      <c r="D20" s="5">
        <v>20.0</v>
      </c>
      <c r="E20" s="5">
        <v>20.0</v>
      </c>
      <c r="F20" s="6"/>
      <c r="G20" s="6"/>
      <c r="H20" s="6"/>
      <c r="I20" s="6"/>
      <c r="J20" s="6"/>
      <c r="K20" s="6"/>
      <c r="L20" s="6"/>
      <c r="M20" s="6"/>
    </row>
    <row r="21">
      <c r="A21" s="4" t="s">
        <v>58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>
      <c r="A22" s="8" t="s">
        <v>59</v>
      </c>
      <c r="B22" s="6"/>
      <c r="C22" s="6"/>
      <c r="D22" s="6"/>
      <c r="E22" s="6"/>
      <c r="F22" s="6"/>
      <c r="G22" s="6"/>
      <c r="H22" s="6"/>
      <c r="I22" s="6"/>
      <c r="J22" s="6"/>
      <c r="K22" s="5"/>
      <c r="L22" s="6"/>
      <c r="M22" s="6"/>
    </row>
    <row r="23">
      <c r="A23" s="4" t="s">
        <v>60</v>
      </c>
      <c r="B23" s="6"/>
      <c r="C23" s="6"/>
      <c r="D23" s="6"/>
      <c r="E23" s="4"/>
      <c r="F23" s="5"/>
      <c r="G23" s="5">
        <v>20.0</v>
      </c>
      <c r="H23" s="5">
        <v>50.0</v>
      </c>
      <c r="I23" s="5">
        <v>50.0</v>
      </c>
      <c r="J23" s="5">
        <v>50.0</v>
      </c>
      <c r="K23" s="6"/>
      <c r="L23" s="6"/>
      <c r="M23" s="6"/>
    </row>
    <row r="24">
      <c r="A24" s="4" t="s">
        <v>61</v>
      </c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A25" s="5" t="s">
        <v>70</v>
      </c>
      <c r="B25" s="4"/>
      <c r="C25" s="6"/>
      <c r="D25" s="4"/>
      <c r="E25" s="6"/>
      <c r="F25" s="5">
        <v>10.0</v>
      </c>
      <c r="G25" s="5"/>
      <c r="H25" s="6"/>
      <c r="I25" s="5"/>
      <c r="J25" s="5"/>
      <c r="K25" s="6"/>
      <c r="L25" s="5"/>
      <c r="M25" s="6"/>
    </row>
    <row r="26">
      <c r="A26" s="4" t="s">
        <v>62</v>
      </c>
      <c r="B26" s="4"/>
      <c r="C26" s="6"/>
      <c r="D26" s="4"/>
      <c r="E26" s="6"/>
      <c r="F26" s="4"/>
      <c r="G26" s="5"/>
      <c r="H26" s="6"/>
      <c r="I26" s="5"/>
      <c r="J26" s="5"/>
      <c r="K26" s="6"/>
      <c r="L26" s="5"/>
      <c r="M26" s="6"/>
    </row>
    <row r="27">
      <c r="A27" s="4" t="s">
        <v>63</v>
      </c>
      <c r="B27" s="6"/>
      <c r="C27" s="6"/>
      <c r="D27" s="4"/>
      <c r="E27" s="6"/>
      <c r="F27" s="6"/>
      <c r="G27" s="5"/>
      <c r="H27" s="6"/>
      <c r="I27" s="6"/>
      <c r="J27" s="6"/>
      <c r="K27" s="6"/>
      <c r="L27" s="6"/>
      <c r="M27" s="6"/>
    </row>
    <row r="28">
      <c r="A28" s="4" t="s">
        <v>64</v>
      </c>
      <c r="B28" s="6"/>
      <c r="C28" s="6"/>
      <c r="D28" s="4"/>
      <c r="E28" s="6"/>
      <c r="F28" s="6"/>
      <c r="G28" s="6"/>
      <c r="H28" s="6"/>
      <c r="I28" s="6"/>
      <c r="J28" s="6"/>
      <c r="K28" s="6"/>
      <c r="L28" s="6"/>
      <c r="M28" s="6"/>
    </row>
    <row r="29">
      <c r="A29" s="4" t="s">
        <v>65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>
      <c r="A30" s="4" t="s">
        <v>66</v>
      </c>
      <c r="B30" s="4"/>
      <c r="C30" s="6"/>
      <c r="D30" s="4"/>
      <c r="E30" s="4"/>
      <c r="F30" s="4"/>
      <c r="G30" s="5">
        <v>10.0</v>
      </c>
      <c r="H30" s="5">
        <v>20.0</v>
      </c>
      <c r="I30" s="5"/>
      <c r="J30" s="6"/>
      <c r="K30" s="5">
        <v>10.0</v>
      </c>
      <c r="L30" s="6"/>
      <c r="M30" s="5">
        <v>10.0</v>
      </c>
    </row>
    <row r="31">
      <c r="A31" s="4" t="s">
        <v>67</v>
      </c>
      <c r="B31" s="6"/>
      <c r="C31" s="5">
        <v>10.0</v>
      </c>
      <c r="D31" s="6"/>
      <c r="E31" s="6"/>
      <c r="F31" s="5"/>
      <c r="G31" s="6"/>
      <c r="H31" s="6"/>
      <c r="I31" s="6"/>
      <c r="J31" s="6"/>
      <c r="K31" s="6"/>
      <c r="L31" s="6"/>
      <c r="M31" s="6"/>
    </row>
    <row r="32">
      <c r="A32" s="8" t="s">
        <v>68</v>
      </c>
      <c r="B32" s="4"/>
      <c r="C32" s="5">
        <v>50.0</v>
      </c>
      <c r="D32" s="5">
        <v>30.0</v>
      </c>
      <c r="E32" s="4"/>
      <c r="F32" s="4"/>
      <c r="G32" s="5"/>
      <c r="H32" s="5"/>
      <c r="I32" s="5"/>
      <c r="J32" s="6"/>
      <c r="K32" s="5"/>
      <c r="L32" s="5">
        <v>50.0</v>
      </c>
      <c r="M32" s="5">
        <v>50.0</v>
      </c>
    </row>
    <row r="33">
      <c r="A33" s="5" t="s">
        <v>78</v>
      </c>
      <c r="B33" s="6"/>
      <c r="C33" s="6"/>
      <c r="D33" s="6"/>
      <c r="E33" s="6"/>
      <c r="F33" s="4"/>
      <c r="G33" s="6"/>
      <c r="H33" s="6"/>
      <c r="I33" s="6"/>
      <c r="J33" s="6"/>
      <c r="K33" s="6"/>
      <c r="L33" s="5">
        <v>20.0</v>
      </c>
      <c r="M33" s="5">
        <v>20.0</v>
      </c>
    </row>
    <row r="34">
      <c r="A34" s="4" t="s">
        <v>69</v>
      </c>
      <c r="B34" s="6"/>
      <c r="C34" s="6"/>
      <c r="D34" s="6"/>
      <c r="E34" s="6"/>
      <c r="F34" s="4"/>
      <c r="G34" s="6"/>
      <c r="H34" s="6"/>
      <c r="I34" s="6"/>
      <c r="J34" s="6"/>
      <c r="K34" s="6"/>
      <c r="L34" s="6"/>
      <c r="M34" s="6"/>
    </row>
    <row r="35">
      <c r="A35" s="5" t="s">
        <v>71</v>
      </c>
      <c r="B35" s="4"/>
      <c r="C35" s="4"/>
      <c r="D35" s="4"/>
      <c r="E35" s="7"/>
      <c r="F35" s="5"/>
      <c r="G35" s="6"/>
      <c r="H35" s="5"/>
      <c r="I35" s="5"/>
      <c r="J35" s="5"/>
      <c r="K35" s="5"/>
      <c r="L35" s="5"/>
      <c r="M35" s="5"/>
    </row>
    <row r="36">
      <c r="A36" s="5" t="s">
        <v>72</v>
      </c>
      <c r="B36" s="5">
        <v>50.0</v>
      </c>
      <c r="C36" s="5">
        <v>50.0</v>
      </c>
      <c r="D36" s="5">
        <v>50.0</v>
      </c>
      <c r="E36" s="10">
        <v>50.0</v>
      </c>
      <c r="F36" s="5">
        <v>50.0</v>
      </c>
      <c r="G36" s="5">
        <v>50.0</v>
      </c>
      <c r="H36" s="5">
        <v>50.0</v>
      </c>
      <c r="I36" s="5">
        <v>110.0</v>
      </c>
      <c r="J36" s="5"/>
      <c r="K36" s="5">
        <v>50.0</v>
      </c>
      <c r="L36" s="5">
        <v>50.0</v>
      </c>
      <c r="M36" s="5">
        <v>50.0</v>
      </c>
    </row>
    <row r="37">
      <c r="A37" s="4" t="s">
        <v>74</v>
      </c>
      <c r="B37" s="5"/>
      <c r="C37" s="6"/>
      <c r="D37" s="6"/>
      <c r="E37" s="6"/>
      <c r="F37" s="6"/>
      <c r="G37" s="6"/>
      <c r="H37" s="5"/>
      <c r="I37" s="6"/>
      <c r="J37" s="5"/>
      <c r="K37" s="5"/>
      <c r="L37" s="6"/>
      <c r="M37" s="6"/>
    </row>
    <row r="38">
      <c r="A38" s="5" t="s">
        <v>73</v>
      </c>
      <c r="B38" s="5">
        <v>100.0</v>
      </c>
      <c r="C38" s="5">
        <v>60.0</v>
      </c>
      <c r="D38" s="5">
        <v>50.0</v>
      </c>
      <c r="E38" s="5">
        <v>30.0</v>
      </c>
      <c r="F38" s="5">
        <v>30.0</v>
      </c>
      <c r="G38" s="5">
        <v>30.0</v>
      </c>
      <c r="H38" s="6"/>
      <c r="I38" s="5">
        <v>176.46</v>
      </c>
      <c r="J38" s="5">
        <v>100.0</v>
      </c>
      <c r="K38" s="5">
        <v>266.39</v>
      </c>
      <c r="L38" s="6"/>
      <c r="M38" s="6"/>
    </row>
    <row r="39">
      <c r="A39" s="4" t="s">
        <v>75</v>
      </c>
      <c r="B39" s="6"/>
      <c r="C39" s="6"/>
      <c r="D39" s="6"/>
      <c r="E39" s="4"/>
      <c r="F39" s="4"/>
      <c r="G39" s="5"/>
      <c r="H39" s="5"/>
      <c r="I39" s="5"/>
      <c r="J39" s="6"/>
      <c r="K39" s="6"/>
      <c r="L39" s="6"/>
      <c r="M39" s="6"/>
    </row>
    <row r="40">
      <c r="A40" s="4" t="s">
        <v>76</v>
      </c>
      <c r="B40" s="6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>
      <c r="A41" s="4" t="s">
        <v>77</v>
      </c>
      <c r="B41" s="4"/>
      <c r="C41" s="4"/>
      <c r="D41" s="4"/>
      <c r="E41" s="4"/>
      <c r="F41" s="4"/>
      <c r="G41" s="6"/>
      <c r="H41" s="6"/>
      <c r="I41" s="6"/>
      <c r="J41" s="6"/>
      <c r="K41" s="5">
        <v>15.0</v>
      </c>
      <c r="L41" s="5">
        <v>20.0</v>
      </c>
      <c r="M41" s="5"/>
    </row>
    <row r="42">
      <c r="A42" s="5" t="s">
        <v>81</v>
      </c>
      <c r="B42" s="6"/>
      <c r="C42" s="4"/>
      <c r="D42" s="4"/>
      <c r="E42" s="4"/>
      <c r="F42" s="5">
        <v>50.0</v>
      </c>
      <c r="G42" s="6"/>
      <c r="H42" s="5"/>
      <c r="I42" s="5">
        <v>70.0</v>
      </c>
      <c r="J42" s="5"/>
      <c r="K42" s="6"/>
      <c r="L42" s="5">
        <v>50.0</v>
      </c>
      <c r="M42" s="5"/>
    </row>
    <row r="43">
      <c r="A43" s="4" t="s">
        <v>80</v>
      </c>
      <c r="B43" s="6"/>
      <c r="C43" s="4"/>
      <c r="D43" s="4"/>
      <c r="E43" s="4"/>
      <c r="F43" s="4"/>
      <c r="G43" s="6"/>
      <c r="H43" s="5">
        <v>40.0</v>
      </c>
      <c r="I43" s="6"/>
      <c r="J43" s="5"/>
      <c r="K43" s="5"/>
      <c r="L43" s="5"/>
      <c r="M43" s="6"/>
    </row>
    <row r="44">
      <c r="A44" s="5" t="s">
        <v>83</v>
      </c>
      <c r="B44" s="6"/>
      <c r="C44" s="5"/>
      <c r="D44" s="5"/>
      <c r="E44" s="4"/>
      <c r="F44" s="4"/>
      <c r="G44" s="6"/>
      <c r="H44" s="5">
        <v>50.0</v>
      </c>
      <c r="I44" s="5">
        <v>60.0</v>
      </c>
      <c r="J44" s="5">
        <v>20.0</v>
      </c>
      <c r="K44" s="6"/>
      <c r="L44" s="6"/>
      <c r="M44" s="6"/>
    </row>
    <row r="45">
      <c r="A45" s="4" t="s">
        <v>82</v>
      </c>
      <c r="B45" s="4"/>
      <c r="C45" s="4"/>
      <c r="D45" s="4"/>
      <c r="E45" s="7"/>
      <c r="F45" s="5"/>
      <c r="G45" s="6"/>
      <c r="H45" s="5"/>
      <c r="I45" s="5"/>
      <c r="J45" s="5"/>
      <c r="K45" s="6"/>
      <c r="L45" s="6"/>
      <c r="M45" s="6"/>
    </row>
    <row r="46">
      <c r="A46" s="4" t="s">
        <v>84</v>
      </c>
      <c r="B46" s="6"/>
      <c r="C46" s="6"/>
      <c r="D46" s="4"/>
      <c r="E46" s="6"/>
      <c r="F46" s="6"/>
      <c r="G46" s="6"/>
      <c r="H46" s="6"/>
      <c r="I46" s="6"/>
      <c r="J46" s="6"/>
      <c r="K46" s="6"/>
      <c r="L46" s="6"/>
      <c r="M46" s="6"/>
    </row>
    <row r="47">
      <c r="A47" s="8" t="s">
        <v>85</v>
      </c>
      <c r="B47" s="5">
        <v>50.0</v>
      </c>
      <c r="C47" s="5">
        <v>50.0</v>
      </c>
      <c r="D47" s="5">
        <v>50.0</v>
      </c>
      <c r="E47" s="5">
        <v>50.0</v>
      </c>
      <c r="F47" s="5">
        <v>50.0</v>
      </c>
      <c r="G47" s="5">
        <v>50.0</v>
      </c>
      <c r="H47" s="5">
        <v>50.0</v>
      </c>
      <c r="I47" s="5">
        <v>50.0</v>
      </c>
      <c r="J47" s="5">
        <v>50.0</v>
      </c>
      <c r="K47" s="5">
        <v>50.0</v>
      </c>
      <c r="L47" s="5">
        <v>50.0</v>
      </c>
      <c r="M47" s="5">
        <v>50.0</v>
      </c>
    </row>
    <row r="48">
      <c r="A48" s="4" t="s">
        <v>86</v>
      </c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>
      <c r="A49" s="4" t="s">
        <v>87</v>
      </c>
      <c r="B49" s="6"/>
      <c r="C49" s="6"/>
      <c r="D49" s="4"/>
      <c r="E49" s="6"/>
      <c r="F49" s="6"/>
      <c r="G49" s="6"/>
      <c r="H49" s="6"/>
      <c r="I49" s="6"/>
      <c r="J49" s="6"/>
      <c r="K49" s="6"/>
      <c r="L49" s="6"/>
      <c r="M49" s="6"/>
    </row>
    <row r="50">
      <c r="A50" s="4" t="s">
        <v>88</v>
      </c>
      <c r="B50" s="6"/>
      <c r="C50" s="6"/>
      <c r="D50" s="6"/>
      <c r="E50" s="6"/>
      <c r="F50" s="5">
        <v>10.0</v>
      </c>
      <c r="G50" s="6"/>
      <c r="H50" s="6"/>
      <c r="I50" s="6"/>
      <c r="J50" s="6"/>
      <c r="K50" s="6"/>
      <c r="L50" s="6"/>
      <c r="M50" s="6"/>
    </row>
    <row r="51">
      <c r="A51" s="4" t="s">
        <v>89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>
      <c r="A52" s="4" t="s">
        <v>90</v>
      </c>
      <c r="B52" s="5">
        <v>50.0</v>
      </c>
      <c r="C52" s="5">
        <v>20.0</v>
      </c>
      <c r="D52" s="4"/>
      <c r="E52" s="5">
        <v>20.0</v>
      </c>
      <c r="F52" s="4"/>
      <c r="G52" s="6"/>
      <c r="H52" s="6"/>
      <c r="I52" s="6"/>
      <c r="J52" s="6"/>
      <c r="K52" s="6"/>
      <c r="L52" s="6"/>
      <c r="M52" s="6"/>
    </row>
    <row r="53">
      <c r="A53" s="4" t="s">
        <v>91</v>
      </c>
      <c r="B53" s="5">
        <v>30.0</v>
      </c>
      <c r="C53" s="5">
        <v>30.0</v>
      </c>
      <c r="D53" s="4"/>
      <c r="E53" s="5">
        <v>30.0</v>
      </c>
      <c r="F53" s="5">
        <v>30.0</v>
      </c>
      <c r="G53" s="5">
        <v>30.0</v>
      </c>
      <c r="H53" s="5">
        <v>30.0</v>
      </c>
      <c r="I53" s="6"/>
      <c r="J53" s="5"/>
      <c r="K53" s="5">
        <v>30.0</v>
      </c>
      <c r="L53" s="5"/>
      <c r="M53" s="5"/>
    </row>
    <row r="54">
      <c r="A54" s="8" t="s">
        <v>92</v>
      </c>
      <c r="B54" s="5">
        <v>50.0</v>
      </c>
      <c r="C54" s="5">
        <v>50.0</v>
      </c>
      <c r="D54" s="5">
        <v>50.0</v>
      </c>
      <c r="E54" s="5">
        <v>50.0</v>
      </c>
      <c r="F54" s="5">
        <v>50.0</v>
      </c>
      <c r="G54" s="5">
        <v>50.0</v>
      </c>
      <c r="H54" s="6"/>
      <c r="I54" s="6"/>
      <c r="J54" s="5"/>
      <c r="K54" s="5">
        <v>200.0</v>
      </c>
      <c r="L54" s="5">
        <v>50.0</v>
      </c>
      <c r="M54" s="5">
        <v>50.0</v>
      </c>
    </row>
    <row r="55">
      <c r="A55" s="5" t="s">
        <v>107</v>
      </c>
      <c r="B55" s="6"/>
      <c r="C55" s="6"/>
      <c r="D55" s="6"/>
      <c r="E55" s="6"/>
      <c r="F55" s="6"/>
      <c r="G55" s="6"/>
      <c r="H55" s="6"/>
      <c r="I55" s="6"/>
      <c r="J55" s="5">
        <v>20.0</v>
      </c>
      <c r="K55" s="6"/>
      <c r="L55" s="6"/>
      <c r="M55" s="6"/>
    </row>
    <row r="56">
      <c r="A56" s="4" t="s">
        <v>93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>
      <c r="A57" s="4" t="s">
        <v>94</v>
      </c>
      <c r="B57" s="5">
        <v>50.0</v>
      </c>
      <c r="C57" s="5">
        <v>50.0</v>
      </c>
      <c r="D57" s="5">
        <v>50.0</v>
      </c>
      <c r="E57" s="5">
        <v>50.0</v>
      </c>
      <c r="F57" s="4"/>
      <c r="G57" s="5">
        <v>80.0</v>
      </c>
      <c r="H57" s="5">
        <v>50.0</v>
      </c>
      <c r="I57" s="5">
        <v>40.0</v>
      </c>
      <c r="J57" s="5">
        <v>50.0</v>
      </c>
      <c r="K57" s="5"/>
      <c r="L57" s="5">
        <v>50.0</v>
      </c>
      <c r="M57" s="5">
        <v>50.0</v>
      </c>
    </row>
    <row r="58">
      <c r="A58" s="4" t="s">
        <v>96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>
      <c r="A59" s="5" t="s">
        <v>116</v>
      </c>
      <c r="B59" s="6"/>
      <c r="C59" s="6"/>
      <c r="D59" s="4"/>
      <c r="E59" s="6"/>
      <c r="F59" s="6"/>
      <c r="G59" s="6"/>
      <c r="H59" s="6"/>
      <c r="I59" s="6"/>
      <c r="J59" s="6"/>
      <c r="K59" s="6"/>
      <c r="L59" s="5">
        <v>20.0</v>
      </c>
      <c r="M59" s="6"/>
    </row>
    <row r="60">
      <c r="A60" s="4" t="s">
        <v>97</v>
      </c>
      <c r="B60" s="6"/>
      <c r="C60" s="6"/>
      <c r="D60" s="4"/>
      <c r="E60" s="6"/>
      <c r="F60" s="6"/>
      <c r="G60" s="6"/>
      <c r="H60" s="6"/>
      <c r="I60" s="6"/>
      <c r="J60" s="6"/>
      <c r="K60" s="6"/>
      <c r="L60" s="6"/>
      <c r="M60" s="6"/>
    </row>
    <row r="61">
      <c r="A61" s="4" t="s">
        <v>99</v>
      </c>
      <c r="B61" s="6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>
      <c r="A62" s="8" t="s">
        <v>100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>
      <c r="A63" s="4" t="s">
        <v>101</v>
      </c>
      <c r="B63" s="4"/>
      <c r="C63" s="6"/>
      <c r="D63" s="4"/>
      <c r="E63" s="4"/>
      <c r="F63" s="6"/>
      <c r="G63" s="6"/>
      <c r="H63" s="6"/>
      <c r="I63" s="5"/>
      <c r="J63" s="6"/>
      <c r="K63" s="6"/>
      <c r="L63" s="5">
        <v>50.0</v>
      </c>
      <c r="M63" s="5">
        <v>20.0</v>
      </c>
    </row>
    <row r="64">
      <c r="A64" s="4" t="s">
        <v>102</v>
      </c>
      <c r="B64" s="4"/>
      <c r="C64" s="4"/>
      <c r="D64" s="4"/>
      <c r="E64" s="6"/>
      <c r="F64" s="5">
        <v>30.0</v>
      </c>
      <c r="G64" s="6"/>
      <c r="H64" s="5">
        <v>30.0</v>
      </c>
      <c r="I64" s="5"/>
      <c r="J64" s="5">
        <v>30.0</v>
      </c>
      <c r="K64" s="5">
        <v>30.0</v>
      </c>
      <c r="L64" s="5">
        <v>30.0</v>
      </c>
      <c r="M64" s="5">
        <v>30.0</v>
      </c>
    </row>
    <row r="65">
      <c r="A65" s="4" t="s">
        <v>103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>
      <c r="A66" s="5" t="s">
        <v>118</v>
      </c>
      <c r="B66" s="5"/>
      <c r="C66" s="5"/>
      <c r="D66" s="5"/>
      <c r="E66" s="5"/>
      <c r="F66" s="5"/>
      <c r="G66" s="5"/>
      <c r="H66" s="6"/>
      <c r="I66" s="5"/>
      <c r="J66" s="5"/>
      <c r="K66" s="5"/>
      <c r="L66" s="5">
        <v>50.0</v>
      </c>
      <c r="M66" s="5">
        <v>40.0</v>
      </c>
    </row>
    <row r="67">
      <c r="A67" s="4" t="s">
        <v>104</v>
      </c>
      <c r="B67" s="5">
        <v>80.0</v>
      </c>
      <c r="C67" s="5">
        <v>20.0</v>
      </c>
      <c r="D67" s="5">
        <v>20.0</v>
      </c>
      <c r="E67" s="5">
        <v>20.0</v>
      </c>
      <c r="F67" s="5">
        <v>20.0</v>
      </c>
      <c r="G67" s="5">
        <v>20.0</v>
      </c>
      <c r="H67" s="6"/>
      <c r="I67" s="5">
        <v>40.0</v>
      </c>
      <c r="J67" s="5">
        <v>20.0</v>
      </c>
      <c r="K67" s="5">
        <v>4.02</v>
      </c>
      <c r="L67" s="5">
        <v>50.0</v>
      </c>
      <c r="M67" s="6"/>
    </row>
    <row r="68">
      <c r="A68" s="4" t="s">
        <v>105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A69" s="4" t="s">
        <v>106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>
      <c r="A70" s="4" t="s">
        <v>108</v>
      </c>
      <c r="B70" s="5">
        <v>50.0</v>
      </c>
      <c r="C70" s="5">
        <v>50.0</v>
      </c>
      <c r="D70" s="5">
        <v>50.0</v>
      </c>
      <c r="E70" s="5">
        <v>50.0</v>
      </c>
      <c r="F70" s="5">
        <v>50.0</v>
      </c>
      <c r="G70" s="5">
        <v>50.0</v>
      </c>
      <c r="H70" s="5">
        <v>50.0</v>
      </c>
      <c r="I70" s="5">
        <v>73.4</v>
      </c>
      <c r="J70" s="5">
        <v>50.0</v>
      </c>
      <c r="K70" s="5">
        <v>50.0</v>
      </c>
      <c r="L70" s="5">
        <v>50.0</v>
      </c>
      <c r="M70" s="5">
        <v>50.0</v>
      </c>
    </row>
    <row r="71">
      <c r="A71" s="5" t="s">
        <v>109</v>
      </c>
      <c r="B71" s="5">
        <v>50.0</v>
      </c>
      <c r="C71" s="5">
        <v>50.0</v>
      </c>
      <c r="D71" s="5">
        <v>50.0</v>
      </c>
      <c r="E71" s="10">
        <v>50.0</v>
      </c>
      <c r="F71" s="5">
        <v>50.0</v>
      </c>
      <c r="G71" s="6"/>
      <c r="H71" s="5"/>
      <c r="I71" s="5"/>
      <c r="J71" s="5"/>
      <c r="K71" s="5"/>
      <c r="L71" s="5"/>
      <c r="M71" s="5"/>
    </row>
    <row r="72">
      <c r="A72" s="4" t="s">
        <v>110</v>
      </c>
      <c r="B72" s="4"/>
      <c r="C72" s="4"/>
      <c r="D72" s="4"/>
      <c r="E72" s="6"/>
      <c r="F72" s="6"/>
      <c r="G72" s="5"/>
      <c r="H72" s="5"/>
      <c r="I72" s="6"/>
      <c r="J72" s="6"/>
      <c r="K72" s="6"/>
      <c r="L72" s="6"/>
      <c r="M72" s="5"/>
    </row>
    <row r="73">
      <c r="A73" s="4" t="s">
        <v>111</v>
      </c>
      <c r="B73" s="4"/>
      <c r="C73" s="4"/>
      <c r="D73" s="4"/>
      <c r="E73" s="4"/>
      <c r="F73" s="5"/>
      <c r="G73" s="5">
        <v>40.0</v>
      </c>
      <c r="H73" s="6"/>
      <c r="I73" s="6"/>
      <c r="J73" s="6"/>
      <c r="K73" s="6"/>
      <c r="L73" s="5">
        <v>40.0</v>
      </c>
      <c r="M73" s="5"/>
    </row>
    <row r="74">
      <c r="A74" s="4" t="s">
        <v>112</v>
      </c>
      <c r="B74" s="5">
        <v>50.0</v>
      </c>
      <c r="C74" s="5">
        <v>50.0</v>
      </c>
      <c r="D74" s="5">
        <v>50.0</v>
      </c>
      <c r="E74" s="6"/>
      <c r="F74" s="6"/>
      <c r="G74" s="6"/>
      <c r="H74" s="6"/>
      <c r="I74" s="5">
        <v>110.0</v>
      </c>
      <c r="J74" s="5"/>
      <c r="K74" s="6"/>
      <c r="L74" s="6"/>
      <c r="M74" s="5">
        <v>50.0</v>
      </c>
    </row>
    <row r="75">
      <c r="A75" s="5" t="s">
        <v>113</v>
      </c>
      <c r="B75" s="4"/>
      <c r="C75" s="4"/>
      <c r="D75" s="6"/>
      <c r="E75" s="4"/>
      <c r="F75" s="6"/>
      <c r="G75" s="6"/>
      <c r="H75" s="5"/>
      <c r="I75" s="6"/>
      <c r="J75" s="5"/>
      <c r="K75" s="5">
        <v>6.43</v>
      </c>
      <c r="L75" s="5">
        <v>3.35</v>
      </c>
      <c r="M75" s="5">
        <v>5.91</v>
      </c>
    </row>
    <row r="76">
      <c r="A76" s="4" t="s">
        <v>114</v>
      </c>
      <c r="B76" s="4"/>
      <c r="C76" s="4"/>
      <c r="D76" s="5">
        <v>28.13</v>
      </c>
      <c r="E76" s="5">
        <v>2.9</v>
      </c>
      <c r="F76" s="5">
        <v>21.0</v>
      </c>
      <c r="G76" s="6"/>
      <c r="H76" s="5"/>
      <c r="I76" s="6"/>
      <c r="J76" s="5">
        <f>116.06-40</f>
        <v>76.06</v>
      </c>
      <c r="K76" s="6"/>
      <c r="L76" s="6"/>
      <c r="M76" s="6"/>
    </row>
    <row r="77">
      <c r="A77" s="4" t="s">
        <v>115</v>
      </c>
      <c r="B77" s="5">
        <v>8.6</v>
      </c>
      <c r="C77" s="5">
        <v>41.98</v>
      </c>
      <c r="D77" s="5">
        <v>115.89</v>
      </c>
      <c r="E77" s="10">
        <v>1.0</v>
      </c>
      <c r="F77" s="5">
        <v>4.0</v>
      </c>
      <c r="G77" s="6"/>
      <c r="H77" s="5"/>
      <c r="I77" s="5">
        <v>122.0</v>
      </c>
      <c r="J77" s="5">
        <v>2.0</v>
      </c>
      <c r="K77" s="5">
        <v>33.02</v>
      </c>
      <c r="L77" s="5">
        <v>40.5</v>
      </c>
      <c r="M77" s="5">
        <v>11.63</v>
      </c>
    </row>
    <row r="78">
      <c r="A78" s="5" t="s">
        <v>120</v>
      </c>
      <c r="B78" s="4"/>
      <c r="C78" s="4"/>
      <c r="D78" s="4"/>
      <c r="E78" s="7"/>
      <c r="F78" s="5"/>
      <c r="G78" s="6"/>
      <c r="H78" s="5"/>
      <c r="I78" s="5"/>
      <c r="J78" s="5"/>
      <c r="K78" s="6"/>
      <c r="L78" s="6"/>
      <c r="M78" s="5"/>
    </row>
    <row r="79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2"/>
      <c r="M79" s="12"/>
    </row>
    <row r="80">
      <c r="A80" s="14" t="s">
        <v>124</v>
      </c>
      <c r="B80" s="12">
        <f t="shared" ref="B80:E80" si="1">sum(B3:B78)</f>
        <v>738.6</v>
      </c>
      <c r="C80" s="12">
        <f t="shared" si="1"/>
        <v>761.98</v>
      </c>
      <c r="D80" s="12">
        <f t="shared" si="1"/>
        <v>714.02</v>
      </c>
      <c r="E80" s="12">
        <f t="shared" si="1"/>
        <v>473.9</v>
      </c>
      <c r="F80" s="12">
        <f t="shared" ref="F80:M80" si="2">sum(F2:F78)</f>
        <v>505</v>
      </c>
      <c r="G80" s="12">
        <f t="shared" si="2"/>
        <v>638.81</v>
      </c>
      <c r="H80" s="12">
        <f t="shared" si="2"/>
        <v>470</v>
      </c>
      <c r="I80" s="12">
        <f t="shared" si="2"/>
        <v>1061.86</v>
      </c>
      <c r="J80" s="12">
        <f t="shared" si="2"/>
        <v>565</v>
      </c>
      <c r="K80" s="12">
        <f t="shared" si="2"/>
        <v>816.39</v>
      </c>
      <c r="L80" s="12">
        <f t="shared" si="2"/>
        <v>823.85</v>
      </c>
      <c r="M80" s="12">
        <f t="shared" si="2"/>
        <v>672.54</v>
      </c>
    </row>
    <row r="81">
      <c r="M81" s="15"/>
    </row>
    <row r="82">
      <c r="M82" s="15"/>
    </row>
    <row r="83">
      <c r="M83" s="15"/>
    </row>
    <row r="84">
      <c r="A84" s="16" t="s">
        <v>125</v>
      </c>
      <c r="B84" s="18" t="s">
        <v>127</v>
      </c>
      <c r="C84" s="18" t="s">
        <v>3</v>
      </c>
      <c r="D84" s="18" t="s">
        <v>132</v>
      </c>
      <c r="E84" s="18" t="s">
        <v>133</v>
      </c>
      <c r="F84" s="18" t="s">
        <v>6</v>
      </c>
      <c r="G84" s="18" t="s">
        <v>7</v>
      </c>
      <c r="H84" s="18" t="s">
        <v>8</v>
      </c>
      <c r="I84" s="18" t="s">
        <v>134</v>
      </c>
      <c r="J84" s="18" t="s">
        <v>10</v>
      </c>
      <c r="K84" s="18" t="s">
        <v>11</v>
      </c>
      <c r="L84" s="18" t="s">
        <v>12</v>
      </c>
      <c r="M84" s="18" t="s">
        <v>13</v>
      </c>
    </row>
    <row r="85">
      <c r="A85" s="18" t="s">
        <v>131</v>
      </c>
      <c r="B85" s="17">
        <v>500.0</v>
      </c>
      <c r="C85" s="17">
        <v>500.0</v>
      </c>
      <c r="D85" s="17">
        <v>500.0</v>
      </c>
      <c r="E85" s="17">
        <v>500.0</v>
      </c>
      <c r="F85" s="17">
        <v>500.0</v>
      </c>
      <c r="G85" s="17">
        <v>500.0</v>
      </c>
      <c r="H85" s="17">
        <v>500.0</v>
      </c>
      <c r="I85" s="17">
        <v>500.0</v>
      </c>
      <c r="J85" s="17">
        <v>500.0</v>
      </c>
      <c r="K85" s="17">
        <v>500.0</v>
      </c>
      <c r="L85" s="17">
        <v>500.0</v>
      </c>
      <c r="M85" s="17">
        <v>500.0</v>
      </c>
    </row>
    <row r="86">
      <c r="A86" s="18" t="s">
        <v>135</v>
      </c>
      <c r="B86" s="17">
        <v>22.9</v>
      </c>
      <c r="C86" s="17">
        <v>23.05</v>
      </c>
      <c r="D86" s="17">
        <v>23.05</v>
      </c>
      <c r="E86" s="18"/>
      <c r="F86" s="17"/>
      <c r="G86" s="17"/>
      <c r="H86" s="17"/>
      <c r="I86" s="17">
        <v>35.88</v>
      </c>
      <c r="J86" s="17"/>
      <c r="K86" s="17"/>
      <c r="L86" s="19"/>
      <c r="M86" s="19"/>
    </row>
    <row r="87">
      <c r="A87" s="18" t="s">
        <v>137</v>
      </c>
      <c r="B87" s="17">
        <v>285.35</v>
      </c>
      <c r="C87" s="18">
        <f>342.09+33.6</f>
        <v>375.69</v>
      </c>
      <c r="D87" s="17">
        <v>245.25</v>
      </c>
      <c r="E87" s="17">
        <v>168.55</v>
      </c>
      <c r="F87" s="17">
        <v>123.84</v>
      </c>
      <c r="G87" s="17">
        <v>97.01</v>
      </c>
      <c r="H87" s="17">
        <v>97.55</v>
      </c>
      <c r="I87" s="17">
        <v>155.31</v>
      </c>
      <c r="J87" s="17"/>
      <c r="K87" s="17">
        <v>218.95</v>
      </c>
      <c r="L87" s="17">
        <f>33.44+64.33</f>
        <v>97.77</v>
      </c>
      <c r="M87" s="17">
        <v>177.76</v>
      </c>
    </row>
    <row r="88">
      <c r="A88" s="18" t="s">
        <v>138</v>
      </c>
      <c r="B88" s="17">
        <v>7.16</v>
      </c>
      <c r="C88" s="17">
        <v>7.16</v>
      </c>
      <c r="D88" s="17">
        <v>11.94</v>
      </c>
      <c r="E88" s="17">
        <v>11.94</v>
      </c>
      <c r="F88" s="17">
        <v>11.94</v>
      </c>
      <c r="G88" s="17">
        <v>11.94</v>
      </c>
      <c r="H88" s="17">
        <v>12.06</v>
      </c>
      <c r="I88" s="17">
        <v>12.72</v>
      </c>
      <c r="J88" s="17"/>
      <c r="K88" s="17">
        <v>25.44</v>
      </c>
      <c r="L88" s="17">
        <v>12.72</v>
      </c>
      <c r="M88" s="17">
        <v>12.72</v>
      </c>
    </row>
    <row r="89">
      <c r="A89" s="18" t="s">
        <v>139</v>
      </c>
      <c r="B89" s="17">
        <v>0.0</v>
      </c>
      <c r="C89" s="17">
        <v>21.98</v>
      </c>
      <c r="D89" s="19"/>
      <c r="E89" s="19"/>
      <c r="F89" s="17"/>
      <c r="G89" s="19"/>
      <c r="H89" s="19"/>
      <c r="I89" s="19"/>
      <c r="J89" s="17"/>
      <c r="K89" s="19"/>
      <c r="L89" s="17"/>
      <c r="M89" s="19"/>
    </row>
    <row r="90">
      <c r="A90" s="17" t="s">
        <v>140</v>
      </c>
      <c r="B90" s="19"/>
      <c r="C90" s="18"/>
      <c r="D90" s="17"/>
      <c r="E90" s="17">
        <v>25.0</v>
      </c>
      <c r="F90" s="19"/>
      <c r="G90" s="19"/>
      <c r="H90" s="17">
        <v>50.0</v>
      </c>
      <c r="I90" s="17">
        <v>50.0</v>
      </c>
      <c r="J90" s="17">
        <v>50.0</v>
      </c>
      <c r="K90" s="17">
        <v>50.0</v>
      </c>
      <c r="L90" s="17">
        <v>50.0</v>
      </c>
      <c r="M90" s="17">
        <v>50.0</v>
      </c>
    </row>
    <row r="91">
      <c r="A91" s="17" t="s">
        <v>141</v>
      </c>
      <c r="B91" s="19"/>
      <c r="C91" s="18"/>
      <c r="D91" s="17">
        <v>200.0</v>
      </c>
      <c r="E91" s="17">
        <v>35.0</v>
      </c>
      <c r="F91" s="19"/>
      <c r="G91" s="17">
        <v>47.0</v>
      </c>
      <c r="H91" s="17">
        <v>49.57</v>
      </c>
      <c r="I91" s="17">
        <v>70.58</v>
      </c>
      <c r="J91" s="17">
        <v>105.0</v>
      </c>
      <c r="K91" s="17">
        <v>2.0</v>
      </c>
      <c r="L91" s="17"/>
      <c r="M91" s="19"/>
    </row>
    <row r="92">
      <c r="A92" s="14" t="s">
        <v>124</v>
      </c>
      <c r="B92" s="12">
        <f t="shared" ref="B92:M92" si="3">sum(B85:B91)</f>
        <v>815.41</v>
      </c>
      <c r="C92" s="12">
        <f t="shared" si="3"/>
        <v>927.88</v>
      </c>
      <c r="D92" s="12">
        <f t="shared" si="3"/>
        <v>980.24</v>
      </c>
      <c r="E92" s="12">
        <f t="shared" si="3"/>
        <v>740.49</v>
      </c>
      <c r="F92" s="12">
        <f t="shared" si="3"/>
        <v>635.78</v>
      </c>
      <c r="G92" s="12">
        <f t="shared" si="3"/>
        <v>655.95</v>
      </c>
      <c r="H92" s="12">
        <f t="shared" si="3"/>
        <v>709.18</v>
      </c>
      <c r="I92" s="12">
        <f t="shared" si="3"/>
        <v>824.49</v>
      </c>
      <c r="J92" s="12">
        <f t="shared" si="3"/>
        <v>655</v>
      </c>
      <c r="K92" s="12">
        <f t="shared" si="3"/>
        <v>796.39</v>
      </c>
      <c r="L92" s="12">
        <f t="shared" si="3"/>
        <v>660.49</v>
      </c>
      <c r="M92" s="12">
        <f t="shared" si="3"/>
        <v>740.48</v>
      </c>
    </row>
    <row r="93">
      <c r="M93" s="15"/>
    </row>
    <row r="94">
      <c r="M94" s="15"/>
    </row>
    <row r="95">
      <c r="A95" s="20" t="s">
        <v>143</v>
      </c>
      <c r="B95" s="21">
        <f>B80-B92+'2015'!M88</f>
        <v>1368.44</v>
      </c>
      <c r="C95" s="21">
        <f t="shared" ref="C95:M95" si="4">B95+C80-C92</f>
        <v>1202.54</v>
      </c>
      <c r="D95" s="21">
        <f t="shared" si="4"/>
        <v>936.32</v>
      </c>
      <c r="E95" s="21">
        <f t="shared" si="4"/>
        <v>669.73</v>
      </c>
      <c r="F95" s="21">
        <f t="shared" si="4"/>
        <v>538.95</v>
      </c>
      <c r="G95" s="21">
        <f t="shared" si="4"/>
        <v>521.81</v>
      </c>
      <c r="H95" s="21">
        <f t="shared" si="4"/>
        <v>282.63</v>
      </c>
      <c r="I95" s="21">
        <f t="shared" si="4"/>
        <v>520</v>
      </c>
      <c r="J95" s="21">
        <f t="shared" si="4"/>
        <v>430</v>
      </c>
      <c r="K95" s="21">
        <f t="shared" si="4"/>
        <v>450</v>
      </c>
      <c r="L95" s="21">
        <f t="shared" si="4"/>
        <v>613.36</v>
      </c>
      <c r="M95" s="21">
        <f t="shared" si="4"/>
        <v>545.42</v>
      </c>
    </row>
    <row r="96">
      <c r="M96" s="15"/>
    </row>
    <row r="97">
      <c r="M97" s="15"/>
    </row>
    <row r="98">
      <c r="M98" s="15"/>
    </row>
    <row r="99">
      <c r="M99" s="15"/>
    </row>
    <row r="100">
      <c r="M100" s="15"/>
    </row>
    <row r="101">
      <c r="M101" s="15"/>
    </row>
    <row r="102">
      <c r="M102" s="15"/>
    </row>
    <row r="103">
      <c r="M103" s="15"/>
    </row>
    <row r="104">
      <c r="M104" s="15"/>
    </row>
    <row r="105">
      <c r="M105" s="15"/>
    </row>
    <row r="106">
      <c r="M106" s="15"/>
    </row>
    <row r="107">
      <c r="M107" s="15"/>
    </row>
    <row r="108">
      <c r="M108" s="15"/>
    </row>
    <row r="109">
      <c r="M109" s="15"/>
    </row>
    <row r="110">
      <c r="M110" s="15"/>
    </row>
    <row r="111">
      <c r="M111" s="15"/>
    </row>
    <row r="112">
      <c r="M112" s="15"/>
    </row>
    <row r="113">
      <c r="M113" s="15"/>
    </row>
    <row r="114">
      <c r="M114" s="15"/>
    </row>
    <row r="115">
      <c r="M115" s="15"/>
    </row>
    <row r="116">
      <c r="M116" s="15"/>
    </row>
    <row r="117">
      <c r="M117" s="15"/>
    </row>
  </sheetData>
  <conditionalFormatting sqref="B1:M117">
    <cfRule type="containsBlanks" dxfId="0" priority="1">
      <formula>LEN(TRIM(B1))=0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6.43"/>
    <col customWidth="1" min="2" max="13" width="17.29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>
      <c r="A2" s="4" t="s">
        <v>14</v>
      </c>
      <c r="B2" s="6"/>
      <c r="C2" s="6"/>
      <c r="D2" s="6"/>
      <c r="E2" s="6"/>
      <c r="F2" s="6"/>
      <c r="G2" s="5">
        <v>80.18</v>
      </c>
      <c r="H2" s="6"/>
      <c r="I2" s="6"/>
      <c r="J2" s="6"/>
      <c r="K2" s="6"/>
      <c r="L2" s="6"/>
      <c r="M2" s="6"/>
    </row>
    <row r="3">
      <c r="A3" s="5" t="s">
        <v>27</v>
      </c>
      <c r="B3" s="6"/>
      <c r="C3" s="6"/>
      <c r="D3" s="4"/>
      <c r="E3" s="6"/>
      <c r="F3" s="6"/>
      <c r="G3" s="5"/>
      <c r="H3" s="5">
        <v>41.52</v>
      </c>
      <c r="I3" s="6"/>
      <c r="J3" s="5">
        <v>20.0</v>
      </c>
      <c r="K3" s="5">
        <v>71.14</v>
      </c>
      <c r="L3" s="6"/>
      <c r="M3" s="6"/>
    </row>
    <row r="4">
      <c r="A4" s="4" t="s">
        <v>29</v>
      </c>
      <c r="B4" s="6"/>
      <c r="C4" s="6"/>
      <c r="D4" s="4">
        <v>30.0</v>
      </c>
      <c r="E4" s="6"/>
      <c r="F4" s="6"/>
      <c r="G4" s="6"/>
      <c r="H4" s="6"/>
      <c r="I4" s="6"/>
      <c r="J4" s="6"/>
      <c r="K4" s="6"/>
      <c r="L4" s="6"/>
      <c r="M4" s="6"/>
    </row>
    <row r="5">
      <c r="A5" s="4" t="s">
        <v>30</v>
      </c>
      <c r="B5" s="6"/>
      <c r="C5" s="4">
        <v>20.0</v>
      </c>
      <c r="D5" s="6"/>
      <c r="E5" s="6"/>
      <c r="F5" s="4">
        <v>20.0</v>
      </c>
      <c r="G5" s="6"/>
      <c r="H5" s="5">
        <v>10.0</v>
      </c>
      <c r="I5" s="5">
        <v>10.0</v>
      </c>
      <c r="J5" s="6"/>
      <c r="K5" s="5">
        <v>10.0</v>
      </c>
      <c r="L5" s="6"/>
      <c r="M5" s="6"/>
    </row>
    <row r="6">
      <c r="A6" s="4" t="s">
        <v>31</v>
      </c>
      <c r="B6" s="6"/>
      <c r="C6" s="6"/>
      <c r="D6" s="4">
        <v>50.0</v>
      </c>
      <c r="E6" s="6"/>
      <c r="F6" s="6"/>
      <c r="G6" s="6"/>
      <c r="H6" s="6"/>
      <c r="I6" s="6"/>
      <c r="J6" s="6"/>
      <c r="K6" s="6"/>
      <c r="L6" s="6"/>
      <c r="M6" s="6"/>
    </row>
    <row r="7">
      <c r="A7" s="8" t="s">
        <v>33</v>
      </c>
      <c r="B7" s="4">
        <v>50.0</v>
      </c>
      <c r="C7" s="4">
        <v>50.0</v>
      </c>
      <c r="D7" s="4">
        <v>50.0</v>
      </c>
      <c r="E7" s="4">
        <v>50.0</v>
      </c>
      <c r="F7" s="4">
        <v>50.0</v>
      </c>
      <c r="G7" s="5">
        <v>50.0</v>
      </c>
      <c r="H7" s="5">
        <v>50.0</v>
      </c>
      <c r="I7" s="5">
        <v>50.0</v>
      </c>
      <c r="J7" s="5">
        <v>50.0</v>
      </c>
      <c r="K7" s="5">
        <v>50.0</v>
      </c>
      <c r="L7" s="5">
        <v>50.0</v>
      </c>
      <c r="M7" s="5">
        <v>50.0</v>
      </c>
    </row>
    <row r="8">
      <c r="A8" s="4" t="s">
        <v>44</v>
      </c>
      <c r="B8" s="6"/>
      <c r="C8" s="6"/>
      <c r="D8" s="6"/>
      <c r="E8" s="4">
        <v>30.0</v>
      </c>
      <c r="F8" s="5">
        <v>20.0</v>
      </c>
      <c r="G8" s="5">
        <v>20.0</v>
      </c>
      <c r="H8" s="6"/>
      <c r="I8" s="6"/>
      <c r="J8" s="6"/>
      <c r="K8" s="6"/>
      <c r="L8" s="6"/>
      <c r="M8" s="6"/>
    </row>
    <row r="9">
      <c r="A9" s="5" t="s">
        <v>48</v>
      </c>
      <c r="B9" s="6"/>
      <c r="C9" s="6"/>
      <c r="D9" s="6"/>
      <c r="E9" s="6"/>
      <c r="F9" s="6"/>
      <c r="G9" s="6"/>
      <c r="H9" s="5"/>
      <c r="I9" s="6"/>
      <c r="J9" s="6"/>
      <c r="K9" s="5">
        <v>20.0</v>
      </c>
      <c r="L9" s="5"/>
      <c r="M9" s="5">
        <v>40.0</v>
      </c>
    </row>
    <row r="10">
      <c r="A10" s="4" t="s">
        <v>49</v>
      </c>
      <c r="B10" s="6"/>
      <c r="C10" s="6"/>
      <c r="D10" s="6"/>
      <c r="E10" s="6"/>
      <c r="F10" s="6"/>
      <c r="G10" s="6"/>
      <c r="H10" s="5">
        <v>30.0</v>
      </c>
      <c r="I10" s="6"/>
      <c r="J10" s="6"/>
      <c r="K10" s="6"/>
      <c r="L10" s="5">
        <v>40.0</v>
      </c>
      <c r="M10" s="6"/>
    </row>
    <row r="11">
      <c r="A11" s="4" t="s">
        <v>50</v>
      </c>
      <c r="B11" s="6"/>
      <c r="C11" s="4">
        <v>40.0</v>
      </c>
      <c r="D11" s="6"/>
      <c r="E11" s="4">
        <v>40.0</v>
      </c>
      <c r="F11" s="6"/>
      <c r="G11" s="6"/>
      <c r="H11" s="6"/>
      <c r="I11" s="6"/>
      <c r="J11" s="6"/>
      <c r="K11" s="6"/>
      <c r="L11" s="6"/>
      <c r="M11" s="6"/>
    </row>
    <row r="12">
      <c r="A12" s="5" t="s">
        <v>52</v>
      </c>
      <c r="B12" s="6"/>
      <c r="C12" s="6"/>
      <c r="D12" s="6"/>
      <c r="E12" s="6"/>
      <c r="F12" s="6"/>
      <c r="G12" s="6"/>
      <c r="H12" s="6"/>
      <c r="I12" s="6"/>
      <c r="J12" s="6"/>
      <c r="K12" s="5">
        <v>5.0</v>
      </c>
      <c r="L12" s="6"/>
      <c r="M12" s="6"/>
    </row>
    <row r="13">
      <c r="A13" s="4" t="s">
        <v>53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A14" s="4" t="s">
        <v>54</v>
      </c>
      <c r="B14" s="4">
        <v>50.0</v>
      </c>
      <c r="C14" s="4">
        <v>50.0</v>
      </c>
      <c r="D14" s="4">
        <v>80.0</v>
      </c>
      <c r="E14" s="5">
        <v>50.0</v>
      </c>
      <c r="F14" s="5">
        <v>50.0</v>
      </c>
      <c r="G14" s="6"/>
      <c r="H14" s="6"/>
      <c r="I14" s="6"/>
      <c r="J14" s="6"/>
      <c r="K14" s="6"/>
      <c r="L14" s="5">
        <v>300.0</v>
      </c>
      <c r="M14" s="6"/>
    </row>
    <row r="15">
      <c r="A15" s="5" t="s">
        <v>56</v>
      </c>
      <c r="B15" s="4"/>
      <c r="C15" s="4"/>
      <c r="D15" s="4"/>
      <c r="E15" s="7"/>
      <c r="F15" s="5"/>
      <c r="G15" s="6"/>
      <c r="H15" s="5"/>
      <c r="I15" s="5"/>
      <c r="J15" s="5">
        <v>20.0</v>
      </c>
      <c r="K15" s="6"/>
      <c r="L15" s="5">
        <v>7.0</v>
      </c>
      <c r="M15" s="6"/>
    </row>
    <row r="16">
      <c r="A16" s="4" t="s">
        <v>57</v>
      </c>
      <c r="B16" s="4">
        <v>30.0</v>
      </c>
      <c r="C16" s="4">
        <v>40.0</v>
      </c>
      <c r="D16" s="4">
        <v>50.0</v>
      </c>
      <c r="E16" s="6"/>
      <c r="F16" s="6"/>
      <c r="G16" s="6"/>
      <c r="H16" s="6"/>
      <c r="I16" s="6"/>
      <c r="J16" s="6"/>
      <c r="K16" s="6"/>
      <c r="L16" s="6"/>
      <c r="M16" s="6"/>
    </row>
    <row r="17">
      <c r="A17" s="4" t="s">
        <v>58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>
      <c r="A18" s="8" t="s">
        <v>59</v>
      </c>
      <c r="B18" s="6"/>
      <c r="C18" s="6"/>
      <c r="D18" s="6"/>
      <c r="E18" s="6"/>
      <c r="F18" s="6"/>
      <c r="G18" s="6"/>
      <c r="H18" s="6"/>
      <c r="I18" s="6"/>
      <c r="J18" s="6"/>
      <c r="K18" s="5">
        <v>20.0</v>
      </c>
      <c r="L18" s="6"/>
      <c r="M18" s="6"/>
    </row>
    <row r="19">
      <c r="A19" s="4" t="s">
        <v>60</v>
      </c>
      <c r="B19" s="6"/>
      <c r="C19" s="6"/>
      <c r="D19" s="6"/>
      <c r="E19" s="4">
        <v>10.0</v>
      </c>
      <c r="F19" s="5">
        <v>30.0</v>
      </c>
      <c r="G19" s="6"/>
      <c r="H19" s="5">
        <v>50.0</v>
      </c>
      <c r="I19" s="5">
        <v>50.0</v>
      </c>
      <c r="J19" s="5">
        <v>40.0</v>
      </c>
      <c r="K19" s="6"/>
      <c r="L19" s="6"/>
      <c r="M19" s="6"/>
    </row>
    <row r="20">
      <c r="A20" s="4" t="s">
        <v>61</v>
      </c>
      <c r="B20" s="4">
        <v>20.0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>
      <c r="A21" s="4" t="s">
        <v>62</v>
      </c>
      <c r="B21" s="4">
        <v>40.0</v>
      </c>
      <c r="C21" s="6"/>
      <c r="D21" s="4">
        <v>50.0</v>
      </c>
      <c r="E21" s="6"/>
      <c r="F21" s="4">
        <v>50.0</v>
      </c>
      <c r="G21" s="5"/>
      <c r="H21" s="6"/>
      <c r="I21" s="5">
        <v>50.0</v>
      </c>
      <c r="J21" s="5">
        <v>50.0</v>
      </c>
      <c r="K21" s="6"/>
      <c r="L21" s="5">
        <v>40.0</v>
      </c>
      <c r="M21" s="6"/>
    </row>
    <row r="22">
      <c r="A22" s="4" t="s">
        <v>63</v>
      </c>
      <c r="B22" s="6"/>
      <c r="C22" s="6"/>
      <c r="D22" s="4">
        <v>10.0</v>
      </c>
      <c r="E22" s="6"/>
      <c r="F22" s="6"/>
      <c r="G22" s="5">
        <v>20.0</v>
      </c>
      <c r="H22" s="6"/>
      <c r="I22" s="6"/>
      <c r="J22" s="6"/>
      <c r="K22" s="6"/>
      <c r="L22" s="6"/>
      <c r="M22" s="6"/>
    </row>
    <row r="23">
      <c r="A23" s="4" t="s">
        <v>64</v>
      </c>
      <c r="B23" s="6"/>
      <c r="C23" s="6"/>
      <c r="D23" s="4">
        <v>10.0</v>
      </c>
      <c r="E23" s="6"/>
      <c r="F23" s="6"/>
      <c r="G23" s="6"/>
      <c r="H23" s="6"/>
      <c r="I23" s="6"/>
      <c r="J23" s="6"/>
      <c r="K23" s="6"/>
      <c r="L23" s="6"/>
      <c r="M23" s="6"/>
    </row>
    <row r="24">
      <c r="A24" s="4" t="s">
        <v>65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A25" s="4" t="s">
        <v>66</v>
      </c>
      <c r="B25" s="4">
        <v>20.0</v>
      </c>
      <c r="C25" s="6"/>
      <c r="D25" s="4">
        <v>20.0</v>
      </c>
      <c r="E25" s="4">
        <v>20.0</v>
      </c>
      <c r="F25" s="4">
        <v>20.0</v>
      </c>
      <c r="G25" s="5">
        <v>20.0</v>
      </c>
      <c r="H25" s="5">
        <v>20.0</v>
      </c>
      <c r="I25" s="5">
        <v>20.0</v>
      </c>
      <c r="J25" s="6"/>
      <c r="K25" s="5">
        <v>10.0</v>
      </c>
      <c r="L25" s="6"/>
      <c r="M25" s="6"/>
    </row>
    <row r="26">
      <c r="A26" s="4" t="s">
        <v>67</v>
      </c>
      <c r="B26" s="6"/>
      <c r="C26" s="6"/>
      <c r="D26" s="6"/>
      <c r="E26" s="6"/>
      <c r="F26" s="5"/>
      <c r="G26" s="6"/>
      <c r="H26" s="6"/>
      <c r="I26" s="6"/>
      <c r="J26" s="6"/>
      <c r="K26" s="6"/>
      <c r="L26" s="6"/>
      <c r="M26" s="6"/>
    </row>
    <row r="27">
      <c r="A27" s="8" t="s">
        <v>68</v>
      </c>
      <c r="B27" s="4">
        <v>50.0</v>
      </c>
      <c r="C27" s="4">
        <v>50.0</v>
      </c>
      <c r="D27" s="4">
        <v>50.0</v>
      </c>
      <c r="E27" s="4">
        <v>50.0</v>
      </c>
      <c r="F27" s="4">
        <v>50.0</v>
      </c>
      <c r="G27" s="5">
        <v>50.0</v>
      </c>
      <c r="H27" s="5">
        <v>50.0</v>
      </c>
      <c r="I27" s="5">
        <v>50.0</v>
      </c>
      <c r="J27" s="6"/>
      <c r="K27" s="5">
        <v>50.0</v>
      </c>
      <c r="L27" s="5">
        <v>50.0</v>
      </c>
      <c r="M27" s="5">
        <v>50.0</v>
      </c>
    </row>
    <row r="28">
      <c r="A28" s="4" t="s">
        <v>69</v>
      </c>
      <c r="B28" s="6"/>
      <c r="C28" s="6"/>
      <c r="D28" s="6"/>
      <c r="E28" s="6"/>
      <c r="F28" s="4">
        <v>20.0</v>
      </c>
      <c r="G28" s="6"/>
      <c r="H28" s="6"/>
      <c r="I28" s="6"/>
      <c r="J28" s="6"/>
      <c r="K28" s="6"/>
      <c r="L28" s="6"/>
      <c r="M28" s="6"/>
    </row>
    <row r="29">
      <c r="A29" s="5" t="s">
        <v>71</v>
      </c>
      <c r="B29" s="4"/>
      <c r="C29" s="4"/>
      <c r="D29" s="4"/>
      <c r="E29" s="7"/>
      <c r="F29" s="5"/>
      <c r="G29" s="6"/>
      <c r="H29" s="5"/>
      <c r="I29" s="5"/>
      <c r="J29" s="5"/>
      <c r="K29" s="5"/>
      <c r="L29" s="5"/>
      <c r="M29" s="5">
        <v>20.0</v>
      </c>
    </row>
    <row r="30">
      <c r="A30" s="5" t="s">
        <v>72</v>
      </c>
      <c r="B30" s="4"/>
      <c r="C30" s="4"/>
      <c r="D30" s="4"/>
      <c r="E30" s="7"/>
      <c r="F30" s="5"/>
      <c r="G30" s="6"/>
      <c r="H30" s="5"/>
      <c r="I30" s="5">
        <v>50.0</v>
      </c>
      <c r="J30" s="5">
        <v>50.0</v>
      </c>
      <c r="K30" s="5">
        <v>55.0</v>
      </c>
      <c r="L30" s="5">
        <v>50.0</v>
      </c>
      <c r="M30" s="5">
        <v>50.0</v>
      </c>
    </row>
    <row r="31">
      <c r="A31" s="5" t="s">
        <v>73</v>
      </c>
      <c r="B31" s="6"/>
      <c r="C31" s="6"/>
      <c r="D31" s="6"/>
      <c r="E31" s="6"/>
      <c r="F31" s="6"/>
      <c r="G31" s="6"/>
      <c r="H31" s="5">
        <v>10.0</v>
      </c>
      <c r="I31" s="6"/>
      <c r="J31" s="5">
        <v>50.0</v>
      </c>
      <c r="K31" s="5">
        <v>150.0</v>
      </c>
      <c r="L31" s="6"/>
      <c r="M31" s="6"/>
    </row>
    <row r="32">
      <c r="A32" s="4" t="s">
        <v>74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>
      <c r="A33" s="4" t="s">
        <v>75</v>
      </c>
      <c r="B33" s="6"/>
      <c r="C33" s="6"/>
      <c r="D33" s="6"/>
      <c r="E33" s="4">
        <v>50.0</v>
      </c>
      <c r="F33" s="4">
        <v>50.0</v>
      </c>
      <c r="G33" s="5">
        <v>50.0</v>
      </c>
      <c r="H33" s="5"/>
      <c r="I33" s="5">
        <v>50.0</v>
      </c>
      <c r="J33" s="6"/>
      <c r="K33" s="6"/>
      <c r="L33" s="6"/>
      <c r="M33" s="6"/>
    </row>
    <row r="34">
      <c r="A34" s="4" t="s">
        <v>76</v>
      </c>
      <c r="B34" s="6"/>
      <c r="C34" s="4">
        <v>20.0</v>
      </c>
      <c r="D34" s="6"/>
      <c r="E34" s="6"/>
      <c r="F34" s="6"/>
      <c r="G34" s="6"/>
      <c r="H34" s="6"/>
      <c r="I34" s="6"/>
      <c r="J34" s="6"/>
      <c r="K34" s="6"/>
      <c r="L34" s="6"/>
      <c r="M34" s="6"/>
    </row>
    <row r="35">
      <c r="A35" s="4" t="s">
        <v>77</v>
      </c>
      <c r="B35" s="4">
        <v>40.0</v>
      </c>
      <c r="C35" s="4">
        <v>20.0</v>
      </c>
      <c r="D35" s="4">
        <v>20.0</v>
      </c>
      <c r="E35" s="4">
        <v>20.0</v>
      </c>
      <c r="F35" s="4">
        <v>20.0</v>
      </c>
      <c r="G35" s="6"/>
      <c r="H35" s="6"/>
      <c r="I35" s="6"/>
      <c r="J35" s="6"/>
      <c r="K35" s="5">
        <v>100.0</v>
      </c>
      <c r="L35" s="5">
        <v>20.0</v>
      </c>
      <c r="M35" s="5">
        <v>20.0</v>
      </c>
    </row>
    <row r="36">
      <c r="A36" s="4" t="s">
        <v>79</v>
      </c>
      <c r="B36" s="6"/>
      <c r="C36" s="6"/>
      <c r="D36" s="6"/>
      <c r="E36" s="4">
        <v>20.0</v>
      </c>
      <c r="F36" s="6"/>
      <c r="G36" s="5">
        <v>20.0</v>
      </c>
      <c r="H36" s="6"/>
      <c r="I36" s="6"/>
      <c r="J36" s="6"/>
      <c r="K36" s="6"/>
      <c r="L36" s="6"/>
      <c r="M36" s="6"/>
    </row>
    <row r="37">
      <c r="A37" s="4" t="s">
        <v>80</v>
      </c>
      <c r="B37" s="6"/>
      <c r="C37" s="4">
        <v>30.0</v>
      </c>
      <c r="D37" s="4">
        <v>30.0</v>
      </c>
      <c r="E37" s="4">
        <v>30.0</v>
      </c>
      <c r="F37" s="4">
        <v>30.0</v>
      </c>
      <c r="G37" s="6"/>
      <c r="H37" s="5">
        <v>30.0</v>
      </c>
      <c r="I37" s="6"/>
      <c r="J37" s="5">
        <v>50.0</v>
      </c>
      <c r="K37" s="6"/>
      <c r="L37" s="6"/>
      <c r="M37" s="5">
        <v>40.0</v>
      </c>
    </row>
    <row r="38">
      <c r="A38" s="5" t="s">
        <v>81</v>
      </c>
      <c r="B38" s="6"/>
      <c r="C38" s="4"/>
      <c r="D38" s="4"/>
      <c r="E38" s="4"/>
      <c r="F38" s="4"/>
      <c r="G38" s="6"/>
      <c r="H38" s="5"/>
      <c r="I38" s="6"/>
      <c r="J38" s="5">
        <v>20.0</v>
      </c>
      <c r="K38" s="5">
        <v>50.0</v>
      </c>
      <c r="L38" s="5">
        <v>20.0</v>
      </c>
      <c r="M38" s="6"/>
    </row>
    <row r="39">
      <c r="A39" s="4" t="s">
        <v>82</v>
      </c>
      <c r="B39" s="6"/>
      <c r="C39" s="5">
        <v>20.0</v>
      </c>
      <c r="D39" s="5">
        <v>20.0</v>
      </c>
      <c r="E39" s="4">
        <v>20.0</v>
      </c>
      <c r="F39" s="4">
        <v>20.0</v>
      </c>
      <c r="G39" s="6"/>
      <c r="H39" s="5">
        <v>15.0</v>
      </c>
      <c r="I39" s="6"/>
      <c r="J39" s="6"/>
      <c r="K39" s="6"/>
      <c r="L39" s="6"/>
      <c r="M39" s="6"/>
    </row>
    <row r="40">
      <c r="A40" s="5" t="s">
        <v>83</v>
      </c>
      <c r="B40" s="4"/>
      <c r="C40" s="4"/>
      <c r="D40" s="4"/>
      <c r="E40" s="7"/>
      <c r="F40" s="5"/>
      <c r="G40" s="6"/>
      <c r="H40" s="5"/>
      <c r="I40" s="5"/>
      <c r="J40" s="5">
        <v>60.0</v>
      </c>
      <c r="K40" s="6"/>
      <c r="L40" s="6"/>
      <c r="M40" s="6"/>
    </row>
    <row r="41">
      <c r="A41" s="4" t="s">
        <v>84</v>
      </c>
      <c r="B41" s="6"/>
      <c r="C41" s="6"/>
      <c r="D41" s="4">
        <v>25.0</v>
      </c>
      <c r="E41" s="6"/>
      <c r="F41" s="6"/>
      <c r="G41" s="6"/>
      <c r="H41" s="6"/>
      <c r="I41" s="6"/>
      <c r="J41" s="6"/>
      <c r="K41" s="6"/>
      <c r="L41" s="6"/>
      <c r="M41" s="6"/>
    </row>
    <row r="42">
      <c r="A42" s="8" t="s">
        <v>85</v>
      </c>
      <c r="B42" s="4">
        <v>50.0</v>
      </c>
      <c r="C42" s="4">
        <v>50.0</v>
      </c>
      <c r="D42" s="4">
        <v>50.0</v>
      </c>
      <c r="E42" s="4">
        <v>50.0</v>
      </c>
      <c r="F42" s="4">
        <v>50.0</v>
      </c>
      <c r="G42" s="5">
        <v>50.0</v>
      </c>
      <c r="H42" s="5">
        <v>50.0</v>
      </c>
      <c r="I42" s="5">
        <v>50.0</v>
      </c>
      <c r="J42" s="5">
        <v>50.0</v>
      </c>
      <c r="K42" s="5">
        <v>50.0</v>
      </c>
      <c r="L42" s="5">
        <v>50.0</v>
      </c>
      <c r="M42" s="5">
        <v>50.0</v>
      </c>
    </row>
    <row r="43">
      <c r="A43" s="4" t="s">
        <v>86</v>
      </c>
      <c r="B43" s="4">
        <v>20.0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>
      <c r="A44" s="4" t="s">
        <v>87</v>
      </c>
      <c r="B44" s="6"/>
      <c r="C44" s="6"/>
      <c r="D44" s="4">
        <v>50.0</v>
      </c>
      <c r="E44" s="6"/>
      <c r="F44" s="6"/>
      <c r="G44" s="6"/>
      <c r="H44" s="6"/>
      <c r="I44" s="6"/>
      <c r="J44" s="6"/>
      <c r="K44" s="6"/>
      <c r="L44" s="6"/>
      <c r="M44" s="6"/>
    </row>
    <row r="45">
      <c r="A45" s="4" t="s">
        <v>88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>
      <c r="A46" s="4" t="s">
        <v>89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>
      <c r="A47" s="4" t="s">
        <v>90</v>
      </c>
      <c r="B47" s="4">
        <v>60.0</v>
      </c>
      <c r="C47" s="4">
        <v>20.0</v>
      </c>
      <c r="D47" s="4">
        <v>20.0</v>
      </c>
      <c r="E47" s="4">
        <v>20.0</v>
      </c>
      <c r="F47" s="4">
        <v>10.0</v>
      </c>
      <c r="G47" s="6"/>
      <c r="H47" s="6"/>
      <c r="I47" s="6"/>
      <c r="J47" s="6"/>
      <c r="K47" s="6"/>
      <c r="L47" s="6"/>
      <c r="M47" s="6"/>
    </row>
    <row r="48">
      <c r="A48" s="4" t="s">
        <v>91</v>
      </c>
      <c r="B48" s="6"/>
      <c r="C48" s="6"/>
      <c r="D48" s="4">
        <v>30.0</v>
      </c>
      <c r="E48" s="6"/>
      <c r="F48" s="5">
        <v>30.0</v>
      </c>
      <c r="G48" s="5">
        <v>30.0</v>
      </c>
      <c r="H48" s="5">
        <v>30.0</v>
      </c>
      <c r="I48" s="6"/>
      <c r="J48" s="5">
        <v>100.0</v>
      </c>
      <c r="K48" s="6"/>
      <c r="L48" s="5">
        <v>30.0</v>
      </c>
      <c r="M48" s="5">
        <v>30.0</v>
      </c>
    </row>
    <row r="49">
      <c r="A49" s="8" t="s">
        <v>92</v>
      </c>
      <c r="B49" s="4">
        <v>50.0</v>
      </c>
      <c r="C49" s="4">
        <v>50.0</v>
      </c>
      <c r="D49" s="4">
        <v>50.0</v>
      </c>
      <c r="E49" s="4">
        <v>50.0</v>
      </c>
      <c r="F49" s="4">
        <v>50.0</v>
      </c>
      <c r="G49" s="6"/>
      <c r="H49" s="6"/>
      <c r="I49" s="6"/>
      <c r="J49" s="5"/>
      <c r="K49" s="5">
        <v>250.0</v>
      </c>
      <c r="L49" s="5">
        <v>50.0</v>
      </c>
      <c r="M49" s="5">
        <v>50.0</v>
      </c>
    </row>
    <row r="50">
      <c r="A50" s="4" t="s">
        <v>93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>
      <c r="A51" s="4" t="s">
        <v>94</v>
      </c>
      <c r="B51" s="6"/>
      <c r="C51" s="6"/>
      <c r="D51" s="6"/>
      <c r="E51" s="6"/>
      <c r="F51" s="4">
        <v>20.0</v>
      </c>
      <c r="G51" s="5">
        <v>30.0</v>
      </c>
      <c r="H51" s="5">
        <v>30.0</v>
      </c>
      <c r="I51" s="5">
        <v>30.0</v>
      </c>
      <c r="J51" s="5">
        <v>30.0</v>
      </c>
      <c r="K51" s="5">
        <v>50.0</v>
      </c>
      <c r="L51" s="5">
        <v>30.0</v>
      </c>
      <c r="M51" s="5">
        <v>40.0</v>
      </c>
    </row>
    <row r="52">
      <c r="A52" s="4" t="s">
        <v>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>
      <c r="A53" s="4" t="s">
        <v>97</v>
      </c>
      <c r="B53" s="6"/>
      <c r="C53" s="6"/>
      <c r="D53" s="4">
        <v>30.0</v>
      </c>
      <c r="E53" s="6"/>
      <c r="F53" s="6"/>
      <c r="G53" s="6"/>
      <c r="H53" s="6"/>
      <c r="I53" s="6"/>
      <c r="J53" s="6"/>
      <c r="K53" s="6"/>
      <c r="L53" s="6"/>
      <c r="M53" s="6"/>
    </row>
    <row r="54">
      <c r="A54" s="4" t="s">
        <v>99</v>
      </c>
      <c r="B54" s="6"/>
      <c r="C54" s="4">
        <v>20.0</v>
      </c>
      <c r="D54" s="6"/>
      <c r="E54" s="6"/>
      <c r="F54" s="6"/>
      <c r="G54" s="6"/>
      <c r="H54" s="6"/>
      <c r="I54" s="6"/>
      <c r="J54" s="6"/>
      <c r="K54" s="6"/>
      <c r="L54" s="6"/>
      <c r="M54" s="6"/>
    </row>
    <row r="55">
      <c r="A55" s="8" t="s">
        <v>100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>
      <c r="A56" s="4" t="s">
        <v>101</v>
      </c>
      <c r="B56" s="4">
        <v>70.0</v>
      </c>
      <c r="C56" s="6"/>
      <c r="D56" s="4">
        <v>50.0</v>
      </c>
      <c r="E56" s="4">
        <v>40.0</v>
      </c>
      <c r="F56" s="6"/>
      <c r="G56" s="6"/>
      <c r="H56" s="6"/>
      <c r="I56" s="5">
        <v>50.0</v>
      </c>
      <c r="J56" s="6"/>
      <c r="K56" s="6"/>
      <c r="L56" s="6"/>
      <c r="M56" s="5">
        <v>100.0</v>
      </c>
    </row>
    <row r="57">
      <c r="A57" s="4" t="s">
        <v>102</v>
      </c>
      <c r="B57" s="4">
        <v>40.0</v>
      </c>
      <c r="C57" s="4">
        <v>50.0</v>
      </c>
      <c r="D57" s="4">
        <v>40.0</v>
      </c>
      <c r="E57" s="6"/>
      <c r="F57" s="6"/>
      <c r="G57" s="6"/>
      <c r="H57" s="5">
        <v>30.0</v>
      </c>
      <c r="I57" s="5">
        <v>30.0</v>
      </c>
      <c r="J57" s="5">
        <v>30.0</v>
      </c>
      <c r="K57" s="6"/>
      <c r="L57" s="6"/>
      <c r="M57" s="6"/>
    </row>
    <row r="58">
      <c r="A58" s="4" t="s">
        <v>103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>
      <c r="A59" s="4" t="s">
        <v>104</v>
      </c>
      <c r="B59" s="4">
        <v>40.0</v>
      </c>
      <c r="C59" s="4">
        <v>30.0</v>
      </c>
      <c r="D59" s="4">
        <v>40.0</v>
      </c>
      <c r="E59" s="4">
        <v>40.0</v>
      </c>
      <c r="F59" s="4">
        <v>40.0</v>
      </c>
      <c r="G59" s="5">
        <v>50.0</v>
      </c>
      <c r="H59" s="6"/>
      <c r="I59" s="5">
        <v>40.0</v>
      </c>
      <c r="J59" s="6"/>
      <c r="K59" s="5">
        <v>60.0</v>
      </c>
      <c r="L59" s="6"/>
      <c r="M59" s="5"/>
    </row>
    <row r="60">
      <c r="A60" s="4" t="s">
        <v>105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>
      <c r="A61" s="4" t="s">
        <v>106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>
      <c r="A62" s="4" t="s">
        <v>108</v>
      </c>
      <c r="B62" s="4">
        <v>50.0</v>
      </c>
      <c r="C62" s="4">
        <v>50.0</v>
      </c>
      <c r="D62" s="4">
        <v>50.0</v>
      </c>
      <c r="E62" s="5">
        <v>50.0</v>
      </c>
      <c r="F62" s="5">
        <v>50.0</v>
      </c>
      <c r="G62" s="5">
        <v>50.0</v>
      </c>
      <c r="H62" s="5">
        <v>50.0</v>
      </c>
      <c r="I62" s="5">
        <v>50.0</v>
      </c>
      <c r="J62" s="5">
        <v>50.0</v>
      </c>
      <c r="K62" s="5">
        <v>50.0</v>
      </c>
      <c r="L62" s="5">
        <v>50.0</v>
      </c>
      <c r="M62" s="5">
        <v>50.0</v>
      </c>
    </row>
    <row r="63">
      <c r="A63" s="5" t="s">
        <v>109</v>
      </c>
      <c r="B63" s="4"/>
      <c r="C63" s="4"/>
      <c r="D63" s="4"/>
      <c r="E63" s="7"/>
      <c r="F63" s="5"/>
      <c r="G63" s="6"/>
      <c r="H63" s="5"/>
      <c r="I63" s="5">
        <v>50.0</v>
      </c>
      <c r="J63" s="5">
        <v>50.0</v>
      </c>
      <c r="K63" s="5">
        <v>50.0</v>
      </c>
      <c r="L63" s="5">
        <v>50.0</v>
      </c>
      <c r="M63" s="5">
        <v>50.0</v>
      </c>
    </row>
    <row r="64">
      <c r="A64" s="4" t="s">
        <v>110</v>
      </c>
      <c r="B64" s="4">
        <v>50.0</v>
      </c>
      <c r="C64" s="4">
        <v>50.0</v>
      </c>
      <c r="D64" s="4">
        <v>20.0</v>
      </c>
      <c r="E64" s="6"/>
      <c r="F64" s="6"/>
      <c r="G64" s="5">
        <v>20.0</v>
      </c>
      <c r="H64" s="5">
        <v>20.0</v>
      </c>
      <c r="I64" s="6"/>
      <c r="J64" s="6"/>
      <c r="K64" s="6"/>
      <c r="L64" s="6"/>
      <c r="M64" s="5">
        <v>20.0</v>
      </c>
    </row>
    <row r="65">
      <c r="A65" s="4" t="s">
        <v>111</v>
      </c>
      <c r="B65" s="4">
        <v>50.0</v>
      </c>
      <c r="C65" s="4">
        <v>50.0</v>
      </c>
      <c r="D65" s="4">
        <v>20.0</v>
      </c>
      <c r="E65" s="4">
        <v>20.0</v>
      </c>
      <c r="F65" s="5">
        <v>20.0</v>
      </c>
      <c r="G65" s="5">
        <v>20.0</v>
      </c>
      <c r="H65" s="6"/>
      <c r="I65" s="6"/>
      <c r="J65" s="6"/>
      <c r="K65" s="6"/>
      <c r="L65" s="6"/>
      <c r="M65" s="5">
        <v>50.0</v>
      </c>
    </row>
    <row r="66">
      <c r="A66" s="4" t="s">
        <v>112</v>
      </c>
      <c r="B66" s="4">
        <v>50.0</v>
      </c>
      <c r="C66" s="4">
        <v>50.0</v>
      </c>
      <c r="D66" s="4">
        <v>50.0</v>
      </c>
      <c r="E66" s="6"/>
      <c r="F66" s="6"/>
      <c r="G66" s="6"/>
      <c r="H66" s="6"/>
      <c r="I66" s="6"/>
      <c r="J66" s="5">
        <v>100.0</v>
      </c>
      <c r="K66" s="5">
        <v>50.0</v>
      </c>
      <c r="L66" s="5">
        <v>50.0</v>
      </c>
      <c r="M66" s="5">
        <v>50.0</v>
      </c>
    </row>
    <row r="67">
      <c r="A67" s="5" t="s">
        <v>113</v>
      </c>
      <c r="B67" s="4"/>
      <c r="C67" s="4"/>
      <c r="D67" s="6"/>
      <c r="E67" s="4"/>
      <c r="F67" s="6"/>
      <c r="G67" s="6"/>
      <c r="H67" s="5">
        <v>36.16</v>
      </c>
      <c r="I67" s="6"/>
      <c r="J67" s="5">
        <v>9.1</v>
      </c>
      <c r="K67" s="6"/>
      <c r="L67" s="6"/>
      <c r="M67" s="6"/>
    </row>
    <row r="68">
      <c r="A68" s="4" t="s">
        <v>114</v>
      </c>
      <c r="B68" s="4">
        <v>13.75</v>
      </c>
      <c r="C68" s="4">
        <v>13.3</v>
      </c>
      <c r="D68" s="6"/>
      <c r="E68" s="4">
        <v>42.6</v>
      </c>
      <c r="F68" s="6"/>
      <c r="G68" s="6"/>
      <c r="H68" s="5">
        <v>16.21</v>
      </c>
      <c r="I68" s="6"/>
      <c r="J68" s="6"/>
      <c r="K68" s="6"/>
      <c r="L68" s="6"/>
      <c r="M68" s="6"/>
    </row>
    <row r="69">
      <c r="A69" s="4" t="s">
        <v>115</v>
      </c>
      <c r="B69" s="4">
        <v>14.4</v>
      </c>
      <c r="C69" s="4">
        <v>102.6</v>
      </c>
      <c r="D69" s="4">
        <v>59.46</v>
      </c>
      <c r="E69" s="7">
        <f>24.09+100</f>
        <v>124.09</v>
      </c>
      <c r="F69" s="5">
        <v>44.06</v>
      </c>
      <c r="G69" s="6">
        <f>22.3+16.38</f>
        <v>38.68</v>
      </c>
      <c r="H69" s="5">
        <v>32.98</v>
      </c>
      <c r="I69" s="5"/>
      <c r="J69" s="5">
        <v>35.36</v>
      </c>
      <c r="K69" s="5">
        <v>22.0</v>
      </c>
      <c r="L69" s="5">
        <v>19.68</v>
      </c>
      <c r="M69" s="5">
        <v>95.0</v>
      </c>
    </row>
    <row r="70">
      <c r="A70" s="5" t="s">
        <v>120</v>
      </c>
      <c r="B70" s="4"/>
      <c r="C70" s="4"/>
      <c r="D70" s="4"/>
      <c r="E70" s="7"/>
      <c r="F70" s="5"/>
      <c r="G70" s="6"/>
      <c r="H70" s="5"/>
      <c r="I70" s="5">
        <v>20.0</v>
      </c>
      <c r="J70" s="5">
        <v>20.0</v>
      </c>
      <c r="K70" s="6"/>
      <c r="L70" s="6"/>
      <c r="M70" s="5">
        <v>20.0</v>
      </c>
    </row>
    <row r="71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2"/>
      <c r="M71" s="12"/>
    </row>
    <row r="72">
      <c r="A72" s="14" t="s">
        <v>124</v>
      </c>
      <c r="B72" s="12">
        <f t="shared" ref="B72:H72" si="1">sum(B2:B69)</f>
        <v>858.15</v>
      </c>
      <c r="C72" s="12">
        <f t="shared" si="1"/>
        <v>875.9</v>
      </c>
      <c r="D72" s="12">
        <f t="shared" si="1"/>
        <v>1054.46</v>
      </c>
      <c r="E72" s="12">
        <f t="shared" si="1"/>
        <v>826.69</v>
      </c>
      <c r="F72" s="12">
        <f t="shared" si="1"/>
        <v>744.06</v>
      </c>
      <c r="G72" s="12">
        <f t="shared" si="1"/>
        <v>598.86</v>
      </c>
      <c r="H72" s="12">
        <f t="shared" si="1"/>
        <v>601.87</v>
      </c>
      <c r="I72" s="12">
        <f t="shared" ref="I72:M72" si="2">sum(I2:I70)</f>
        <v>650</v>
      </c>
      <c r="J72" s="12">
        <f t="shared" si="2"/>
        <v>884.46</v>
      </c>
      <c r="K72" s="12">
        <f t="shared" si="2"/>
        <v>1173.14</v>
      </c>
      <c r="L72" s="12">
        <f t="shared" si="2"/>
        <v>906.68</v>
      </c>
      <c r="M72" s="12">
        <f t="shared" si="2"/>
        <v>875</v>
      </c>
    </row>
    <row r="73">
      <c r="M73" s="15"/>
    </row>
    <row r="74">
      <c r="M74" s="15"/>
    </row>
    <row r="75">
      <c r="M75" s="15"/>
    </row>
    <row r="76">
      <c r="A76" s="16" t="s">
        <v>125</v>
      </c>
      <c r="B76" s="18" t="s">
        <v>127</v>
      </c>
      <c r="C76" s="18" t="s">
        <v>3</v>
      </c>
      <c r="D76" s="18" t="s">
        <v>132</v>
      </c>
      <c r="E76" s="18" t="s">
        <v>133</v>
      </c>
      <c r="F76" s="18" t="s">
        <v>6</v>
      </c>
      <c r="G76" s="18" t="s">
        <v>7</v>
      </c>
      <c r="H76" s="18" t="s">
        <v>8</v>
      </c>
      <c r="I76" s="18" t="s">
        <v>134</v>
      </c>
      <c r="J76" s="18" t="s">
        <v>10</v>
      </c>
      <c r="K76" s="18" t="s">
        <v>11</v>
      </c>
      <c r="L76" s="18" t="s">
        <v>12</v>
      </c>
      <c r="M76" s="18" t="s">
        <v>13</v>
      </c>
    </row>
    <row r="77">
      <c r="A77" s="18" t="s">
        <v>131</v>
      </c>
      <c r="B77" s="18">
        <v>500.0</v>
      </c>
      <c r="C77" s="18">
        <v>500.0</v>
      </c>
      <c r="D77" s="18">
        <v>500.0</v>
      </c>
      <c r="E77" s="18">
        <v>500.0</v>
      </c>
      <c r="F77" s="18">
        <v>500.0</v>
      </c>
      <c r="G77" s="17">
        <v>500.0</v>
      </c>
      <c r="H77" s="17">
        <v>500.0</v>
      </c>
      <c r="I77" s="17">
        <v>500.0</v>
      </c>
      <c r="J77" s="17">
        <v>500.0</v>
      </c>
      <c r="K77" s="17">
        <v>500.0</v>
      </c>
      <c r="L77" s="17">
        <v>500.0</v>
      </c>
      <c r="M77" s="17">
        <v>500.0</v>
      </c>
    </row>
    <row r="78">
      <c r="A78" s="18" t="s">
        <v>136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>
      <c r="A79" s="18" t="s">
        <v>135</v>
      </c>
      <c r="B79" s="18">
        <v>22.9</v>
      </c>
      <c r="C79" s="18">
        <v>22.9</v>
      </c>
      <c r="D79" s="18">
        <v>22.9</v>
      </c>
      <c r="E79" s="18">
        <v>22.9</v>
      </c>
      <c r="F79" s="17">
        <v>45.8</v>
      </c>
      <c r="G79" s="17">
        <v>24.79</v>
      </c>
      <c r="H79" s="17">
        <v>22.9</v>
      </c>
      <c r="I79" s="17">
        <v>22.9</v>
      </c>
      <c r="J79" s="17">
        <v>22.9</v>
      </c>
      <c r="K79" s="17">
        <v>22.9</v>
      </c>
      <c r="L79" s="19">
        <f>22.9</f>
        <v>22.9</v>
      </c>
      <c r="M79" s="19"/>
    </row>
    <row r="80">
      <c r="A80" s="18" t="s">
        <v>137</v>
      </c>
      <c r="B80" s="18">
        <v>228.54</v>
      </c>
      <c r="C80" s="18">
        <v>340.92</v>
      </c>
      <c r="D80" s="18">
        <v>348.85</v>
      </c>
      <c r="E80" s="18">
        <v>264.85</v>
      </c>
      <c r="F80" s="17">
        <v>171.0</v>
      </c>
      <c r="G80" s="19">
        <f>61.84+23.81</f>
        <v>85.65</v>
      </c>
      <c r="H80" s="17">
        <v>85.91</v>
      </c>
      <c r="I80" s="17">
        <v>77.14</v>
      </c>
      <c r="J80" s="17">
        <v>175.94</v>
      </c>
      <c r="K80" s="17">
        <v>95.55</v>
      </c>
      <c r="L80" s="17">
        <v>120.19</v>
      </c>
      <c r="M80" s="19">
        <f>32.87+157.02</f>
        <v>189.89</v>
      </c>
    </row>
    <row r="81">
      <c r="A81" s="18" t="s">
        <v>138</v>
      </c>
      <c r="B81" s="18">
        <v>24.62</v>
      </c>
      <c r="C81" s="18">
        <v>9.55</v>
      </c>
      <c r="D81" s="18">
        <v>9.55</v>
      </c>
      <c r="E81" s="18">
        <v>7.16</v>
      </c>
      <c r="F81" s="17">
        <v>9.55</v>
      </c>
      <c r="G81" s="19"/>
      <c r="H81" s="17">
        <v>7.16</v>
      </c>
      <c r="I81" s="17">
        <v>7.17</v>
      </c>
      <c r="J81" s="17">
        <v>7.16</v>
      </c>
      <c r="K81" s="17">
        <v>4.78</v>
      </c>
      <c r="L81" s="17">
        <v>7.16</v>
      </c>
      <c r="M81" s="17">
        <v>7.16</v>
      </c>
    </row>
    <row r="82">
      <c r="A82" s="18" t="s">
        <v>139</v>
      </c>
      <c r="B82" s="18">
        <v>25.0</v>
      </c>
      <c r="C82" s="18">
        <v>44.4</v>
      </c>
      <c r="D82" s="19"/>
      <c r="E82" s="19"/>
      <c r="F82" s="17">
        <v>45.5</v>
      </c>
      <c r="G82" s="19"/>
      <c r="H82" s="19"/>
      <c r="I82" s="19"/>
      <c r="J82" s="17">
        <v>42.43</v>
      </c>
      <c r="K82" s="19"/>
      <c r="L82" s="17">
        <v>44.54</v>
      </c>
      <c r="M82" s="19"/>
    </row>
    <row r="83">
      <c r="A83" s="18" t="s">
        <v>142</v>
      </c>
      <c r="B83" s="19"/>
      <c r="C83" s="18">
        <v>67.19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>
      <c r="A84" s="17" t="s">
        <v>141</v>
      </c>
      <c r="B84" s="19"/>
      <c r="C84" s="18"/>
      <c r="D84" s="19"/>
      <c r="E84" s="19"/>
      <c r="F84" s="19"/>
      <c r="G84" s="19"/>
      <c r="H84" s="19"/>
      <c r="I84" s="19"/>
      <c r="J84" s="17">
        <v>3.8</v>
      </c>
      <c r="K84" s="19"/>
      <c r="L84" s="17">
        <v>11.8</v>
      </c>
      <c r="M84" s="19"/>
    </row>
    <row r="85">
      <c r="A85" s="14" t="s">
        <v>124</v>
      </c>
      <c r="B85" s="12">
        <f>sum(B77:B82)</f>
        <v>801.06</v>
      </c>
      <c r="C85" s="12">
        <f>sum(C77:C83)</f>
        <v>984.96</v>
      </c>
      <c r="D85" s="12">
        <f t="shared" ref="D85:I85" si="3">sum(D77:D82)</f>
        <v>881.3</v>
      </c>
      <c r="E85" s="12">
        <f t="shared" si="3"/>
        <v>794.91</v>
      </c>
      <c r="F85" s="12">
        <f t="shared" si="3"/>
        <v>771.85</v>
      </c>
      <c r="G85" s="12">
        <f t="shared" si="3"/>
        <v>610.44</v>
      </c>
      <c r="H85" s="12">
        <f t="shared" si="3"/>
        <v>615.97</v>
      </c>
      <c r="I85" s="12">
        <f t="shared" si="3"/>
        <v>607.21</v>
      </c>
      <c r="J85" s="12">
        <f>sum(J77:J84)</f>
        <v>752.23</v>
      </c>
      <c r="K85" s="12">
        <f>sum(K77:K82)</f>
        <v>623.23</v>
      </c>
      <c r="L85" s="12">
        <f>sum(L77:L84)</f>
        <v>706.59</v>
      </c>
      <c r="M85" s="12">
        <f>sum(M77:M82)</f>
        <v>697.05</v>
      </c>
    </row>
    <row r="86">
      <c r="M86" s="15"/>
    </row>
    <row r="87">
      <c r="M87" s="15"/>
    </row>
    <row r="88">
      <c r="A88" s="20" t="s">
        <v>143</v>
      </c>
      <c r="B88" s="21">
        <f>B72-B85+'2014'!M61</f>
        <v>299.87</v>
      </c>
      <c r="C88" s="21">
        <f t="shared" ref="C88:M88" si="4">B88+C72-C85</f>
        <v>190.81</v>
      </c>
      <c r="D88" s="21">
        <f t="shared" si="4"/>
        <v>363.97</v>
      </c>
      <c r="E88" s="21">
        <f t="shared" si="4"/>
        <v>395.75</v>
      </c>
      <c r="F88" s="21">
        <f t="shared" si="4"/>
        <v>367.96</v>
      </c>
      <c r="G88" s="21">
        <f t="shared" si="4"/>
        <v>356.38</v>
      </c>
      <c r="H88" s="21">
        <f t="shared" si="4"/>
        <v>342.28</v>
      </c>
      <c r="I88" s="21">
        <f t="shared" si="4"/>
        <v>385.07</v>
      </c>
      <c r="J88" s="21">
        <f t="shared" si="4"/>
        <v>517.3</v>
      </c>
      <c r="K88" s="21">
        <f t="shared" si="4"/>
        <v>1067.21</v>
      </c>
      <c r="L88" s="21">
        <f t="shared" si="4"/>
        <v>1267.3</v>
      </c>
      <c r="M88" s="21">
        <f t="shared" si="4"/>
        <v>1445.25</v>
      </c>
    </row>
    <row r="89">
      <c r="M89" s="15"/>
    </row>
    <row r="90">
      <c r="M90" s="15"/>
    </row>
    <row r="91">
      <c r="M91" s="15"/>
    </row>
    <row r="92">
      <c r="M92" s="15"/>
    </row>
    <row r="93">
      <c r="M93" s="15"/>
    </row>
    <row r="94">
      <c r="M94" s="15"/>
    </row>
    <row r="95">
      <c r="M95" s="15"/>
    </row>
    <row r="96">
      <c r="M96" s="15"/>
    </row>
    <row r="97">
      <c r="M97" s="15"/>
    </row>
    <row r="98">
      <c r="M98" s="15"/>
    </row>
    <row r="99">
      <c r="M99" s="15"/>
    </row>
    <row r="100">
      <c r="M100" s="15"/>
    </row>
    <row r="101">
      <c r="M101" s="15"/>
    </row>
    <row r="102">
      <c r="M102" s="15"/>
    </row>
    <row r="103">
      <c r="M103" s="15"/>
    </row>
    <row r="104">
      <c r="M104" s="15"/>
    </row>
    <row r="105">
      <c r="M105" s="15"/>
    </row>
    <row r="106">
      <c r="M106" s="15"/>
    </row>
    <row r="107">
      <c r="M107" s="15"/>
    </row>
    <row r="108">
      <c r="M108" s="15"/>
    </row>
    <row r="109">
      <c r="M109" s="15"/>
    </row>
    <row r="110">
      <c r="M110" s="15"/>
    </row>
  </sheetData>
  <conditionalFormatting sqref="B1:J110 K1:K70 L1:M110 K71:K110">
    <cfRule type="containsBlanks" dxfId="0" priority="1">
      <formula>LEN(TRIM(B1))=0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43" width="17.29"/>
  </cols>
  <sheetData>
    <row r="1">
      <c r="A1" s="22" t="s">
        <v>0</v>
      </c>
      <c r="B1" s="8" t="s">
        <v>147</v>
      </c>
      <c r="C1" s="4" t="s">
        <v>151</v>
      </c>
      <c r="D1" s="4" t="s">
        <v>153</v>
      </c>
      <c r="E1" s="4" t="s">
        <v>155</v>
      </c>
      <c r="F1" s="4" t="s">
        <v>158</v>
      </c>
      <c r="G1" s="4" t="s">
        <v>160</v>
      </c>
      <c r="H1" s="4" t="s">
        <v>162</v>
      </c>
      <c r="AQ1" s="4" t="s">
        <v>164</v>
      </c>
    </row>
    <row r="2">
      <c r="A2" s="8" t="s">
        <v>163</v>
      </c>
      <c r="B2" s="8">
        <v>20.0</v>
      </c>
      <c r="C2" s="6"/>
      <c r="D2" s="6"/>
      <c r="E2" s="4">
        <v>40.0</v>
      </c>
      <c r="F2" s="6"/>
      <c r="G2" s="6"/>
      <c r="H2" s="6"/>
    </row>
    <row r="3">
      <c r="A3" s="8" t="s">
        <v>165</v>
      </c>
      <c r="B3" s="8">
        <v>50.0</v>
      </c>
      <c r="C3" s="4">
        <v>50.0</v>
      </c>
      <c r="D3" s="4">
        <v>50.0</v>
      </c>
      <c r="E3" s="4">
        <v>50.0</v>
      </c>
      <c r="F3" s="4">
        <v>50.0</v>
      </c>
      <c r="G3" s="4">
        <v>50.0</v>
      </c>
      <c r="H3" s="4">
        <v>50.0</v>
      </c>
    </row>
    <row r="4">
      <c r="A4" s="8" t="s">
        <v>166</v>
      </c>
      <c r="B4" s="8">
        <v>50.0</v>
      </c>
      <c r="C4" s="4">
        <v>50.0</v>
      </c>
      <c r="D4" s="4">
        <v>50.0</v>
      </c>
      <c r="E4" s="4">
        <v>50.0</v>
      </c>
      <c r="F4" s="4">
        <v>50.0</v>
      </c>
      <c r="G4" s="4">
        <v>50.0</v>
      </c>
      <c r="H4" s="4">
        <v>50.0</v>
      </c>
    </row>
    <row r="5">
      <c r="A5" s="8" t="s">
        <v>167</v>
      </c>
      <c r="B5" s="8">
        <v>30.0</v>
      </c>
      <c r="C5" s="4">
        <v>30.0</v>
      </c>
      <c r="D5" s="4">
        <v>30.0</v>
      </c>
      <c r="E5" s="4">
        <v>30.0</v>
      </c>
      <c r="F5" s="4">
        <v>30.0</v>
      </c>
      <c r="G5" s="6"/>
      <c r="H5" s="6"/>
    </row>
    <row r="6">
      <c r="A6" s="8" t="s">
        <v>168</v>
      </c>
      <c r="B6" s="8">
        <v>50.0</v>
      </c>
      <c r="C6" s="4">
        <v>40.0</v>
      </c>
      <c r="D6" s="6"/>
      <c r="E6" s="4">
        <v>30.0</v>
      </c>
      <c r="F6" s="6"/>
      <c r="G6" s="4">
        <v>20.0</v>
      </c>
      <c r="H6" s="4">
        <v>30.0</v>
      </c>
    </row>
    <row r="7">
      <c r="A7" s="8" t="s">
        <v>169</v>
      </c>
      <c r="B7" s="8">
        <v>50.0</v>
      </c>
      <c r="C7" s="4">
        <v>50.0</v>
      </c>
      <c r="D7" s="4">
        <v>50.0</v>
      </c>
      <c r="E7" s="4">
        <v>50.0</v>
      </c>
      <c r="F7" s="6"/>
      <c r="G7" s="4">
        <v>50.0</v>
      </c>
      <c r="H7" s="6"/>
    </row>
    <row r="8">
      <c r="A8" s="8" t="s">
        <v>170</v>
      </c>
      <c r="B8" s="8">
        <v>40.0</v>
      </c>
      <c r="C8" s="4">
        <v>30.0</v>
      </c>
      <c r="D8" s="6"/>
      <c r="E8" s="6"/>
      <c r="F8" s="6"/>
      <c r="G8" s="6"/>
      <c r="H8" s="6"/>
    </row>
    <row r="9">
      <c r="A9" s="8" t="s">
        <v>171</v>
      </c>
      <c r="B9" s="8">
        <v>50.0</v>
      </c>
      <c r="C9" s="4">
        <v>50.0</v>
      </c>
      <c r="D9" s="4">
        <v>50.0</v>
      </c>
      <c r="E9" s="6"/>
      <c r="F9" s="6"/>
      <c r="G9" s="6"/>
      <c r="H9" s="6"/>
    </row>
    <row r="10">
      <c r="A10" s="8" t="s">
        <v>172</v>
      </c>
      <c r="B10" s="8">
        <v>40.0</v>
      </c>
      <c r="C10" s="4">
        <v>20.0</v>
      </c>
      <c r="D10" s="6"/>
      <c r="E10" s="6"/>
      <c r="F10" s="6"/>
      <c r="G10" s="6"/>
      <c r="H10" s="6"/>
    </row>
    <row r="11">
      <c r="A11" s="8" t="s">
        <v>173</v>
      </c>
      <c r="B11" s="8">
        <v>50.0</v>
      </c>
      <c r="C11" s="6"/>
      <c r="D11" s="6"/>
      <c r="E11" s="6"/>
      <c r="F11" s="6"/>
      <c r="G11" s="6"/>
      <c r="H11" s="6"/>
    </row>
    <row r="12">
      <c r="A12" s="8" t="s">
        <v>174</v>
      </c>
      <c r="B12" s="8">
        <v>40.0</v>
      </c>
      <c r="C12" s="6"/>
      <c r="D12" s="6"/>
      <c r="E12" s="6"/>
      <c r="F12" s="6"/>
      <c r="G12" s="6"/>
      <c r="H12" s="6"/>
    </row>
    <row r="13">
      <c r="A13" s="8" t="s">
        <v>175</v>
      </c>
      <c r="B13" s="8">
        <v>60.0</v>
      </c>
      <c r="C13" s="4">
        <v>60.0</v>
      </c>
      <c r="D13" s="4">
        <v>30.0</v>
      </c>
      <c r="E13" s="4">
        <v>30.0</v>
      </c>
      <c r="F13" s="4">
        <v>30.0</v>
      </c>
      <c r="G13" s="4">
        <v>30.0</v>
      </c>
      <c r="H13" s="4">
        <v>30.0</v>
      </c>
    </row>
    <row r="14">
      <c r="A14" s="8" t="s">
        <v>176</v>
      </c>
      <c r="B14" s="8">
        <v>40.0</v>
      </c>
      <c r="C14" s="4">
        <v>40.0</v>
      </c>
      <c r="D14" s="4">
        <v>40.0</v>
      </c>
      <c r="E14" s="4">
        <v>40.0</v>
      </c>
      <c r="F14" s="4">
        <v>40.0</v>
      </c>
      <c r="G14" s="6"/>
      <c r="H14" s="4">
        <v>40.0</v>
      </c>
    </row>
    <row r="15">
      <c r="A15" s="8" t="s">
        <v>177</v>
      </c>
      <c r="B15" s="8">
        <v>30.0</v>
      </c>
      <c r="C15" s="4">
        <v>30.0</v>
      </c>
      <c r="D15" s="4">
        <v>30.0</v>
      </c>
      <c r="E15" s="4">
        <v>30.0</v>
      </c>
      <c r="F15" s="4">
        <v>30.0</v>
      </c>
      <c r="G15" s="4">
        <v>20.0</v>
      </c>
      <c r="H15" s="6"/>
    </row>
    <row r="16">
      <c r="A16" s="8" t="s">
        <v>178</v>
      </c>
      <c r="B16" s="8">
        <v>20.0</v>
      </c>
      <c r="C16" s="4">
        <v>20.0</v>
      </c>
      <c r="D16" s="6"/>
      <c r="E16" s="6"/>
      <c r="F16" s="6"/>
      <c r="G16" s="6"/>
      <c r="H16" s="6"/>
    </row>
    <row r="17">
      <c r="A17" s="8" t="s">
        <v>179</v>
      </c>
      <c r="B17" s="8">
        <v>40.0</v>
      </c>
      <c r="C17" s="4">
        <v>30.0</v>
      </c>
      <c r="D17" s="4">
        <v>40.0</v>
      </c>
      <c r="E17" s="4">
        <v>30.0</v>
      </c>
      <c r="F17" s="4">
        <v>30.0</v>
      </c>
      <c r="G17" s="4">
        <v>50.0</v>
      </c>
      <c r="H17" s="4">
        <v>40.0</v>
      </c>
    </row>
    <row r="18">
      <c r="A18" s="8" t="s">
        <v>180</v>
      </c>
      <c r="B18" s="8">
        <v>20.0</v>
      </c>
      <c r="C18" s="4">
        <v>20.0</v>
      </c>
      <c r="D18" s="4">
        <v>20.0</v>
      </c>
      <c r="E18" s="6"/>
      <c r="F18" s="6"/>
      <c r="G18" s="6"/>
      <c r="H18" s="6"/>
    </row>
    <row r="19">
      <c r="A19" s="8" t="s">
        <v>181</v>
      </c>
      <c r="B19" s="8">
        <v>20.0</v>
      </c>
      <c r="C19" s="4">
        <v>20.0</v>
      </c>
      <c r="D19" s="6"/>
      <c r="E19" s="6"/>
      <c r="F19" s="4">
        <v>20.0</v>
      </c>
      <c r="G19" s="6"/>
      <c r="H19" s="6"/>
    </row>
    <row r="20">
      <c r="A20" s="8" t="s">
        <v>182</v>
      </c>
      <c r="B20" s="8">
        <v>50.0</v>
      </c>
      <c r="C20" s="4">
        <v>40.0</v>
      </c>
      <c r="D20" s="4">
        <v>50.0</v>
      </c>
      <c r="E20" s="4">
        <v>50.0</v>
      </c>
      <c r="F20" s="4">
        <v>50.0</v>
      </c>
      <c r="G20" s="4">
        <v>50.0</v>
      </c>
      <c r="H20" s="4">
        <v>50.0</v>
      </c>
    </row>
    <row r="21">
      <c r="A21" s="8" t="s">
        <v>183</v>
      </c>
      <c r="B21" s="8">
        <v>30.0</v>
      </c>
      <c r="C21" s="4">
        <v>30.0</v>
      </c>
      <c r="D21" s="6"/>
      <c r="E21" s="6"/>
      <c r="F21" s="6"/>
      <c r="G21" s="6"/>
      <c r="H21" s="6"/>
    </row>
    <row r="22">
      <c r="A22" s="8" t="s">
        <v>184</v>
      </c>
      <c r="B22" s="8">
        <v>30.0</v>
      </c>
      <c r="C22" s="4">
        <v>20.0</v>
      </c>
      <c r="D22" s="4">
        <v>40.0</v>
      </c>
      <c r="E22" s="4">
        <v>25.0</v>
      </c>
      <c r="F22" s="6"/>
      <c r="G22" s="6"/>
      <c r="H22" s="6"/>
    </row>
    <row r="23">
      <c r="A23" s="8" t="s">
        <v>185</v>
      </c>
      <c r="B23" s="8">
        <v>200.0</v>
      </c>
      <c r="C23" s="4">
        <v>200.0</v>
      </c>
      <c r="D23" s="4">
        <v>200.0</v>
      </c>
      <c r="E23" s="4">
        <v>200.0</v>
      </c>
      <c r="F23" s="4">
        <v>200.0</v>
      </c>
      <c r="G23" s="4">
        <v>200.0</v>
      </c>
      <c r="H23" s="4">
        <v>200.0</v>
      </c>
    </row>
    <row r="24">
      <c r="A24" s="4" t="s">
        <v>186</v>
      </c>
      <c r="B24" s="24"/>
      <c r="C24" s="4">
        <v>30.0</v>
      </c>
      <c r="D24" s="4">
        <v>30.0</v>
      </c>
      <c r="E24" s="4">
        <v>30.0</v>
      </c>
      <c r="F24" s="4">
        <v>30.0</v>
      </c>
      <c r="G24" s="4">
        <v>20.0</v>
      </c>
      <c r="H24" s="4">
        <v>20.0</v>
      </c>
    </row>
    <row r="25">
      <c r="A25" s="4" t="s">
        <v>198</v>
      </c>
      <c r="B25" s="24"/>
      <c r="C25" s="4">
        <v>40.0</v>
      </c>
      <c r="D25" s="4">
        <v>40.0</v>
      </c>
      <c r="E25" s="4">
        <v>40.0</v>
      </c>
      <c r="F25" s="4">
        <v>40.0</v>
      </c>
      <c r="G25" s="4">
        <v>40.0</v>
      </c>
      <c r="H25" s="4">
        <v>30.0</v>
      </c>
    </row>
    <row r="26">
      <c r="A26" s="4" t="s">
        <v>200</v>
      </c>
      <c r="B26" s="24"/>
      <c r="C26" s="4">
        <v>20.0</v>
      </c>
      <c r="D26" s="4">
        <v>20.0</v>
      </c>
      <c r="E26" s="6"/>
      <c r="F26" s="6"/>
      <c r="G26" s="6"/>
      <c r="H26" s="6"/>
    </row>
    <row r="27">
      <c r="A27" s="4" t="s">
        <v>201</v>
      </c>
      <c r="B27" s="24"/>
      <c r="C27" s="4">
        <v>40.0</v>
      </c>
      <c r="D27" s="6"/>
      <c r="E27" s="6"/>
      <c r="F27" s="6"/>
      <c r="G27" s="6"/>
      <c r="H27" s="6"/>
    </row>
    <row r="28">
      <c r="A28" s="4" t="s">
        <v>202</v>
      </c>
      <c r="B28" s="24"/>
      <c r="C28" s="4">
        <v>20.0</v>
      </c>
      <c r="D28" s="6"/>
      <c r="E28" s="6"/>
      <c r="F28" s="6"/>
      <c r="G28" s="6"/>
      <c r="H28" s="6"/>
    </row>
    <row r="29">
      <c r="A29" s="4" t="s">
        <v>96</v>
      </c>
      <c r="B29" s="24"/>
      <c r="C29" s="6"/>
      <c r="D29" s="6"/>
      <c r="E29" s="6"/>
      <c r="F29" s="6"/>
      <c r="G29" s="6"/>
      <c r="H29" s="6"/>
    </row>
    <row r="30">
      <c r="A30" s="4" t="s">
        <v>206</v>
      </c>
      <c r="B30" s="24"/>
      <c r="C30" s="4">
        <v>20.0</v>
      </c>
      <c r="D30" s="6"/>
      <c r="E30" s="6"/>
      <c r="F30" s="6"/>
      <c r="G30" s="6"/>
      <c r="H30" s="6"/>
    </row>
    <row r="31">
      <c r="A31" s="4" t="s">
        <v>208</v>
      </c>
      <c r="B31" s="24"/>
      <c r="C31" s="4">
        <v>20.0</v>
      </c>
      <c r="D31" s="6"/>
      <c r="E31" s="6"/>
      <c r="F31" s="6"/>
      <c r="G31" s="6"/>
      <c r="H31" s="6"/>
    </row>
    <row r="32">
      <c r="A32" s="4" t="s">
        <v>210</v>
      </c>
      <c r="B32" s="24"/>
      <c r="C32" s="4">
        <v>20.0</v>
      </c>
      <c r="D32" s="6"/>
      <c r="E32" s="6"/>
      <c r="F32" s="6"/>
      <c r="G32" s="6"/>
      <c r="H32" s="6"/>
    </row>
    <row r="33">
      <c r="A33" s="4" t="s">
        <v>212</v>
      </c>
      <c r="B33" s="24"/>
      <c r="C33" s="6"/>
      <c r="D33" s="4">
        <v>10.0</v>
      </c>
      <c r="E33" s="6"/>
      <c r="F33" s="6"/>
      <c r="G33" s="6"/>
      <c r="H33" s="6"/>
    </row>
    <row r="34">
      <c r="A34" s="4" t="s">
        <v>203</v>
      </c>
      <c r="B34" s="24"/>
      <c r="C34" s="6"/>
      <c r="D34" s="6"/>
      <c r="E34" s="4">
        <v>50.0</v>
      </c>
      <c r="F34" s="4">
        <v>50.0</v>
      </c>
      <c r="G34" s="6"/>
      <c r="H34" s="6"/>
    </row>
    <row r="35">
      <c r="A35" s="4" t="s">
        <v>204</v>
      </c>
      <c r="B35" s="24"/>
      <c r="C35" s="4">
        <v>30.0</v>
      </c>
      <c r="D35" s="6"/>
      <c r="E35" s="4">
        <v>30.0</v>
      </c>
      <c r="F35" s="4">
        <v>30.0</v>
      </c>
      <c r="G35" s="4">
        <v>40.0</v>
      </c>
      <c r="H35" s="4">
        <v>40.0</v>
      </c>
    </row>
    <row r="36">
      <c r="A36" s="4" t="s">
        <v>205</v>
      </c>
      <c r="B36" s="24"/>
      <c r="C36" s="6"/>
      <c r="D36" s="6"/>
      <c r="E36" s="4">
        <v>10.0</v>
      </c>
      <c r="F36" s="4">
        <v>10.0</v>
      </c>
      <c r="G36" s="4">
        <v>10.0</v>
      </c>
      <c r="H36" s="4">
        <v>10.0</v>
      </c>
    </row>
    <row r="37">
      <c r="A37" s="4" t="s">
        <v>215</v>
      </c>
      <c r="B37" s="24"/>
      <c r="C37" s="6"/>
      <c r="D37" s="6"/>
      <c r="E37" s="4">
        <v>20.0</v>
      </c>
      <c r="F37" s="4">
        <v>20.0</v>
      </c>
      <c r="G37" s="6"/>
      <c r="H37" s="4">
        <v>20.0</v>
      </c>
    </row>
    <row r="38">
      <c r="A38" s="4" t="s">
        <v>216</v>
      </c>
      <c r="B38" s="24"/>
      <c r="C38" s="6"/>
      <c r="D38" s="6"/>
      <c r="E38" s="4">
        <v>20.0</v>
      </c>
      <c r="F38" s="6"/>
      <c r="G38" s="6"/>
      <c r="H38" s="6"/>
    </row>
    <row r="39">
      <c r="A39" s="4" t="s">
        <v>218</v>
      </c>
      <c r="B39" s="24"/>
      <c r="C39" s="6"/>
      <c r="D39" s="6"/>
      <c r="E39" s="4">
        <v>50.0</v>
      </c>
      <c r="F39" s="6"/>
      <c r="G39" s="6"/>
      <c r="H39" s="6"/>
    </row>
    <row r="40">
      <c r="A40" s="4" t="s">
        <v>207</v>
      </c>
      <c r="B40" s="24"/>
      <c r="C40" s="6"/>
      <c r="D40" s="6"/>
      <c r="E40" s="6"/>
      <c r="F40" s="4">
        <v>40.0</v>
      </c>
      <c r="G40" s="4">
        <v>40.0</v>
      </c>
      <c r="H40" s="4">
        <v>40.0</v>
      </c>
    </row>
    <row r="41">
      <c r="A41" s="4" t="s">
        <v>209</v>
      </c>
      <c r="B41" s="24"/>
      <c r="C41" s="6"/>
      <c r="D41" s="6"/>
      <c r="E41" s="6"/>
      <c r="F41" s="4">
        <v>20.0</v>
      </c>
      <c r="G41" s="6"/>
      <c r="H41" s="6"/>
    </row>
    <row r="42">
      <c r="A42" s="4" t="s">
        <v>221</v>
      </c>
      <c r="B42" s="24"/>
      <c r="C42" s="6"/>
      <c r="D42" s="6"/>
      <c r="E42" s="6"/>
      <c r="F42" s="4">
        <v>30.0</v>
      </c>
      <c r="G42" s="4">
        <v>30.0</v>
      </c>
      <c r="H42" s="4">
        <v>30.0</v>
      </c>
    </row>
    <row r="43">
      <c r="A43" s="4" t="s">
        <v>211</v>
      </c>
      <c r="B43" s="24"/>
      <c r="C43" s="6"/>
      <c r="D43" s="6"/>
      <c r="E43" s="6"/>
      <c r="F43" s="4">
        <v>30.0</v>
      </c>
      <c r="G43" s="6"/>
      <c r="H43" s="4">
        <v>30.0</v>
      </c>
    </row>
    <row r="44">
      <c r="A44" s="4" t="s">
        <v>213</v>
      </c>
      <c r="B44" s="24"/>
      <c r="C44" s="6"/>
      <c r="D44" s="6"/>
      <c r="E44" s="6"/>
      <c r="F44" s="6"/>
      <c r="G44" s="4">
        <v>20.0</v>
      </c>
      <c r="H44" s="4">
        <v>20.0</v>
      </c>
    </row>
    <row r="45">
      <c r="A45" s="4" t="s">
        <v>214</v>
      </c>
      <c r="B45" s="24"/>
      <c r="C45" s="6"/>
      <c r="D45" s="6"/>
      <c r="E45" s="6"/>
      <c r="F45" s="6"/>
      <c r="G45" s="4">
        <v>30.0</v>
      </c>
      <c r="H45" s="6"/>
    </row>
    <row r="46">
      <c r="A46" s="4" t="s">
        <v>57</v>
      </c>
      <c r="B46" s="24"/>
      <c r="C46" s="6"/>
      <c r="D46" s="6"/>
      <c r="E46" s="6"/>
      <c r="F46" s="6"/>
      <c r="G46" s="4">
        <v>40.0</v>
      </c>
      <c r="H46" s="6"/>
    </row>
    <row r="47">
      <c r="A47" s="4" t="s">
        <v>217</v>
      </c>
      <c r="B47" s="24"/>
      <c r="C47" s="6"/>
      <c r="D47" s="6"/>
      <c r="E47" s="6"/>
      <c r="F47" s="6"/>
      <c r="G47" s="6"/>
      <c r="H47" s="4">
        <v>20.0</v>
      </c>
    </row>
    <row r="48">
      <c r="A48" s="4" t="s">
        <v>219</v>
      </c>
      <c r="B48" s="24"/>
      <c r="C48" s="6"/>
      <c r="D48" s="6"/>
      <c r="E48" s="6"/>
      <c r="F48" s="6"/>
      <c r="G48" s="6"/>
      <c r="H48" s="4">
        <v>10.0</v>
      </c>
    </row>
    <row r="49">
      <c r="A49" s="14" t="s">
        <v>124</v>
      </c>
      <c r="B49" s="25">
        <f>SUM(B2:B48)</f>
        <v>1010</v>
      </c>
      <c r="C49" s="26">
        <f>sum(C3:C48)</f>
        <v>1070</v>
      </c>
      <c r="D49" s="12">
        <f>SUM(D2:D48)</f>
        <v>780</v>
      </c>
      <c r="E49" s="12">
        <f t="shared" ref="E49:H49" si="1">sum(E2:E48)</f>
        <v>905</v>
      </c>
      <c r="F49" s="12">
        <f t="shared" si="1"/>
        <v>830</v>
      </c>
      <c r="G49" s="12">
        <f t="shared" si="1"/>
        <v>790</v>
      </c>
      <c r="H49" s="12">
        <f t="shared" si="1"/>
        <v>760</v>
      </c>
    </row>
    <row r="50">
      <c r="B50" s="27"/>
      <c r="E50" s="15"/>
    </row>
    <row r="51">
      <c r="B51" s="27"/>
      <c r="E51" s="15"/>
    </row>
    <row r="52">
      <c r="B52" s="27"/>
      <c r="E52" s="15"/>
    </row>
    <row r="53">
      <c r="A53" s="16" t="s">
        <v>125</v>
      </c>
      <c r="B53" s="18" t="s">
        <v>147</v>
      </c>
      <c r="C53" s="18" t="s">
        <v>151</v>
      </c>
      <c r="D53" s="18" t="s">
        <v>153</v>
      </c>
      <c r="E53" s="18" t="s">
        <v>155</v>
      </c>
      <c r="F53" s="18" t="s">
        <v>158</v>
      </c>
      <c r="G53" s="18" t="s">
        <v>160</v>
      </c>
      <c r="H53" s="18" t="s">
        <v>162</v>
      </c>
    </row>
    <row r="54">
      <c r="A54" s="18" t="s">
        <v>131</v>
      </c>
      <c r="B54" s="28">
        <v>500.0</v>
      </c>
      <c r="C54" s="18">
        <v>500.0</v>
      </c>
      <c r="D54" s="18">
        <v>500.0</v>
      </c>
      <c r="E54" s="18">
        <v>500.0</v>
      </c>
      <c r="F54" s="18">
        <v>600.0</v>
      </c>
      <c r="G54" s="18">
        <v>600.0</v>
      </c>
      <c r="H54" s="18">
        <v>600.0</v>
      </c>
    </row>
    <row r="55">
      <c r="A55" s="18" t="s">
        <v>136</v>
      </c>
      <c r="B55" s="28">
        <v>250.0</v>
      </c>
      <c r="C55" s="18">
        <v>250.0</v>
      </c>
      <c r="D55" s="19"/>
      <c r="E55" s="19"/>
      <c r="F55" s="30"/>
      <c r="G55" s="30"/>
      <c r="H55" s="30"/>
    </row>
    <row r="56">
      <c r="A56" s="18" t="s">
        <v>135</v>
      </c>
      <c r="B56" s="31"/>
      <c r="C56" s="19"/>
      <c r="D56" s="19"/>
      <c r="E56" s="19"/>
      <c r="F56" s="30"/>
      <c r="G56" s="30"/>
      <c r="H56" s="30"/>
    </row>
    <row r="57">
      <c r="A57" s="18" t="s">
        <v>260</v>
      </c>
      <c r="B57" s="28">
        <v>62.2</v>
      </c>
      <c r="C57" s="19"/>
      <c r="D57" s="19"/>
      <c r="E57" s="19"/>
      <c r="F57" s="30"/>
      <c r="G57" s="30"/>
      <c r="H57" s="30"/>
    </row>
    <row r="58">
      <c r="A58" s="18" t="s">
        <v>261</v>
      </c>
      <c r="B58" s="18">
        <v>1.7</v>
      </c>
      <c r="C58" s="30"/>
      <c r="D58" s="30"/>
      <c r="E58" s="19"/>
      <c r="F58" s="30"/>
      <c r="G58" s="30"/>
      <c r="H58" s="30"/>
    </row>
    <row r="59">
      <c r="A59" s="18" t="s">
        <v>262</v>
      </c>
      <c r="B59" s="18">
        <v>23.0</v>
      </c>
      <c r="C59" s="30"/>
      <c r="D59" s="30"/>
      <c r="E59" s="19"/>
      <c r="F59" s="30"/>
      <c r="G59" s="30"/>
      <c r="H59" s="30"/>
    </row>
    <row r="60">
      <c r="A60" s="18" t="s">
        <v>263</v>
      </c>
      <c r="B60" s="18">
        <v>25.0</v>
      </c>
      <c r="C60" s="30"/>
      <c r="D60" s="30"/>
      <c r="E60" s="19"/>
      <c r="F60" s="30"/>
      <c r="G60" s="30"/>
      <c r="H60" s="30"/>
    </row>
    <row r="61">
      <c r="A61" s="18" t="s">
        <v>264</v>
      </c>
      <c r="B61" s="18">
        <v>30.3</v>
      </c>
      <c r="C61" s="30"/>
      <c r="D61" s="30"/>
      <c r="E61" s="19"/>
      <c r="F61" s="30"/>
      <c r="G61" s="30"/>
      <c r="H61" s="30"/>
    </row>
    <row r="62">
      <c r="A62" s="18" t="s">
        <v>265</v>
      </c>
      <c r="B62" s="19"/>
      <c r="C62" s="18">
        <v>106.0</v>
      </c>
      <c r="D62" s="30"/>
      <c r="E62" s="19"/>
      <c r="F62" s="30"/>
      <c r="G62" s="30"/>
      <c r="H62" s="30"/>
    </row>
    <row r="63">
      <c r="A63" s="18" t="s">
        <v>266</v>
      </c>
      <c r="B63" s="19"/>
      <c r="C63" s="18">
        <v>8.2</v>
      </c>
      <c r="D63" s="19"/>
      <c r="E63" s="32">
        <f>24.2+2+8.2</f>
        <v>34.4</v>
      </c>
      <c r="F63" s="19"/>
      <c r="G63" s="18">
        <v>4.0</v>
      </c>
      <c r="H63" s="19"/>
    </row>
    <row r="64">
      <c r="A64" s="18" t="s">
        <v>267</v>
      </c>
      <c r="B64" s="19"/>
      <c r="C64" s="19"/>
      <c r="D64" s="19"/>
      <c r="E64" s="18">
        <v>240.0</v>
      </c>
      <c r="F64" s="19"/>
      <c r="G64" s="19"/>
      <c r="H64" s="19"/>
    </row>
    <row r="65">
      <c r="A65" s="18" t="s">
        <v>137</v>
      </c>
      <c r="B65" s="19"/>
      <c r="C65" s="19"/>
      <c r="D65" s="19"/>
      <c r="E65" s="19"/>
      <c r="F65" s="18">
        <v>24.0</v>
      </c>
      <c r="G65" s="18">
        <v>48.0</v>
      </c>
      <c r="H65" s="32">
        <f>41.26+26.93</f>
        <v>68.19</v>
      </c>
    </row>
    <row r="66">
      <c r="A66" s="14" t="s">
        <v>124</v>
      </c>
      <c r="B66" s="34">
        <f t="shared" ref="B66:C66" si="2">sum(B54:B65)</f>
        <v>892.2</v>
      </c>
      <c r="C66" s="34">
        <f t="shared" si="2"/>
        <v>864.2</v>
      </c>
      <c r="D66" s="12">
        <f t="shared" ref="D66:F66" si="3">sum(D53:D65)</f>
        <v>500</v>
      </c>
      <c r="E66" s="12">
        <f t="shared" si="3"/>
        <v>774.4</v>
      </c>
      <c r="F66" s="12">
        <f t="shared" si="3"/>
        <v>624</v>
      </c>
      <c r="G66" s="12">
        <f t="shared" ref="G66:H66" si="4">sum(G54:G65)</f>
        <v>652</v>
      </c>
      <c r="H66" s="12">
        <f t="shared" si="4"/>
        <v>668.19</v>
      </c>
    </row>
    <row r="67">
      <c r="E67" s="15"/>
    </row>
    <row r="68">
      <c r="B68" s="27"/>
      <c r="E68" s="15"/>
    </row>
    <row r="69">
      <c r="A69" s="20" t="s">
        <v>143</v>
      </c>
      <c r="B69" s="35">
        <f>B49-B66</f>
        <v>117.8</v>
      </c>
      <c r="C69" s="36">
        <f t="shared" ref="C69:H69" si="5">B69+C49-C66</f>
        <v>323.6</v>
      </c>
      <c r="D69" s="36">
        <f t="shared" si="5"/>
        <v>603.6</v>
      </c>
      <c r="E69" s="36">
        <f t="shared" si="5"/>
        <v>734.2</v>
      </c>
      <c r="F69" s="36">
        <f t="shared" si="5"/>
        <v>940.2</v>
      </c>
      <c r="G69" s="36">
        <f t="shared" si="5"/>
        <v>1078.2</v>
      </c>
      <c r="H69" s="36">
        <f t="shared" si="5"/>
        <v>1170.01</v>
      </c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</row>
    <row r="70">
      <c r="E70" s="15"/>
    </row>
    <row r="71">
      <c r="B71" s="27"/>
      <c r="E71" s="15"/>
    </row>
    <row r="72">
      <c r="B72" s="27"/>
      <c r="E72" s="15"/>
    </row>
    <row r="73">
      <c r="B73" s="27"/>
      <c r="E73" s="15"/>
    </row>
    <row r="74">
      <c r="B74" s="27"/>
      <c r="E74" s="15"/>
    </row>
    <row r="75">
      <c r="B75" s="27"/>
      <c r="E75" s="15"/>
    </row>
    <row r="76">
      <c r="B76" s="27"/>
      <c r="E76" s="15"/>
    </row>
    <row r="77">
      <c r="B77" s="27"/>
      <c r="E77" s="15"/>
    </row>
    <row r="78">
      <c r="B78" s="27"/>
      <c r="E78" s="15"/>
    </row>
    <row r="79">
      <c r="B79" s="27"/>
      <c r="E79" s="15"/>
    </row>
    <row r="80">
      <c r="B80" s="27"/>
      <c r="E80" s="15"/>
    </row>
    <row r="81">
      <c r="B81" s="27"/>
      <c r="E81" s="15"/>
    </row>
    <row r="82">
      <c r="B82" s="27"/>
      <c r="E82" s="15"/>
    </row>
    <row r="83">
      <c r="B83" s="27"/>
      <c r="E83" s="15"/>
    </row>
    <row r="84">
      <c r="B84" s="27"/>
      <c r="E84" s="15"/>
    </row>
    <row r="85">
      <c r="B85" s="27"/>
      <c r="E85" s="15"/>
    </row>
    <row r="86">
      <c r="B86" s="27"/>
      <c r="E86" s="15"/>
    </row>
    <row r="87">
      <c r="B87" s="27"/>
      <c r="E87" s="15"/>
    </row>
    <row r="88">
      <c r="B88" s="27"/>
      <c r="E88" s="15"/>
    </row>
    <row r="89">
      <c r="B89" s="27"/>
      <c r="E89" s="15"/>
    </row>
    <row r="90">
      <c r="B90" s="27"/>
      <c r="E90" s="15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3" width="17.29"/>
  </cols>
  <sheetData>
    <row r="1">
      <c r="A1" s="22" t="s">
        <v>0</v>
      </c>
      <c r="B1" s="4" t="s">
        <v>144</v>
      </c>
      <c r="C1" s="4" t="s">
        <v>145</v>
      </c>
      <c r="D1" s="4" t="s">
        <v>146</v>
      </c>
      <c r="E1" s="4" t="s">
        <v>148</v>
      </c>
      <c r="F1" s="4" t="s">
        <v>149</v>
      </c>
      <c r="G1" s="4" t="s">
        <v>150</v>
      </c>
      <c r="H1" s="4" t="s">
        <v>152</v>
      </c>
      <c r="I1" s="4" t="s">
        <v>154</v>
      </c>
      <c r="J1" s="4" t="s">
        <v>156</v>
      </c>
      <c r="K1" s="4" t="s">
        <v>157</v>
      </c>
      <c r="L1" s="4" t="s">
        <v>159</v>
      </c>
      <c r="M1" s="4" t="s">
        <v>161</v>
      </c>
    </row>
    <row r="2">
      <c r="A2" s="8" t="s">
        <v>163</v>
      </c>
      <c r="B2" s="4">
        <v>50.0</v>
      </c>
      <c r="C2" s="4">
        <v>50.0</v>
      </c>
      <c r="D2" s="6"/>
      <c r="E2" s="6"/>
      <c r="F2" s="6"/>
      <c r="G2" s="6"/>
      <c r="H2" s="6"/>
      <c r="I2" s="6"/>
      <c r="J2" s="23"/>
      <c r="K2" s="23"/>
      <c r="L2" s="6"/>
      <c r="M2" s="6"/>
    </row>
    <row r="3">
      <c r="A3" s="8" t="s">
        <v>165</v>
      </c>
      <c r="B3" s="4">
        <v>50.0</v>
      </c>
      <c r="C3" s="4">
        <v>50.0</v>
      </c>
      <c r="D3" s="4">
        <v>50.0</v>
      </c>
      <c r="E3" s="4">
        <v>50.0</v>
      </c>
      <c r="F3" s="4">
        <v>50.0</v>
      </c>
      <c r="G3" s="4">
        <v>50.0</v>
      </c>
      <c r="H3" s="4">
        <v>50.0</v>
      </c>
      <c r="I3" s="4">
        <v>50.0</v>
      </c>
      <c r="J3" s="4">
        <v>50.0</v>
      </c>
      <c r="K3" s="4">
        <v>50.0</v>
      </c>
      <c r="L3" s="4">
        <v>50.0</v>
      </c>
      <c r="M3" s="4">
        <v>50.0</v>
      </c>
    </row>
    <row r="4">
      <c r="A4" s="8" t="s">
        <v>166</v>
      </c>
      <c r="B4" s="4">
        <v>50.0</v>
      </c>
      <c r="C4" s="4">
        <v>50.0</v>
      </c>
      <c r="D4" s="4">
        <v>50.0</v>
      </c>
      <c r="E4" s="4">
        <v>50.0</v>
      </c>
      <c r="F4" s="4">
        <v>50.0</v>
      </c>
      <c r="G4" s="4">
        <v>50.0</v>
      </c>
      <c r="H4" s="4">
        <v>50.0</v>
      </c>
      <c r="I4" s="4">
        <v>50.0</v>
      </c>
      <c r="J4" s="4">
        <v>50.0</v>
      </c>
      <c r="K4" s="4">
        <v>50.0</v>
      </c>
      <c r="L4" s="4">
        <v>50.0</v>
      </c>
      <c r="M4" s="4">
        <v>50.0</v>
      </c>
    </row>
    <row r="5">
      <c r="A5" s="8" t="s">
        <v>167</v>
      </c>
      <c r="B5" s="6"/>
      <c r="C5" s="6"/>
      <c r="D5" s="6"/>
      <c r="E5" s="6"/>
      <c r="F5" s="6"/>
      <c r="G5" s="4">
        <v>40.0</v>
      </c>
      <c r="H5" s="6"/>
      <c r="I5" s="6"/>
      <c r="J5" s="6"/>
      <c r="K5" s="6"/>
      <c r="L5" s="6"/>
      <c r="M5" s="6"/>
    </row>
    <row r="6">
      <c r="A6" s="8" t="s">
        <v>168</v>
      </c>
      <c r="B6" s="4">
        <v>50.0</v>
      </c>
      <c r="C6" s="4">
        <v>30.0</v>
      </c>
      <c r="D6" s="4">
        <v>30.0</v>
      </c>
      <c r="E6" s="6"/>
      <c r="F6" s="6"/>
      <c r="G6" s="6"/>
      <c r="H6" s="6"/>
      <c r="I6" s="6"/>
      <c r="J6" s="6"/>
      <c r="K6" s="6"/>
      <c r="L6" s="6"/>
      <c r="M6" s="6"/>
    </row>
    <row r="7">
      <c r="A7" s="8" t="s">
        <v>169</v>
      </c>
      <c r="B7" s="6"/>
      <c r="C7" s="6"/>
      <c r="D7" s="6"/>
      <c r="E7" s="6"/>
      <c r="F7" s="4">
        <v>100.0</v>
      </c>
      <c r="G7" s="4">
        <v>50.0</v>
      </c>
      <c r="H7" s="4">
        <v>50.0</v>
      </c>
      <c r="I7" s="4">
        <v>50.0</v>
      </c>
      <c r="J7" s="6"/>
      <c r="K7" s="4">
        <v>50.0</v>
      </c>
      <c r="L7" s="4">
        <v>50.0</v>
      </c>
      <c r="M7" s="4">
        <v>50.0</v>
      </c>
    </row>
    <row r="8">
      <c r="A8" s="8" t="s">
        <v>175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>
      <c r="A9" s="8" t="s">
        <v>176</v>
      </c>
      <c r="B9" s="4">
        <v>40.0</v>
      </c>
      <c r="C9" s="4">
        <v>40.0</v>
      </c>
      <c r="D9" s="4">
        <v>40.0</v>
      </c>
      <c r="E9" s="4">
        <v>40.0</v>
      </c>
      <c r="F9" s="4">
        <v>40.0</v>
      </c>
      <c r="G9" s="4">
        <v>50.0</v>
      </c>
      <c r="H9" s="4">
        <v>50.0</v>
      </c>
      <c r="I9" s="4">
        <v>50.0</v>
      </c>
      <c r="J9" s="4">
        <v>50.0</v>
      </c>
      <c r="K9" s="4">
        <v>50.0</v>
      </c>
      <c r="L9" s="6"/>
      <c r="M9" s="4">
        <v>50.0</v>
      </c>
    </row>
    <row r="10">
      <c r="A10" s="8" t="s">
        <v>177</v>
      </c>
      <c r="B10" s="4">
        <v>20.0</v>
      </c>
      <c r="C10" s="6"/>
      <c r="D10" s="6"/>
      <c r="E10" s="6"/>
      <c r="F10" s="4">
        <v>20.0</v>
      </c>
      <c r="G10" s="6"/>
      <c r="H10" s="6"/>
      <c r="I10" s="6"/>
      <c r="J10" s="6"/>
      <c r="K10" s="6"/>
      <c r="L10" s="6"/>
      <c r="M10" s="6"/>
    </row>
    <row r="11">
      <c r="A11" s="8" t="s">
        <v>178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>
      <c r="A12" s="8" t="s">
        <v>179</v>
      </c>
      <c r="B12" s="4">
        <v>40.0</v>
      </c>
      <c r="C12" s="4">
        <v>40.0</v>
      </c>
      <c r="D12" s="4">
        <v>20.0</v>
      </c>
      <c r="E12" s="6"/>
      <c r="F12" s="6"/>
      <c r="G12" s="6"/>
      <c r="H12" s="6"/>
      <c r="I12" s="6"/>
      <c r="J12" s="6"/>
      <c r="K12" s="6"/>
      <c r="L12" s="6"/>
      <c r="M12" s="6"/>
    </row>
    <row r="13">
      <c r="A13" s="8" t="s">
        <v>181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A14" s="8" t="s">
        <v>182</v>
      </c>
      <c r="B14" s="4">
        <v>50.0</v>
      </c>
      <c r="C14" s="4">
        <v>50.0</v>
      </c>
      <c r="D14" s="4">
        <v>50.0</v>
      </c>
      <c r="E14" s="4">
        <v>50.0</v>
      </c>
      <c r="F14" s="4">
        <v>50.0</v>
      </c>
      <c r="G14" s="4">
        <v>50.0</v>
      </c>
      <c r="H14" s="6"/>
      <c r="I14" s="4">
        <v>50.0</v>
      </c>
      <c r="J14" s="4">
        <v>50.0</v>
      </c>
      <c r="K14" s="4">
        <v>50.0</v>
      </c>
      <c r="L14" s="6"/>
      <c r="M14" s="6"/>
    </row>
    <row r="15">
      <c r="A15" s="8" t="s">
        <v>183</v>
      </c>
      <c r="B15" s="6"/>
      <c r="C15" s="6"/>
      <c r="D15" s="4">
        <v>100.0</v>
      </c>
      <c r="E15" s="6"/>
      <c r="F15" s="6"/>
      <c r="G15" s="6"/>
      <c r="H15" s="6"/>
      <c r="I15" s="6"/>
      <c r="J15" s="6"/>
      <c r="K15" s="6"/>
      <c r="L15" s="6"/>
      <c r="M15" s="6"/>
    </row>
    <row r="16">
      <c r="A16" s="8" t="s">
        <v>184</v>
      </c>
      <c r="B16" s="6"/>
      <c r="C16" s="6"/>
      <c r="D16" s="4">
        <v>20.0</v>
      </c>
      <c r="E16" s="6"/>
      <c r="F16" s="6"/>
      <c r="G16" s="6"/>
      <c r="H16" s="6"/>
      <c r="I16" s="6"/>
      <c r="J16" s="6"/>
      <c r="K16" s="6"/>
      <c r="L16" s="6"/>
      <c r="M16" s="6"/>
    </row>
    <row r="17">
      <c r="A17" s="8" t="s">
        <v>185</v>
      </c>
      <c r="B17" s="4">
        <v>200.0</v>
      </c>
      <c r="C17" s="4">
        <v>200.0</v>
      </c>
      <c r="D17" s="4">
        <v>200.0</v>
      </c>
      <c r="E17" s="4">
        <v>200.0</v>
      </c>
      <c r="F17" s="4">
        <v>200.0</v>
      </c>
      <c r="G17" s="4">
        <v>200.0</v>
      </c>
      <c r="H17" s="4">
        <v>200.0</v>
      </c>
      <c r="I17" s="4">
        <v>200.0</v>
      </c>
      <c r="J17" s="4">
        <v>200.0</v>
      </c>
      <c r="K17" s="6"/>
      <c r="L17" s="6"/>
      <c r="M17" s="6"/>
    </row>
    <row r="18">
      <c r="A18" s="4" t="s">
        <v>186</v>
      </c>
      <c r="B18" s="4">
        <v>20.0</v>
      </c>
      <c r="C18" s="4">
        <v>20.0</v>
      </c>
      <c r="D18" s="6"/>
      <c r="E18" s="6"/>
      <c r="F18" s="6"/>
      <c r="G18" s="6"/>
      <c r="H18" s="4">
        <v>60.0</v>
      </c>
      <c r="I18" s="6"/>
      <c r="J18" s="6"/>
      <c r="K18" s="6"/>
      <c r="L18" s="6"/>
      <c r="M18" s="6"/>
    </row>
    <row r="19">
      <c r="A19" s="4" t="s">
        <v>198</v>
      </c>
      <c r="B19" s="4">
        <v>50.0</v>
      </c>
      <c r="C19" s="6"/>
      <c r="D19" s="4">
        <v>40.0</v>
      </c>
      <c r="E19" s="4">
        <v>30.0</v>
      </c>
      <c r="F19" s="4">
        <v>30.0</v>
      </c>
      <c r="G19" s="4">
        <v>30.0</v>
      </c>
      <c r="H19" s="6"/>
      <c r="I19" s="4">
        <v>40.0</v>
      </c>
      <c r="J19" s="4">
        <v>30.0</v>
      </c>
      <c r="K19" s="4">
        <v>30.0</v>
      </c>
      <c r="L19" s="4">
        <v>40.0</v>
      </c>
      <c r="M19" s="6"/>
    </row>
    <row r="20">
      <c r="A20" s="4" t="s">
        <v>200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>
      <c r="A21" s="4" t="s">
        <v>201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>
      <c r="A22" s="4" t="s">
        <v>202</v>
      </c>
      <c r="B22" s="6"/>
      <c r="C22" s="4">
        <v>100.0</v>
      </c>
      <c r="D22" s="6"/>
      <c r="E22" s="4">
        <v>20.0</v>
      </c>
      <c r="F22" s="6"/>
      <c r="G22" s="4">
        <v>40.0</v>
      </c>
      <c r="H22" s="6"/>
      <c r="I22" s="6"/>
      <c r="J22" s="4">
        <v>40.0</v>
      </c>
      <c r="K22" s="4">
        <v>50.0</v>
      </c>
      <c r="L22" s="4">
        <v>50.0</v>
      </c>
      <c r="M22" s="4">
        <v>50.0</v>
      </c>
    </row>
    <row r="23">
      <c r="A23" s="4" t="s">
        <v>203</v>
      </c>
      <c r="B23" s="6"/>
      <c r="C23" s="6"/>
      <c r="D23" s="4">
        <v>50.0</v>
      </c>
      <c r="E23" s="6"/>
      <c r="F23" s="6"/>
      <c r="G23" s="6"/>
      <c r="H23" s="6"/>
      <c r="I23" s="6"/>
      <c r="J23" s="6"/>
      <c r="K23" s="6"/>
      <c r="L23" s="6"/>
      <c r="M23" s="6"/>
    </row>
    <row r="24">
      <c r="A24" s="4" t="s">
        <v>204</v>
      </c>
      <c r="B24" s="4">
        <v>40.0</v>
      </c>
      <c r="C24" s="4">
        <v>40.0</v>
      </c>
      <c r="D24" s="4">
        <v>40.0</v>
      </c>
      <c r="E24" s="4">
        <v>40.0</v>
      </c>
      <c r="F24" s="4">
        <v>40.0</v>
      </c>
      <c r="G24" s="4">
        <v>40.0</v>
      </c>
      <c r="H24" s="6"/>
      <c r="I24" s="4">
        <v>50.0</v>
      </c>
      <c r="J24" s="6"/>
      <c r="K24" s="6"/>
      <c r="L24" s="4">
        <v>40.0</v>
      </c>
      <c r="M24" s="6"/>
    </row>
    <row r="25">
      <c r="A25" s="4" t="s">
        <v>205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>
      <c r="A26" s="4" t="s">
        <v>207</v>
      </c>
      <c r="B26" s="4">
        <v>40.0</v>
      </c>
      <c r="C26" s="4">
        <v>40.0</v>
      </c>
      <c r="D26" s="4">
        <v>40.0</v>
      </c>
      <c r="E26" s="4">
        <v>40.0</v>
      </c>
      <c r="F26" s="4">
        <v>40.0</v>
      </c>
      <c r="G26" s="4">
        <v>40.0</v>
      </c>
      <c r="H26" s="4">
        <v>40.0</v>
      </c>
      <c r="I26" s="6"/>
      <c r="J26" s="4">
        <v>80.0</v>
      </c>
      <c r="K26" s="4">
        <v>40.0</v>
      </c>
      <c r="L26" s="4">
        <v>50.0</v>
      </c>
      <c r="M26" s="4">
        <v>50.0</v>
      </c>
    </row>
    <row r="27">
      <c r="A27" s="4" t="s">
        <v>209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>
      <c r="A28" s="4" t="s">
        <v>211</v>
      </c>
      <c r="B28" s="6"/>
      <c r="C28" s="6"/>
      <c r="D28" s="4">
        <v>20.0</v>
      </c>
      <c r="E28" s="6"/>
      <c r="F28" s="4">
        <v>20.0</v>
      </c>
      <c r="G28" s="6"/>
      <c r="H28" s="6"/>
      <c r="I28" s="6"/>
      <c r="J28" s="6"/>
      <c r="K28" s="6"/>
      <c r="L28" s="6"/>
      <c r="M28" s="6"/>
    </row>
    <row r="29">
      <c r="A29" s="4" t="s">
        <v>213</v>
      </c>
      <c r="B29" s="6"/>
      <c r="C29" s="4">
        <v>20.0</v>
      </c>
      <c r="D29" s="4">
        <v>20.0</v>
      </c>
      <c r="E29" s="4">
        <v>20.0</v>
      </c>
      <c r="F29" s="6"/>
      <c r="G29" s="6"/>
      <c r="H29" s="6"/>
      <c r="I29" s="6"/>
      <c r="J29" s="4">
        <v>20.0</v>
      </c>
      <c r="K29" s="4">
        <v>20.0</v>
      </c>
      <c r="L29" s="6"/>
      <c r="M29" s="6"/>
    </row>
    <row r="30">
      <c r="A30" s="4" t="s">
        <v>214</v>
      </c>
      <c r="B30" s="4">
        <v>50.0</v>
      </c>
      <c r="C30" s="4">
        <v>30.0</v>
      </c>
      <c r="D30" s="6"/>
      <c r="E30" s="6"/>
      <c r="F30" s="6"/>
      <c r="G30" s="6"/>
      <c r="H30" s="6"/>
      <c r="I30" s="6"/>
      <c r="J30" s="6"/>
      <c r="K30" s="4">
        <v>20.0</v>
      </c>
      <c r="L30" s="6"/>
      <c r="M30" s="6"/>
    </row>
    <row r="31">
      <c r="A31" s="4" t="s">
        <v>57</v>
      </c>
      <c r="B31" s="4">
        <v>30.0</v>
      </c>
      <c r="C31" s="6"/>
      <c r="D31" s="4">
        <v>10.0</v>
      </c>
      <c r="E31" s="6"/>
      <c r="F31" s="6"/>
      <c r="G31" s="4">
        <v>20.0</v>
      </c>
      <c r="H31" s="4">
        <v>10.0</v>
      </c>
      <c r="I31" s="6"/>
      <c r="J31" s="4">
        <v>40.0</v>
      </c>
      <c r="K31" s="4">
        <v>40.0</v>
      </c>
      <c r="L31" s="4">
        <v>50.0</v>
      </c>
      <c r="M31" s="6"/>
    </row>
    <row r="32">
      <c r="A32" s="4" t="s">
        <v>217</v>
      </c>
      <c r="B32" s="4">
        <v>20.0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>
      <c r="A33" s="4" t="s">
        <v>219</v>
      </c>
      <c r="B33" s="6"/>
      <c r="C33" s="6"/>
      <c r="D33" s="6"/>
      <c r="E33" s="6"/>
      <c r="F33" s="6"/>
      <c r="G33" s="4">
        <v>5.0</v>
      </c>
      <c r="H33" s="6"/>
      <c r="I33" s="6"/>
      <c r="J33" s="6"/>
      <c r="K33" s="6"/>
      <c r="L33" s="6"/>
      <c r="M33" s="4">
        <v>10.0</v>
      </c>
    </row>
    <row r="34">
      <c r="A34" s="4" t="s">
        <v>220</v>
      </c>
      <c r="B34" s="4">
        <v>20.0</v>
      </c>
      <c r="C34" s="4">
        <v>20.0</v>
      </c>
      <c r="D34" s="6"/>
      <c r="E34" s="6"/>
      <c r="F34" s="6"/>
      <c r="G34" s="6"/>
      <c r="H34" s="6"/>
      <c r="I34" s="6"/>
      <c r="J34" s="6"/>
      <c r="K34" s="6"/>
      <c r="L34" s="6"/>
      <c r="M34" s="6"/>
    </row>
    <row r="35">
      <c r="A35" s="4" t="s">
        <v>222</v>
      </c>
      <c r="B35" s="6"/>
      <c r="C35" s="4">
        <v>30.0</v>
      </c>
      <c r="D35" s="6"/>
      <c r="E35" s="6"/>
      <c r="F35" s="6"/>
      <c r="G35" s="6"/>
      <c r="H35" s="6"/>
      <c r="I35" s="6"/>
      <c r="J35" s="6"/>
      <c r="K35" s="6"/>
      <c r="L35" s="6"/>
      <c r="M35" s="6"/>
    </row>
    <row r="36">
      <c r="A36" s="4" t="s">
        <v>223</v>
      </c>
      <c r="B36" s="6"/>
      <c r="C36" s="4">
        <v>50.0</v>
      </c>
      <c r="D36" s="6"/>
      <c r="E36" s="4">
        <v>50.0</v>
      </c>
      <c r="F36" s="6"/>
      <c r="G36" s="4">
        <v>50.0</v>
      </c>
      <c r="H36" s="6"/>
      <c r="I36" s="4">
        <v>50.0</v>
      </c>
      <c r="J36" s="6"/>
      <c r="K36" s="6"/>
      <c r="L36" s="6"/>
      <c r="M36" s="6"/>
    </row>
    <row r="37">
      <c r="A37" s="4" t="s">
        <v>224</v>
      </c>
      <c r="B37" s="6"/>
      <c r="C37" s="6"/>
      <c r="D37" s="4">
        <v>8.0</v>
      </c>
      <c r="E37" s="4">
        <v>12.0</v>
      </c>
      <c r="F37" s="6"/>
      <c r="G37" s="4">
        <v>10.0</v>
      </c>
      <c r="H37" s="4">
        <v>10.0</v>
      </c>
      <c r="I37" s="4">
        <v>7.0</v>
      </c>
      <c r="J37" s="4">
        <v>8.0</v>
      </c>
      <c r="K37" s="6"/>
      <c r="L37" s="4">
        <v>10.0</v>
      </c>
      <c r="M37" s="6"/>
    </row>
    <row r="38">
      <c r="A38" s="4" t="s">
        <v>225</v>
      </c>
      <c r="B38" s="6"/>
      <c r="C38" s="6"/>
      <c r="D38" s="6"/>
      <c r="E38" s="4">
        <v>20.0</v>
      </c>
      <c r="F38" s="6"/>
      <c r="G38" s="6"/>
      <c r="H38" s="6"/>
      <c r="I38" s="6"/>
      <c r="J38" s="6"/>
      <c r="K38" s="6"/>
      <c r="L38" s="6"/>
      <c r="M38" s="6"/>
    </row>
    <row r="39">
      <c r="A39" s="4" t="s">
        <v>226</v>
      </c>
      <c r="B39" s="6"/>
      <c r="C39" s="6"/>
      <c r="D39" s="6"/>
      <c r="E39" s="4">
        <v>20.0</v>
      </c>
      <c r="F39" s="6"/>
      <c r="G39" s="6"/>
      <c r="H39" s="6"/>
      <c r="I39" s="6"/>
      <c r="J39" s="6"/>
      <c r="K39" s="6"/>
      <c r="L39" s="6"/>
      <c r="M39" s="6"/>
    </row>
    <row r="40">
      <c r="A40" s="4" t="s">
        <v>63</v>
      </c>
      <c r="B40" s="6"/>
      <c r="C40" s="6"/>
      <c r="D40" s="6"/>
      <c r="E40" s="6"/>
      <c r="F40" s="6"/>
      <c r="G40" s="4">
        <v>10.0</v>
      </c>
      <c r="H40" s="6"/>
      <c r="I40" s="4">
        <v>10.0</v>
      </c>
      <c r="J40" s="6"/>
      <c r="K40" s="6"/>
      <c r="L40" s="6"/>
      <c r="M40" s="6"/>
    </row>
    <row r="41">
      <c r="A41" s="4" t="s">
        <v>227</v>
      </c>
      <c r="B41" s="6"/>
      <c r="C41" s="6"/>
      <c r="D41" s="6"/>
      <c r="E41" s="6"/>
      <c r="F41" s="6"/>
      <c r="G41" s="6"/>
      <c r="H41" s="4">
        <v>110.0</v>
      </c>
      <c r="I41" s="6"/>
      <c r="J41" s="6"/>
      <c r="K41" s="6"/>
      <c r="L41" s="6"/>
      <c r="M41" s="6"/>
    </row>
    <row r="42">
      <c r="A42" s="4" t="s">
        <v>228</v>
      </c>
      <c r="B42" s="6"/>
      <c r="C42" s="6"/>
      <c r="D42" s="6"/>
      <c r="E42" s="6"/>
      <c r="F42" s="6"/>
      <c r="G42" s="6"/>
      <c r="H42" s="4">
        <v>20.0</v>
      </c>
      <c r="I42" s="6"/>
      <c r="J42" s="6"/>
      <c r="K42" s="6"/>
      <c r="L42" s="6"/>
      <c r="M42" s="6"/>
    </row>
    <row r="43">
      <c r="A43" s="4" t="s">
        <v>49</v>
      </c>
      <c r="B43" s="6"/>
      <c r="C43" s="6"/>
      <c r="D43" s="6"/>
      <c r="E43" s="6"/>
      <c r="F43" s="6"/>
      <c r="G43" s="6"/>
      <c r="H43" s="4">
        <v>40.0</v>
      </c>
      <c r="I43" s="6"/>
      <c r="J43" s="6"/>
      <c r="K43" s="4">
        <v>350.0</v>
      </c>
      <c r="L43" s="6"/>
      <c r="M43" s="6"/>
    </row>
    <row r="44">
      <c r="A44" s="4" t="s">
        <v>229</v>
      </c>
      <c r="B44" s="6"/>
      <c r="C44" s="6"/>
      <c r="D44" s="6"/>
      <c r="E44" s="6"/>
      <c r="F44" s="6"/>
      <c r="G44" s="6"/>
      <c r="H44" s="6"/>
      <c r="I44" s="4">
        <v>30.0</v>
      </c>
      <c r="J44" s="6"/>
      <c r="K44" s="6"/>
      <c r="L44" s="6"/>
      <c r="M44" s="6"/>
    </row>
    <row r="45">
      <c r="A45" s="4" t="s">
        <v>62</v>
      </c>
      <c r="B45" s="6"/>
      <c r="C45" s="6"/>
      <c r="D45" s="6"/>
      <c r="E45" s="6"/>
      <c r="F45" s="6"/>
      <c r="G45" s="6"/>
      <c r="H45" s="6"/>
      <c r="I45" s="4">
        <v>20.0</v>
      </c>
      <c r="J45" s="4">
        <v>30.0</v>
      </c>
      <c r="K45" s="4">
        <v>50.0</v>
      </c>
      <c r="L45" s="4">
        <v>40.0</v>
      </c>
      <c r="M45" s="4">
        <v>40.0</v>
      </c>
    </row>
    <row r="46">
      <c r="A46" s="4" t="s">
        <v>105</v>
      </c>
      <c r="B46" s="6"/>
      <c r="C46" s="6"/>
      <c r="D46" s="6"/>
      <c r="E46" s="6"/>
      <c r="F46" s="6"/>
      <c r="G46" s="6"/>
      <c r="H46" s="6"/>
      <c r="I46" s="6"/>
      <c r="J46" s="6"/>
      <c r="K46" s="4">
        <v>100.0</v>
      </c>
      <c r="L46" s="6"/>
      <c r="M46" s="6"/>
    </row>
    <row r="47">
      <c r="A47" s="4" t="s">
        <v>230</v>
      </c>
      <c r="B47" s="6"/>
      <c r="C47" s="6"/>
      <c r="D47" s="6"/>
      <c r="E47" s="6"/>
      <c r="F47" s="6"/>
      <c r="G47" s="6"/>
      <c r="H47" s="6"/>
      <c r="I47" s="6"/>
      <c r="J47" s="6"/>
      <c r="K47" s="4">
        <v>20.0</v>
      </c>
      <c r="L47" s="6"/>
      <c r="M47" s="6"/>
    </row>
    <row r="48">
      <c r="A48" s="4" t="s">
        <v>231</v>
      </c>
      <c r="B48" s="6"/>
      <c r="C48" s="6"/>
      <c r="D48" s="6"/>
      <c r="E48" s="6"/>
      <c r="F48" s="6"/>
      <c r="G48" s="6"/>
      <c r="H48" s="6"/>
      <c r="I48" s="6"/>
      <c r="J48" s="6"/>
      <c r="K48" s="4">
        <v>30.0</v>
      </c>
      <c r="L48" s="6"/>
      <c r="M48" s="4">
        <v>20.0</v>
      </c>
    </row>
    <row r="49">
      <c r="A49" s="4" t="s">
        <v>232</v>
      </c>
      <c r="B49" s="6"/>
      <c r="C49" s="6"/>
      <c r="D49" s="6"/>
      <c r="E49" s="6"/>
      <c r="F49" s="6"/>
      <c r="G49" s="6"/>
      <c r="H49" s="6"/>
      <c r="I49" s="6"/>
      <c r="J49" s="6"/>
      <c r="K49" s="4">
        <v>40.0</v>
      </c>
      <c r="L49" s="6"/>
      <c r="M49" s="6"/>
    </row>
    <row r="50">
      <c r="A50" s="4" t="s">
        <v>233</v>
      </c>
      <c r="B50" s="6"/>
      <c r="C50" s="6"/>
      <c r="D50" s="6"/>
      <c r="E50" s="6"/>
      <c r="F50" s="6"/>
      <c r="G50" s="6"/>
      <c r="H50" s="6"/>
      <c r="I50" s="6"/>
      <c r="J50" s="6"/>
      <c r="K50" s="4">
        <v>20.0</v>
      </c>
      <c r="L50" s="6"/>
      <c r="M50" s="6"/>
    </row>
    <row r="51">
      <c r="A51" s="4" t="s">
        <v>110</v>
      </c>
      <c r="B51" s="6"/>
      <c r="C51" s="6"/>
      <c r="D51" s="6"/>
      <c r="E51" s="6"/>
      <c r="F51" s="6"/>
      <c r="G51" s="6"/>
      <c r="H51" s="6"/>
      <c r="I51" s="6"/>
      <c r="J51" s="6"/>
      <c r="K51" s="4">
        <v>50.0</v>
      </c>
      <c r="L51" s="4">
        <v>50.0</v>
      </c>
      <c r="M51" s="6"/>
    </row>
    <row r="52">
      <c r="A52" s="4" t="s">
        <v>234</v>
      </c>
      <c r="B52" s="6"/>
      <c r="C52" s="6"/>
      <c r="D52" s="6"/>
      <c r="E52" s="6"/>
      <c r="F52" s="6"/>
      <c r="G52" s="6"/>
      <c r="H52" s="6"/>
      <c r="I52" s="6"/>
      <c r="J52" s="6"/>
      <c r="K52" s="4">
        <v>50.0</v>
      </c>
      <c r="L52" s="6"/>
      <c r="M52" s="4">
        <v>50.0</v>
      </c>
    </row>
    <row r="53">
      <c r="A53" s="4" t="s">
        <v>235</v>
      </c>
      <c r="B53" s="6"/>
      <c r="C53" s="6"/>
      <c r="D53" s="6"/>
      <c r="E53" s="6"/>
      <c r="F53" s="6"/>
      <c r="G53" s="6"/>
      <c r="H53" s="6"/>
      <c r="I53" s="6"/>
      <c r="J53" s="6"/>
      <c r="K53" s="4">
        <v>50.0</v>
      </c>
      <c r="L53" s="4">
        <v>50.0</v>
      </c>
      <c r="M53" s="4">
        <v>50.0</v>
      </c>
    </row>
    <row r="54">
      <c r="A54" s="4" t="s">
        <v>74</v>
      </c>
      <c r="B54" s="6"/>
      <c r="C54" s="6"/>
      <c r="D54" s="6"/>
      <c r="E54" s="6"/>
      <c r="F54" s="6"/>
      <c r="G54" s="6"/>
      <c r="H54" s="6"/>
      <c r="I54" s="6"/>
      <c r="J54" s="6"/>
      <c r="K54" s="4">
        <v>50.0</v>
      </c>
      <c r="L54" s="4">
        <v>50.0</v>
      </c>
      <c r="M54" s="4">
        <v>50.0</v>
      </c>
    </row>
    <row r="55">
      <c r="A55" s="4" t="s">
        <v>236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>
      <c r="A56" s="4" t="s">
        <v>237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4">
        <v>20.0</v>
      </c>
      <c r="M56" s="6"/>
    </row>
    <row r="57">
      <c r="A57" s="4" t="s">
        <v>77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4">
        <v>20.0</v>
      </c>
      <c r="M57" s="4">
        <v>20.0</v>
      </c>
    </row>
    <row r="58">
      <c r="A58" s="4" t="s">
        <v>112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4">
        <v>50.0</v>
      </c>
    </row>
    <row r="59">
      <c r="A59" s="4" t="s">
        <v>115</v>
      </c>
      <c r="B59" s="6"/>
      <c r="C59" s="6"/>
      <c r="D59" s="6"/>
      <c r="E59" s="6"/>
      <c r="F59" s="6"/>
      <c r="G59" s="6"/>
      <c r="H59" s="6"/>
      <c r="I59" s="6"/>
      <c r="J59" s="4">
        <v>76.65</v>
      </c>
      <c r="K59" s="4">
        <v>48.11</v>
      </c>
      <c r="L59" s="6"/>
      <c r="M59" s="6"/>
    </row>
    <row r="60">
      <c r="A60" s="14" t="s">
        <v>124</v>
      </c>
      <c r="B60" s="12">
        <f t="shared" ref="B60:D60" si="1">sum(B2:B37)</f>
        <v>820</v>
      </c>
      <c r="C60" s="12">
        <f t="shared" si="1"/>
        <v>860</v>
      </c>
      <c r="D60" s="12">
        <f t="shared" si="1"/>
        <v>788</v>
      </c>
      <c r="E60" s="12">
        <f t="shared" ref="E60:G60" si="2">sum(E2:E39)</f>
        <v>642</v>
      </c>
      <c r="F60" s="12">
        <f t="shared" si="2"/>
        <v>640</v>
      </c>
      <c r="G60" s="12">
        <f t="shared" si="2"/>
        <v>725</v>
      </c>
      <c r="H60" s="12">
        <f>sum(H2:H44)</f>
        <v>690</v>
      </c>
      <c r="I60" s="12">
        <f>sum(I2:I45)</f>
        <v>657</v>
      </c>
      <c r="J60" s="12">
        <f t="shared" ref="J60:M60" si="3">sum(J2:J59)</f>
        <v>724.65</v>
      </c>
      <c r="K60" s="12">
        <f t="shared" si="3"/>
        <v>1308.11</v>
      </c>
      <c r="L60" s="12">
        <f t="shared" si="3"/>
        <v>620</v>
      </c>
      <c r="M60" s="12">
        <f t="shared" si="3"/>
        <v>590</v>
      </c>
    </row>
    <row r="64">
      <c r="A64" s="16" t="s">
        <v>125</v>
      </c>
      <c r="B64" s="18" t="s">
        <v>144</v>
      </c>
      <c r="C64" s="18" t="s">
        <v>145</v>
      </c>
      <c r="D64" s="18" t="s">
        <v>244</v>
      </c>
      <c r="E64" s="18" t="s">
        <v>245</v>
      </c>
      <c r="F64" s="18" t="s">
        <v>246</v>
      </c>
      <c r="G64" s="18" t="s">
        <v>247</v>
      </c>
      <c r="H64" s="18" t="s">
        <v>248</v>
      </c>
      <c r="I64" s="18" t="s">
        <v>249</v>
      </c>
      <c r="J64" s="18" t="s">
        <v>250</v>
      </c>
      <c r="K64" s="18" t="s">
        <v>251</v>
      </c>
      <c r="L64" s="18" t="s">
        <v>252</v>
      </c>
      <c r="M64" s="18" t="s">
        <v>253</v>
      </c>
    </row>
    <row r="65">
      <c r="A65" s="18" t="s">
        <v>131</v>
      </c>
      <c r="B65" s="18">
        <v>600.0</v>
      </c>
      <c r="C65" s="18">
        <v>600.0</v>
      </c>
      <c r="D65" s="18">
        <v>600.0</v>
      </c>
      <c r="E65" s="18">
        <v>600.0</v>
      </c>
      <c r="F65" s="18">
        <v>600.0</v>
      </c>
      <c r="G65" s="18">
        <v>500.0</v>
      </c>
      <c r="H65" s="18">
        <v>500.0</v>
      </c>
      <c r="I65" s="18">
        <v>500.0</v>
      </c>
      <c r="J65" s="29">
        <v>500.0</v>
      </c>
      <c r="K65" s="29">
        <v>500.0</v>
      </c>
      <c r="L65" s="29">
        <v>500.0</v>
      </c>
      <c r="M65" s="29">
        <v>500.0</v>
      </c>
    </row>
    <row r="66">
      <c r="A66" s="18" t="s">
        <v>136</v>
      </c>
      <c r="B66" s="30"/>
      <c r="C66" s="30"/>
      <c r="D66" s="30"/>
      <c r="E66" s="30"/>
      <c r="F66" s="30"/>
      <c r="G66" s="18">
        <v>500.0</v>
      </c>
      <c r="H66" s="19"/>
      <c r="I66" s="19"/>
      <c r="J66" s="30"/>
      <c r="K66" s="30"/>
      <c r="L66" s="30"/>
      <c r="M66" s="30"/>
    </row>
    <row r="67">
      <c r="A67" s="18" t="s">
        <v>135</v>
      </c>
      <c r="B67" s="30"/>
      <c r="C67" s="30"/>
      <c r="D67" s="30"/>
      <c r="E67" s="30"/>
      <c r="F67" s="30"/>
      <c r="G67" s="32">
        <f>6*6</f>
        <v>36</v>
      </c>
      <c r="H67" s="19"/>
      <c r="I67" s="19"/>
      <c r="J67" s="30"/>
      <c r="K67" s="30"/>
      <c r="L67" s="30"/>
      <c r="M67" s="33">
        <f>2*30</f>
        <v>60</v>
      </c>
    </row>
    <row r="68">
      <c r="A68" s="18" t="s">
        <v>263</v>
      </c>
      <c r="B68" s="30"/>
      <c r="C68" s="30"/>
      <c r="D68" s="30"/>
      <c r="E68" s="30"/>
      <c r="F68" s="30"/>
      <c r="G68" s="18">
        <v>15.0</v>
      </c>
      <c r="H68" s="19"/>
      <c r="I68" s="18">
        <v>10.0</v>
      </c>
      <c r="J68" s="30"/>
      <c r="K68" s="30"/>
      <c r="L68" s="30"/>
      <c r="M68" s="30"/>
    </row>
    <row r="69">
      <c r="A69" s="18" t="s">
        <v>266</v>
      </c>
      <c r="B69" s="18">
        <v>29.57</v>
      </c>
      <c r="C69" s="19"/>
      <c r="D69" s="19"/>
      <c r="E69" s="18">
        <v>5.9</v>
      </c>
      <c r="F69" s="19"/>
      <c r="G69" s="19"/>
      <c r="H69" s="19"/>
      <c r="I69" s="18">
        <v>5.0</v>
      </c>
      <c r="J69" s="30"/>
      <c r="K69" s="29">
        <v>9.0</v>
      </c>
      <c r="L69" s="30"/>
      <c r="M69" s="30"/>
    </row>
    <row r="70">
      <c r="A70" s="18" t="s">
        <v>267</v>
      </c>
      <c r="B70" s="19"/>
      <c r="C70" s="19"/>
      <c r="D70" s="19"/>
      <c r="E70" s="19"/>
      <c r="F70" s="19"/>
      <c r="G70" s="19"/>
      <c r="H70" s="19"/>
      <c r="I70" s="19"/>
      <c r="J70" s="30"/>
      <c r="K70" s="30"/>
      <c r="L70" s="30"/>
      <c r="M70" s="30"/>
    </row>
    <row r="71">
      <c r="A71" s="18" t="s">
        <v>137</v>
      </c>
      <c r="B71" s="18">
        <v>136.61</v>
      </c>
      <c r="C71" s="18">
        <v>102.2</v>
      </c>
      <c r="D71" s="18">
        <v>159.36</v>
      </c>
      <c r="E71" s="18">
        <v>172.01</v>
      </c>
      <c r="F71" s="18">
        <v>116.3</v>
      </c>
      <c r="G71" s="18">
        <v>60.7</v>
      </c>
      <c r="H71" s="32">
        <f>22.51+8.39</f>
        <v>30.9</v>
      </c>
      <c r="I71" s="19"/>
      <c r="J71" s="18">
        <v>149.34</v>
      </c>
      <c r="K71" s="18">
        <v>108.0</v>
      </c>
      <c r="L71" s="29">
        <v>83.93</v>
      </c>
      <c r="M71" s="29">
        <v>97.11</v>
      </c>
    </row>
    <row r="72">
      <c r="A72" s="18" t="s">
        <v>138</v>
      </c>
      <c r="B72" s="19"/>
      <c r="C72" s="19"/>
      <c r="D72" s="19"/>
      <c r="E72" s="19"/>
      <c r="F72" s="19"/>
      <c r="G72" s="19"/>
      <c r="H72" s="19"/>
      <c r="I72" s="19"/>
      <c r="J72" s="30"/>
      <c r="K72" s="30"/>
      <c r="L72" s="30"/>
      <c r="M72" s="30"/>
    </row>
    <row r="73">
      <c r="A73" s="18" t="s">
        <v>269</v>
      </c>
      <c r="B73" s="18">
        <v>150.0</v>
      </c>
      <c r="C73" s="19"/>
      <c r="D73" s="19"/>
      <c r="E73" s="19"/>
      <c r="F73" s="19"/>
      <c r="G73" s="19"/>
      <c r="H73" s="19"/>
      <c r="I73" s="19"/>
      <c r="J73" s="30"/>
      <c r="K73" s="30"/>
      <c r="L73" s="30"/>
      <c r="M73" s="30"/>
    </row>
    <row r="74">
      <c r="A74" s="18" t="s">
        <v>270</v>
      </c>
      <c r="B74" s="19"/>
      <c r="C74" s="18">
        <v>16.0</v>
      </c>
      <c r="D74" s="19"/>
      <c r="E74" s="19"/>
      <c r="F74" s="19"/>
      <c r="G74" s="19"/>
      <c r="H74" s="19"/>
      <c r="I74" s="19"/>
      <c r="J74" s="30"/>
      <c r="K74" s="30"/>
      <c r="L74" s="30"/>
      <c r="M74" s="30"/>
    </row>
    <row r="75">
      <c r="A75" s="18" t="s">
        <v>271</v>
      </c>
      <c r="B75" s="19"/>
      <c r="C75" s="19"/>
      <c r="D75" s="19"/>
      <c r="E75" s="19"/>
      <c r="F75" s="19"/>
      <c r="G75" s="18">
        <v>15.0</v>
      </c>
      <c r="H75" s="19"/>
      <c r="I75" s="19"/>
      <c r="J75" s="30"/>
      <c r="K75" s="30"/>
      <c r="L75" s="30"/>
      <c r="M75" s="30"/>
    </row>
    <row r="76">
      <c r="A76" s="18" t="s">
        <v>272</v>
      </c>
      <c r="B76" s="19"/>
      <c r="C76" s="19"/>
      <c r="D76" s="19"/>
      <c r="E76" s="19"/>
      <c r="F76" s="18">
        <v>250.0</v>
      </c>
      <c r="G76" s="19"/>
      <c r="H76" s="19"/>
      <c r="I76" s="19"/>
      <c r="J76" s="30"/>
      <c r="K76" s="30"/>
      <c r="L76" s="30"/>
      <c r="M76" s="30"/>
    </row>
    <row r="77">
      <c r="A77" s="18" t="s">
        <v>273</v>
      </c>
      <c r="B77" s="19"/>
      <c r="C77" s="19"/>
      <c r="D77" s="19"/>
      <c r="E77" s="19"/>
      <c r="F77" s="19"/>
      <c r="G77" s="19"/>
      <c r="H77" s="19"/>
      <c r="I77" s="18">
        <v>17.0</v>
      </c>
      <c r="J77" s="30"/>
      <c r="K77" s="30"/>
      <c r="L77" s="30"/>
      <c r="M77" s="30"/>
    </row>
    <row r="78">
      <c r="A78" s="18" t="s">
        <v>139</v>
      </c>
      <c r="B78" s="19"/>
      <c r="C78" s="19"/>
      <c r="D78" s="19"/>
      <c r="E78" s="19"/>
      <c r="F78" s="19"/>
      <c r="G78" s="19"/>
      <c r="H78" s="19"/>
      <c r="I78" s="19"/>
      <c r="J78" s="29">
        <v>50.15</v>
      </c>
      <c r="K78" s="33">
        <f>22.3+21</f>
        <v>43.3</v>
      </c>
      <c r="L78" s="29">
        <v>22.0</v>
      </c>
      <c r="M78" s="29">
        <v>21.0</v>
      </c>
    </row>
    <row r="79">
      <c r="A79" s="14" t="s">
        <v>124</v>
      </c>
      <c r="B79" s="12">
        <f t="shared" ref="B79:C79" si="4">sum(B65:B73)</f>
        <v>916.18</v>
      </c>
      <c r="C79" s="12">
        <f t="shared" si="4"/>
        <v>702.2</v>
      </c>
      <c r="D79" s="12">
        <f t="shared" ref="D79:E79" si="5">sum(D65:D74)</f>
        <v>759.36</v>
      </c>
      <c r="E79" s="12">
        <f t="shared" si="5"/>
        <v>777.91</v>
      </c>
      <c r="F79" s="12">
        <f t="shared" ref="F79:I79" si="6">sum(F65:F77)</f>
        <v>966.3</v>
      </c>
      <c r="G79" s="12">
        <f t="shared" si="6"/>
        <v>1126.7</v>
      </c>
      <c r="H79" s="12">
        <f t="shared" si="6"/>
        <v>530.9</v>
      </c>
      <c r="I79" s="12">
        <f t="shared" si="6"/>
        <v>532</v>
      </c>
      <c r="J79" s="12">
        <f t="shared" ref="J79:M79" si="7">sum(J65:J78)</f>
        <v>699.49</v>
      </c>
      <c r="K79" s="12">
        <f t="shared" si="7"/>
        <v>660.3</v>
      </c>
      <c r="L79" s="12">
        <f t="shared" si="7"/>
        <v>605.93</v>
      </c>
      <c r="M79" s="12">
        <f t="shared" si="7"/>
        <v>678.11</v>
      </c>
    </row>
    <row r="82">
      <c r="A82" s="20" t="s">
        <v>143</v>
      </c>
      <c r="B82" s="36">
        <f>'2011'!H69+B60-B79</f>
        <v>1073.83</v>
      </c>
      <c r="C82" s="36">
        <f t="shared" ref="C82:M82" si="8">B82+C60-C79</f>
        <v>1231.63</v>
      </c>
      <c r="D82" s="36">
        <f t="shared" si="8"/>
        <v>1260.27</v>
      </c>
      <c r="E82" s="36">
        <f t="shared" si="8"/>
        <v>1124.36</v>
      </c>
      <c r="F82" s="36">
        <f t="shared" si="8"/>
        <v>798.06</v>
      </c>
      <c r="G82" s="21">
        <f t="shared" si="8"/>
        <v>396.36</v>
      </c>
      <c r="H82" s="21">
        <f t="shared" si="8"/>
        <v>555.46</v>
      </c>
      <c r="I82" s="21">
        <f t="shared" si="8"/>
        <v>680.46</v>
      </c>
      <c r="J82" s="21">
        <f t="shared" si="8"/>
        <v>705.62</v>
      </c>
      <c r="K82" s="21">
        <f t="shared" si="8"/>
        <v>1353.43</v>
      </c>
      <c r="L82" s="21">
        <f t="shared" si="8"/>
        <v>1367.5</v>
      </c>
      <c r="M82" s="21">
        <f t="shared" si="8"/>
        <v>1279.39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3" width="17.29"/>
  </cols>
  <sheetData>
    <row r="1">
      <c r="A1" s="22" t="s">
        <v>0</v>
      </c>
      <c r="B1" s="4" t="s">
        <v>187</v>
      </c>
      <c r="C1" s="4" t="s">
        <v>188</v>
      </c>
      <c r="D1" s="4" t="s">
        <v>189</v>
      </c>
      <c r="E1" s="4" t="s">
        <v>190</v>
      </c>
      <c r="F1" s="4" t="s">
        <v>191</v>
      </c>
      <c r="G1" s="4" t="s">
        <v>192</v>
      </c>
      <c r="H1" s="4" t="s">
        <v>193</v>
      </c>
      <c r="I1" s="4" t="s">
        <v>194</v>
      </c>
      <c r="J1" s="4" t="s">
        <v>195</v>
      </c>
      <c r="K1" s="4" t="s">
        <v>196</v>
      </c>
      <c r="L1" s="4" t="s">
        <v>197</v>
      </c>
      <c r="M1" s="4" t="s">
        <v>199</v>
      </c>
    </row>
    <row r="2">
      <c r="A2" s="8" t="s">
        <v>163</v>
      </c>
      <c r="B2" s="6"/>
      <c r="C2" s="6"/>
      <c r="D2" s="6"/>
      <c r="E2" s="6"/>
      <c r="F2" s="6"/>
      <c r="G2" s="6"/>
      <c r="H2" s="6"/>
      <c r="I2" s="6"/>
      <c r="J2" s="6"/>
      <c r="K2" s="4">
        <v>40.0</v>
      </c>
      <c r="L2" s="6"/>
      <c r="M2" s="6"/>
    </row>
    <row r="3">
      <c r="A3" s="8" t="s">
        <v>165</v>
      </c>
      <c r="B3" s="4">
        <v>50.0</v>
      </c>
      <c r="C3" s="4">
        <v>50.0</v>
      </c>
      <c r="D3" s="4">
        <v>50.0</v>
      </c>
      <c r="E3" s="4">
        <v>50.0</v>
      </c>
      <c r="F3" s="4">
        <v>50.0</v>
      </c>
      <c r="G3" s="4">
        <v>50.0</v>
      </c>
      <c r="H3" s="4">
        <v>50.0</v>
      </c>
      <c r="I3" s="4">
        <v>50.0</v>
      </c>
      <c r="J3" s="4">
        <v>50.0</v>
      </c>
      <c r="K3" s="4">
        <v>50.0</v>
      </c>
      <c r="L3" s="4">
        <v>50.0</v>
      </c>
      <c r="M3" s="4">
        <v>50.0</v>
      </c>
    </row>
    <row r="4">
      <c r="A4" s="8" t="s">
        <v>166</v>
      </c>
      <c r="B4" s="4">
        <v>50.0</v>
      </c>
      <c r="C4" s="4">
        <v>50.0</v>
      </c>
      <c r="D4" s="4">
        <v>50.0</v>
      </c>
      <c r="E4" s="4">
        <v>50.0</v>
      </c>
      <c r="F4" s="4">
        <v>50.0</v>
      </c>
      <c r="G4" s="4">
        <v>50.0</v>
      </c>
      <c r="H4" s="4">
        <v>50.0</v>
      </c>
      <c r="I4" s="4">
        <v>50.0</v>
      </c>
      <c r="J4" s="4">
        <v>50.0</v>
      </c>
      <c r="K4" s="4">
        <v>50.0</v>
      </c>
      <c r="L4" s="4">
        <v>50.0</v>
      </c>
      <c r="M4" s="4">
        <v>50.0</v>
      </c>
    </row>
    <row r="5">
      <c r="A5" s="8" t="s">
        <v>167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>
      <c r="A6" s="8" t="s">
        <v>168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>
      <c r="A7" s="8" t="s">
        <v>169</v>
      </c>
      <c r="B7" s="4">
        <v>50.0</v>
      </c>
      <c r="C7" s="4">
        <v>50.0</v>
      </c>
      <c r="D7" s="4">
        <v>50.0</v>
      </c>
      <c r="E7" s="4">
        <v>50.0</v>
      </c>
      <c r="F7" s="4">
        <v>350.0</v>
      </c>
      <c r="G7" s="4">
        <v>50.0</v>
      </c>
      <c r="H7" s="4">
        <v>50.0</v>
      </c>
      <c r="I7" s="4">
        <v>50.0</v>
      </c>
      <c r="J7" s="4">
        <v>50.0</v>
      </c>
      <c r="K7" s="4">
        <v>50.0</v>
      </c>
      <c r="L7" s="4">
        <v>50.0</v>
      </c>
      <c r="M7" s="4">
        <v>50.0</v>
      </c>
    </row>
    <row r="8">
      <c r="A8" s="8" t="s">
        <v>170</v>
      </c>
      <c r="B8" s="6"/>
      <c r="C8" s="6"/>
      <c r="D8" s="6"/>
      <c r="E8" s="6"/>
      <c r="F8" s="6"/>
      <c r="G8" s="4">
        <v>20.0</v>
      </c>
      <c r="H8" s="6"/>
      <c r="I8" s="6"/>
      <c r="J8" s="6"/>
      <c r="K8" s="6"/>
      <c r="L8" s="6"/>
      <c r="M8" s="6"/>
    </row>
    <row r="9">
      <c r="A9" s="8" t="s">
        <v>176</v>
      </c>
      <c r="B9" s="6"/>
      <c r="C9" s="4">
        <v>50.0</v>
      </c>
      <c r="D9" s="6"/>
      <c r="E9" s="6"/>
      <c r="F9" s="4">
        <v>50.0</v>
      </c>
      <c r="G9" s="4">
        <v>50.0</v>
      </c>
      <c r="H9" s="6"/>
      <c r="I9" s="6"/>
      <c r="J9" s="4">
        <v>50.0</v>
      </c>
      <c r="K9" s="4">
        <v>50.0</v>
      </c>
      <c r="L9" s="4">
        <v>50.0</v>
      </c>
      <c r="M9" s="4">
        <v>50.0</v>
      </c>
    </row>
    <row r="10">
      <c r="A10" s="8" t="s">
        <v>182</v>
      </c>
      <c r="B10" s="4">
        <v>40.0</v>
      </c>
      <c r="C10" s="6"/>
      <c r="D10" s="4">
        <v>50.0</v>
      </c>
      <c r="E10" s="6"/>
      <c r="F10" s="6"/>
      <c r="G10" s="6"/>
      <c r="H10" s="6"/>
      <c r="I10" s="6"/>
      <c r="J10" s="6"/>
      <c r="K10" s="6"/>
      <c r="L10" s="6"/>
      <c r="M10" s="6"/>
    </row>
    <row r="11">
      <c r="A11" s="8" t="s">
        <v>183</v>
      </c>
      <c r="B11" s="6"/>
      <c r="C11" s="6"/>
      <c r="D11" s="6"/>
      <c r="E11" s="6"/>
      <c r="F11" s="6"/>
      <c r="G11" s="4">
        <v>20.0</v>
      </c>
      <c r="H11" s="4">
        <v>100.0</v>
      </c>
      <c r="I11" s="6"/>
      <c r="J11" s="4">
        <v>100.0</v>
      </c>
      <c r="K11" s="6"/>
      <c r="L11" s="6"/>
      <c r="M11" s="6"/>
    </row>
    <row r="12">
      <c r="A12" s="8" t="s">
        <v>184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>
      <c r="A13" s="8" t="s">
        <v>185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A14" s="4" t="s">
        <v>186</v>
      </c>
      <c r="B14" s="6"/>
      <c r="C14" s="6"/>
      <c r="D14" s="6"/>
      <c r="E14" s="6"/>
      <c r="F14" s="6"/>
      <c r="G14" s="6"/>
      <c r="H14" s="6"/>
      <c r="I14" s="6"/>
      <c r="J14" s="6"/>
      <c r="K14" s="4">
        <v>20.0</v>
      </c>
      <c r="L14" s="6"/>
      <c r="M14" s="4">
        <v>60.0</v>
      </c>
    </row>
    <row r="15">
      <c r="A15" s="4" t="s">
        <v>198</v>
      </c>
      <c r="B15" s="4">
        <v>60.0</v>
      </c>
      <c r="C15" s="4">
        <v>30.0</v>
      </c>
      <c r="D15" s="4">
        <v>30.0</v>
      </c>
      <c r="E15" s="6"/>
      <c r="F15" s="4">
        <v>40.0</v>
      </c>
      <c r="G15" s="4">
        <v>30.0</v>
      </c>
      <c r="H15" s="6"/>
      <c r="I15" s="6"/>
      <c r="J15" s="4">
        <v>50.0</v>
      </c>
      <c r="K15" s="4">
        <v>30.0</v>
      </c>
      <c r="L15" s="6"/>
      <c r="M15" s="6"/>
    </row>
    <row r="16">
      <c r="A16" s="4" t="s">
        <v>200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>
      <c r="A17" s="4" t="s">
        <v>201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>
      <c r="A18" s="4" t="s">
        <v>202</v>
      </c>
      <c r="B18" s="6"/>
      <c r="C18" s="4">
        <v>100.0</v>
      </c>
      <c r="D18" s="6"/>
      <c r="E18" s="4">
        <v>100.0</v>
      </c>
      <c r="F18" s="4">
        <v>50.0</v>
      </c>
      <c r="G18" s="6"/>
      <c r="H18" s="6"/>
      <c r="I18" s="4">
        <v>50.0</v>
      </c>
      <c r="J18" s="4">
        <v>50.0</v>
      </c>
      <c r="K18" s="4">
        <v>50.0</v>
      </c>
      <c r="L18" s="4">
        <v>50.0</v>
      </c>
      <c r="M18" s="4">
        <v>50.0</v>
      </c>
    </row>
    <row r="19">
      <c r="A19" s="4" t="s">
        <v>96</v>
      </c>
      <c r="B19" s="6"/>
      <c r="C19" s="6"/>
      <c r="D19" s="6"/>
      <c r="E19" s="6"/>
      <c r="F19" s="4">
        <v>20.0</v>
      </c>
      <c r="G19" s="4">
        <v>20.0</v>
      </c>
      <c r="H19" s="4">
        <v>20.0</v>
      </c>
      <c r="I19" s="4">
        <v>20.0</v>
      </c>
      <c r="J19" s="4">
        <v>20.0</v>
      </c>
      <c r="K19" s="4">
        <v>20.0</v>
      </c>
      <c r="L19" s="4">
        <v>20.0</v>
      </c>
      <c r="M19" s="4">
        <v>20.0</v>
      </c>
    </row>
    <row r="20">
      <c r="A20" s="4" t="s">
        <v>203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>
      <c r="A21" s="4" t="s">
        <v>204</v>
      </c>
      <c r="B21" s="4">
        <v>40.0</v>
      </c>
      <c r="C21" s="4">
        <v>40.0</v>
      </c>
      <c r="D21" s="6"/>
      <c r="E21" s="4">
        <v>40.0</v>
      </c>
      <c r="F21" s="4">
        <v>50.0</v>
      </c>
      <c r="G21" s="4">
        <v>40.0</v>
      </c>
      <c r="H21" s="4">
        <v>40.0</v>
      </c>
      <c r="I21" s="6"/>
      <c r="J21" s="6"/>
      <c r="K21" s="6"/>
      <c r="L21" s="6"/>
      <c r="M21" s="6"/>
    </row>
    <row r="22">
      <c r="A22" s="4" t="s">
        <v>205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>
      <c r="A23" s="4" t="s">
        <v>207</v>
      </c>
      <c r="B23" s="4">
        <v>50.0</v>
      </c>
      <c r="C23" s="4">
        <v>50.0</v>
      </c>
      <c r="D23" s="4">
        <v>100.0</v>
      </c>
      <c r="E23" s="6"/>
      <c r="F23" s="4">
        <v>50.0</v>
      </c>
      <c r="G23" s="4">
        <v>50.0</v>
      </c>
      <c r="H23" s="4">
        <v>50.0</v>
      </c>
      <c r="I23" s="4">
        <v>50.0</v>
      </c>
      <c r="J23" s="4">
        <v>50.0</v>
      </c>
      <c r="K23" s="4">
        <v>50.0</v>
      </c>
      <c r="L23" s="4">
        <v>50.0</v>
      </c>
      <c r="M23" s="4">
        <v>50.0</v>
      </c>
    </row>
    <row r="24">
      <c r="A24" s="4" t="s">
        <v>209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A25" s="4" t="s">
        <v>221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>
      <c r="A26" s="4" t="s">
        <v>214</v>
      </c>
      <c r="B26" s="6"/>
      <c r="C26" s="6"/>
      <c r="D26" s="4">
        <v>20.0</v>
      </c>
      <c r="E26" s="6"/>
      <c r="F26" s="4">
        <v>30.0</v>
      </c>
      <c r="G26" s="6"/>
      <c r="H26" s="6"/>
      <c r="I26" s="6"/>
      <c r="J26" s="6"/>
      <c r="K26" s="6"/>
      <c r="L26" s="6"/>
      <c r="M26" s="6"/>
    </row>
    <row r="27">
      <c r="A27" s="4" t="s">
        <v>57</v>
      </c>
      <c r="B27" s="4">
        <v>50.0</v>
      </c>
      <c r="C27" s="4">
        <v>50.0</v>
      </c>
      <c r="D27" s="4">
        <v>50.0</v>
      </c>
      <c r="E27" s="4">
        <v>50.0</v>
      </c>
      <c r="F27" s="4">
        <v>50.0</v>
      </c>
      <c r="G27" s="6"/>
      <c r="H27" s="6"/>
      <c r="I27" s="6"/>
      <c r="J27" s="6"/>
      <c r="K27" s="4">
        <v>40.0</v>
      </c>
      <c r="L27" s="6"/>
      <c r="M27" s="6"/>
    </row>
    <row r="28">
      <c r="A28" s="4" t="s">
        <v>217</v>
      </c>
      <c r="B28" s="6"/>
      <c r="C28" s="6"/>
      <c r="D28" s="4">
        <v>10.0</v>
      </c>
      <c r="E28" s="6"/>
      <c r="F28" s="6"/>
      <c r="G28" s="4">
        <v>10.0</v>
      </c>
      <c r="H28" s="6"/>
      <c r="I28" s="6"/>
      <c r="J28" s="6"/>
      <c r="K28" s="6"/>
      <c r="L28" s="6"/>
      <c r="M28" s="6"/>
    </row>
    <row r="29">
      <c r="A29" s="4" t="s">
        <v>224</v>
      </c>
      <c r="B29" s="6"/>
      <c r="C29" s="6"/>
      <c r="D29" s="6"/>
      <c r="E29" s="6"/>
      <c r="F29" s="6"/>
      <c r="G29" s="6"/>
      <c r="H29" s="6"/>
      <c r="I29" s="4">
        <v>10.0</v>
      </c>
      <c r="J29" s="6"/>
      <c r="K29" s="6"/>
      <c r="L29" s="6"/>
      <c r="M29" s="6"/>
    </row>
    <row r="30">
      <c r="A30" s="4" t="s">
        <v>63</v>
      </c>
      <c r="B30" s="6"/>
      <c r="C30" s="6"/>
      <c r="D30" s="4">
        <v>10.0</v>
      </c>
      <c r="E30" s="4">
        <v>10.0</v>
      </c>
      <c r="F30" s="6"/>
      <c r="G30" s="4">
        <v>10.0</v>
      </c>
      <c r="H30" s="6"/>
      <c r="I30" s="6"/>
      <c r="J30" s="6"/>
      <c r="K30" s="4">
        <v>10.0</v>
      </c>
      <c r="L30" s="6"/>
      <c r="M30" s="6"/>
    </row>
    <row r="31">
      <c r="A31" s="4" t="s">
        <v>229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>
      <c r="A32" s="4" t="s">
        <v>62</v>
      </c>
      <c r="B32" s="6"/>
      <c r="C32" s="4">
        <v>50.0</v>
      </c>
      <c r="D32" s="6"/>
      <c r="E32" s="4">
        <v>50.0</v>
      </c>
      <c r="F32" s="6"/>
      <c r="G32" s="7">
        <f>700-270</f>
        <v>430</v>
      </c>
      <c r="H32" s="6"/>
      <c r="I32" s="6"/>
      <c r="J32" s="6"/>
      <c r="K32" s="6"/>
      <c r="L32" s="6"/>
      <c r="M32" s="6"/>
    </row>
    <row r="33">
      <c r="A33" s="4" t="s">
        <v>105</v>
      </c>
      <c r="B33" s="6"/>
      <c r="C33" s="6"/>
      <c r="D33" s="6"/>
      <c r="E33" s="6"/>
      <c r="F33" s="4">
        <v>20.0</v>
      </c>
      <c r="G33" s="6"/>
      <c r="H33" s="6"/>
      <c r="I33" s="6"/>
      <c r="J33" s="4">
        <v>20.0</v>
      </c>
      <c r="K33" s="6"/>
      <c r="L33" s="6"/>
      <c r="M33" s="6"/>
    </row>
    <row r="34">
      <c r="A34" s="4" t="s">
        <v>230</v>
      </c>
      <c r="B34" s="6"/>
      <c r="C34" s="6"/>
      <c r="D34" s="6"/>
      <c r="E34" s="6"/>
      <c r="F34" s="6"/>
      <c r="G34" s="6"/>
      <c r="H34" s="4">
        <v>40.0</v>
      </c>
      <c r="I34" s="4">
        <v>40.0</v>
      </c>
      <c r="J34" s="4">
        <v>40.0</v>
      </c>
      <c r="K34" s="6"/>
      <c r="L34" s="6"/>
      <c r="M34" s="6"/>
    </row>
    <row r="35">
      <c r="A35" s="4" t="s">
        <v>231</v>
      </c>
      <c r="B35" s="6"/>
      <c r="C35" s="4">
        <v>20.0</v>
      </c>
      <c r="D35" s="6"/>
      <c r="E35" s="4">
        <v>20.0</v>
      </c>
      <c r="F35" s="4">
        <v>20.0</v>
      </c>
      <c r="G35" s="4">
        <v>20.0</v>
      </c>
      <c r="H35" s="4">
        <v>50.0</v>
      </c>
      <c r="I35" s="4">
        <v>30.0</v>
      </c>
      <c r="J35" s="4">
        <v>50.0</v>
      </c>
      <c r="K35" s="4">
        <v>50.0</v>
      </c>
      <c r="L35" s="6"/>
      <c r="M35" s="6"/>
    </row>
    <row r="36">
      <c r="A36" s="4" t="s">
        <v>232</v>
      </c>
      <c r="B36" s="6"/>
      <c r="C36" s="6"/>
      <c r="D36" s="4">
        <v>30.0</v>
      </c>
      <c r="E36" s="6"/>
      <c r="F36" s="4">
        <v>40.0</v>
      </c>
      <c r="G36" s="6"/>
      <c r="H36" s="6"/>
      <c r="I36" s="6"/>
      <c r="J36" s="6"/>
      <c r="K36" s="6"/>
      <c r="L36" s="6"/>
      <c r="M36" s="6"/>
    </row>
    <row r="37">
      <c r="A37" s="4" t="s">
        <v>235</v>
      </c>
      <c r="B37" s="4">
        <v>50.0</v>
      </c>
      <c r="C37" s="4">
        <v>100.0</v>
      </c>
      <c r="D37" s="6"/>
      <c r="E37" s="4">
        <v>50.0</v>
      </c>
      <c r="F37" s="4">
        <v>50.0</v>
      </c>
      <c r="G37" s="6"/>
      <c r="H37" s="4">
        <v>50.0</v>
      </c>
      <c r="I37" s="6"/>
      <c r="J37" s="6"/>
      <c r="K37" s="4">
        <v>100.0</v>
      </c>
      <c r="L37" s="4">
        <v>50.0</v>
      </c>
      <c r="M37" s="6"/>
    </row>
    <row r="38">
      <c r="A38" s="4" t="s">
        <v>74</v>
      </c>
      <c r="B38" s="4">
        <v>50.0</v>
      </c>
      <c r="C38" s="6"/>
      <c r="D38" s="6"/>
      <c r="E38" s="4">
        <v>50.0</v>
      </c>
      <c r="F38" s="4">
        <v>50.0</v>
      </c>
      <c r="G38" s="6"/>
      <c r="H38" s="4">
        <v>50.0</v>
      </c>
      <c r="I38" s="6"/>
      <c r="J38" s="6"/>
      <c r="K38" s="4">
        <v>100.0</v>
      </c>
      <c r="L38" s="4">
        <v>50.0</v>
      </c>
      <c r="M38" s="6"/>
    </row>
    <row r="39">
      <c r="A39" s="4" t="s">
        <v>236</v>
      </c>
      <c r="B39" s="6"/>
      <c r="C39" s="6"/>
      <c r="D39" s="6"/>
      <c r="E39" s="6"/>
      <c r="F39" s="6"/>
      <c r="G39" s="6"/>
      <c r="H39" s="6"/>
      <c r="I39" s="6"/>
      <c r="J39" s="6"/>
      <c r="K39" s="4">
        <v>40.0</v>
      </c>
      <c r="L39" s="6"/>
      <c r="M39" s="6"/>
    </row>
    <row r="40">
      <c r="A40" s="4" t="s">
        <v>237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>
      <c r="A41" s="4" t="s">
        <v>238</v>
      </c>
      <c r="B41" s="6"/>
      <c r="C41" s="4">
        <v>50.0</v>
      </c>
      <c r="D41" s="4">
        <v>50.0</v>
      </c>
      <c r="E41" s="6"/>
      <c r="F41" s="6"/>
      <c r="G41" s="6"/>
      <c r="H41" s="6"/>
      <c r="I41" s="6"/>
      <c r="J41" s="6"/>
      <c r="K41" s="6"/>
      <c r="L41" s="6"/>
      <c r="M41" s="6"/>
    </row>
    <row r="42">
      <c r="A42" s="4" t="s">
        <v>77</v>
      </c>
      <c r="B42" s="4">
        <v>20.0</v>
      </c>
      <c r="C42" s="4">
        <v>20.0</v>
      </c>
      <c r="D42" s="6"/>
      <c r="E42" s="4">
        <v>20.0</v>
      </c>
      <c r="F42" s="4">
        <v>20.0</v>
      </c>
      <c r="G42" s="6"/>
      <c r="H42" s="4">
        <v>20.0</v>
      </c>
      <c r="I42" s="6"/>
      <c r="J42" s="4">
        <v>40.0</v>
      </c>
      <c r="K42" s="4">
        <v>20.0</v>
      </c>
      <c r="L42" s="4">
        <v>30.0</v>
      </c>
      <c r="M42" s="4">
        <v>22.0</v>
      </c>
    </row>
    <row r="43">
      <c r="A43" s="4" t="s">
        <v>112</v>
      </c>
      <c r="B43" s="6"/>
      <c r="C43" s="4">
        <v>50.0</v>
      </c>
      <c r="D43" s="4">
        <v>50.0</v>
      </c>
      <c r="E43" s="6"/>
      <c r="F43" s="6"/>
      <c r="G43" s="6"/>
      <c r="H43" s="7">
        <f>50+100</f>
        <v>150</v>
      </c>
      <c r="I43" s="6"/>
      <c r="J43" s="4">
        <v>100.0</v>
      </c>
      <c r="K43" s="6"/>
      <c r="L43" s="6"/>
      <c r="M43" s="6"/>
    </row>
    <row r="44">
      <c r="A44" s="4" t="s">
        <v>239</v>
      </c>
      <c r="B44" s="6"/>
      <c r="C44" s="4">
        <v>30.0</v>
      </c>
      <c r="D44" s="6"/>
      <c r="E44" s="6"/>
      <c r="F44" s="6"/>
      <c r="G44" s="6"/>
      <c r="H44" s="6"/>
      <c r="I44" s="6"/>
      <c r="J44" s="6"/>
      <c r="K44" s="6"/>
      <c r="L44" s="6"/>
      <c r="M44" s="6"/>
    </row>
    <row r="45">
      <c r="A45" s="4" t="s">
        <v>240</v>
      </c>
      <c r="B45" s="6"/>
      <c r="C45" s="6"/>
      <c r="D45" s="4">
        <v>50.0</v>
      </c>
      <c r="E45" s="6"/>
      <c r="F45" s="6"/>
      <c r="G45" s="6"/>
      <c r="H45" s="4">
        <v>20.0</v>
      </c>
      <c r="I45" s="6"/>
      <c r="J45" s="6"/>
      <c r="K45" s="6"/>
      <c r="L45" s="6"/>
      <c r="M45" s="6"/>
    </row>
    <row r="46">
      <c r="A46" s="4" t="s">
        <v>241</v>
      </c>
      <c r="B46" s="6"/>
      <c r="C46" s="6"/>
      <c r="D46" s="6"/>
      <c r="E46" s="4">
        <v>30.0</v>
      </c>
      <c r="F46" s="6"/>
      <c r="G46" s="6"/>
      <c r="H46" s="6"/>
      <c r="I46" s="6"/>
      <c r="J46" s="6"/>
      <c r="K46" s="6"/>
      <c r="L46" s="6"/>
      <c r="M46" s="6"/>
    </row>
    <row r="47">
      <c r="A47" s="4" t="s">
        <v>242</v>
      </c>
      <c r="B47" s="6"/>
      <c r="C47" s="6"/>
      <c r="D47" s="6"/>
      <c r="E47" s="6"/>
      <c r="F47" s="4">
        <v>10.0</v>
      </c>
      <c r="G47" s="6"/>
      <c r="H47" s="6"/>
      <c r="I47" s="6"/>
      <c r="J47" s="6"/>
      <c r="K47" s="6"/>
      <c r="L47" s="6"/>
      <c r="M47" s="6"/>
    </row>
    <row r="48">
      <c r="A48" s="4" t="s">
        <v>101</v>
      </c>
      <c r="B48" s="6"/>
      <c r="C48" s="6"/>
      <c r="D48" s="6"/>
      <c r="E48" s="6"/>
      <c r="F48" s="4">
        <v>150.0</v>
      </c>
      <c r="G48" s="6"/>
      <c r="H48" s="4">
        <v>70.0</v>
      </c>
      <c r="I48" s="6"/>
      <c r="J48" s="4">
        <v>100.0</v>
      </c>
      <c r="K48" s="4">
        <v>50.0</v>
      </c>
      <c r="L48" s="6"/>
      <c r="M48" s="6"/>
    </row>
    <row r="49">
      <c r="A49" s="4" t="s">
        <v>243</v>
      </c>
      <c r="B49" s="6"/>
      <c r="C49" s="6"/>
      <c r="D49" s="6"/>
      <c r="E49" s="6"/>
      <c r="F49" s="6"/>
      <c r="G49" s="4">
        <v>20.0</v>
      </c>
      <c r="H49" s="6"/>
      <c r="I49" s="6"/>
      <c r="J49" s="6"/>
      <c r="K49" s="6"/>
      <c r="L49" s="6"/>
      <c r="M49" s="6"/>
    </row>
    <row r="50">
      <c r="A50" s="4" t="s">
        <v>88</v>
      </c>
      <c r="B50" s="6"/>
      <c r="C50" s="6"/>
      <c r="D50" s="6"/>
      <c r="E50" s="6"/>
      <c r="F50" s="6"/>
      <c r="G50" s="4">
        <v>20.0</v>
      </c>
      <c r="H50" s="4">
        <v>20.0</v>
      </c>
      <c r="I50" s="6"/>
      <c r="J50" s="6"/>
      <c r="K50" s="4">
        <v>20.0</v>
      </c>
      <c r="L50" s="6"/>
      <c r="M50" s="6"/>
    </row>
    <row r="51">
      <c r="A51" s="4" t="s">
        <v>254</v>
      </c>
      <c r="B51" s="6"/>
      <c r="C51" s="6"/>
      <c r="D51" s="6"/>
      <c r="E51" s="6"/>
      <c r="F51" s="6"/>
      <c r="G51" s="6"/>
      <c r="H51" s="4">
        <v>20.0</v>
      </c>
      <c r="I51" s="6"/>
      <c r="J51" s="6"/>
      <c r="K51" s="6"/>
      <c r="L51" s="6"/>
      <c r="M51" s="6"/>
    </row>
    <row r="52">
      <c r="A52" s="4" t="s">
        <v>255</v>
      </c>
      <c r="B52" s="6"/>
      <c r="C52" s="6"/>
      <c r="D52" s="6"/>
      <c r="E52" s="6"/>
      <c r="F52" s="6"/>
      <c r="G52" s="6"/>
      <c r="H52" s="6"/>
      <c r="I52" s="6"/>
      <c r="J52" s="4">
        <v>20.0</v>
      </c>
      <c r="K52" s="6"/>
      <c r="L52" s="6"/>
      <c r="M52" s="6"/>
    </row>
    <row r="53">
      <c r="A53" s="4" t="s">
        <v>256</v>
      </c>
      <c r="B53" s="6"/>
      <c r="C53" s="6"/>
      <c r="D53" s="6"/>
      <c r="E53" s="6"/>
      <c r="F53" s="6"/>
      <c r="G53" s="6"/>
      <c r="H53" s="6"/>
      <c r="I53" s="6"/>
      <c r="J53" s="4">
        <v>40.0</v>
      </c>
      <c r="K53" s="6"/>
      <c r="L53" s="6"/>
      <c r="M53" s="6"/>
    </row>
    <row r="54">
      <c r="A54" s="4" t="s">
        <v>257</v>
      </c>
      <c r="B54" s="6"/>
      <c r="C54" s="6"/>
      <c r="D54" s="6"/>
      <c r="E54" s="6"/>
      <c r="F54" s="6"/>
      <c r="G54" s="6"/>
      <c r="H54" s="6"/>
      <c r="I54" s="6"/>
      <c r="J54" s="4">
        <v>20.0</v>
      </c>
      <c r="K54" s="4">
        <v>20.0</v>
      </c>
      <c r="L54" s="6"/>
      <c r="M54" s="6"/>
    </row>
    <row r="55">
      <c r="A55" s="4" t="s">
        <v>258</v>
      </c>
      <c r="B55" s="6"/>
      <c r="C55" s="6"/>
      <c r="D55" s="6"/>
      <c r="E55" s="6"/>
      <c r="F55" s="6"/>
      <c r="G55" s="6"/>
      <c r="H55" s="6"/>
      <c r="I55" s="6"/>
      <c r="J55" s="4">
        <v>20.0</v>
      </c>
      <c r="K55" s="4">
        <v>20.0</v>
      </c>
      <c r="L55" s="6"/>
      <c r="M55" s="6"/>
    </row>
    <row r="56">
      <c r="A56" s="4" t="s">
        <v>259</v>
      </c>
      <c r="B56" s="6"/>
      <c r="C56" s="6"/>
      <c r="D56" s="6"/>
      <c r="E56" s="6"/>
      <c r="F56" s="6"/>
      <c r="G56" s="6"/>
      <c r="H56" s="6"/>
      <c r="I56" s="6"/>
      <c r="J56" s="6"/>
      <c r="K56" s="4">
        <v>250.0</v>
      </c>
      <c r="L56" s="6"/>
      <c r="M56" s="6"/>
    </row>
    <row r="57">
      <c r="A57" s="4" t="s">
        <v>115</v>
      </c>
      <c r="B57" s="4">
        <v>38.38</v>
      </c>
      <c r="C57" s="6"/>
      <c r="D57" s="4">
        <v>60.0</v>
      </c>
      <c r="E57" s="6"/>
      <c r="F57" s="4">
        <v>83.25</v>
      </c>
      <c r="G57" s="7">
        <f>270+63.5</f>
        <v>333.5</v>
      </c>
      <c r="H57" s="7">
        <f>15+53.34</f>
        <v>68.34</v>
      </c>
      <c r="I57" s="4">
        <v>78.32</v>
      </c>
      <c r="J57" s="4">
        <v>33.45</v>
      </c>
      <c r="K57" s="6"/>
      <c r="L57" s="6"/>
      <c r="M57" s="4">
        <v>56.53</v>
      </c>
    </row>
    <row r="58">
      <c r="A58" s="14" t="s">
        <v>124</v>
      </c>
      <c r="B58" s="12">
        <f t="shared" ref="B58:M58" si="1">sum(B2:B57)</f>
        <v>548.38</v>
      </c>
      <c r="C58" s="12">
        <f t="shared" si="1"/>
        <v>790</v>
      </c>
      <c r="D58" s="12">
        <f t="shared" si="1"/>
        <v>660</v>
      </c>
      <c r="E58" s="12">
        <f t="shared" si="1"/>
        <v>570</v>
      </c>
      <c r="F58" s="12">
        <f t="shared" si="1"/>
        <v>1233.25</v>
      </c>
      <c r="G58" s="12">
        <f t="shared" si="1"/>
        <v>1223.5</v>
      </c>
      <c r="H58" s="12">
        <f t="shared" si="1"/>
        <v>918.34</v>
      </c>
      <c r="I58" s="12">
        <f t="shared" si="1"/>
        <v>428.32</v>
      </c>
      <c r="J58" s="12">
        <f t="shared" si="1"/>
        <v>953.45</v>
      </c>
      <c r="K58" s="12">
        <f t="shared" si="1"/>
        <v>1130</v>
      </c>
      <c r="L58" s="12">
        <f t="shared" si="1"/>
        <v>450</v>
      </c>
      <c r="M58" s="12">
        <f t="shared" si="1"/>
        <v>458.53</v>
      </c>
    </row>
    <row r="62">
      <c r="A62" s="16" t="s">
        <v>125</v>
      </c>
      <c r="B62" s="18" t="s">
        <v>187</v>
      </c>
      <c r="C62" s="18" t="s">
        <v>188</v>
      </c>
      <c r="D62" s="18" t="s">
        <v>189</v>
      </c>
      <c r="E62" s="18" t="s">
        <v>268</v>
      </c>
      <c r="F62" s="18" t="s">
        <v>191</v>
      </c>
      <c r="G62" s="18" t="s">
        <v>192</v>
      </c>
      <c r="H62" s="18" t="s">
        <v>193</v>
      </c>
      <c r="I62" s="18" t="s">
        <v>194</v>
      </c>
      <c r="J62" s="18" t="s">
        <v>195</v>
      </c>
      <c r="K62" s="18" t="s">
        <v>196</v>
      </c>
      <c r="L62" s="18" t="s">
        <v>197</v>
      </c>
      <c r="M62" s="18" t="s">
        <v>199</v>
      </c>
    </row>
    <row r="63">
      <c r="A63" s="18" t="s">
        <v>131</v>
      </c>
      <c r="B63" s="18">
        <v>500.0</v>
      </c>
      <c r="C63" s="18">
        <v>500.0</v>
      </c>
      <c r="D63" s="18">
        <v>500.0</v>
      </c>
      <c r="E63" s="18">
        <v>500.0</v>
      </c>
      <c r="F63" s="18">
        <v>500.0</v>
      </c>
      <c r="G63" s="18">
        <v>500.0</v>
      </c>
      <c r="H63" s="18">
        <v>500.0</v>
      </c>
      <c r="I63" s="18">
        <v>500.0</v>
      </c>
      <c r="J63" s="18">
        <v>500.0</v>
      </c>
      <c r="K63" s="18">
        <v>500.0</v>
      </c>
      <c r="L63" s="18">
        <v>500.0</v>
      </c>
      <c r="M63" s="18">
        <v>500.0</v>
      </c>
    </row>
    <row r="64">
      <c r="A64" s="18" t="s">
        <v>136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>
      <c r="A65" s="18" t="s">
        <v>135</v>
      </c>
      <c r="B65" s="19"/>
      <c r="C65" s="18">
        <v>30.0</v>
      </c>
      <c r="D65" s="18">
        <v>30.0</v>
      </c>
      <c r="E65" s="18">
        <v>30.0</v>
      </c>
      <c r="F65" s="18">
        <v>30.0</v>
      </c>
      <c r="G65" s="18">
        <v>32.0</v>
      </c>
      <c r="H65" s="18">
        <v>35.0</v>
      </c>
      <c r="I65" s="18">
        <v>35.0</v>
      </c>
      <c r="J65" s="18">
        <v>35.0</v>
      </c>
      <c r="K65" s="18">
        <v>35.0</v>
      </c>
      <c r="L65" s="18">
        <v>35.0</v>
      </c>
      <c r="M65" s="18">
        <v>35.0</v>
      </c>
    </row>
    <row r="66">
      <c r="A66" s="18" t="s">
        <v>266</v>
      </c>
      <c r="B66" s="19"/>
      <c r="C66" s="19"/>
      <c r="D66" s="19"/>
      <c r="E66" s="19"/>
      <c r="F66" s="18">
        <v>5.0</v>
      </c>
      <c r="G66" s="19"/>
      <c r="H66" s="19"/>
      <c r="I66" s="19"/>
      <c r="J66" s="19"/>
      <c r="K66" s="19"/>
      <c r="L66" s="19"/>
      <c r="M66" s="19"/>
    </row>
    <row r="67">
      <c r="A67" s="18" t="s">
        <v>267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</row>
    <row r="68">
      <c r="A68" s="18" t="s">
        <v>137</v>
      </c>
      <c r="B68" s="18">
        <v>160.0</v>
      </c>
      <c r="C68" s="32">
        <f>307.56+26.88</f>
        <v>334.44</v>
      </c>
      <c r="D68" s="32">
        <f>341.54+21.05</f>
        <v>362.59</v>
      </c>
      <c r="E68" s="32">
        <f>304.02+23.84</f>
        <v>327.86</v>
      </c>
      <c r="F68" s="32">
        <f>28.14+202.34</f>
        <v>230.48</v>
      </c>
      <c r="G68" s="32">
        <f>27.89+130.84</f>
        <v>158.73</v>
      </c>
      <c r="H68" s="18">
        <v>125.87</v>
      </c>
      <c r="I68" s="32">
        <f>162.95+18.36</f>
        <v>181.31</v>
      </c>
      <c r="J68" s="32">
        <f>10.92+115.02</f>
        <v>125.94</v>
      </c>
      <c r="K68" s="32">
        <f>52.47+81.34</f>
        <v>133.81</v>
      </c>
      <c r="L68" s="32">
        <f>92.45+22.32</f>
        <v>114.77</v>
      </c>
      <c r="M68" s="32">
        <f>108.71+19.9</f>
        <v>128.61</v>
      </c>
    </row>
    <row r="69">
      <c r="A69" s="18" t="s">
        <v>138</v>
      </c>
      <c r="B69" s="19"/>
      <c r="C69" s="19"/>
      <c r="D69" s="32">
        <f>2.39+9.55+0.6+64.12</f>
        <v>76.66</v>
      </c>
      <c r="E69" s="18">
        <v>2.39</v>
      </c>
      <c r="F69" s="32">
        <f>256.84-F68</f>
        <v>26.36</v>
      </c>
      <c r="G69" s="32">
        <f t="shared" ref="G69:H69" si="2">11.94+0.05</f>
        <v>11.99</v>
      </c>
      <c r="H69" s="32">
        <f t="shared" si="2"/>
        <v>11.99</v>
      </c>
      <c r="I69" s="32">
        <f>11.94</f>
        <v>11.94</v>
      </c>
      <c r="J69" s="18">
        <v>11.94</v>
      </c>
      <c r="K69" s="18">
        <v>11.94</v>
      </c>
      <c r="L69" s="18">
        <v>9.55</v>
      </c>
      <c r="M69" s="18">
        <v>7.16</v>
      </c>
    </row>
    <row r="70">
      <c r="A70" s="18" t="s">
        <v>285</v>
      </c>
      <c r="B70" s="19"/>
      <c r="C70" s="19"/>
      <c r="D70" s="19"/>
      <c r="E70" s="19"/>
      <c r="F70" s="19"/>
      <c r="G70" s="18">
        <v>700.0</v>
      </c>
      <c r="H70" s="19"/>
      <c r="I70" s="19"/>
      <c r="J70" s="19"/>
      <c r="K70" s="19"/>
      <c r="L70" s="19"/>
      <c r="M70" s="19"/>
    </row>
    <row r="71">
      <c r="A71" s="18" t="s">
        <v>139</v>
      </c>
      <c r="B71" s="19"/>
      <c r="C71" s="19"/>
      <c r="D71" s="19"/>
      <c r="E71" s="19"/>
      <c r="F71" s="18">
        <v>25.0</v>
      </c>
      <c r="G71" s="32">
        <f>23.2+21.76</f>
        <v>44.96</v>
      </c>
      <c r="H71" s="32">
        <f>21.06+24+20.9-9</f>
        <v>56.96</v>
      </c>
      <c r="I71" s="18">
        <v>21.0</v>
      </c>
      <c r="J71" s="32">
        <f>20+22.6</f>
        <v>42.6</v>
      </c>
      <c r="K71" s="19"/>
      <c r="L71" s="19"/>
      <c r="M71" s="19"/>
    </row>
    <row r="72">
      <c r="A72" s="14" t="s">
        <v>124</v>
      </c>
      <c r="B72" s="12">
        <f t="shared" ref="B72:M72" si="3">sum(B63:B71)</f>
        <v>660</v>
      </c>
      <c r="C72" s="12">
        <f t="shared" si="3"/>
        <v>864.44</v>
      </c>
      <c r="D72" s="12">
        <f t="shared" si="3"/>
        <v>969.25</v>
      </c>
      <c r="E72" s="12">
        <f t="shared" si="3"/>
        <v>860.25</v>
      </c>
      <c r="F72" s="12">
        <f t="shared" si="3"/>
        <v>816.84</v>
      </c>
      <c r="G72" s="12">
        <f t="shared" si="3"/>
        <v>1447.68</v>
      </c>
      <c r="H72" s="12">
        <f t="shared" si="3"/>
        <v>729.82</v>
      </c>
      <c r="I72" s="12">
        <f t="shared" si="3"/>
        <v>749.25</v>
      </c>
      <c r="J72" s="12">
        <f t="shared" si="3"/>
        <v>715.48</v>
      </c>
      <c r="K72" s="12">
        <f t="shared" si="3"/>
        <v>680.75</v>
      </c>
      <c r="L72" s="12">
        <f t="shared" si="3"/>
        <v>659.32</v>
      </c>
      <c r="M72" s="12">
        <f t="shared" si="3"/>
        <v>670.77</v>
      </c>
    </row>
    <row r="75">
      <c r="A75" s="20" t="s">
        <v>143</v>
      </c>
      <c r="B75" s="21">
        <f>'2012'!M82+B58-B72</f>
        <v>1167.77</v>
      </c>
      <c r="C75" s="21">
        <f t="shared" ref="C75:M75" si="4">B75+C58-C72</f>
        <v>1093.33</v>
      </c>
      <c r="D75" s="21">
        <f t="shared" si="4"/>
        <v>784.08</v>
      </c>
      <c r="E75" s="21">
        <f t="shared" si="4"/>
        <v>493.83</v>
      </c>
      <c r="F75" s="21">
        <f t="shared" si="4"/>
        <v>910.24</v>
      </c>
      <c r="G75" s="21">
        <f t="shared" si="4"/>
        <v>686.06</v>
      </c>
      <c r="H75" s="21">
        <f t="shared" si="4"/>
        <v>874.58</v>
      </c>
      <c r="I75" s="21">
        <f t="shared" si="4"/>
        <v>553.65</v>
      </c>
      <c r="J75" s="21">
        <f t="shared" si="4"/>
        <v>791.62</v>
      </c>
      <c r="K75" s="21">
        <f t="shared" si="4"/>
        <v>1240.87</v>
      </c>
      <c r="L75" s="21">
        <f t="shared" si="4"/>
        <v>1031.55</v>
      </c>
      <c r="M75" s="21">
        <f t="shared" si="4"/>
        <v>819.31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9.43"/>
    <col customWidth="1" min="2" max="13" width="17.29"/>
  </cols>
  <sheetData>
    <row r="1">
      <c r="A1" s="22" t="s">
        <v>0</v>
      </c>
      <c r="B1" s="4" t="s">
        <v>274</v>
      </c>
      <c r="C1" s="4" t="s">
        <v>275</v>
      </c>
      <c r="D1" s="4" t="s">
        <v>276</v>
      </c>
      <c r="E1" s="4" t="s">
        <v>277</v>
      </c>
      <c r="F1" s="4" t="s">
        <v>278</v>
      </c>
      <c r="G1" s="4" t="s">
        <v>279</v>
      </c>
      <c r="H1" s="4" t="s">
        <v>280</v>
      </c>
      <c r="I1" s="4" t="s">
        <v>281</v>
      </c>
      <c r="J1" s="4" t="s">
        <v>282</v>
      </c>
      <c r="K1" s="4" t="s">
        <v>164</v>
      </c>
      <c r="L1" s="4" t="s">
        <v>283</v>
      </c>
      <c r="M1" s="4" t="s">
        <v>284</v>
      </c>
    </row>
    <row r="2">
      <c r="A2" s="8" t="s">
        <v>163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>
      <c r="A3" s="8" t="s">
        <v>165</v>
      </c>
      <c r="B3" s="4">
        <v>50.0</v>
      </c>
      <c r="C3" s="4">
        <v>50.0</v>
      </c>
      <c r="D3" s="4">
        <v>50.0</v>
      </c>
      <c r="E3" s="4">
        <v>50.0</v>
      </c>
      <c r="F3" s="4">
        <v>50.0</v>
      </c>
      <c r="G3" s="4">
        <v>50.0</v>
      </c>
      <c r="H3" s="4">
        <v>50.0</v>
      </c>
      <c r="I3" s="4">
        <v>50.0</v>
      </c>
      <c r="J3" s="4">
        <v>50.0</v>
      </c>
      <c r="K3" s="4">
        <v>50.0</v>
      </c>
      <c r="L3" s="4">
        <v>50.0</v>
      </c>
      <c r="M3" s="4">
        <v>50.0</v>
      </c>
    </row>
    <row r="4">
      <c r="A4" s="8" t="s">
        <v>166</v>
      </c>
      <c r="B4" s="4">
        <v>50.0</v>
      </c>
      <c r="C4" s="4">
        <v>50.0</v>
      </c>
      <c r="D4" s="4">
        <v>50.0</v>
      </c>
      <c r="E4" s="4">
        <v>50.0</v>
      </c>
      <c r="F4" s="4">
        <v>50.0</v>
      </c>
      <c r="G4" s="4">
        <v>50.0</v>
      </c>
      <c r="H4" s="4">
        <v>50.0</v>
      </c>
      <c r="I4" s="4">
        <v>50.0</v>
      </c>
      <c r="J4" s="4">
        <v>50.0</v>
      </c>
      <c r="K4" s="4">
        <v>50.0</v>
      </c>
      <c r="L4" s="4">
        <v>50.0</v>
      </c>
      <c r="M4" s="4">
        <v>50.0</v>
      </c>
    </row>
    <row r="5">
      <c r="A5" s="8" t="s">
        <v>169</v>
      </c>
      <c r="B5" s="4">
        <v>50.0</v>
      </c>
      <c r="C5" s="4">
        <v>50.0</v>
      </c>
      <c r="D5" s="4">
        <v>50.0</v>
      </c>
      <c r="E5" s="4">
        <v>50.0</v>
      </c>
      <c r="F5" s="4">
        <v>50.0</v>
      </c>
      <c r="G5" s="4">
        <v>50.0</v>
      </c>
      <c r="H5" s="4">
        <v>50.0</v>
      </c>
      <c r="I5" s="4">
        <v>50.0</v>
      </c>
      <c r="J5" s="4">
        <v>50.0</v>
      </c>
      <c r="K5" s="4">
        <v>50.0</v>
      </c>
      <c r="L5" s="4">
        <v>50.0</v>
      </c>
      <c r="M5" s="4">
        <v>50.0</v>
      </c>
    </row>
    <row r="6">
      <c r="A6" s="8" t="s">
        <v>176</v>
      </c>
      <c r="B6" s="4">
        <v>50.0</v>
      </c>
      <c r="C6" s="6"/>
      <c r="D6" s="4">
        <v>50.0</v>
      </c>
      <c r="E6" s="4">
        <v>50.0</v>
      </c>
      <c r="F6" s="4">
        <v>50.0</v>
      </c>
      <c r="G6" s="4">
        <v>50.0</v>
      </c>
      <c r="H6" s="4">
        <v>50.0</v>
      </c>
      <c r="I6" s="4">
        <v>50.0</v>
      </c>
      <c r="J6" s="4">
        <v>55.0</v>
      </c>
      <c r="K6" s="4">
        <v>50.0</v>
      </c>
      <c r="L6" s="4">
        <v>50.0</v>
      </c>
      <c r="M6" s="4">
        <v>50.0</v>
      </c>
    </row>
    <row r="7">
      <c r="A7" s="8" t="s">
        <v>182</v>
      </c>
      <c r="B7" s="6"/>
      <c r="C7" s="6"/>
      <c r="D7" s="6"/>
      <c r="E7" s="6"/>
      <c r="F7" s="6"/>
      <c r="G7" s="6"/>
      <c r="H7" s="6"/>
      <c r="I7" s="4">
        <v>20.0</v>
      </c>
      <c r="J7" s="6"/>
      <c r="K7" s="6"/>
      <c r="L7" s="6"/>
      <c r="M7" s="6"/>
    </row>
    <row r="8">
      <c r="A8" s="4" t="s">
        <v>186</v>
      </c>
      <c r="B8" s="4">
        <v>20.0</v>
      </c>
      <c r="C8" s="6"/>
      <c r="D8" s="6"/>
      <c r="E8" s="6"/>
      <c r="F8" s="6"/>
      <c r="G8" s="4">
        <v>50.0</v>
      </c>
      <c r="H8" s="4">
        <v>20.0</v>
      </c>
      <c r="I8" s="6"/>
      <c r="J8" s="6"/>
      <c r="K8" s="6"/>
      <c r="L8" s="4">
        <v>100.0</v>
      </c>
      <c r="M8" s="6"/>
    </row>
    <row r="9">
      <c r="A9" s="4" t="s">
        <v>198</v>
      </c>
      <c r="B9" s="4">
        <v>30.0</v>
      </c>
      <c r="C9" s="4">
        <v>30.0</v>
      </c>
      <c r="D9" s="4">
        <v>42.79</v>
      </c>
      <c r="E9" s="4">
        <v>120.0</v>
      </c>
      <c r="F9" s="6"/>
      <c r="G9" s="6"/>
      <c r="H9" s="4">
        <v>30.0</v>
      </c>
      <c r="I9" s="6"/>
      <c r="J9" s="6"/>
      <c r="K9" s="4">
        <v>50.0</v>
      </c>
      <c r="L9" s="4">
        <v>20.0</v>
      </c>
      <c r="M9" s="4">
        <v>40.0</v>
      </c>
    </row>
    <row r="10">
      <c r="A10" s="4" t="s">
        <v>202</v>
      </c>
      <c r="B10" s="4">
        <v>50.0</v>
      </c>
      <c r="C10" s="4">
        <v>50.0</v>
      </c>
      <c r="D10" s="4">
        <v>50.0</v>
      </c>
      <c r="E10" s="4">
        <v>50.0</v>
      </c>
      <c r="F10" s="4">
        <v>50.0</v>
      </c>
      <c r="G10" s="4">
        <v>50.0</v>
      </c>
      <c r="H10" s="4">
        <v>50.0</v>
      </c>
      <c r="I10" s="4">
        <v>50.0</v>
      </c>
      <c r="J10" s="4">
        <v>50.0</v>
      </c>
      <c r="K10" s="4">
        <v>50.0</v>
      </c>
      <c r="L10" s="4">
        <v>50.0</v>
      </c>
      <c r="M10" s="4">
        <v>50.0</v>
      </c>
    </row>
    <row r="11">
      <c r="A11" s="4" t="s">
        <v>96</v>
      </c>
      <c r="B11" s="4">
        <v>20.0</v>
      </c>
      <c r="C11" s="4">
        <v>20.0</v>
      </c>
      <c r="D11" s="4">
        <v>20.0</v>
      </c>
      <c r="E11" s="4">
        <v>20.0</v>
      </c>
      <c r="F11" s="4">
        <v>20.0</v>
      </c>
      <c r="G11" s="4">
        <v>20.0</v>
      </c>
      <c r="H11" s="4">
        <v>20.0</v>
      </c>
      <c r="I11" s="6"/>
      <c r="J11" s="6"/>
      <c r="K11" s="6"/>
      <c r="L11" s="6"/>
      <c r="M11" s="6"/>
    </row>
    <row r="12">
      <c r="A12" s="4" t="s">
        <v>204</v>
      </c>
      <c r="B12" s="4">
        <v>50.0</v>
      </c>
      <c r="C12" s="6"/>
      <c r="D12" s="4">
        <v>50.0</v>
      </c>
      <c r="E12" s="6"/>
      <c r="F12" s="6"/>
      <c r="G12" s="4">
        <v>50.0</v>
      </c>
      <c r="H12" s="6"/>
      <c r="I12" s="6"/>
      <c r="J12" s="6"/>
      <c r="K12" s="6"/>
      <c r="L12" s="6"/>
      <c r="M12" s="6"/>
    </row>
    <row r="13">
      <c r="A13" s="4" t="s">
        <v>215</v>
      </c>
      <c r="B13" s="6"/>
      <c r="C13" s="6"/>
      <c r="D13" s="6"/>
      <c r="E13" s="6"/>
      <c r="F13" s="6"/>
      <c r="G13" s="6"/>
      <c r="H13" s="4">
        <v>20.0</v>
      </c>
      <c r="I13" s="6"/>
      <c r="J13" s="6"/>
      <c r="K13" s="6"/>
      <c r="L13" s="6"/>
      <c r="M13" s="6"/>
    </row>
    <row r="14">
      <c r="A14" s="4" t="s">
        <v>207</v>
      </c>
      <c r="B14" s="4">
        <v>50.0</v>
      </c>
      <c r="C14" s="6"/>
      <c r="D14" s="4">
        <v>50.0</v>
      </c>
      <c r="E14" s="4">
        <v>60.0</v>
      </c>
      <c r="F14" s="4">
        <v>100.0</v>
      </c>
      <c r="G14" s="6"/>
      <c r="H14" s="4">
        <v>60.0</v>
      </c>
      <c r="I14" s="6"/>
      <c r="J14" s="6"/>
      <c r="K14" s="6"/>
      <c r="L14" s="4">
        <v>100.0</v>
      </c>
      <c r="M14" s="6"/>
    </row>
    <row r="15">
      <c r="A15" s="4" t="s">
        <v>57</v>
      </c>
      <c r="B15" s="6"/>
      <c r="C15" s="6"/>
      <c r="D15" s="6"/>
      <c r="E15" s="6"/>
      <c r="F15" s="6"/>
      <c r="G15" s="6"/>
      <c r="H15" s="4">
        <v>20.0</v>
      </c>
      <c r="I15" s="6"/>
      <c r="J15" s="6"/>
      <c r="K15" s="4">
        <v>20.0</v>
      </c>
      <c r="L15" s="6"/>
      <c r="M15" s="6"/>
    </row>
    <row r="16">
      <c r="A16" s="4" t="s">
        <v>63</v>
      </c>
      <c r="B16" s="6"/>
      <c r="C16" s="6"/>
      <c r="D16" s="6"/>
      <c r="E16" s="6"/>
      <c r="F16" s="6"/>
      <c r="G16" s="6"/>
      <c r="H16" s="6"/>
      <c r="I16" s="4">
        <v>10.0</v>
      </c>
      <c r="J16" s="6"/>
      <c r="K16" s="6"/>
      <c r="L16" s="4">
        <v>20.0</v>
      </c>
      <c r="M16" s="6"/>
    </row>
    <row r="17">
      <c r="A17" s="4" t="s">
        <v>49</v>
      </c>
      <c r="B17" s="6"/>
      <c r="C17" s="6"/>
      <c r="D17" s="6"/>
      <c r="E17" s="6"/>
      <c r="F17" s="4">
        <v>20.0</v>
      </c>
      <c r="G17" s="6"/>
      <c r="H17" s="6"/>
      <c r="I17" s="6"/>
      <c r="J17" s="6"/>
      <c r="K17" s="6"/>
      <c r="L17" s="6"/>
      <c r="M17" s="6"/>
    </row>
    <row r="18">
      <c r="A18" s="4" t="s">
        <v>62</v>
      </c>
      <c r="B18" s="4">
        <v>50.0</v>
      </c>
      <c r="C18" s="6"/>
      <c r="D18" s="6"/>
      <c r="E18" s="4">
        <v>60.0</v>
      </c>
      <c r="F18" s="6"/>
      <c r="G18" s="4">
        <v>80.0</v>
      </c>
      <c r="H18" s="4">
        <v>50.0</v>
      </c>
      <c r="I18" s="6"/>
      <c r="J18" s="6"/>
      <c r="K18" s="6"/>
      <c r="L18" s="4">
        <v>50.0</v>
      </c>
      <c r="M18" s="6"/>
    </row>
    <row r="19">
      <c r="A19" s="4" t="s">
        <v>105</v>
      </c>
      <c r="B19" s="4">
        <v>20.0</v>
      </c>
      <c r="C19" s="6"/>
      <c r="D19" s="4">
        <v>20.0</v>
      </c>
      <c r="E19" s="6"/>
      <c r="F19" s="4">
        <v>20.0</v>
      </c>
      <c r="G19" s="6"/>
      <c r="H19" s="6"/>
      <c r="I19" s="4">
        <v>50.0</v>
      </c>
      <c r="J19" s="6"/>
      <c r="K19" s="4">
        <v>50.0</v>
      </c>
      <c r="L19" s="6"/>
      <c r="M19" s="6"/>
    </row>
    <row r="20">
      <c r="A20" s="4" t="s">
        <v>231</v>
      </c>
      <c r="B20" s="4">
        <v>50.0</v>
      </c>
      <c r="C20" s="6"/>
      <c r="D20" s="4">
        <v>40.0</v>
      </c>
      <c r="E20" s="4">
        <v>40.0</v>
      </c>
      <c r="F20" s="6"/>
      <c r="G20" s="4">
        <v>40.0</v>
      </c>
      <c r="H20" s="4">
        <v>30.0</v>
      </c>
      <c r="I20" s="4">
        <v>40.0</v>
      </c>
      <c r="J20" s="6"/>
      <c r="K20" s="4">
        <v>40.0</v>
      </c>
      <c r="L20" s="4">
        <v>30.0</v>
      </c>
      <c r="M20" s="4">
        <v>40.0</v>
      </c>
    </row>
    <row r="21">
      <c r="A21" s="4" t="s">
        <v>110</v>
      </c>
      <c r="B21" s="6"/>
      <c r="C21" s="6"/>
      <c r="D21" s="6"/>
      <c r="E21" s="6"/>
      <c r="F21" s="6"/>
      <c r="G21" s="4">
        <v>20.0</v>
      </c>
      <c r="H21" s="6"/>
      <c r="I21" s="6"/>
      <c r="J21" s="6"/>
      <c r="K21" s="4">
        <v>50.0</v>
      </c>
      <c r="L21" s="6"/>
      <c r="M21" s="4">
        <v>100.0</v>
      </c>
    </row>
    <row r="22">
      <c r="A22" s="4" t="s">
        <v>235</v>
      </c>
      <c r="B22" s="4">
        <v>50.0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>
      <c r="A23" s="4" t="s">
        <v>74</v>
      </c>
      <c r="B23" s="4">
        <v>50.0</v>
      </c>
      <c r="C23" s="6"/>
      <c r="D23" s="6"/>
      <c r="E23" s="4">
        <v>50.0</v>
      </c>
      <c r="F23" s="6"/>
      <c r="G23" s="6"/>
      <c r="H23" s="6"/>
      <c r="I23" s="6"/>
      <c r="J23" s="6"/>
      <c r="K23" s="6"/>
      <c r="L23" s="6"/>
      <c r="M23" s="6"/>
    </row>
    <row r="24">
      <c r="A24" s="4" t="s">
        <v>236</v>
      </c>
      <c r="B24" s="6"/>
      <c r="C24" s="4">
        <v>40.0</v>
      </c>
      <c r="D24" s="6"/>
      <c r="E24" s="6"/>
      <c r="F24" s="4">
        <v>50.0</v>
      </c>
      <c r="G24" s="4">
        <v>50.0</v>
      </c>
      <c r="H24" s="4">
        <v>20.0</v>
      </c>
      <c r="I24" s="4">
        <v>20.0</v>
      </c>
      <c r="J24" s="4">
        <v>20.0</v>
      </c>
      <c r="K24" s="4">
        <v>10.0</v>
      </c>
      <c r="L24" s="6"/>
      <c r="M24" s="6"/>
    </row>
    <row r="25">
      <c r="A25" s="4" t="s">
        <v>77</v>
      </c>
      <c r="B25" s="4">
        <v>20.0</v>
      </c>
      <c r="C25" s="4">
        <v>20.0</v>
      </c>
      <c r="D25" s="4">
        <v>20.0</v>
      </c>
      <c r="E25" s="4">
        <v>20.0</v>
      </c>
      <c r="F25" s="4">
        <v>20.0</v>
      </c>
      <c r="G25" s="4">
        <v>40.0</v>
      </c>
      <c r="H25" s="6"/>
      <c r="I25" s="4">
        <v>20.0</v>
      </c>
      <c r="J25" s="6"/>
      <c r="K25" s="4">
        <v>40.0</v>
      </c>
      <c r="L25" s="4">
        <v>20.0</v>
      </c>
      <c r="M25" s="4">
        <v>23.0</v>
      </c>
    </row>
    <row r="26">
      <c r="A26" s="4" t="s">
        <v>112</v>
      </c>
      <c r="B26" s="4">
        <v>50.0</v>
      </c>
      <c r="C26" s="6"/>
      <c r="D26" s="6"/>
      <c r="E26" s="4">
        <v>100.0</v>
      </c>
      <c r="F26" s="4">
        <v>50.0</v>
      </c>
      <c r="G26" s="4">
        <v>50.0</v>
      </c>
      <c r="H26" s="4">
        <v>50.0</v>
      </c>
      <c r="I26" s="4">
        <v>50.0</v>
      </c>
      <c r="J26" s="4">
        <v>50.0</v>
      </c>
      <c r="K26" s="4">
        <v>50.0</v>
      </c>
      <c r="L26" s="6"/>
      <c r="M26" s="6"/>
    </row>
    <row r="27">
      <c r="A27" s="4" t="s">
        <v>101</v>
      </c>
      <c r="B27" s="6"/>
      <c r="C27" s="4">
        <v>60.0</v>
      </c>
      <c r="D27" s="4">
        <v>70.0</v>
      </c>
      <c r="E27" s="4">
        <v>50.0</v>
      </c>
      <c r="F27" s="4">
        <v>50.0</v>
      </c>
      <c r="G27" s="4">
        <v>70.0</v>
      </c>
      <c r="H27" s="6"/>
      <c r="I27" s="6"/>
      <c r="J27" s="4">
        <v>50.0</v>
      </c>
      <c r="K27" s="4">
        <v>50.0</v>
      </c>
      <c r="L27" s="4">
        <v>50.0</v>
      </c>
      <c r="M27" s="4">
        <v>50.0</v>
      </c>
    </row>
    <row r="28">
      <c r="A28" s="4" t="s">
        <v>88</v>
      </c>
      <c r="B28" s="4">
        <v>20.0</v>
      </c>
      <c r="C28" s="6"/>
      <c r="D28" s="6"/>
      <c r="E28" s="4">
        <v>20.0</v>
      </c>
      <c r="F28" s="6"/>
      <c r="G28" s="6"/>
      <c r="H28" s="6"/>
      <c r="I28" s="6"/>
      <c r="J28" s="6"/>
      <c r="K28" s="6"/>
      <c r="L28" s="6"/>
      <c r="M28" s="6"/>
    </row>
    <row r="29">
      <c r="A29" s="4" t="s">
        <v>103</v>
      </c>
      <c r="B29" s="4">
        <v>20.0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>
      <c r="A30" s="4" t="s">
        <v>106</v>
      </c>
      <c r="B30" s="4">
        <v>20.0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>
      <c r="A31" s="4" t="s">
        <v>67</v>
      </c>
      <c r="B31" s="4">
        <v>20.0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>
      <c r="A32" s="4" t="s">
        <v>58</v>
      </c>
      <c r="B32" s="6"/>
      <c r="C32" s="4">
        <v>40.0</v>
      </c>
      <c r="D32" s="6"/>
      <c r="E32" s="6"/>
      <c r="F32" s="6"/>
      <c r="G32" s="6"/>
      <c r="H32" s="6"/>
      <c r="I32" s="6"/>
      <c r="J32" s="6"/>
      <c r="K32" s="6"/>
      <c r="L32" s="6"/>
      <c r="M32" s="6"/>
    </row>
    <row r="33">
      <c r="A33" s="4" t="s">
        <v>14</v>
      </c>
      <c r="B33" s="6"/>
      <c r="C33" s="6"/>
      <c r="D33" s="6"/>
      <c r="E33" s="6"/>
      <c r="F33" s="6"/>
      <c r="G33" s="6"/>
      <c r="H33" s="4">
        <v>30.0</v>
      </c>
      <c r="I33" s="6"/>
      <c r="J33" s="6"/>
      <c r="K33" s="6"/>
      <c r="L33" s="6"/>
      <c r="M33" s="6"/>
    </row>
    <row r="34">
      <c r="A34" s="4" t="s">
        <v>65</v>
      </c>
      <c r="B34" s="6"/>
      <c r="C34" s="6"/>
      <c r="D34" s="6"/>
      <c r="E34" s="6"/>
      <c r="F34" s="6"/>
      <c r="G34" s="6"/>
      <c r="H34" s="4">
        <v>20.0</v>
      </c>
      <c r="I34" s="6"/>
      <c r="J34" s="6"/>
      <c r="K34" s="6"/>
      <c r="L34" s="6"/>
      <c r="M34" s="6"/>
    </row>
    <row r="35">
      <c r="A35" s="4" t="s">
        <v>93</v>
      </c>
      <c r="B35" s="6"/>
      <c r="C35" s="6"/>
      <c r="D35" s="6"/>
      <c r="E35" s="6"/>
      <c r="F35" s="6"/>
      <c r="G35" s="6"/>
      <c r="H35" s="6"/>
      <c r="I35" s="4">
        <v>20.0</v>
      </c>
      <c r="J35" s="6"/>
      <c r="K35" s="6"/>
      <c r="L35" s="6"/>
      <c r="M35" s="6"/>
    </row>
    <row r="36">
      <c r="A36" s="4" t="s">
        <v>111</v>
      </c>
      <c r="B36" s="6"/>
      <c r="C36" s="6"/>
      <c r="D36" s="6"/>
      <c r="E36" s="6"/>
      <c r="F36" s="6"/>
      <c r="G36" s="6"/>
      <c r="H36" s="6"/>
      <c r="I36" s="4">
        <v>20.0</v>
      </c>
      <c r="J36" s="6"/>
      <c r="K36" s="4">
        <v>50.0</v>
      </c>
      <c r="L36" s="4">
        <v>50.0</v>
      </c>
      <c r="M36" s="4">
        <v>50.0</v>
      </c>
    </row>
    <row r="37">
      <c r="A37" s="4" t="s">
        <v>286</v>
      </c>
      <c r="B37" s="6"/>
      <c r="C37" s="6"/>
      <c r="D37" s="6"/>
      <c r="E37" s="6"/>
      <c r="F37" s="6"/>
      <c r="G37" s="6"/>
      <c r="H37" s="6"/>
      <c r="I37" s="4">
        <v>30.0</v>
      </c>
      <c r="J37" s="6"/>
      <c r="K37" s="6"/>
      <c r="L37" s="6"/>
      <c r="M37" s="6"/>
    </row>
    <row r="38">
      <c r="A38" s="4" t="s">
        <v>53</v>
      </c>
      <c r="B38" s="6"/>
      <c r="C38" s="6"/>
      <c r="D38" s="6"/>
      <c r="E38" s="6"/>
      <c r="F38" s="6"/>
      <c r="G38" s="6"/>
      <c r="H38" s="6"/>
      <c r="I38" s="4">
        <v>20.0</v>
      </c>
      <c r="J38" s="6"/>
      <c r="K38" s="6"/>
      <c r="L38" s="6"/>
      <c r="M38" s="6"/>
    </row>
    <row r="39">
      <c r="A39" s="4" t="s">
        <v>79</v>
      </c>
      <c r="B39" s="6"/>
      <c r="C39" s="6"/>
      <c r="D39" s="6"/>
      <c r="E39" s="6"/>
      <c r="F39" s="6"/>
      <c r="G39" s="6"/>
      <c r="H39" s="6"/>
      <c r="I39" s="4">
        <v>30.0</v>
      </c>
      <c r="J39" s="6"/>
      <c r="K39" s="6"/>
      <c r="L39" s="6"/>
      <c r="M39" s="6"/>
    </row>
    <row r="40">
      <c r="A40" s="4" t="s">
        <v>69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4">
        <v>20.0</v>
      </c>
    </row>
    <row r="41">
      <c r="A41" s="4" t="s">
        <v>90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4">
        <v>20.0</v>
      </c>
      <c r="M41" s="6"/>
    </row>
    <row r="42">
      <c r="A42" s="4" t="s">
        <v>99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4">
        <v>20.0</v>
      </c>
    </row>
    <row r="43">
      <c r="A43" s="4" t="s">
        <v>66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4">
        <v>20.0</v>
      </c>
    </row>
    <row r="44">
      <c r="A44" s="4" t="s">
        <v>54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4">
        <v>50.0</v>
      </c>
    </row>
    <row r="45">
      <c r="A45" s="4" t="s">
        <v>114</v>
      </c>
      <c r="B45" s="6"/>
      <c r="C45" s="6"/>
      <c r="D45" s="6"/>
      <c r="E45" s="6"/>
      <c r="F45" s="6"/>
      <c r="G45" s="6"/>
      <c r="H45" s="6"/>
      <c r="I45" s="6"/>
      <c r="J45" s="6"/>
      <c r="K45" s="4">
        <v>7.0</v>
      </c>
      <c r="L45" s="6"/>
      <c r="M45" s="4">
        <v>15.42</v>
      </c>
    </row>
    <row r="46">
      <c r="A46" s="4" t="s">
        <v>115</v>
      </c>
      <c r="B46" s="6"/>
      <c r="C46" s="6"/>
      <c r="D46" s="6"/>
      <c r="E46" s="4">
        <v>56.11</v>
      </c>
      <c r="F46" s="6"/>
      <c r="G46" s="6"/>
      <c r="H46" s="7">
        <f>97+67.41</f>
        <v>164.41</v>
      </c>
      <c r="I46" s="4">
        <v>90.94</v>
      </c>
      <c r="J46" s="6"/>
      <c r="K46" s="4">
        <v>20.5</v>
      </c>
      <c r="L46" s="7">
        <f>62+5+32.06</f>
        <v>99.06</v>
      </c>
      <c r="M46" s="4">
        <v>28.0</v>
      </c>
    </row>
    <row r="47">
      <c r="A47" s="14" t="s">
        <v>124</v>
      </c>
      <c r="B47" s="12">
        <f t="shared" ref="B47:M47" si="1">sum(B2:B46)</f>
        <v>790</v>
      </c>
      <c r="C47" s="12">
        <f t="shared" si="1"/>
        <v>410</v>
      </c>
      <c r="D47" s="12">
        <f t="shared" si="1"/>
        <v>562.79</v>
      </c>
      <c r="E47" s="12">
        <f t="shared" si="1"/>
        <v>846.11</v>
      </c>
      <c r="F47" s="12">
        <f t="shared" si="1"/>
        <v>580</v>
      </c>
      <c r="G47" s="12">
        <f t="shared" si="1"/>
        <v>720</v>
      </c>
      <c r="H47" s="12">
        <f t="shared" si="1"/>
        <v>784.41</v>
      </c>
      <c r="I47" s="12">
        <f t="shared" si="1"/>
        <v>670.94</v>
      </c>
      <c r="J47" s="12">
        <f t="shared" si="1"/>
        <v>375</v>
      </c>
      <c r="K47" s="12">
        <f t="shared" si="1"/>
        <v>687.5</v>
      </c>
      <c r="L47" s="12">
        <f t="shared" si="1"/>
        <v>809.06</v>
      </c>
      <c r="M47" s="12">
        <f t="shared" si="1"/>
        <v>706.42</v>
      </c>
    </row>
    <row r="48">
      <c r="M48" s="15"/>
    </row>
    <row r="49">
      <c r="M49" s="15"/>
    </row>
    <row r="50">
      <c r="M50" s="15"/>
    </row>
    <row r="51">
      <c r="A51" s="16" t="s">
        <v>125</v>
      </c>
      <c r="B51" s="18" t="s">
        <v>287</v>
      </c>
      <c r="C51" s="18" t="s">
        <v>275</v>
      </c>
      <c r="D51" s="18" t="s">
        <v>288</v>
      </c>
      <c r="E51" s="18" t="s">
        <v>289</v>
      </c>
      <c r="F51" s="18" t="s">
        <v>278</v>
      </c>
      <c r="G51" s="18" t="s">
        <v>279</v>
      </c>
      <c r="H51" s="18" t="s">
        <v>280</v>
      </c>
      <c r="I51" s="18" t="s">
        <v>290</v>
      </c>
      <c r="J51" s="18" t="s">
        <v>282</v>
      </c>
      <c r="K51" s="18" t="s">
        <v>164</v>
      </c>
      <c r="L51" s="18" t="s">
        <v>283</v>
      </c>
      <c r="M51" s="18" t="s">
        <v>284</v>
      </c>
    </row>
    <row r="52">
      <c r="A52" s="18" t="s">
        <v>131</v>
      </c>
      <c r="B52" s="18">
        <v>500.0</v>
      </c>
      <c r="C52" s="18">
        <v>500.0</v>
      </c>
      <c r="D52" s="18">
        <v>500.0</v>
      </c>
      <c r="E52" s="18">
        <v>500.0</v>
      </c>
      <c r="F52" s="18">
        <v>500.0</v>
      </c>
      <c r="G52" s="18">
        <v>500.0</v>
      </c>
      <c r="H52" s="18">
        <v>500.0</v>
      </c>
      <c r="I52" s="18">
        <v>500.0</v>
      </c>
      <c r="J52" s="18">
        <v>500.0</v>
      </c>
      <c r="K52" s="18">
        <v>500.0</v>
      </c>
      <c r="L52" s="18">
        <v>500.0</v>
      </c>
      <c r="M52" s="18">
        <v>500.0</v>
      </c>
    </row>
    <row r="53">
      <c r="A53" s="18" t="s">
        <v>136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>
      <c r="A54" s="18" t="s">
        <v>135</v>
      </c>
      <c r="B54" s="18">
        <v>35.0</v>
      </c>
      <c r="C54" s="18">
        <v>35.0</v>
      </c>
      <c r="D54" s="18">
        <v>35.0</v>
      </c>
      <c r="E54" s="18">
        <v>35.0</v>
      </c>
      <c r="F54" s="18">
        <v>35.0</v>
      </c>
      <c r="G54" s="18">
        <v>35.0</v>
      </c>
      <c r="H54" s="18">
        <v>35.0</v>
      </c>
      <c r="I54" s="18">
        <v>35.0</v>
      </c>
      <c r="J54" s="18">
        <v>35.0</v>
      </c>
      <c r="K54" s="18">
        <v>35.0</v>
      </c>
      <c r="L54" s="18">
        <v>35.0</v>
      </c>
      <c r="M54" s="18">
        <v>23.0</v>
      </c>
    </row>
    <row r="55">
      <c r="A55" s="18" t="s">
        <v>137</v>
      </c>
      <c r="B55" s="32">
        <f>352.89+23.71</f>
        <v>376.6</v>
      </c>
      <c r="C55" s="32">
        <f>18.43+272.65</f>
        <v>291.08</v>
      </c>
      <c r="D55" s="32">
        <f>14.84+207.54</f>
        <v>222.38</v>
      </c>
      <c r="E55" s="32">
        <f>95.51+11.72</f>
        <v>107.23</v>
      </c>
      <c r="F55" s="32">
        <f>72.29+10.3</f>
        <v>82.59</v>
      </c>
      <c r="G55" s="32">
        <f>9.34+51.95</f>
        <v>61.29</v>
      </c>
      <c r="H55" s="32">
        <f>52.32+8.4</f>
        <v>60.72</v>
      </c>
      <c r="I55" s="32">
        <f>8.74+91.85</f>
        <v>100.59</v>
      </c>
      <c r="J55" s="32">
        <f>107.06+7.49</f>
        <v>114.55</v>
      </c>
      <c r="K55" s="32">
        <f>14.22+55.91</f>
        <v>70.13</v>
      </c>
      <c r="L55" s="19"/>
      <c r="M55" s="32">
        <f>68.75+153.77+28.73+24.82</f>
        <v>276.07</v>
      </c>
    </row>
    <row r="56">
      <c r="A56" s="18" t="s">
        <v>138</v>
      </c>
      <c r="B56" s="18">
        <v>9.55</v>
      </c>
      <c r="C56" s="18">
        <v>9.55</v>
      </c>
      <c r="D56" s="32">
        <f>2.39</f>
        <v>2.39</v>
      </c>
      <c r="E56" s="32">
        <f>9.55</f>
        <v>9.55</v>
      </c>
      <c r="F56" s="19"/>
      <c r="G56" s="19"/>
      <c r="H56" s="18">
        <v>9.55</v>
      </c>
      <c r="I56" s="19"/>
      <c r="J56" s="18">
        <v>26.27</v>
      </c>
      <c r="K56" s="19"/>
      <c r="L56" s="18">
        <v>9.56</v>
      </c>
      <c r="M56" s="32">
        <f>19.11</f>
        <v>19.11</v>
      </c>
    </row>
    <row r="57">
      <c r="A57" s="18" t="s">
        <v>139</v>
      </c>
      <c r="B57" s="19"/>
      <c r="C57" s="19"/>
      <c r="D57" s="19"/>
      <c r="E57" s="19"/>
      <c r="F57" s="19"/>
      <c r="G57" s="19"/>
      <c r="H57" s="32">
        <f>45+3*22</f>
        <v>111</v>
      </c>
      <c r="I57" s="18">
        <v>50.0</v>
      </c>
      <c r="J57" s="19"/>
      <c r="K57" s="19"/>
      <c r="L57" s="32">
        <f>2*25+17</f>
        <v>67</v>
      </c>
      <c r="M57" s="32">
        <f>24</f>
        <v>24</v>
      </c>
    </row>
    <row r="58">
      <c r="A58" s="14" t="s">
        <v>124</v>
      </c>
      <c r="B58" s="12">
        <f t="shared" ref="B58:M58" si="2">sum(B52:B57)</f>
        <v>921.15</v>
      </c>
      <c r="C58" s="12">
        <f t="shared" si="2"/>
        <v>835.63</v>
      </c>
      <c r="D58" s="12">
        <f t="shared" si="2"/>
        <v>759.77</v>
      </c>
      <c r="E58" s="12">
        <f t="shared" si="2"/>
        <v>651.78</v>
      </c>
      <c r="F58" s="12">
        <f t="shared" si="2"/>
        <v>617.59</v>
      </c>
      <c r="G58" s="12">
        <f t="shared" si="2"/>
        <v>596.29</v>
      </c>
      <c r="H58" s="12">
        <f t="shared" si="2"/>
        <v>716.27</v>
      </c>
      <c r="I58" s="12">
        <f t="shared" si="2"/>
        <v>685.59</v>
      </c>
      <c r="J58" s="12">
        <f t="shared" si="2"/>
        <v>675.82</v>
      </c>
      <c r="K58" s="12">
        <f t="shared" si="2"/>
        <v>605.13</v>
      </c>
      <c r="L58" s="12">
        <f t="shared" si="2"/>
        <v>611.56</v>
      </c>
      <c r="M58" s="12">
        <f t="shared" si="2"/>
        <v>842.18</v>
      </c>
    </row>
    <row r="59">
      <c r="M59" s="15"/>
    </row>
    <row r="60">
      <c r="M60" s="15"/>
    </row>
    <row r="61">
      <c r="A61" s="20" t="s">
        <v>143</v>
      </c>
      <c r="B61" s="21">
        <f>'2013'!M75+B47-B58</f>
        <v>688.16</v>
      </c>
      <c r="C61" s="21">
        <f t="shared" ref="C61:M61" si="3">B61+C47-C58</f>
        <v>262.53</v>
      </c>
      <c r="D61" s="21">
        <f t="shared" si="3"/>
        <v>65.55</v>
      </c>
      <c r="E61" s="21">
        <f t="shared" si="3"/>
        <v>259.88</v>
      </c>
      <c r="F61" s="21">
        <f t="shared" si="3"/>
        <v>222.29</v>
      </c>
      <c r="G61" s="21">
        <f t="shared" si="3"/>
        <v>346</v>
      </c>
      <c r="H61" s="21">
        <f t="shared" si="3"/>
        <v>414.14</v>
      </c>
      <c r="I61" s="21">
        <f t="shared" si="3"/>
        <v>399.49</v>
      </c>
      <c r="J61" s="21">
        <f t="shared" si="3"/>
        <v>98.67</v>
      </c>
      <c r="K61" s="21">
        <f t="shared" si="3"/>
        <v>181.04</v>
      </c>
      <c r="L61" s="21">
        <f t="shared" si="3"/>
        <v>378.54</v>
      </c>
      <c r="M61" s="21">
        <f t="shared" si="3"/>
        <v>242.78</v>
      </c>
    </row>
    <row r="62">
      <c r="M62" s="15"/>
    </row>
    <row r="63">
      <c r="M63" s="15"/>
    </row>
    <row r="64">
      <c r="M64" s="15"/>
    </row>
    <row r="65">
      <c r="M65" s="15"/>
    </row>
    <row r="66">
      <c r="M66" s="15"/>
    </row>
    <row r="67">
      <c r="M67" s="15"/>
    </row>
    <row r="68">
      <c r="M68" s="15"/>
    </row>
    <row r="69">
      <c r="M69" s="15"/>
    </row>
    <row r="70">
      <c r="M70" s="15"/>
    </row>
    <row r="71">
      <c r="M71" s="15"/>
    </row>
    <row r="72">
      <c r="M72" s="15"/>
    </row>
    <row r="73">
      <c r="M73" s="15"/>
    </row>
    <row r="74">
      <c r="M74" s="15"/>
    </row>
    <row r="75">
      <c r="M75" s="15"/>
    </row>
    <row r="76">
      <c r="M76" s="15"/>
    </row>
    <row r="77">
      <c r="M77" s="15"/>
    </row>
    <row r="78">
      <c r="M78" s="15"/>
    </row>
    <row r="79">
      <c r="M79" s="15"/>
    </row>
    <row r="80">
      <c r="M80" s="15"/>
    </row>
    <row r="81">
      <c r="M81" s="15"/>
    </row>
    <row r="82">
      <c r="M82" s="15"/>
    </row>
    <row r="83">
      <c r="M83" s="15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9.14"/>
    <col customWidth="1" min="2" max="2" width="7.71"/>
    <col customWidth="1" min="3" max="3" width="6.29"/>
    <col customWidth="1" min="4" max="4" width="9.0"/>
    <col customWidth="1" min="5" max="5" width="10.14"/>
    <col customWidth="1" min="6" max="6" width="10.29"/>
    <col customWidth="1" min="7" max="7" width="10.0"/>
    <col customWidth="1" min="8" max="8" width="8.29"/>
    <col customWidth="1" min="9" max="9" width="7.57"/>
    <col customWidth="1" min="10" max="10" width="8.57"/>
    <col customWidth="1" min="11" max="11" width="8.0"/>
    <col customWidth="1" min="12" max="12" width="7.14"/>
    <col customWidth="1" min="13" max="13" width="7.57"/>
    <col customWidth="1" min="14" max="14" width="7.43"/>
    <col customWidth="1" min="15" max="16" width="9.43"/>
    <col customWidth="1" min="17" max="17" width="10.71"/>
    <col customWidth="1" min="18" max="25" width="13.14"/>
    <col customWidth="1" min="26" max="26" width="15.71"/>
    <col customWidth="1" min="27" max="40" width="13.14"/>
    <col customWidth="1" min="41" max="41" width="13.0"/>
    <col customWidth="1" min="42" max="42" width="13.14"/>
  </cols>
  <sheetData>
    <row r="1" ht="15.0" customHeight="1">
      <c r="A1" s="22" t="s">
        <v>0</v>
      </c>
      <c r="B1" s="8" t="s">
        <v>147</v>
      </c>
      <c r="C1" s="4" t="s">
        <v>151</v>
      </c>
      <c r="D1" s="4" t="s">
        <v>153</v>
      </c>
      <c r="E1" s="4" t="s">
        <v>155</v>
      </c>
      <c r="F1" s="4" t="s">
        <v>158</v>
      </c>
      <c r="G1" s="4" t="s">
        <v>160</v>
      </c>
      <c r="H1" s="4" t="s">
        <v>162</v>
      </c>
      <c r="I1" s="4" t="s">
        <v>144</v>
      </c>
      <c r="J1" s="4" t="s">
        <v>145</v>
      </c>
      <c r="K1" s="4" t="s">
        <v>146</v>
      </c>
      <c r="L1" s="4" t="s">
        <v>148</v>
      </c>
      <c r="M1" s="4" t="s">
        <v>149</v>
      </c>
      <c r="N1" s="4" t="s">
        <v>150</v>
      </c>
      <c r="O1" s="4" t="s">
        <v>152</v>
      </c>
      <c r="P1" s="4" t="s">
        <v>154</v>
      </c>
      <c r="Q1" s="4" t="s">
        <v>156</v>
      </c>
      <c r="R1" s="4" t="s">
        <v>157</v>
      </c>
      <c r="S1" s="4" t="s">
        <v>159</v>
      </c>
      <c r="T1" s="4" t="s">
        <v>161</v>
      </c>
      <c r="U1" s="4" t="s">
        <v>187</v>
      </c>
      <c r="V1" s="4" t="s">
        <v>188</v>
      </c>
      <c r="W1" s="4" t="s">
        <v>189</v>
      </c>
      <c r="X1" s="4" t="s">
        <v>190</v>
      </c>
      <c r="Y1" s="4" t="s">
        <v>191</v>
      </c>
      <c r="Z1" s="4" t="s">
        <v>192</v>
      </c>
      <c r="AA1" s="4" t="s">
        <v>193</v>
      </c>
      <c r="AB1" s="4" t="s">
        <v>194</v>
      </c>
      <c r="AC1" s="4" t="s">
        <v>195</v>
      </c>
      <c r="AD1" s="4" t="s">
        <v>196</v>
      </c>
      <c r="AE1" s="4" t="s">
        <v>197</v>
      </c>
      <c r="AF1" s="4" t="s">
        <v>199</v>
      </c>
      <c r="AG1" s="4" t="s">
        <v>274</v>
      </c>
      <c r="AH1" s="4" t="s">
        <v>275</v>
      </c>
      <c r="AI1" s="4" t="s">
        <v>276</v>
      </c>
      <c r="AJ1" s="4" t="s">
        <v>277</v>
      </c>
      <c r="AK1" s="4" t="s">
        <v>278</v>
      </c>
      <c r="AL1" s="4" t="s">
        <v>279</v>
      </c>
      <c r="AM1" s="4" t="s">
        <v>280</v>
      </c>
      <c r="AN1" s="4" t="s">
        <v>281</v>
      </c>
      <c r="AO1" s="4" t="s">
        <v>282</v>
      </c>
      <c r="AP1" s="4" t="s">
        <v>164</v>
      </c>
    </row>
    <row r="2" ht="15.0" customHeight="1">
      <c r="A2" s="8" t="s">
        <v>163</v>
      </c>
      <c r="B2" s="8">
        <v>20.0</v>
      </c>
      <c r="C2" s="6"/>
      <c r="D2" s="6"/>
      <c r="E2" s="4">
        <v>40.0</v>
      </c>
      <c r="F2" s="6"/>
      <c r="G2" s="6"/>
      <c r="H2" s="6"/>
      <c r="I2" s="4">
        <v>50.0</v>
      </c>
      <c r="J2" s="4">
        <v>50.0</v>
      </c>
      <c r="K2" s="6"/>
      <c r="L2" s="6"/>
      <c r="M2" s="6"/>
      <c r="N2" s="6"/>
      <c r="O2" s="6"/>
      <c r="P2" s="6"/>
      <c r="Q2" s="23"/>
      <c r="R2" s="23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4">
        <v>40.0</v>
      </c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ht="15.0" customHeight="1">
      <c r="A3" s="8" t="s">
        <v>165</v>
      </c>
      <c r="B3" s="8">
        <v>50.0</v>
      </c>
      <c r="C3" s="4">
        <v>50.0</v>
      </c>
      <c r="D3" s="4">
        <v>50.0</v>
      </c>
      <c r="E3" s="4">
        <v>50.0</v>
      </c>
      <c r="F3" s="4">
        <v>50.0</v>
      </c>
      <c r="G3" s="4">
        <v>50.0</v>
      </c>
      <c r="H3" s="4">
        <v>50.0</v>
      </c>
      <c r="I3" s="4">
        <v>50.0</v>
      </c>
      <c r="J3" s="4">
        <v>50.0</v>
      </c>
      <c r="K3" s="4">
        <v>50.0</v>
      </c>
      <c r="L3" s="4">
        <v>50.0</v>
      </c>
      <c r="M3" s="4">
        <v>50.0</v>
      </c>
      <c r="N3" s="4">
        <v>50.0</v>
      </c>
      <c r="O3" s="4">
        <v>50.0</v>
      </c>
      <c r="P3" s="4">
        <v>50.0</v>
      </c>
      <c r="Q3" s="4">
        <v>50.0</v>
      </c>
      <c r="R3" s="4">
        <v>50.0</v>
      </c>
      <c r="S3" s="4">
        <v>50.0</v>
      </c>
      <c r="T3" s="4">
        <v>50.0</v>
      </c>
      <c r="U3" s="4">
        <v>50.0</v>
      </c>
      <c r="V3" s="4">
        <v>50.0</v>
      </c>
      <c r="W3" s="4">
        <v>50.0</v>
      </c>
      <c r="X3" s="4">
        <v>50.0</v>
      </c>
      <c r="Y3" s="4">
        <v>50.0</v>
      </c>
      <c r="Z3" s="4">
        <v>50.0</v>
      </c>
      <c r="AA3" s="4">
        <v>50.0</v>
      </c>
      <c r="AB3" s="4">
        <v>50.0</v>
      </c>
      <c r="AC3" s="4">
        <v>50.0</v>
      </c>
      <c r="AD3" s="4">
        <v>50.0</v>
      </c>
      <c r="AE3" s="4">
        <v>50.0</v>
      </c>
      <c r="AF3" s="4">
        <v>50.0</v>
      </c>
      <c r="AG3" s="4">
        <v>50.0</v>
      </c>
      <c r="AH3" s="4">
        <v>50.0</v>
      </c>
      <c r="AI3" s="4">
        <v>50.0</v>
      </c>
      <c r="AJ3" s="4">
        <v>50.0</v>
      </c>
      <c r="AK3" s="4">
        <v>50.0</v>
      </c>
      <c r="AL3" s="4">
        <v>50.0</v>
      </c>
      <c r="AM3" s="4">
        <v>50.0</v>
      </c>
      <c r="AN3" s="4">
        <v>50.0</v>
      </c>
      <c r="AO3" s="4">
        <v>50.0</v>
      </c>
      <c r="AP3" s="4">
        <v>50.0</v>
      </c>
    </row>
    <row r="4" ht="15.0" customHeight="1">
      <c r="A4" s="8" t="s">
        <v>166</v>
      </c>
      <c r="B4" s="8">
        <v>50.0</v>
      </c>
      <c r="C4" s="4">
        <v>50.0</v>
      </c>
      <c r="D4" s="4">
        <v>50.0</v>
      </c>
      <c r="E4" s="4">
        <v>50.0</v>
      </c>
      <c r="F4" s="4">
        <v>50.0</v>
      </c>
      <c r="G4" s="4">
        <v>50.0</v>
      </c>
      <c r="H4" s="4">
        <v>50.0</v>
      </c>
      <c r="I4" s="4">
        <v>50.0</v>
      </c>
      <c r="J4" s="4">
        <v>50.0</v>
      </c>
      <c r="K4" s="4">
        <v>50.0</v>
      </c>
      <c r="L4" s="4">
        <v>50.0</v>
      </c>
      <c r="M4" s="4">
        <v>50.0</v>
      </c>
      <c r="N4" s="4">
        <v>50.0</v>
      </c>
      <c r="O4" s="4">
        <v>50.0</v>
      </c>
      <c r="P4" s="4">
        <v>50.0</v>
      </c>
      <c r="Q4" s="4">
        <v>50.0</v>
      </c>
      <c r="R4" s="4">
        <v>50.0</v>
      </c>
      <c r="S4" s="4">
        <v>50.0</v>
      </c>
      <c r="T4" s="4">
        <v>50.0</v>
      </c>
      <c r="U4" s="4">
        <v>50.0</v>
      </c>
      <c r="V4" s="4">
        <v>50.0</v>
      </c>
      <c r="W4" s="4">
        <v>50.0</v>
      </c>
      <c r="X4" s="4">
        <v>50.0</v>
      </c>
      <c r="Y4" s="4">
        <v>50.0</v>
      </c>
      <c r="Z4" s="4">
        <v>50.0</v>
      </c>
      <c r="AA4" s="4">
        <v>50.0</v>
      </c>
      <c r="AB4" s="4">
        <v>50.0</v>
      </c>
      <c r="AC4" s="4">
        <v>50.0</v>
      </c>
      <c r="AD4" s="4">
        <v>50.0</v>
      </c>
      <c r="AE4" s="4">
        <v>50.0</v>
      </c>
      <c r="AF4" s="4">
        <v>50.0</v>
      </c>
      <c r="AG4" s="4">
        <v>50.0</v>
      </c>
      <c r="AH4" s="4">
        <v>50.0</v>
      </c>
      <c r="AI4" s="4">
        <v>50.0</v>
      </c>
      <c r="AJ4" s="4">
        <v>50.0</v>
      </c>
      <c r="AK4" s="4">
        <v>50.0</v>
      </c>
      <c r="AL4" s="4">
        <v>50.0</v>
      </c>
      <c r="AM4" s="4">
        <v>50.0</v>
      </c>
      <c r="AN4" s="4">
        <v>50.0</v>
      </c>
      <c r="AO4" s="4">
        <v>50.0</v>
      </c>
      <c r="AP4" s="4">
        <v>50.0</v>
      </c>
    </row>
    <row r="5" ht="15.0" customHeight="1">
      <c r="A5" s="8" t="s">
        <v>167</v>
      </c>
      <c r="B5" s="8">
        <v>30.0</v>
      </c>
      <c r="C5" s="4">
        <v>30.0</v>
      </c>
      <c r="D5" s="4">
        <v>30.0</v>
      </c>
      <c r="E5" s="4">
        <v>30.0</v>
      </c>
      <c r="F5" s="4">
        <v>30.0</v>
      </c>
      <c r="G5" s="6"/>
      <c r="H5" s="6"/>
      <c r="I5" s="6"/>
      <c r="J5" s="6"/>
      <c r="K5" s="6"/>
      <c r="L5" s="6"/>
      <c r="M5" s="6"/>
      <c r="N5" s="4">
        <v>40.0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ht="15.0" customHeight="1">
      <c r="A6" s="8" t="s">
        <v>168</v>
      </c>
      <c r="B6" s="8">
        <v>50.0</v>
      </c>
      <c r="C6" s="4">
        <v>40.0</v>
      </c>
      <c r="D6" s="6"/>
      <c r="E6" s="4">
        <v>30.0</v>
      </c>
      <c r="F6" s="6"/>
      <c r="G6" s="4">
        <v>20.0</v>
      </c>
      <c r="H6" s="4">
        <v>30.0</v>
      </c>
      <c r="I6" s="4">
        <v>50.0</v>
      </c>
      <c r="J6" s="4">
        <v>30.0</v>
      </c>
      <c r="K6" s="4">
        <v>30.0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ht="15.0" customHeight="1">
      <c r="A7" s="8" t="s">
        <v>169</v>
      </c>
      <c r="B7" s="8">
        <v>50.0</v>
      </c>
      <c r="C7" s="4">
        <v>50.0</v>
      </c>
      <c r="D7" s="4">
        <v>50.0</v>
      </c>
      <c r="E7" s="4">
        <v>50.0</v>
      </c>
      <c r="F7" s="6"/>
      <c r="G7" s="4">
        <v>50.0</v>
      </c>
      <c r="H7" s="6"/>
      <c r="I7" s="6"/>
      <c r="J7" s="6"/>
      <c r="K7" s="6"/>
      <c r="L7" s="6"/>
      <c r="M7" s="4">
        <v>100.0</v>
      </c>
      <c r="N7" s="4">
        <v>50.0</v>
      </c>
      <c r="O7" s="4">
        <v>50.0</v>
      </c>
      <c r="P7" s="4">
        <v>50.0</v>
      </c>
      <c r="Q7" s="6"/>
      <c r="R7" s="4">
        <v>50.0</v>
      </c>
      <c r="S7" s="4">
        <v>50.0</v>
      </c>
      <c r="T7" s="4">
        <v>50.0</v>
      </c>
      <c r="U7" s="4">
        <v>50.0</v>
      </c>
      <c r="V7" s="4">
        <v>50.0</v>
      </c>
      <c r="W7" s="4">
        <v>50.0</v>
      </c>
      <c r="X7" s="4">
        <v>50.0</v>
      </c>
      <c r="Y7" s="4">
        <v>350.0</v>
      </c>
      <c r="Z7" s="4">
        <v>50.0</v>
      </c>
      <c r="AA7" s="4">
        <v>50.0</v>
      </c>
      <c r="AB7" s="4">
        <v>50.0</v>
      </c>
      <c r="AC7" s="4">
        <v>50.0</v>
      </c>
      <c r="AD7" s="4">
        <v>50.0</v>
      </c>
      <c r="AE7" s="4">
        <v>50.0</v>
      </c>
      <c r="AF7" s="4">
        <v>50.0</v>
      </c>
      <c r="AG7" s="4">
        <v>50.0</v>
      </c>
      <c r="AH7" s="4">
        <v>50.0</v>
      </c>
      <c r="AI7" s="4">
        <v>50.0</v>
      </c>
      <c r="AJ7" s="4">
        <v>50.0</v>
      </c>
      <c r="AK7" s="4">
        <v>50.0</v>
      </c>
      <c r="AL7" s="4">
        <v>50.0</v>
      </c>
      <c r="AM7" s="4">
        <v>50.0</v>
      </c>
      <c r="AN7" s="4">
        <v>50.0</v>
      </c>
      <c r="AO7" s="4">
        <v>50.0</v>
      </c>
      <c r="AP7" s="4">
        <v>50.0</v>
      </c>
    </row>
    <row r="8" ht="15.0" customHeight="1">
      <c r="A8" s="8" t="s">
        <v>170</v>
      </c>
      <c r="B8" s="8">
        <v>40.0</v>
      </c>
      <c r="C8" s="4">
        <v>30.0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4">
        <v>20.0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ht="15.0" customHeight="1">
      <c r="A9" s="8" t="s">
        <v>171</v>
      </c>
      <c r="B9" s="8">
        <v>50.0</v>
      </c>
      <c r="C9" s="4">
        <v>50.0</v>
      </c>
      <c r="D9" s="4">
        <v>50.0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ht="15.0" customHeight="1">
      <c r="A10" s="8" t="s">
        <v>172</v>
      </c>
      <c r="B10" s="8">
        <v>40.0</v>
      </c>
      <c r="C10" s="4">
        <v>20.0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ht="15.0" customHeight="1">
      <c r="A11" s="8" t="s">
        <v>173</v>
      </c>
      <c r="B11" s="8">
        <v>50.0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ht="15.0" customHeight="1">
      <c r="A12" s="8" t="s">
        <v>174</v>
      </c>
      <c r="B12" s="8">
        <v>40.0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ht="15.0" customHeight="1">
      <c r="A13" s="8" t="s">
        <v>175</v>
      </c>
      <c r="B13" s="8">
        <v>60.0</v>
      </c>
      <c r="C13" s="4">
        <v>60.0</v>
      </c>
      <c r="D13" s="4">
        <v>30.0</v>
      </c>
      <c r="E13" s="4">
        <v>30.0</v>
      </c>
      <c r="F13" s="4">
        <v>30.0</v>
      </c>
      <c r="G13" s="4">
        <v>30.0</v>
      </c>
      <c r="H13" s="4">
        <v>30.0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ht="15.0" customHeight="1">
      <c r="A14" s="8" t="s">
        <v>176</v>
      </c>
      <c r="B14" s="8">
        <v>40.0</v>
      </c>
      <c r="C14" s="4">
        <v>40.0</v>
      </c>
      <c r="D14" s="4">
        <v>40.0</v>
      </c>
      <c r="E14" s="4">
        <v>40.0</v>
      </c>
      <c r="F14" s="4">
        <v>40.0</v>
      </c>
      <c r="G14" s="6"/>
      <c r="H14" s="4">
        <v>40.0</v>
      </c>
      <c r="I14" s="4">
        <v>40.0</v>
      </c>
      <c r="J14" s="4">
        <v>40.0</v>
      </c>
      <c r="K14" s="4">
        <v>40.0</v>
      </c>
      <c r="L14" s="4">
        <v>40.0</v>
      </c>
      <c r="M14" s="4">
        <v>40.0</v>
      </c>
      <c r="N14" s="4">
        <v>50.0</v>
      </c>
      <c r="O14" s="4">
        <v>50.0</v>
      </c>
      <c r="P14" s="4">
        <v>50.0</v>
      </c>
      <c r="Q14" s="4">
        <v>50.0</v>
      </c>
      <c r="R14" s="4">
        <v>50.0</v>
      </c>
      <c r="S14" s="6"/>
      <c r="T14" s="4">
        <v>50.0</v>
      </c>
      <c r="U14" s="6"/>
      <c r="V14" s="4">
        <v>50.0</v>
      </c>
      <c r="W14" s="6"/>
      <c r="X14" s="6"/>
      <c r="Y14" s="4">
        <v>50.0</v>
      </c>
      <c r="Z14" s="4">
        <v>50.0</v>
      </c>
      <c r="AA14" s="6"/>
      <c r="AB14" s="6"/>
      <c r="AC14" s="4">
        <v>50.0</v>
      </c>
      <c r="AD14" s="4">
        <v>50.0</v>
      </c>
      <c r="AE14" s="4">
        <v>50.0</v>
      </c>
      <c r="AF14" s="4">
        <v>50.0</v>
      </c>
      <c r="AG14" s="4">
        <v>50.0</v>
      </c>
      <c r="AH14" s="6"/>
      <c r="AI14" s="4">
        <v>50.0</v>
      </c>
      <c r="AJ14" s="4">
        <v>50.0</v>
      </c>
      <c r="AK14" s="4">
        <v>50.0</v>
      </c>
      <c r="AL14" s="4">
        <v>50.0</v>
      </c>
      <c r="AM14" s="4">
        <v>50.0</v>
      </c>
      <c r="AN14" s="4">
        <v>50.0</v>
      </c>
      <c r="AO14" s="4">
        <v>55.0</v>
      </c>
      <c r="AP14" s="4">
        <v>50.0</v>
      </c>
    </row>
    <row r="15" ht="15.0" customHeight="1">
      <c r="A15" s="8" t="s">
        <v>177</v>
      </c>
      <c r="B15" s="8">
        <v>30.0</v>
      </c>
      <c r="C15" s="4">
        <v>30.0</v>
      </c>
      <c r="D15" s="4">
        <v>30.0</v>
      </c>
      <c r="E15" s="4">
        <v>30.0</v>
      </c>
      <c r="F15" s="4">
        <v>30.0</v>
      </c>
      <c r="G15" s="4">
        <v>20.0</v>
      </c>
      <c r="H15" s="6"/>
      <c r="I15" s="4">
        <v>20.0</v>
      </c>
      <c r="J15" s="6"/>
      <c r="K15" s="6"/>
      <c r="L15" s="6"/>
      <c r="M15" s="4">
        <v>20.0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ht="15.0" customHeight="1">
      <c r="A16" s="8" t="s">
        <v>178</v>
      </c>
      <c r="B16" s="8">
        <v>20.0</v>
      </c>
      <c r="C16" s="4">
        <v>20.0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ht="15.0" customHeight="1">
      <c r="A17" s="8" t="s">
        <v>179</v>
      </c>
      <c r="B17" s="8">
        <v>40.0</v>
      </c>
      <c r="C17" s="4">
        <v>30.0</v>
      </c>
      <c r="D17" s="4">
        <v>40.0</v>
      </c>
      <c r="E17" s="4">
        <v>30.0</v>
      </c>
      <c r="F17" s="4">
        <v>30.0</v>
      </c>
      <c r="G17" s="4">
        <v>50.0</v>
      </c>
      <c r="H17" s="4">
        <v>40.0</v>
      </c>
      <c r="I17" s="4">
        <v>40.0</v>
      </c>
      <c r="J17" s="4">
        <v>40.0</v>
      </c>
      <c r="K17" s="4">
        <v>20.0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ht="15.0" customHeight="1">
      <c r="A18" s="8" t="s">
        <v>180</v>
      </c>
      <c r="B18" s="8">
        <v>20.0</v>
      </c>
      <c r="C18" s="4">
        <v>20.0</v>
      </c>
      <c r="D18" s="4">
        <v>20.0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ht="15.0" customHeight="1">
      <c r="A19" s="8" t="s">
        <v>181</v>
      </c>
      <c r="B19" s="8">
        <v>20.0</v>
      </c>
      <c r="C19" s="4">
        <v>20.0</v>
      </c>
      <c r="D19" s="6"/>
      <c r="E19" s="6"/>
      <c r="F19" s="4">
        <v>20.0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ht="15.0" customHeight="1">
      <c r="A20" s="8" t="s">
        <v>182</v>
      </c>
      <c r="B20" s="8">
        <v>50.0</v>
      </c>
      <c r="C20" s="4">
        <v>40.0</v>
      </c>
      <c r="D20" s="4">
        <v>50.0</v>
      </c>
      <c r="E20" s="4">
        <v>50.0</v>
      </c>
      <c r="F20" s="4">
        <v>50.0</v>
      </c>
      <c r="G20" s="4">
        <v>50.0</v>
      </c>
      <c r="H20" s="4">
        <v>50.0</v>
      </c>
      <c r="I20" s="4">
        <v>50.0</v>
      </c>
      <c r="J20" s="4">
        <v>50.0</v>
      </c>
      <c r="K20" s="4">
        <v>50.0</v>
      </c>
      <c r="L20" s="4">
        <v>50.0</v>
      </c>
      <c r="M20" s="4">
        <v>50.0</v>
      </c>
      <c r="N20" s="4">
        <v>50.0</v>
      </c>
      <c r="O20" s="6"/>
      <c r="P20" s="4">
        <v>50.0</v>
      </c>
      <c r="Q20" s="4">
        <v>50.0</v>
      </c>
      <c r="R20" s="4">
        <v>50.0</v>
      </c>
      <c r="S20" s="6"/>
      <c r="T20" s="6"/>
      <c r="U20" s="4">
        <v>40.0</v>
      </c>
      <c r="V20" s="6"/>
      <c r="W20" s="4">
        <v>50.0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4">
        <v>20.0</v>
      </c>
      <c r="AO20" s="6"/>
      <c r="AP20" s="6"/>
    </row>
    <row r="21" ht="15.0" customHeight="1">
      <c r="A21" s="8" t="s">
        <v>183</v>
      </c>
      <c r="B21" s="8">
        <v>30.0</v>
      </c>
      <c r="C21" s="4">
        <v>30.0</v>
      </c>
      <c r="D21" s="6"/>
      <c r="E21" s="6"/>
      <c r="F21" s="6"/>
      <c r="G21" s="6"/>
      <c r="H21" s="6"/>
      <c r="I21" s="6"/>
      <c r="J21" s="6"/>
      <c r="K21" s="4">
        <v>100.0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4">
        <v>20.0</v>
      </c>
      <c r="AA21" s="4">
        <v>100.0</v>
      </c>
      <c r="AB21" s="6"/>
      <c r="AC21" s="4">
        <v>100.0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ht="15.0" customHeight="1">
      <c r="A22" s="8" t="s">
        <v>184</v>
      </c>
      <c r="B22" s="8">
        <v>30.0</v>
      </c>
      <c r="C22" s="4">
        <v>20.0</v>
      </c>
      <c r="D22" s="4">
        <v>40.0</v>
      </c>
      <c r="E22" s="4">
        <v>25.0</v>
      </c>
      <c r="F22" s="6"/>
      <c r="G22" s="6"/>
      <c r="H22" s="6"/>
      <c r="I22" s="6"/>
      <c r="J22" s="6"/>
      <c r="K22" s="4">
        <v>20.0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ht="15.0" customHeight="1">
      <c r="A23" s="8" t="s">
        <v>185</v>
      </c>
      <c r="B23" s="8">
        <v>200.0</v>
      </c>
      <c r="C23" s="4">
        <v>200.0</v>
      </c>
      <c r="D23" s="4">
        <v>200.0</v>
      </c>
      <c r="E23" s="4">
        <v>200.0</v>
      </c>
      <c r="F23" s="4">
        <v>200.0</v>
      </c>
      <c r="G23" s="4">
        <v>200.0</v>
      </c>
      <c r="H23" s="4">
        <v>200.0</v>
      </c>
      <c r="I23" s="4">
        <v>200.0</v>
      </c>
      <c r="J23" s="4">
        <v>200.0</v>
      </c>
      <c r="K23" s="4">
        <v>200.0</v>
      </c>
      <c r="L23" s="4">
        <v>200.0</v>
      </c>
      <c r="M23" s="4">
        <v>200.0</v>
      </c>
      <c r="N23" s="4">
        <v>200.0</v>
      </c>
      <c r="O23" s="4">
        <v>200.0</v>
      </c>
      <c r="P23" s="4">
        <v>200.0</v>
      </c>
      <c r="Q23" s="4">
        <v>200.0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ht="15.0" customHeight="1">
      <c r="A24" s="4" t="s">
        <v>186</v>
      </c>
      <c r="B24" s="24"/>
      <c r="C24" s="4">
        <v>30.0</v>
      </c>
      <c r="D24" s="4">
        <v>30.0</v>
      </c>
      <c r="E24" s="4">
        <v>30.0</v>
      </c>
      <c r="F24" s="4">
        <v>30.0</v>
      </c>
      <c r="G24" s="4">
        <v>20.0</v>
      </c>
      <c r="H24" s="4">
        <v>20.0</v>
      </c>
      <c r="I24" s="4">
        <v>20.0</v>
      </c>
      <c r="J24" s="4">
        <v>20.0</v>
      </c>
      <c r="K24" s="6"/>
      <c r="L24" s="6"/>
      <c r="M24" s="6"/>
      <c r="N24" s="6"/>
      <c r="O24" s="4">
        <v>60.0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4">
        <v>20.0</v>
      </c>
      <c r="AE24" s="6"/>
      <c r="AF24" s="4">
        <v>60.0</v>
      </c>
      <c r="AG24" s="4">
        <v>20.0</v>
      </c>
      <c r="AH24" s="6"/>
      <c r="AI24" s="6"/>
      <c r="AJ24" s="6"/>
      <c r="AK24" s="6"/>
      <c r="AL24" s="4">
        <v>50.0</v>
      </c>
      <c r="AM24" s="4">
        <v>20.0</v>
      </c>
      <c r="AN24" s="6"/>
      <c r="AO24" s="6"/>
      <c r="AP24" s="6"/>
    </row>
    <row r="25" ht="15.0" customHeight="1">
      <c r="A25" s="4" t="s">
        <v>198</v>
      </c>
      <c r="B25" s="24"/>
      <c r="C25" s="4">
        <v>40.0</v>
      </c>
      <c r="D25" s="4">
        <v>40.0</v>
      </c>
      <c r="E25" s="4">
        <v>40.0</v>
      </c>
      <c r="F25" s="4">
        <v>40.0</v>
      </c>
      <c r="G25" s="4">
        <v>40.0</v>
      </c>
      <c r="H25" s="4">
        <v>30.0</v>
      </c>
      <c r="I25" s="4">
        <v>50.0</v>
      </c>
      <c r="J25" s="6"/>
      <c r="K25" s="4">
        <v>40.0</v>
      </c>
      <c r="L25" s="4">
        <v>30.0</v>
      </c>
      <c r="M25" s="4">
        <v>30.0</v>
      </c>
      <c r="N25" s="4">
        <v>30.0</v>
      </c>
      <c r="O25" s="6"/>
      <c r="P25" s="4">
        <v>40.0</v>
      </c>
      <c r="Q25" s="4">
        <v>30.0</v>
      </c>
      <c r="R25" s="4">
        <v>30.0</v>
      </c>
      <c r="S25" s="4">
        <v>40.0</v>
      </c>
      <c r="T25" s="6"/>
      <c r="U25" s="4">
        <v>60.0</v>
      </c>
      <c r="V25" s="4">
        <v>30.0</v>
      </c>
      <c r="W25" s="4">
        <v>30.0</v>
      </c>
      <c r="X25" s="6"/>
      <c r="Y25" s="4">
        <v>40.0</v>
      </c>
      <c r="Z25" s="4">
        <v>30.0</v>
      </c>
      <c r="AA25" s="6"/>
      <c r="AB25" s="6"/>
      <c r="AC25" s="4">
        <v>50.0</v>
      </c>
      <c r="AD25" s="4">
        <v>30.0</v>
      </c>
      <c r="AE25" s="6"/>
      <c r="AF25" s="6"/>
      <c r="AG25" s="4">
        <v>30.0</v>
      </c>
      <c r="AH25" s="4">
        <v>30.0</v>
      </c>
      <c r="AI25" s="4">
        <v>42.79</v>
      </c>
      <c r="AJ25" s="4">
        <v>120.0</v>
      </c>
      <c r="AK25" s="6"/>
      <c r="AL25" s="6"/>
      <c r="AM25" s="4">
        <v>30.0</v>
      </c>
      <c r="AN25" s="6"/>
      <c r="AO25" s="6"/>
      <c r="AP25" s="4">
        <v>50.0</v>
      </c>
    </row>
    <row r="26" ht="15.0" customHeight="1">
      <c r="A26" s="4" t="s">
        <v>200</v>
      </c>
      <c r="B26" s="24"/>
      <c r="C26" s="4">
        <v>20.0</v>
      </c>
      <c r="D26" s="4">
        <v>20.0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ht="15.0" customHeight="1">
      <c r="A27" s="4" t="s">
        <v>201</v>
      </c>
      <c r="B27" s="24"/>
      <c r="C27" s="4">
        <v>40.0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ht="15.0" customHeight="1">
      <c r="A28" s="4" t="s">
        <v>202</v>
      </c>
      <c r="B28" s="24"/>
      <c r="C28" s="4">
        <v>20.0</v>
      </c>
      <c r="D28" s="6"/>
      <c r="E28" s="6"/>
      <c r="F28" s="6"/>
      <c r="G28" s="6"/>
      <c r="H28" s="6"/>
      <c r="I28" s="6"/>
      <c r="J28" s="4">
        <v>100.0</v>
      </c>
      <c r="K28" s="6"/>
      <c r="L28" s="4">
        <v>20.0</v>
      </c>
      <c r="M28" s="6"/>
      <c r="N28" s="4">
        <v>40.0</v>
      </c>
      <c r="O28" s="6"/>
      <c r="P28" s="6"/>
      <c r="Q28" s="4">
        <v>40.0</v>
      </c>
      <c r="R28" s="4">
        <v>50.0</v>
      </c>
      <c r="S28" s="4">
        <v>50.0</v>
      </c>
      <c r="T28" s="4">
        <v>50.0</v>
      </c>
      <c r="U28" s="6"/>
      <c r="V28" s="4">
        <v>100.0</v>
      </c>
      <c r="W28" s="6"/>
      <c r="X28" s="4">
        <v>100.0</v>
      </c>
      <c r="Y28" s="4">
        <v>50.0</v>
      </c>
      <c r="Z28" s="6"/>
      <c r="AA28" s="6"/>
      <c r="AB28" s="4">
        <v>50.0</v>
      </c>
      <c r="AC28" s="4">
        <v>50.0</v>
      </c>
      <c r="AD28" s="4">
        <v>50.0</v>
      </c>
      <c r="AE28" s="4">
        <v>50.0</v>
      </c>
      <c r="AF28" s="4">
        <v>50.0</v>
      </c>
      <c r="AG28" s="4">
        <v>50.0</v>
      </c>
      <c r="AH28" s="4">
        <v>50.0</v>
      </c>
      <c r="AI28" s="4">
        <v>50.0</v>
      </c>
      <c r="AJ28" s="4">
        <v>50.0</v>
      </c>
      <c r="AK28" s="4">
        <v>50.0</v>
      </c>
      <c r="AL28" s="4">
        <v>50.0</v>
      </c>
      <c r="AM28" s="4">
        <v>50.0</v>
      </c>
      <c r="AN28" s="4">
        <v>50.0</v>
      </c>
      <c r="AO28" s="4">
        <v>50.0</v>
      </c>
      <c r="AP28" s="4">
        <v>50.0</v>
      </c>
    </row>
    <row r="29" ht="15.0" customHeight="1">
      <c r="A29" s="4" t="s">
        <v>96</v>
      </c>
      <c r="B29" s="2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4">
        <v>20.0</v>
      </c>
      <c r="Z29" s="4">
        <v>20.0</v>
      </c>
      <c r="AA29" s="4">
        <v>20.0</v>
      </c>
      <c r="AB29" s="4">
        <v>20.0</v>
      </c>
      <c r="AC29" s="4">
        <v>20.0</v>
      </c>
      <c r="AD29" s="4">
        <v>20.0</v>
      </c>
      <c r="AE29" s="4">
        <v>20.0</v>
      </c>
      <c r="AF29" s="4">
        <v>20.0</v>
      </c>
      <c r="AG29" s="4">
        <v>20.0</v>
      </c>
      <c r="AH29" s="4">
        <v>20.0</v>
      </c>
      <c r="AI29" s="4">
        <v>20.0</v>
      </c>
      <c r="AJ29" s="4">
        <v>20.0</v>
      </c>
      <c r="AK29" s="4">
        <v>20.0</v>
      </c>
      <c r="AL29" s="4">
        <v>20.0</v>
      </c>
      <c r="AM29" s="4">
        <v>20.0</v>
      </c>
      <c r="AN29" s="6"/>
      <c r="AO29" s="6"/>
      <c r="AP29" s="6"/>
    </row>
    <row r="30" ht="15.0" customHeight="1">
      <c r="A30" s="4" t="s">
        <v>206</v>
      </c>
      <c r="B30" s="24"/>
      <c r="C30" s="4">
        <v>20.0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ht="15.0" customHeight="1">
      <c r="A31" s="4" t="s">
        <v>208</v>
      </c>
      <c r="B31" s="24"/>
      <c r="C31" s="4">
        <v>20.0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ht="15.0" customHeight="1">
      <c r="A32" s="4" t="s">
        <v>210</v>
      </c>
      <c r="B32" s="24"/>
      <c r="C32" s="4">
        <v>20.0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ht="15.0" customHeight="1">
      <c r="A33" s="4" t="s">
        <v>212</v>
      </c>
      <c r="B33" s="24"/>
      <c r="C33" s="6"/>
      <c r="D33" s="4">
        <v>10.0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ht="15.0" customHeight="1">
      <c r="A34" s="4" t="s">
        <v>203</v>
      </c>
      <c r="B34" s="24"/>
      <c r="C34" s="6"/>
      <c r="D34" s="6"/>
      <c r="E34" s="4">
        <v>50.0</v>
      </c>
      <c r="F34" s="4">
        <v>50.0</v>
      </c>
      <c r="G34" s="6"/>
      <c r="H34" s="6"/>
      <c r="I34" s="6"/>
      <c r="J34" s="6"/>
      <c r="K34" s="4">
        <v>50.0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ht="15.0" customHeight="1">
      <c r="A35" s="4" t="s">
        <v>204</v>
      </c>
      <c r="B35" s="24"/>
      <c r="C35" s="4">
        <v>30.0</v>
      </c>
      <c r="D35" s="6"/>
      <c r="E35" s="4">
        <v>30.0</v>
      </c>
      <c r="F35" s="4">
        <v>30.0</v>
      </c>
      <c r="G35" s="4">
        <v>40.0</v>
      </c>
      <c r="H35" s="4">
        <v>40.0</v>
      </c>
      <c r="I35" s="4">
        <v>40.0</v>
      </c>
      <c r="J35" s="4">
        <v>40.0</v>
      </c>
      <c r="K35" s="4">
        <v>40.0</v>
      </c>
      <c r="L35" s="4">
        <v>40.0</v>
      </c>
      <c r="M35" s="4">
        <v>40.0</v>
      </c>
      <c r="N35" s="4">
        <v>40.0</v>
      </c>
      <c r="O35" s="6"/>
      <c r="P35" s="4">
        <v>50.0</v>
      </c>
      <c r="Q35" s="6"/>
      <c r="R35" s="6"/>
      <c r="S35" s="4">
        <v>40.0</v>
      </c>
      <c r="T35" s="6"/>
      <c r="U35" s="4">
        <v>40.0</v>
      </c>
      <c r="V35" s="4">
        <v>40.0</v>
      </c>
      <c r="W35" s="6"/>
      <c r="X35" s="4">
        <v>40.0</v>
      </c>
      <c r="Y35" s="4">
        <v>50.0</v>
      </c>
      <c r="Z35" s="4">
        <v>40.0</v>
      </c>
      <c r="AA35" s="4">
        <v>40.0</v>
      </c>
      <c r="AB35" s="6"/>
      <c r="AC35" s="6"/>
      <c r="AD35" s="6"/>
      <c r="AE35" s="6"/>
      <c r="AF35" s="6"/>
      <c r="AG35" s="4">
        <v>50.0</v>
      </c>
      <c r="AH35" s="6"/>
      <c r="AI35" s="4">
        <v>50.0</v>
      </c>
      <c r="AJ35" s="6"/>
      <c r="AK35" s="6"/>
      <c r="AL35" s="4">
        <v>50.0</v>
      </c>
      <c r="AM35" s="6"/>
      <c r="AN35" s="6"/>
      <c r="AO35" s="6"/>
      <c r="AP35" s="6"/>
    </row>
    <row r="36" ht="15.0" customHeight="1">
      <c r="A36" s="4" t="s">
        <v>205</v>
      </c>
      <c r="B36" s="24"/>
      <c r="C36" s="6"/>
      <c r="D36" s="6"/>
      <c r="E36" s="4">
        <v>10.0</v>
      </c>
      <c r="F36" s="4">
        <v>10.0</v>
      </c>
      <c r="G36" s="4">
        <v>10.0</v>
      </c>
      <c r="H36" s="4">
        <v>10.0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ht="15.0" customHeight="1">
      <c r="A37" s="4" t="s">
        <v>215</v>
      </c>
      <c r="B37" s="24"/>
      <c r="C37" s="6"/>
      <c r="D37" s="6"/>
      <c r="E37" s="4">
        <v>20.0</v>
      </c>
      <c r="F37" s="4">
        <v>20.0</v>
      </c>
      <c r="G37" s="6"/>
      <c r="H37" s="4">
        <v>20.0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4">
        <v>20.0</v>
      </c>
      <c r="AN37" s="6"/>
      <c r="AO37" s="6"/>
      <c r="AP37" s="6"/>
    </row>
    <row r="38" ht="15.0" customHeight="1">
      <c r="A38" s="4" t="s">
        <v>216</v>
      </c>
      <c r="B38" s="24"/>
      <c r="C38" s="6"/>
      <c r="D38" s="6"/>
      <c r="E38" s="4">
        <v>20.0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ht="15.0" customHeight="1">
      <c r="A39" s="4" t="s">
        <v>218</v>
      </c>
      <c r="B39" s="24"/>
      <c r="C39" s="6"/>
      <c r="D39" s="6"/>
      <c r="E39" s="4">
        <v>50.0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ht="15.0" customHeight="1">
      <c r="A40" s="4" t="s">
        <v>207</v>
      </c>
      <c r="B40" s="24"/>
      <c r="C40" s="6"/>
      <c r="D40" s="6"/>
      <c r="E40" s="6"/>
      <c r="F40" s="4">
        <v>40.0</v>
      </c>
      <c r="G40" s="4">
        <v>40.0</v>
      </c>
      <c r="H40" s="4">
        <v>40.0</v>
      </c>
      <c r="I40" s="4">
        <v>40.0</v>
      </c>
      <c r="J40" s="4">
        <v>40.0</v>
      </c>
      <c r="K40" s="4">
        <v>40.0</v>
      </c>
      <c r="L40" s="4">
        <v>40.0</v>
      </c>
      <c r="M40" s="4">
        <v>40.0</v>
      </c>
      <c r="N40" s="4">
        <v>40.0</v>
      </c>
      <c r="O40" s="4">
        <v>40.0</v>
      </c>
      <c r="P40" s="6"/>
      <c r="Q40" s="4">
        <v>80.0</v>
      </c>
      <c r="R40" s="4">
        <v>40.0</v>
      </c>
      <c r="S40" s="4">
        <v>50.0</v>
      </c>
      <c r="T40" s="4">
        <v>50.0</v>
      </c>
      <c r="U40" s="4">
        <v>50.0</v>
      </c>
      <c r="V40" s="4">
        <v>50.0</v>
      </c>
      <c r="W40" s="4">
        <v>100.0</v>
      </c>
      <c r="X40" s="6"/>
      <c r="Y40" s="4">
        <v>50.0</v>
      </c>
      <c r="Z40" s="4">
        <v>50.0</v>
      </c>
      <c r="AA40" s="4">
        <v>50.0</v>
      </c>
      <c r="AB40" s="4">
        <v>50.0</v>
      </c>
      <c r="AC40" s="4">
        <v>50.0</v>
      </c>
      <c r="AD40" s="4">
        <v>50.0</v>
      </c>
      <c r="AE40" s="4">
        <v>50.0</v>
      </c>
      <c r="AF40" s="4">
        <v>50.0</v>
      </c>
      <c r="AG40" s="4">
        <v>50.0</v>
      </c>
      <c r="AH40" s="6"/>
      <c r="AI40" s="4">
        <v>50.0</v>
      </c>
      <c r="AJ40" s="4">
        <v>60.0</v>
      </c>
      <c r="AK40" s="4">
        <v>100.0</v>
      </c>
      <c r="AL40" s="6"/>
      <c r="AM40" s="4">
        <v>60.0</v>
      </c>
      <c r="AN40" s="6"/>
      <c r="AO40" s="6"/>
      <c r="AP40" s="6"/>
    </row>
    <row r="41" ht="15.0" customHeight="1">
      <c r="A41" s="4" t="s">
        <v>209</v>
      </c>
      <c r="B41" s="24"/>
      <c r="C41" s="6"/>
      <c r="D41" s="6"/>
      <c r="E41" s="6"/>
      <c r="F41" s="4">
        <v>20.0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ht="15.0" customHeight="1">
      <c r="A42" s="4" t="s">
        <v>221</v>
      </c>
      <c r="B42" s="24"/>
      <c r="C42" s="6"/>
      <c r="D42" s="6"/>
      <c r="E42" s="6"/>
      <c r="F42" s="4">
        <v>30.0</v>
      </c>
      <c r="G42" s="4">
        <v>30.0</v>
      </c>
      <c r="H42" s="4">
        <v>30.0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ht="15.0" customHeight="1">
      <c r="A43" s="4" t="s">
        <v>211</v>
      </c>
      <c r="B43" s="24"/>
      <c r="C43" s="6"/>
      <c r="D43" s="6"/>
      <c r="E43" s="6"/>
      <c r="F43" s="4">
        <v>30.0</v>
      </c>
      <c r="G43" s="6"/>
      <c r="H43" s="4">
        <v>30.0</v>
      </c>
      <c r="I43" s="6"/>
      <c r="J43" s="6"/>
      <c r="K43" s="4">
        <v>20.0</v>
      </c>
      <c r="L43" s="6"/>
      <c r="M43" s="4">
        <v>20.0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ht="15.0" customHeight="1">
      <c r="A44" s="4" t="s">
        <v>213</v>
      </c>
      <c r="B44" s="24"/>
      <c r="C44" s="6"/>
      <c r="D44" s="6"/>
      <c r="E44" s="6"/>
      <c r="F44" s="6"/>
      <c r="G44" s="4">
        <v>20.0</v>
      </c>
      <c r="H44" s="4">
        <v>20.0</v>
      </c>
      <c r="I44" s="6"/>
      <c r="J44" s="4">
        <v>20.0</v>
      </c>
      <c r="K44" s="4">
        <v>20.0</v>
      </c>
      <c r="L44" s="4">
        <v>20.0</v>
      </c>
      <c r="M44" s="6"/>
      <c r="N44" s="6"/>
      <c r="O44" s="6"/>
      <c r="P44" s="6"/>
      <c r="Q44" s="4">
        <v>20.0</v>
      </c>
      <c r="R44" s="4">
        <v>20.0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ht="15.0" customHeight="1">
      <c r="A45" s="4" t="s">
        <v>214</v>
      </c>
      <c r="B45" s="24"/>
      <c r="C45" s="6"/>
      <c r="D45" s="6"/>
      <c r="E45" s="6"/>
      <c r="F45" s="6"/>
      <c r="G45" s="4">
        <v>30.0</v>
      </c>
      <c r="H45" s="6"/>
      <c r="I45" s="4">
        <v>50.0</v>
      </c>
      <c r="J45" s="4">
        <v>30.0</v>
      </c>
      <c r="K45" s="6"/>
      <c r="L45" s="6"/>
      <c r="M45" s="6"/>
      <c r="N45" s="6"/>
      <c r="O45" s="6"/>
      <c r="P45" s="6"/>
      <c r="Q45" s="6"/>
      <c r="R45" s="4">
        <v>20.0</v>
      </c>
      <c r="S45" s="6"/>
      <c r="T45" s="6"/>
      <c r="U45" s="6"/>
      <c r="V45" s="6"/>
      <c r="W45" s="4">
        <v>20.0</v>
      </c>
      <c r="X45" s="6"/>
      <c r="Y45" s="4">
        <v>30.0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ht="15.0" customHeight="1">
      <c r="A46" s="4" t="s">
        <v>57</v>
      </c>
      <c r="B46" s="24"/>
      <c r="C46" s="6"/>
      <c r="D46" s="6"/>
      <c r="E46" s="6"/>
      <c r="F46" s="6"/>
      <c r="G46" s="4">
        <v>40.0</v>
      </c>
      <c r="H46" s="6"/>
      <c r="I46" s="4">
        <v>30.0</v>
      </c>
      <c r="J46" s="6"/>
      <c r="K46" s="4">
        <v>10.0</v>
      </c>
      <c r="L46" s="6"/>
      <c r="M46" s="6"/>
      <c r="N46" s="4">
        <v>20.0</v>
      </c>
      <c r="O46" s="4">
        <v>10.0</v>
      </c>
      <c r="P46" s="6"/>
      <c r="Q46" s="4">
        <v>40.0</v>
      </c>
      <c r="R46" s="4">
        <v>40.0</v>
      </c>
      <c r="S46" s="4">
        <v>50.0</v>
      </c>
      <c r="T46" s="6"/>
      <c r="U46" s="4">
        <v>50.0</v>
      </c>
      <c r="V46" s="4">
        <v>50.0</v>
      </c>
      <c r="W46" s="4">
        <v>50.0</v>
      </c>
      <c r="X46" s="4">
        <v>50.0</v>
      </c>
      <c r="Y46" s="4">
        <v>50.0</v>
      </c>
      <c r="Z46" s="6"/>
      <c r="AA46" s="6"/>
      <c r="AB46" s="6"/>
      <c r="AC46" s="6"/>
      <c r="AD46" s="4">
        <v>40.0</v>
      </c>
      <c r="AE46" s="6"/>
      <c r="AF46" s="6"/>
      <c r="AG46" s="6"/>
      <c r="AH46" s="6"/>
      <c r="AI46" s="6"/>
      <c r="AJ46" s="6"/>
      <c r="AK46" s="6"/>
      <c r="AL46" s="6"/>
      <c r="AM46" s="4">
        <v>20.0</v>
      </c>
      <c r="AN46" s="6"/>
      <c r="AO46" s="6"/>
      <c r="AP46" s="4">
        <v>20.0</v>
      </c>
    </row>
    <row r="47" ht="15.0" customHeight="1">
      <c r="A47" s="4" t="s">
        <v>217</v>
      </c>
      <c r="B47" s="24"/>
      <c r="C47" s="6"/>
      <c r="D47" s="6"/>
      <c r="E47" s="6"/>
      <c r="F47" s="6"/>
      <c r="G47" s="6"/>
      <c r="H47" s="4">
        <v>20.0</v>
      </c>
      <c r="I47" s="4">
        <v>20.0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4">
        <v>10.0</v>
      </c>
      <c r="X47" s="6"/>
      <c r="Y47" s="6"/>
      <c r="Z47" s="4">
        <v>10.0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ht="15.0" customHeight="1">
      <c r="A48" s="4" t="s">
        <v>219</v>
      </c>
      <c r="B48" s="24"/>
      <c r="C48" s="6"/>
      <c r="D48" s="6"/>
      <c r="E48" s="6"/>
      <c r="F48" s="6"/>
      <c r="G48" s="6"/>
      <c r="H48" s="4">
        <v>10.0</v>
      </c>
      <c r="I48" s="6"/>
      <c r="J48" s="6"/>
      <c r="K48" s="6"/>
      <c r="L48" s="6"/>
      <c r="M48" s="6"/>
      <c r="N48" s="4">
        <v>5.0</v>
      </c>
      <c r="O48" s="6"/>
      <c r="P48" s="6"/>
      <c r="Q48" s="6"/>
      <c r="R48" s="6"/>
      <c r="S48" s="6"/>
      <c r="T48" s="4">
        <v>10.0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ht="15.0" customHeight="1">
      <c r="A49" s="4" t="s">
        <v>220</v>
      </c>
      <c r="B49" s="24"/>
      <c r="C49" s="6"/>
      <c r="D49" s="6"/>
      <c r="E49" s="6"/>
      <c r="F49" s="6"/>
      <c r="G49" s="6"/>
      <c r="H49" s="6"/>
      <c r="I49" s="4">
        <v>20.0</v>
      </c>
      <c r="J49" s="4">
        <v>20.0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ht="15.0" customHeight="1">
      <c r="A50" s="4" t="s">
        <v>222</v>
      </c>
      <c r="B50" s="24"/>
      <c r="C50" s="6"/>
      <c r="D50" s="6"/>
      <c r="E50" s="6"/>
      <c r="F50" s="6"/>
      <c r="G50" s="6"/>
      <c r="H50" s="6"/>
      <c r="I50" s="6"/>
      <c r="J50" s="4">
        <v>30.0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ht="15.0" customHeight="1">
      <c r="A51" s="4" t="s">
        <v>223</v>
      </c>
      <c r="B51" s="24"/>
      <c r="C51" s="6"/>
      <c r="D51" s="6"/>
      <c r="E51" s="6"/>
      <c r="F51" s="6"/>
      <c r="G51" s="6"/>
      <c r="H51" s="6"/>
      <c r="I51" s="6"/>
      <c r="J51" s="4">
        <v>50.0</v>
      </c>
      <c r="K51" s="6"/>
      <c r="L51" s="4">
        <v>50.0</v>
      </c>
      <c r="M51" s="6"/>
      <c r="N51" s="4">
        <v>50.0</v>
      </c>
      <c r="O51" s="6"/>
      <c r="P51" s="4">
        <v>50.0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ht="15.0" customHeight="1">
      <c r="A52" s="4" t="s">
        <v>224</v>
      </c>
      <c r="B52" s="24"/>
      <c r="C52" s="6"/>
      <c r="D52" s="6"/>
      <c r="E52" s="6"/>
      <c r="F52" s="6"/>
      <c r="G52" s="6"/>
      <c r="H52" s="6"/>
      <c r="I52" s="6"/>
      <c r="J52" s="6"/>
      <c r="K52" s="4">
        <v>8.0</v>
      </c>
      <c r="L52" s="4">
        <v>12.0</v>
      </c>
      <c r="M52" s="6"/>
      <c r="N52" s="4">
        <v>10.0</v>
      </c>
      <c r="O52" s="4">
        <v>10.0</v>
      </c>
      <c r="P52" s="4">
        <v>7.0</v>
      </c>
      <c r="Q52" s="4">
        <v>8.0</v>
      </c>
      <c r="R52" s="6"/>
      <c r="S52" s="4">
        <v>10.0</v>
      </c>
      <c r="T52" s="6"/>
      <c r="U52" s="6"/>
      <c r="V52" s="6"/>
      <c r="W52" s="6"/>
      <c r="X52" s="6"/>
      <c r="Y52" s="6"/>
      <c r="Z52" s="6"/>
      <c r="AA52" s="6"/>
      <c r="AB52" s="4">
        <v>10.0</v>
      </c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ht="15.0" customHeight="1">
      <c r="A53" s="4" t="s">
        <v>225</v>
      </c>
      <c r="B53" s="24"/>
      <c r="C53" s="6"/>
      <c r="D53" s="6"/>
      <c r="E53" s="6"/>
      <c r="F53" s="6"/>
      <c r="G53" s="6"/>
      <c r="H53" s="6"/>
      <c r="I53" s="6"/>
      <c r="J53" s="6"/>
      <c r="K53" s="6"/>
      <c r="L53" s="4">
        <v>20.0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ht="15.0" customHeight="1">
      <c r="A54" s="4" t="s">
        <v>226</v>
      </c>
      <c r="B54" s="24"/>
      <c r="C54" s="6"/>
      <c r="D54" s="6"/>
      <c r="E54" s="6"/>
      <c r="F54" s="6"/>
      <c r="G54" s="6"/>
      <c r="H54" s="6"/>
      <c r="I54" s="6"/>
      <c r="J54" s="6"/>
      <c r="K54" s="6"/>
      <c r="L54" s="4">
        <v>20.0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ht="15.0" customHeight="1">
      <c r="A55" s="4" t="s">
        <v>63</v>
      </c>
      <c r="B55" s="2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4">
        <v>10.0</v>
      </c>
      <c r="O55" s="6"/>
      <c r="P55" s="4">
        <v>10.0</v>
      </c>
      <c r="Q55" s="6"/>
      <c r="R55" s="6"/>
      <c r="S55" s="6"/>
      <c r="T55" s="6"/>
      <c r="U55" s="6"/>
      <c r="V55" s="6"/>
      <c r="W55" s="4">
        <v>10.0</v>
      </c>
      <c r="X55" s="4">
        <v>10.0</v>
      </c>
      <c r="Y55" s="6"/>
      <c r="Z55" s="4">
        <v>10.0</v>
      </c>
      <c r="AA55" s="6"/>
      <c r="AB55" s="6"/>
      <c r="AC55" s="6"/>
      <c r="AD55" s="4">
        <v>10.0</v>
      </c>
      <c r="AE55" s="6"/>
      <c r="AF55" s="6"/>
      <c r="AG55" s="6"/>
      <c r="AH55" s="6"/>
      <c r="AI55" s="6"/>
      <c r="AJ55" s="6"/>
      <c r="AK55" s="6"/>
      <c r="AL55" s="6"/>
      <c r="AM55" s="6"/>
      <c r="AN55" s="4">
        <v>10.0</v>
      </c>
      <c r="AO55" s="6"/>
      <c r="AP55" s="6"/>
    </row>
    <row r="56" ht="15.0" customHeight="1">
      <c r="A56" s="4" t="s">
        <v>227</v>
      </c>
      <c r="B56" s="2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4">
        <v>110.0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ht="15.0" customHeight="1">
      <c r="A57" s="4" t="s">
        <v>228</v>
      </c>
      <c r="B57" s="2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4">
        <v>20.0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ht="15.0" customHeight="1">
      <c r="A58" s="4" t="s">
        <v>49</v>
      </c>
      <c r="B58" s="2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4">
        <v>40.0</v>
      </c>
      <c r="P58" s="6"/>
      <c r="Q58" s="6"/>
      <c r="R58" s="4">
        <v>350.0</v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4">
        <v>20.0</v>
      </c>
      <c r="AL58" s="6"/>
      <c r="AM58" s="6"/>
      <c r="AN58" s="6"/>
      <c r="AO58" s="6"/>
      <c r="AP58" s="6"/>
    </row>
    <row r="59" ht="15.0" customHeight="1">
      <c r="A59" s="4" t="s">
        <v>229</v>
      </c>
      <c r="B59" s="2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4">
        <v>30.0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ht="15.0" customHeight="1">
      <c r="A60" s="4" t="s">
        <v>62</v>
      </c>
      <c r="B60" s="2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4">
        <v>20.0</v>
      </c>
      <c r="Q60" s="4">
        <v>30.0</v>
      </c>
      <c r="R60" s="4">
        <v>50.0</v>
      </c>
      <c r="S60" s="4">
        <v>40.0</v>
      </c>
      <c r="T60" s="4">
        <v>40.0</v>
      </c>
      <c r="U60" s="6"/>
      <c r="V60" s="4">
        <v>50.0</v>
      </c>
      <c r="W60" s="6"/>
      <c r="X60" s="4">
        <v>50.0</v>
      </c>
      <c r="Y60" s="6"/>
      <c r="Z60" s="7">
        <f>700-270</f>
        <v>430</v>
      </c>
      <c r="AA60" s="6"/>
      <c r="AB60" s="6"/>
      <c r="AC60" s="6"/>
      <c r="AD60" s="6"/>
      <c r="AE60" s="6"/>
      <c r="AF60" s="6"/>
      <c r="AG60" s="4">
        <v>50.0</v>
      </c>
      <c r="AH60" s="6"/>
      <c r="AI60" s="6"/>
      <c r="AJ60" s="4">
        <v>60.0</v>
      </c>
      <c r="AK60" s="6"/>
      <c r="AL60" s="4">
        <v>80.0</v>
      </c>
      <c r="AM60" s="4">
        <v>50.0</v>
      </c>
      <c r="AN60" s="6"/>
      <c r="AO60" s="6"/>
      <c r="AP60" s="6"/>
    </row>
    <row r="61" ht="15.0" customHeight="1">
      <c r="A61" s="4" t="s">
        <v>105</v>
      </c>
      <c r="B61" s="2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4">
        <v>100.0</v>
      </c>
      <c r="S61" s="6"/>
      <c r="T61" s="6"/>
      <c r="U61" s="6"/>
      <c r="V61" s="6"/>
      <c r="W61" s="6"/>
      <c r="X61" s="6"/>
      <c r="Y61" s="4">
        <v>20.0</v>
      </c>
      <c r="Z61" s="6"/>
      <c r="AA61" s="6"/>
      <c r="AB61" s="6"/>
      <c r="AC61" s="4">
        <v>20.0</v>
      </c>
      <c r="AD61" s="6"/>
      <c r="AE61" s="6"/>
      <c r="AF61" s="6"/>
      <c r="AG61" s="4">
        <v>20.0</v>
      </c>
      <c r="AH61" s="6"/>
      <c r="AI61" s="4">
        <v>20.0</v>
      </c>
      <c r="AJ61" s="6"/>
      <c r="AK61" s="4">
        <v>20.0</v>
      </c>
      <c r="AL61" s="6"/>
      <c r="AM61" s="6"/>
      <c r="AN61" s="4">
        <v>50.0</v>
      </c>
      <c r="AO61" s="6"/>
      <c r="AP61" s="4">
        <v>50.0</v>
      </c>
    </row>
    <row r="62" ht="15.0" customHeight="1">
      <c r="A62" s="4" t="s">
        <v>230</v>
      </c>
      <c r="B62" s="2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4">
        <v>20.0</v>
      </c>
      <c r="S62" s="6"/>
      <c r="T62" s="6"/>
      <c r="U62" s="6"/>
      <c r="V62" s="6"/>
      <c r="W62" s="6"/>
      <c r="X62" s="6"/>
      <c r="Y62" s="6"/>
      <c r="Z62" s="6"/>
      <c r="AA62" s="4">
        <v>40.0</v>
      </c>
      <c r="AB62" s="4">
        <v>40.0</v>
      </c>
      <c r="AC62" s="4">
        <v>40.0</v>
      </c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ht="15.0" customHeight="1">
      <c r="A63" s="4" t="s">
        <v>231</v>
      </c>
      <c r="B63" s="2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4">
        <v>30.0</v>
      </c>
      <c r="S63" s="6"/>
      <c r="T63" s="4">
        <v>20.0</v>
      </c>
      <c r="U63" s="6"/>
      <c r="V63" s="4">
        <v>20.0</v>
      </c>
      <c r="W63" s="6"/>
      <c r="X63" s="4">
        <v>20.0</v>
      </c>
      <c r="Y63" s="4">
        <v>20.0</v>
      </c>
      <c r="Z63" s="4">
        <v>20.0</v>
      </c>
      <c r="AA63" s="4">
        <v>50.0</v>
      </c>
      <c r="AB63" s="4">
        <v>30.0</v>
      </c>
      <c r="AC63" s="4">
        <v>50.0</v>
      </c>
      <c r="AD63" s="4">
        <v>50.0</v>
      </c>
      <c r="AE63" s="6"/>
      <c r="AF63" s="6"/>
      <c r="AG63" s="4">
        <v>50.0</v>
      </c>
      <c r="AH63" s="6"/>
      <c r="AI63" s="4">
        <v>40.0</v>
      </c>
      <c r="AJ63" s="4">
        <v>40.0</v>
      </c>
      <c r="AK63" s="6"/>
      <c r="AL63" s="4">
        <v>40.0</v>
      </c>
      <c r="AM63" s="4">
        <v>30.0</v>
      </c>
      <c r="AN63" s="4">
        <v>40.0</v>
      </c>
      <c r="AO63" s="6"/>
      <c r="AP63" s="4">
        <v>40.0</v>
      </c>
    </row>
    <row r="64" ht="15.0" customHeight="1">
      <c r="A64" s="4" t="s">
        <v>232</v>
      </c>
      <c r="B64" s="2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4">
        <v>40.0</v>
      </c>
      <c r="S64" s="6"/>
      <c r="T64" s="6"/>
      <c r="U64" s="6"/>
      <c r="V64" s="6"/>
      <c r="W64" s="4">
        <v>30.0</v>
      </c>
      <c r="X64" s="6"/>
      <c r="Y64" s="4">
        <v>40.0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ht="15.0" customHeight="1">
      <c r="A65" s="4" t="s">
        <v>233</v>
      </c>
      <c r="B65" s="2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4">
        <v>20.0</v>
      </c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ht="15.0" customHeight="1">
      <c r="A66" s="4" t="s">
        <v>110</v>
      </c>
      <c r="B66" s="2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4">
        <v>50.0</v>
      </c>
      <c r="S66" s="4">
        <v>50.0</v>
      </c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4">
        <v>20.0</v>
      </c>
      <c r="AM66" s="6"/>
      <c r="AN66" s="6"/>
      <c r="AO66" s="6"/>
      <c r="AP66" s="4">
        <v>50.0</v>
      </c>
    </row>
    <row r="67" ht="15.0" customHeight="1">
      <c r="A67" s="4" t="s">
        <v>234</v>
      </c>
      <c r="B67" s="2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4">
        <v>50.0</v>
      </c>
      <c r="S67" s="6"/>
      <c r="T67" s="4">
        <v>50.0</v>
      </c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ht="15.0" customHeight="1">
      <c r="A68" s="4" t="s">
        <v>235</v>
      </c>
      <c r="B68" s="2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4">
        <v>50.0</v>
      </c>
      <c r="S68" s="4">
        <v>50.0</v>
      </c>
      <c r="T68" s="4">
        <v>50.0</v>
      </c>
      <c r="U68" s="4">
        <v>50.0</v>
      </c>
      <c r="V68" s="4">
        <v>100.0</v>
      </c>
      <c r="W68" s="6"/>
      <c r="X68" s="4">
        <v>50.0</v>
      </c>
      <c r="Y68" s="4">
        <v>50.0</v>
      </c>
      <c r="Z68" s="6"/>
      <c r="AA68" s="4">
        <v>50.0</v>
      </c>
      <c r="AB68" s="6"/>
      <c r="AC68" s="6"/>
      <c r="AD68" s="4">
        <v>100.0</v>
      </c>
      <c r="AE68" s="4">
        <v>50.0</v>
      </c>
      <c r="AF68" s="6"/>
      <c r="AG68" s="4">
        <v>50.0</v>
      </c>
      <c r="AH68" s="6"/>
      <c r="AI68" s="6"/>
      <c r="AJ68" s="6"/>
      <c r="AK68" s="6"/>
      <c r="AL68" s="6"/>
      <c r="AM68" s="6"/>
      <c r="AN68" s="6"/>
      <c r="AO68" s="6"/>
      <c r="AP68" s="6"/>
    </row>
    <row r="69" ht="15.0" customHeight="1">
      <c r="A69" s="4" t="s">
        <v>74</v>
      </c>
      <c r="B69" s="2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4">
        <v>50.0</v>
      </c>
      <c r="S69" s="4">
        <v>50.0</v>
      </c>
      <c r="T69" s="4">
        <v>50.0</v>
      </c>
      <c r="U69" s="4">
        <v>50.0</v>
      </c>
      <c r="V69" s="6"/>
      <c r="W69" s="6"/>
      <c r="X69" s="4">
        <v>50.0</v>
      </c>
      <c r="Y69" s="4">
        <v>50.0</v>
      </c>
      <c r="Z69" s="6"/>
      <c r="AA69" s="4">
        <v>50.0</v>
      </c>
      <c r="AB69" s="6"/>
      <c r="AC69" s="6"/>
      <c r="AD69" s="4">
        <v>100.0</v>
      </c>
      <c r="AE69" s="4">
        <v>50.0</v>
      </c>
      <c r="AF69" s="6"/>
      <c r="AG69" s="4">
        <v>50.0</v>
      </c>
      <c r="AH69" s="6"/>
      <c r="AI69" s="6"/>
      <c r="AJ69" s="4">
        <v>50.0</v>
      </c>
      <c r="AK69" s="6"/>
      <c r="AL69" s="6"/>
      <c r="AM69" s="6"/>
      <c r="AN69" s="6"/>
      <c r="AO69" s="6"/>
      <c r="AP69" s="6"/>
    </row>
    <row r="70" ht="15.0" customHeight="1">
      <c r="A70" s="4" t="s">
        <v>236</v>
      </c>
      <c r="B70" s="2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4">
        <v>40.0</v>
      </c>
      <c r="AE70" s="6"/>
      <c r="AF70" s="6"/>
      <c r="AG70" s="6"/>
      <c r="AH70" s="4">
        <v>40.0</v>
      </c>
      <c r="AI70" s="6"/>
      <c r="AJ70" s="6"/>
      <c r="AK70" s="4">
        <v>50.0</v>
      </c>
      <c r="AL70" s="4">
        <v>50.0</v>
      </c>
      <c r="AM70" s="4">
        <v>20.0</v>
      </c>
      <c r="AN70" s="4">
        <v>20.0</v>
      </c>
      <c r="AO70" s="4">
        <v>20.0</v>
      </c>
      <c r="AP70" s="4">
        <v>10.0</v>
      </c>
    </row>
    <row r="71" ht="15.0" customHeight="1">
      <c r="A71" s="4" t="s">
        <v>237</v>
      </c>
      <c r="B71" s="2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4">
        <v>20.0</v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ht="15.0" customHeight="1">
      <c r="A72" s="4" t="s">
        <v>238</v>
      </c>
      <c r="B72" s="2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4">
        <v>50.0</v>
      </c>
      <c r="W72" s="4">
        <v>50.0</v>
      </c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ht="15.0" customHeight="1">
      <c r="A73" s="4" t="s">
        <v>77</v>
      </c>
      <c r="B73" s="2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4">
        <v>20.0</v>
      </c>
      <c r="T73" s="4">
        <v>20.0</v>
      </c>
      <c r="U73" s="4">
        <v>20.0</v>
      </c>
      <c r="V73" s="4">
        <v>20.0</v>
      </c>
      <c r="W73" s="6"/>
      <c r="X73" s="4">
        <v>20.0</v>
      </c>
      <c r="Y73" s="4">
        <v>20.0</v>
      </c>
      <c r="Z73" s="6"/>
      <c r="AA73" s="4">
        <v>20.0</v>
      </c>
      <c r="AB73" s="6"/>
      <c r="AC73" s="4">
        <v>40.0</v>
      </c>
      <c r="AD73" s="4">
        <v>20.0</v>
      </c>
      <c r="AE73" s="4">
        <v>30.0</v>
      </c>
      <c r="AF73" s="4">
        <v>22.0</v>
      </c>
      <c r="AG73" s="4">
        <v>20.0</v>
      </c>
      <c r="AH73" s="4">
        <v>20.0</v>
      </c>
      <c r="AI73" s="4">
        <v>20.0</v>
      </c>
      <c r="AJ73" s="4">
        <v>20.0</v>
      </c>
      <c r="AK73" s="4">
        <v>20.0</v>
      </c>
      <c r="AL73" s="4">
        <v>40.0</v>
      </c>
      <c r="AM73" s="6"/>
      <c r="AN73" s="4">
        <v>20.0</v>
      </c>
      <c r="AO73" s="6"/>
      <c r="AP73" s="4">
        <v>40.0</v>
      </c>
    </row>
    <row r="74" ht="15.0" customHeight="1">
      <c r="A74" s="4" t="s">
        <v>112</v>
      </c>
      <c r="B74" s="2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4">
        <v>50.0</v>
      </c>
      <c r="U74" s="6"/>
      <c r="V74" s="4">
        <v>50.0</v>
      </c>
      <c r="W74" s="4">
        <v>50.0</v>
      </c>
      <c r="X74" s="6"/>
      <c r="Y74" s="6"/>
      <c r="Z74" s="6"/>
      <c r="AA74" s="7">
        <f>50+100</f>
        <v>150</v>
      </c>
      <c r="AB74" s="6"/>
      <c r="AC74" s="4">
        <v>100.0</v>
      </c>
      <c r="AD74" s="6"/>
      <c r="AE74" s="6"/>
      <c r="AF74" s="6"/>
      <c r="AG74" s="4">
        <v>50.0</v>
      </c>
      <c r="AH74" s="6"/>
      <c r="AI74" s="6"/>
      <c r="AJ74" s="4">
        <v>100.0</v>
      </c>
      <c r="AK74" s="4">
        <v>50.0</v>
      </c>
      <c r="AL74" s="4">
        <v>50.0</v>
      </c>
      <c r="AM74" s="4">
        <v>50.0</v>
      </c>
      <c r="AN74" s="4">
        <v>50.0</v>
      </c>
      <c r="AO74" s="4">
        <v>50.0</v>
      </c>
      <c r="AP74" s="4">
        <v>50.0</v>
      </c>
    </row>
    <row r="75" ht="15.0" customHeight="1">
      <c r="A75" s="4" t="s">
        <v>239</v>
      </c>
      <c r="B75" s="2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4">
        <v>30.0</v>
      </c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ht="15.0" customHeight="1">
      <c r="A76" s="4" t="s">
        <v>240</v>
      </c>
      <c r="B76" s="2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4">
        <v>50.0</v>
      </c>
      <c r="X76" s="6"/>
      <c r="Y76" s="6"/>
      <c r="Z76" s="6"/>
      <c r="AA76" s="4">
        <v>20.0</v>
      </c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ht="15.0" customHeight="1">
      <c r="A77" s="4" t="s">
        <v>241</v>
      </c>
      <c r="B77" s="2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4">
        <v>30.0</v>
      </c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 ht="15.0" customHeight="1">
      <c r="A78" s="4" t="s">
        <v>242</v>
      </c>
      <c r="B78" s="2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4">
        <v>10.0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ht="15.0" customHeight="1">
      <c r="A79" s="4" t="s">
        <v>101</v>
      </c>
      <c r="B79" s="2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4">
        <v>150.0</v>
      </c>
      <c r="Z79" s="6"/>
      <c r="AA79" s="4">
        <v>70.0</v>
      </c>
      <c r="AB79" s="6"/>
      <c r="AC79" s="4">
        <v>100.0</v>
      </c>
      <c r="AD79" s="4">
        <v>50.0</v>
      </c>
      <c r="AE79" s="6"/>
      <c r="AF79" s="6"/>
      <c r="AG79" s="6"/>
      <c r="AH79" s="4">
        <v>60.0</v>
      </c>
      <c r="AI79" s="4">
        <v>70.0</v>
      </c>
      <c r="AJ79" s="4">
        <v>50.0</v>
      </c>
      <c r="AK79" s="4">
        <v>50.0</v>
      </c>
      <c r="AL79" s="4">
        <v>70.0</v>
      </c>
      <c r="AM79" s="6"/>
      <c r="AN79" s="6"/>
      <c r="AO79" s="4">
        <v>50.0</v>
      </c>
      <c r="AP79" s="4">
        <v>50.0</v>
      </c>
    </row>
    <row r="80" ht="15.0" customHeight="1">
      <c r="A80" s="4" t="s">
        <v>243</v>
      </c>
      <c r="B80" s="2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4">
        <v>20.0</v>
      </c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ht="15.0" customHeight="1">
      <c r="A81" s="4" t="s">
        <v>88</v>
      </c>
      <c r="B81" s="2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4">
        <v>20.0</v>
      </c>
      <c r="AA81" s="4">
        <v>20.0</v>
      </c>
      <c r="AB81" s="6"/>
      <c r="AC81" s="6"/>
      <c r="AD81" s="4">
        <v>20.0</v>
      </c>
      <c r="AE81" s="6"/>
      <c r="AF81" s="6"/>
      <c r="AG81" s="4">
        <v>20.0</v>
      </c>
      <c r="AH81" s="6"/>
      <c r="AI81" s="6"/>
      <c r="AJ81" s="4">
        <v>20.0</v>
      </c>
      <c r="AK81" s="6"/>
      <c r="AL81" s="6"/>
      <c r="AM81" s="6"/>
      <c r="AN81" s="6"/>
      <c r="AO81" s="6"/>
      <c r="AP81" s="6"/>
    </row>
    <row r="82" ht="15.0" customHeight="1">
      <c r="A82" s="4" t="s">
        <v>254</v>
      </c>
      <c r="B82" s="2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4">
        <v>20.0</v>
      </c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ht="15.0" customHeight="1">
      <c r="A83" s="4" t="s">
        <v>255</v>
      </c>
      <c r="B83" s="2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4">
        <v>20.0</v>
      </c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ht="15.0" customHeight="1">
      <c r="A84" s="4" t="s">
        <v>256</v>
      </c>
      <c r="B84" s="2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4">
        <v>40.0</v>
      </c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ht="15.0" customHeight="1">
      <c r="A85" s="4" t="s">
        <v>257</v>
      </c>
      <c r="B85" s="2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4">
        <v>20.0</v>
      </c>
      <c r="AD85" s="4">
        <v>20.0</v>
      </c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ht="15.0" customHeight="1">
      <c r="A86" s="4" t="s">
        <v>258</v>
      </c>
      <c r="B86" s="2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4">
        <v>20.0</v>
      </c>
      <c r="AD86" s="4">
        <v>20.0</v>
      </c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ht="15.0" customHeight="1">
      <c r="A87" s="4" t="s">
        <v>259</v>
      </c>
      <c r="B87" s="2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4">
        <v>250.0</v>
      </c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ht="15.0" customHeight="1">
      <c r="A88" s="4" t="s">
        <v>103</v>
      </c>
      <c r="B88" s="2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4">
        <v>20.0</v>
      </c>
      <c r="AH88" s="6"/>
      <c r="AI88" s="6"/>
      <c r="AJ88" s="6"/>
      <c r="AK88" s="6"/>
      <c r="AL88" s="6"/>
      <c r="AM88" s="6"/>
      <c r="AN88" s="6"/>
      <c r="AO88" s="6"/>
      <c r="AP88" s="6"/>
    </row>
    <row r="89" ht="15.0" customHeight="1">
      <c r="A89" s="4" t="s">
        <v>106</v>
      </c>
      <c r="B89" s="2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4">
        <v>20.0</v>
      </c>
      <c r="AH89" s="6"/>
      <c r="AI89" s="6"/>
      <c r="AJ89" s="6"/>
      <c r="AK89" s="6"/>
      <c r="AL89" s="6"/>
      <c r="AM89" s="6"/>
      <c r="AN89" s="6"/>
      <c r="AO89" s="6"/>
      <c r="AP89" s="6"/>
    </row>
    <row r="90" ht="15.0" customHeight="1">
      <c r="A90" s="4" t="s">
        <v>67</v>
      </c>
      <c r="B90" s="2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4">
        <v>20.0</v>
      </c>
      <c r="AH90" s="6"/>
      <c r="AI90" s="6"/>
      <c r="AJ90" s="6"/>
      <c r="AK90" s="6"/>
      <c r="AL90" s="6"/>
      <c r="AM90" s="6"/>
      <c r="AN90" s="6"/>
      <c r="AO90" s="6"/>
      <c r="AP90" s="6"/>
    </row>
    <row r="91" ht="15.0" customHeight="1">
      <c r="A91" s="4" t="s">
        <v>58</v>
      </c>
      <c r="B91" s="2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4">
        <v>40.0</v>
      </c>
      <c r="AI91" s="6"/>
      <c r="AJ91" s="6"/>
      <c r="AK91" s="6"/>
      <c r="AL91" s="6"/>
      <c r="AM91" s="6"/>
      <c r="AN91" s="6"/>
      <c r="AO91" s="6"/>
      <c r="AP91" s="6"/>
    </row>
    <row r="92" ht="15.0" customHeight="1">
      <c r="A92" s="4" t="s">
        <v>14</v>
      </c>
      <c r="B92" s="2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4">
        <v>30.0</v>
      </c>
      <c r="AN92" s="6"/>
      <c r="AO92" s="6"/>
      <c r="AP92" s="6"/>
    </row>
    <row r="93" ht="15.0" customHeight="1">
      <c r="A93" s="4" t="s">
        <v>65</v>
      </c>
      <c r="B93" s="2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4">
        <v>20.0</v>
      </c>
      <c r="AN93" s="6"/>
      <c r="AO93" s="6"/>
      <c r="AP93" s="6"/>
    </row>
    <row r="94" ht="15.0" customHeight="1">
      <c r="A94" s="4" t="s">
        <v>93</v>
      </c>
      <c r="B94" s="2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4">
        <v>20.0</v>
      </c>
      <c r="AO94" s="6"/>
      <c r="AP94" s="6"/>
    </row>
    <row r="95" ht="15.0" customHeight="1">
      <c r="A95" s="4" t="s">
        <v>111</v>
      </c>
      <c r="B95" s="2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4">
        <v>20.0</v>
      </c>
      <c r="AO95" s="6"/>
      <c r="AP95" s="4">
        <v>50.0</v>
      </c>
    </row>
    <row r="96" ht="15.0" customHeight="1">
      <c r="A96" s="4" t="s">
        <v>286</v>
      </c>
      <c r="B96" s="2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4">
        <v>30.0</v>
      </c>
      <c r="AO96" s="6"/>
      <c r="AP96" s="6"/>
    </row>
    <row r="97" ht="15.0" customHeight="1">
      <c r="A97" s="4" t="s">
        <v>53</v>
      </c>
      <c r="B97" s="2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4">
        <v>20.0</v>
      </c>
      <c r="AO97" s="6"/>
      <c r="AP97" s="6"/>
    </row>
    <row r="98" ht="15.0" customHeight="1">
      <c r="A98" s="4" t="s">
        <v>79</v>
      </c>
      <c r="B98" s="2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4">
        <v>30.0</v>
      </c>
      <c r="AO98" s="6"/>
      <c r="AP98" s="6"/>
    </row>
    <row r="99" ht="15.0" customHeight="1">
      <c r="A99" s="4" t="s">
        <v>114</v>
      </c>
      <c r="B99" s="2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4">
        <v>7.0</v>
      </c>
    </row>
    <row r="100" ht="15.0" customHeight="1">
      <c r="A100" s="4" t="s">
        <v>115</v>
      </c>
      <c r="B100" s="2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4">
        <v>76.65</v>
      </c>
      <c r="R100" s="4">
        <v>48.11</v>
      </c>
      <c r="S100" s="6"/>
      <c r="T100" s="6"/>
      <c r="U100" s="4">
        <v>38.38</v>
      </c>
      <c r="V100" s="6"/>
      <c r="W100" s="4">
        <v>60.0</v>
      </c>
      <c r="X100" s="6"/>
      <c r="Y100" s="4">
        <v>83.25</v>
      </c>
      <c r="Z100" s="7">
        <f>270+63.5</f>
        <v>333.5</v>
      </c>
      <c r="AA100" s="7">
        <f>15+53.34</f>
        <v>68.34</v>
      </c>
      <c r="AB100" s="4">
        <v>78.32</v>
      </c>
      <c r="AC100" s="4">
        <v>33.45</v>
      </c>
      <c r="AD100" s="6"/>
      <c r="AE100" s="6"/>
      <c r="AF100" s="4">
        <v>56.53</v>
      </c>
      <c r="AG100" s="6"/>
      <c r="AH100" s="6"/>
      <c r="AI100" s="6"/>
      <c r="AJ100" s="4">
        <v>56.11</v>
      </c>
      <c r="AK100" s="6"/>
      <c r="AL100" s="6"/>
      <c r="AM100" s="7">
        <f>97+67.41</f>
        <v>164.41</v>
      </c>
      <c r="AN100" s="4">
        <v>90.94</v>
      </c>
      <c r="AO100" s="6"/>
      <c r="AP100" s="4">
        <v>20.5</v>
      </c>
    </row>
    <row r="101" ht="15.0" customHeight="1">
      <c r="A101" s="14" t="s">
        <v>124</v>
      </c>
      <c r="B101" s="25">
        <f>SUM(B2:B49)</f>
        <v>1010</v>
      </c>
      <c r="C101" s="26">
        <f>sum(C3:C49)</f>
        <v>1070</v>
      </c>
      <c r="D101" s="12">
        <f>SUM(D2:D49)</f>
        <v>780</v>
      </c>
      <c r="E101" s="12">
        <f t="shared" ref="E101:H101" si="1">sum(E2:E49)</f>
        <v>905</v>
      </c>
      <c r="F101" s="12">
        <f t="shared" si="1"/>
        <v>830</v>
      </c>
      <c r="G101" s="12">
        <f t="shared" si="1"/>
        <v>790</v>
      </c>
      <c r="H101" s="12">
        <f t="shared" si="1"/>
        <v>760</v>
      </c>
      <c r="I101" s="12">
        <f t="shared" ref="I101:K101" si="2">sum(I2:I52)</f>
        <v>820</v>
      </c>
      <c r="J101" s="12">
        <f t="shared" si="2"/>
        <v>860</v>
      </c>
      <c r="K101" s="12">
        <f t="shared" si="2"/>
        <v>788</v>
      </c>
      <c r="L101" s="12">
        <f t="shared" ref="L101:N101" si="3">sum(L2:L54)</f>
        <v>642</v>
      </c>
      <c r="M101" s="12">
        <f t="shared" si="3"/>
        <v>640</v>
      </c>
      <c r="N101" s="12">
        <f t="shared" si="3"/>
        <v>725</v>
      </c>
      <c r="O101" s="12">
        <f>sum(O2:O59)</f>
        <v>690</v>
      </c>
      <c r="P101" s="12">
        <f>sum(P2:P60)</f>
        <v>657</v>
      </c>
      <c r="Q101" s="12">
        <f t="shared" ref="Q101:AP101" si="4">sum(Q2:Q100)</f>
        <v>724.65</v>
      </c>
      <c r="R101" s="12">
        <f t="shared" si="4"/>
        <v>1308.11</v>
      </c>
      <c r="S101" s="12">
        <f t="shared" si="4"/>
        <v>620</v>
      </c>
      <c r="T101" s="12">
        <f t="shared" si="4"/>
        <v>590</v>
      </c>
      <c r="U101" s="12">
        <f t="shared" si="4"/>
        <v>548.38</v>
      </c>
      <c r="V101" s="12">
        <f t="shared" si="4"/>
        <v>790</v>
      </c>
      <c r="W101" s="12">
        <f t="shared" si="4"/>
        <v>660</v>
      </c>
      <c r="X101" s="12">
        <f t="shared" si="4"/>
        <v>570</v>
      </c>
      <c r="Y101" s="12">
        <f t="shared" si="4"/>
        <v>1233.25</v>
      </c>
      <c r="Z101" s="12">
        <f t="shared" si="4"/>
        <v>1223.5</v>
      </c>
      <c r="AA101" s="12">
        <f t="shared" si="4"/>
        <v>918.34</v>
      </c>
      <c r="AB101" s="12">
        <f t="shared" si="4"/>
        <v>428.32</v>
      </c>
      <c r="AC101" s="12">
        <f t="shared" si="4"/>
        <v>953.45</v>
      </c>
      <c r="AD101" s="12">
        <f t="shared" si="4"/>
        <v>1130</v>
      </c>
      <c r="AE101" s="12">
        <f t="shared" si="4"/>
        <v>450</v>
      </c>
      <c r="AF101" s="12">
        <f t="shared" si="4"/>
        <v>458.53</v>
      </c>
      <c r="AG101" s="12">
        <f t="shared" si="4"/>
        <v>790</v>
      </c>
      <c r="AH101" s="12">
        <f t="shared" si="4"/>
        <v>410</v>
      </c>
      <c r="AI101" s="12">
        <f t="shared" si="4"/>
        <v>562.79</v>
      </c>
      <c r="AJ101" s="12">
        <f t="shared" si="4"/>
        <v>846.11</v>
      </c>
      <c r="AK101" s="12">
        <f t="shared" si="4"/>
        <v>580</v>
      </c>
      <c r="AL101" s="12">
        <f t="shared" si="4"/>
        <v>720</v>
      </c>
      <c r="AM101" s="12">
        <f t="shared" si="4"/>
        <v>784.41</v>
      </c>
      <c r="AN101" s="12">
        <f t="shared" si="4"/>
        <v>670.94</v>
      </c>
      <c r="AO101" s="12">
        <f t="shared" si="4"/>
        <v>375</v>
      </c>
      <c r="AP101" s="12">
        <f t="shared" si="4"/>
        <v>687.5</v>
      </c>
    </row>
    <row r="102" ht="15.0" customHeight="1">
      <c r="B102" s="27"/>
      <c r="E102" s="15"/>
    </row>
    <row r="103" ht="15.0" customHeight="1">
      <c r="B103" s="27"/>
      <c r="E103" s="15"/>
    </row>
    <row r="104" ht="18.75" customHeight="1">
      <c r="B104" s="27"/>
      <c r="E104" s="15"/>
    </row>
    <row r="105" ht="1.5" customHeight="1">
      <c r="A105" s="16" t="s">
        <v>125</v>
      </c>
      <c r="B105" s="18" t="s">
        <v>147</v>
      </c>
      <c r="C105" s="18" t="s">
        <v>151</v>
      </c>
      <c r="D105" s="18" t="s">
        <v>153</v>
      </c>
      <c r="E105" s="18" t="s">
        <v>155</v>
      </c>
      <c r="F105" s="18" t="s">
        <v>158</v>
      </c>
      <c r="G105" s="18" t="s">
        <v>160</v>
      </c>
      <c r="H105" s="18" t="s">
        <v>162</v>
      </c>
      <c r="I105" s="18" t="s">
        <v>144</v>
      </c>
      <c r="J105" s="18" t="s">
        <v>145</v>
      </c>
      <c r="K105" s="18" t="s">
        <v>244</v>
      </c>
      <c r="L105" s="18" t="s">
        <v>245</v>
      </c>
      <c r="M105" s="18" t="s">
        <v>246</v>
      </c>
      <c r="N105" s="18" t="s">
        <v>247</v>
      </c>
      <c r="O105" s="18" t="s">
        <v>248</v>
      </c>
      <c r="P105" s="18" t="s">
        <v>249</v>
      </c>
      <c r="Q105" s="18" t="s">
        <v>250</v>
      </c>
      <c r="R105" s="18" t="s">
        <v>251</v>
      </c>
      <c r="S105" s="18" t="s">
        <v>252</v>
      </c>
      <c r="T105" s="18" t="s">
        <v>253</v>
      </c>
      <c r="U105" s="18" t="s">
        <v>187</v>
      </c>
      <c r="V105" s="18" t="s">
        <v>188</v>
      </c>
      <c r="W105" s="18" t="s">
        <v>189</v>
      </c>
      <c r="X105" s="18" t="s">
        <v>268</v>
      </c>
      <c r="Y105" s="18" t="s">
        <v>191</v>
      </c>
      <c r="Z105" s="18" t="s">
        <v>192</v>
      </c>
      <c r="AA105" s="18" t="s">
        <v>193</v>
      </c>
      <c r="AB105" s="18" t="s">
        <v>194</v>
      </c>
      <c r="AC105" s="18" t="s">
        <v>195</v>
      </c>
      <c r="AD105" s="18" t="s">
        <v>196</v>
      </c>
      <c r="AE105" s="18" t="s">
        <v>197</v>
      </c>
      <c r="AF105" s="18" t="s">
        <v>199</v>
      </c>
      <c r="AG105" s="18" t="s">
        <v>287</v>
      </c>
      <c r="AH105" s="18" t="s">
        <v>275</v>
      </c>
      <c r="AI105" s="18" t="s">
        <v>288</v>
      </c>
      <c r="AJ105" s="18" t="s">
        <v>289</v>
      </c>
      <c r="AK105" s="18" t="s">
        <v>278</v>
      </c>
      <c r="AL105" s="18" t="s">
        <v>279</v>
      </c>
      <c r="AM105" s="18" t="s">
        <v>280</v>
      </c>
      <c r="AN105" s="18" t="s">
        <v>290</v>
      </c>
      <c r="AO105" s="18" t="s">
        <v>282</v>
      </c>
      <c r="AP105" s="18" t="s">
        <v>164</v>
      </c>
    </row>
    <row r="106" ht="15.0" customHeight="1">
      <c r="A106" s="18" t="s">
        <v>131</v>
      </c>
      <c r="B106" s="28">
        <v>500.0</v>
      </c>
      <c r="C106" s="18">
        <v>500.0</v>
      </c>
      <c r="D106" s="18">
        <v>500.0</v>
      </c>
      <c r="E106" s="18">
        <v>500.0</v>
      </c>
      <c r="F106" s="18">
        <v>600.0</v>
      </c>
      <c r="G106" s="18">
        <v>600.0</v>
      </c>
      <c r="H106" s="18">
        <v>600.0</v>
      </c>
      <c r="I106" s="18">
        <v>600.0</v>
      </c>
      <c r="J106" s="18">
        <v>600.0</v>
      </c>
      <c r="K106" s="18">
        <v>600.0</v>
      </c>
      <c r="L106" s="18">
        <v>600.0</v>
      </c>
      <c r="M106" s="18">
        <v>600.0</v>
      </c>
      <c r="N106" s="18">
        <v>500.0</v>
      </c>
      <c r="O106" s="18">
        <v>500.0</v>
      </c>
      <c r="P106" s="18">
        <v>500.0</v>
      </c>
      <c r="Q106" s="29">
        <v>500.0</v>
      </c>
      <c r="R106" s="29">
        <v>500.0</v>
      </c>
      <c r="S106" s="29">
        <v>500.0</v>
      </c>
      <c r="T106" s="29">
        <v>500.0</v>
      </c>
      <c r="U106" s="18">
        <v>500.0</v>
      </c>
      <c r="V106" s="18">
        <v>500.0</v>
      </c>
      <c r="W106" s="18">
        <v>500.0</v>
      </c>
      <c r="X106" s="18">
        <v>500.0</v>
      </c>
      <c r="Y106" s="18">
        <v>500.0</v>
      </c>
      <c r="Z106" s="18">
        <v>500.0</v>
      </c>
      <c r="AA106" s="18">
        <v>500.0</v>
      </c>
      <c r="AB106" s="18">
        <v>500.0</v>
      </c>
      <c r="AC106" s="18">
        <v>500.0</v>
      </c>
      <c r="AD106" s="18">
        <v>500.0</v>
      </c>
      <c r="AE106" s="18">
        <v>500.0</v>
      </c>
      <c r="AF106" s="18">
        <v>500.0</v>
      </c>
      <c r="AG106" s="18">
        <v>500.0</v>
      </c>
      <c r="AH106" s="18">
        <v>500.0</v>
      </c>
      <c r="AI106" s="18">
        <v>500.0</v>
      </c>
      <c r="AJ106" s="18">
        <v>500.0</v>
      </c>
      <c r="AK106" s="18">
        <v>500.0</v>
      </c>
      <c r="AL106" s="18">
        <v>500.0</v>
      </c>
      <c r="AM106" s="18">
        <v>500.0</v>
      </c>
      <c r="AN106" s="18">
        <v>500.0</v>
      </c>
      <c r="AO106" s="18">
        <v>500.0</v>
      </c>
      <c r="AP106" s="18">
        <v>500.0</v>
      </c>
    </row>
    <row r="107" ht="15.0" customHeight="1">
      <c r="A107" s="18" t="s">
        <v>136</v>
      </c>
      <c r="B107" s="28">
        <v>250.0</v>
      </c>
      <c r="C107" s="18">
        <v>250.0</v>
      </c>
      <c r="D107" s="19"/>
      <c r="E107" s="19"/>
      <c r="F107" s="30"/>
      <c r="G107" s="30"/>
      <c r="H107" s="30"/>
      <c r="I107" s="30"/>
      <c r="J107" s="30"/>
      <c r="K107" s="30"/>
      <c r="L107" s="30"/>
      <c r="M107" s="30"/>
      <c r="N107" s="18">
        <v>500.0</v>
      </c>
      <c r="O107" s="19"/>
      <c r="P107" s="19"/>
      <c r="Q107" s="30"/>
      <c r="R107" s="30"/>
      <c r="S107" s="30"/>
      <c r="T107" s="30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ht="15.0" customHeight="1">
      <c r="A108" s="18" t="s">
        <v>135</v>
      </c>
      <c r="B108" s="31"/>
      <c r="C108" s="19"/>
      <c r="D108" s="19"/>
      <c r="E108" s="19"/>
      <c r="F108" s="30"/>
      <c r="G108" s="30"/>
      <c r="H108" s="30"/>
      <c r="I108" s="30"/>
      <c r="J108" s="30"/>
      <c r="K108" s="30"/>
      <c r="L108" s="30"/>
      <c r="M108" s="30"/>
      <c r="N108" s="32">
        <f>6*6</f>
        <v>36</v>
      </c>
      <c r="O108" s="19"/>
      <c r="P108" s="19"/>
      <c r="Q108" s="30"/>
      <c r="R108" s="30"/>
      <c r="S108" s="30"/>
      <c r="T108" s="33">
        <f>2*30</f>
        <v>60</v>
      </c>
      <c r="U108" s="19"/>
      <c r="V108" s="18">
        <v>30.0</v>
      </c>
      <c r="W108" s="18">
        <v>30.0</v>
      </c>
      <c r="X108" s="18">
        <v>30.0</v>
      </c>
      <c r="Y108" s="18">
        <v>30.0</v>
      </c>
      <c r="Z108" s="18">
        <v>32.0</v>
      </c>
      <c r="AA108" s="18">
        <v>35.0</v>
      </c>
      <c r="AB108" s="18">
        <v>35.0</v>
      </c>
      <c r="AC108" s="18">
        <v>35.0</v>
      </c>
      <c r="AD108" s="18">
        <v>35.0</v>
      </c>
      <c r="AE108" s="18">
        <v>35.0</v>
      </c>
      <c r="AF108" s="18">
        <v>35.0</v>
      </c>
      <c r="AG108" s="18">
        <v>35.0</v>
      </c>
      <c r="AH108" s="18">
        <v>35.0</v>
      </c>
      <c r="AI108" s="18">
        <v>35.0</v>
      </c>
      <c r="AJ108" s="18">
        <v>35.0</v>
      </c>
      <c r="AK108" s="18">
        <v>35.0</v>
      </c>
      <c r="AL108" s="18">
        <v>35.0</v>
      </c>
      <c r="AM108" s="18">
        <v>35.0</v>
      </c>
      <c r="AN108" s="18">
        <v>35.0</v>
      </c>
      <c r="AO108" s="18">
        <v>35.0</v>
      </c>
      <c r="AP108" s="18">
        <v>35.0</v>
      </c>
    </row>
    <row r="109" ht="15.0" customHeight="1">
      <c r="A109" s="18" t="s">
        <v>260</v>
      </c>
      <c r="B109" s="28">
        <v>62.2</v>
      </c>
      <c r="C109" s="19"/>
      <c r="D109" s="19"/>
      <c r="E109" s="19"/>
      <c r="F109" s="30"/>
      <c r="G109" s="30"/>
      <c r="H109" s="30"/>
      <c r="I109" s="30"/>
      <c r="J109" s="30"/>
      <c r="K109" s="30"/>
      <c r="L109" s="30"/>
      <c r="M109" s="30"/>
      <c r="N109" s="19"/>
      <c r="O109" s="19"/>
      <c r="P109" s="19"/>
      <c r="Q109" s="30"/>
      <c r="R109" s="30"/>
      <c r="S109" s="30"/>
      <c r="T109" s="30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ht="15.0" customHeight="1">
      <c r="A110" s="18" t="s">
        <v>261</v>
      </c>
      <c r="B110" s="18">
        <v>1.7</v>
      </c>
      <c r="C110" s="30"/>
      <c r="D110" s="30"/>
      <c r="E110" s="19"/>
      <c r="F110" s="30"/>
      <c r="G110" s="30"/>
      <c r="H110" s="30"/>
      <c r="I110" s="30"/>
      <c r="J110" s="30"/>
      <c r="K110" s="30"/>
      <c r="L110" s="30"/>
      <c r="M110" s="30"/>
      <c r="N110" s="19"/>
      <c r="O110" s="19"/>
      <c r="P110" s="19"/>
      <c r="Q110" s="30"/>
      <c r="R110" s="30"/>
      <c r="S110" s="30"/>
      <c r="T110" s="30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ht="15.0" customHeight="1">
      <c r="A111" s="18" t="s">
        <v>262</v>
      </c>
      <c r="B111" s="18">
        <v>23.0</v>
      </c>
      <c r="C111" s="30"/>
      <c r="D111" s="30"/>
      <c r="E111" s="19"/>
      <c r="F111" s="30"/>
      <c r="G111" s="30"/>
      <c r="H111" s="30"/>
      <c r="I111" s="30"/>
      <c r="J111" s="30"/>
      <c r="K111" s="30"/>
      <c r="L111" s="30"/>
      <c r="M111" s="30"/>
      <c r="N111" s="19"/>
      <c r="O111" s="19"/>
      <c r="P111" s="19"/>
      <c r="Q111" s="30"/>
      <c r="R111" s="30"/>
      <c r="S111" s="30"/>
      <c r="T111" s="30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ht="15.0" customHeight="1">
      <c r="A112" s="18" t="s">
        <v>263</v>
      </c>
      <c r="B112" s="18">
        <v>25.0</v>
      </c>
      <c r="C112" s="30"/>
      <c r="D112" s="30"/>
      <c r="E112" s="19"/>
      <c r="F112" s="30"/>
      <c r="G112" s="30"/>
      <c r="H112" s="30"/>
      <c r="I112" s="30"/>
      <c r="J112" s="30"/>
      <c r="K112" s="30"/>
      <c r="L112" s="30"/>
      <c r="M112" s="30"/>
      <c r="N112" s="18">
        <v>15.0</v>
      </c>
      <c r="O112" s="19"/>
      <c r="P112" s="18">
        <v>10.0</v>
      </c>
      <c r="Q112" s="30"/>
      <c r="R112" s="30"/>
      <c r="S112" s="30"/>
      <c r="T112" s="30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ht="15.0" customHeight="1">
      <c r="A113" s="18" t="s">
        <v>264</v>
      </c>
      <c r="B113" s="18">
        <v>30.3</v>
      </c>
      <c r="C113" s="30"/>
      <c r="D113" s="30"/>
      <c r="E113" s="19"/>
      <c r="F113" s="30"/>
      <c r="G113" s="30"/>
      <c r="H113" s="30"/>
      <c r="I113" s="30"/>
      <c r="J113" s="30"/>
      <c r="K113" s="30"/>
      <c r="L113" s="30"/>
      <c r="M113" s="30"/>
      <c r="N113" s="19"/>
      <c r="O113" s="19"/>
      <c r="P113" s="19"/>
      <c r="Q113" s="30"/>
      <c r="R113" s="30"/>
      <c r="S113" s="30"/>
      <c r="T113" s="30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ht="15.0" customHeight="1">
      <c r="A114" s="18" t="s">
        <v>265</v>
      </c>
      <c r="B114" s="19"/>
      <c r="C114" s="18">
        <v>106.0</v>
      </c>
      <c r="D114" s="30"/>
      <c r="E114" s="19"/>
      <c r="F114" s="30"/>
      <c r="G114" s="30"/>
      <c r="H114" s="30"/>
      <c r="I114" s="30"/>
      <c r="J114" s="30"/>
      <c r="K114" s="30"/>
      <c r="L114" s="30"/>
      <c r="M114" s="30"/>
      <c r="N114" s="19"/>
      <c r="O114" s="19"/>
      <c r="P114" s="19"/>
      <c r="Q114" s="30"/>
      <c r="R114" s="30"/>
      <c r="S114" s="30"/>
      <c r="T114" s="30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ht="15.0" customHeight="1">
      <c r="A115" s="18" t="s">
        <v>266</v>
      </c>
      <c r="B115" s="19"/>
      <c r="C115" s="18">
        <v>8.2</v>
      </c>
      <c r="D115" s="19"/>
      <c r="E115" s="32">
        <f>24.2+2+8.2</f>
        <v>34.4</v>
      </c>
      <c r="F115" s="19"/>
      <c r="G115" s="18">
        <v>4.0</v>
      </c>
      <c r="H115" s="19"/>
      <c r="I115" s="18">
        <v>29.57</v>
      </c>
      <c r="J115" s="19"/>
      <c r="K115" s="19"/>
      <c r="L115" s="18">
        <v>5.9</v>
      </c>
      <c r="M115" s="19"/>
      <c r="N115" s="19"/>
      <c r="O115" s="19"/>
      <c r="P115" s="18">
        <v>5.0</v>
      </c>
      <c r="Q115" s="30"/>
      <c r="R115" s="29">
        <v>9.0</v>
      </c>
      <c r="S115" s="30"/>
      <c r="T115" s="30"/>
      <c r="U115" s="19"/>
      <c r="V115" s="19"/>
      <c r="W115" s="19"/>
      <c r="X115" s="19"/>
      <c r="Y115" s="18">
        <v>5.0</v>
      </c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ht="15.0" customHeight="1">
      <c r="A116" s="18" t="s">
        <v>267</v>
      </c>
      <c r="B116" s="19"/>
      <c r="C116" s="19"/>
      <c r="D116" s="19"/>
      <c r="E116" s="18">
        <v>240.0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30"/>
      <c r="R116" s="30"/>
      <c r="S116" s="30"/>
      <c r="T116" s="30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ht="15.0" customHeight="1">
      <c r="A117" s="18" t="s">
        <v>137</v>
      </c>
      <c r="B117" s="19"/>
      <c r="C117" s="19"/>
      <c r="D117" s="19"/>
      <c r="E117" s="19"/>
      <c r="F117" s="18">
        <v>24.0</v>
      </c>
      <c r="G117" s="18">
        <v>48.0</v>
      </c>
      <c r="H117" s="32">
        <f>41.26+26.93</f>
        <v>68.19</v>
      </c>
      <c r="I117" s="18">
        <v>136.61</v>
      </c>
      <c r="J117" s="18">
        <v>102.2</v>
      </c>
      <c r="K117" s="18">
        <v>159.36</v>
      </c>
      <c r="L117" s="18">
        <v>172.01</v>
      </c>
      <c r="M117" s="18">
        <v>116.3</v>
      </c>
      <c r="N117" s="18">
        <v>60.7</v>
      </c>
      <c r="O117" s="32">
        <f>22.51+8.39</f>
        <v>30.9</v>
      </c>
      <c r="P117" s="19"/>
      <c r="Q117" s="18">
        <v>149.34</v>
      </c>
      <c r="R117" s="18">
        <v>108.0</v>
      </c>
      <c r="S117" s="29">
        <v>83.93</v>
      </c>
      <c r="T117" s="29">
        <v>97.11</v>
      </c>
      <c r="U117" s="18">
        <v>160.0</v>
      </c>
      <c r="V117" s="32">
        <f>307.56+26.88</f>
        <v>334.44</v>
      </c>
      <c r="W117" s="32">
        <f>341.54+21.05</f>
        <v>362.59</v>
      </c>
      <c r="X117" s="32">
        <f>304.02+23.84</f>
        <v>327.86</v>
      </c>
      <c r="Y117" s="32">
        <f>28.14+202.34</f>
        <v>230.48</v>
      </c>
      <c r="Z117" s="32">
        <f>27.89+130.84</f>
        <v>158.73</v>
      </c>
      <c r="AA117" s="18">
        <v>125.87</v>
      </c>
      <c r="AB117" s="32">
        <f>162.95+18.36</f>
        <v>181.31</v>
      </c>
      <c r="AC117" s="32">
        <f>10.92+115.02</f>
        <v>125.94</v>
      </c>
      <c r="AD117" s="32">
        <f>52.47+81.34</f>
        <v>133.81</v>
      </c>
      <c r="AE117" s="32">
        <f>92.45+22.32</f>
        <v>114.77</v>
      </c>
      <c r="AF117" s="32">
        <f>108.71+19.9</f>
        <v>128.61</v>
      </c>
      <c r="AG117" s="32">
        <f>352.89+23.71</f>
        <v>376.6</v>
      </c>
      <c r="AH117" s="32">
        <f>18.43+272.65</f>
        <v>291.08</v>
      </c>
      <c r="AI117" s="32">
        <f>14.84+207.54</f>
        <v>222.38</v>
      </c>
      <c r="AJ117" s="32">
        <f>95.51+11.72</f>
        <v>107.23</v>
      </c>
      <c r="AK117" s="32">
        <f>72.29+10.3</f>
        <v>82.59</v>
      </c>
      <c r="AL117" s="32">
        <f>9.34+51.95</f>
        <v>61.29</v>
      </c>
      <c r="AM117" s="32">
        <f>52.32+8.4</f>
        <v>60.72</v>
      </c>
      <c r="AN117" s="19"/>
      <c r="AO117" s="32">
        <f>107.06+7.49</f>
        <v>114.55</v>
      </c>
      <c r="AP117" s="19"/>
    </row>
    <row r="118" ht="15.0" customHeight="1">
      <c r="A118" s="18" t="s">
        <v>138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30"/>
      <c r="R118" s="30"/>
      <c r="S118" s="30"/>
      <c r="T118" s="30"/>
      <c r="U118" s="19"/>
      <c r="V118" s="19"/>
      <c r="W118" s="32">
        <f>2.39+9.55+0.6+64.12</f>
        <v>76.66</v>
      </c>
      <c r="X118" s="18">
        <v>2.39</v>
      </c>
      <c r="Y118" s="32">
        <f>256.84-Y117</f>
        <v>26.36</v>
      </c>
      <c r="Z118" s="32">
        <f t="shared" ref="Z118:AA118" si="5">11.94+0.05</f>
        <v>11.99</v>
      </c>
      <c r="AA118" s="32">
        <f t="shared" si="5"/>
        <v>11.99</v>
      </c>
      <c r="AB118" s="32">
        <f>11.94</f>
        <v>11.94</v>
      </c>
      <c r="AC118" s="18">
        <v>11.94</v>
      </c>
      <c r="AD118" s="18">
        <v>11.94</v>
      </c>
      <c r="AE118" s="18">
        <v>9.55</v>
      </c>
      <c r="AF118" s="18">
        <v>7.16</v>
      </c>
      <c r="AG118" s="18">
        <v>9.55</v>
      </c>
      <c r="AH118" s="18">
        <v>9.55</v>
      </c>
      <c r="AI118" s="32">
        <f>2.39</f>
        <v>2.39</v>
      </c>
      <c r="AJ118" s="32">
        <f>9.55</f>
        <v>9.55</v>
      </c>
      <c r="AK118" s="19"/>
      <c r="AL118" s="19"/>
      <c r="AM118" s="18">
        <v>9.55</v>
      </c>
      <c r="AN118" s="19"/>
      <c r="AO118" s="19"/>
      <c r="AP118" s="19"/>
    </row>
    <row r="119" ht="15.0" customHeight="1">
      <c r="A119" s="18" t="s">
        <v>269</v>
      </c>
      <c r="B119" s="19"/>
      <c r="C119" s="19"/>
      <c r="D119" s="19"/>
      <c r="E119" s="19"/>
      <c r="F119" s="19"/>
      <c r="G119" s="19"/>
      <c r="H119" s="19"/>
      <c r="I119" s="18">
        <v>150.0</v>
      </c>
      <c r="J119" s="19"/>
      <c r="K119" s="19"/>
      <c r="L119" s="19"/>
      <c r="M119" s="19"/>
      <c r="N119" s="19"/>
      <c r="O119" s="19"/>
      <c r="P119" s="19"/>
      <c r="Q119" s="30"/>
      <c r="R119" s="30"/>
      <c r="S119" s="30"/>
      <c r="T119" s="30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ht="15.0" customHeight="1">
      <c r="A120" s="18" t="s">
        <v>270</v>
      </c>
      <c r="B120" s="19"/>
      <c r="C120" s="19"/>
      <c r="D120" s="19"/>
      <c r="E120" s="19"/>
      <c r="F120" s="19"/>
      <c r="G120" s="19"/>
      <c r="H120" s="19"/>
      <c r="I120" s="19"/>
      <c r="J120" s="18">
        <v>16.0</v>
      </c>
      <c r="K120" s="19"/>
      <c r="L120" s="19"/>
      <c r="M120" s="19"/>
      <c r="N120" s="19"/>
      <c r="O120" s="19"/>
      <c r="P120" s="19"/>
      <c r="Q120" s="30"/>
      <c r="R120" s="30"/>
      <c r="S120" s="30"/>
      <c r="T120" s="30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ht="15.0" customHeight="1">
      <c r="A121" s="18" t="s">
        <v>271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8">
        <v>15.0</v>
      </c>
      <c r="O121" s="19"/>
      <c r="P121" s="19"/>
      <c r="Q121" s="30"/>
      <c r="R121" s="30"/>
      <c r="S121" s="30"/>
      <c r="T121" s="30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ht="15.0" customHeight="1">
      <c r="A122" s="18" t="s">
        <v>272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8">
        <v>250.0</v>
      </c>
      <c r="N122" s="19"/>
      <c r="O122" s="19"/>
      <c r="P122" s="19"/>
      <c r="Q122" s="30"/>
      <c r="R122" s="30"/>
      <c r="S122" s="30"/>
      <c r="T122" s="30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ht="15.0" customHeight="1">
      <c r="A123" s="18" t="s">
        <v>273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8">
        <v>17.0</v>
      </c>
      <c r="Q123" s="30"/>
      <c r="R123" s="30"/>
      <c r="S123" s="30"/>
      <c r="T123" s="30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ht="15.0" customHeight="1">
      <c r="A124" s="18" t="s">
        <v>285</v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30"/>
      <c r="R124" s="30"/>
      <c r="S124" s="30"/>
      <c r="T124" s="30"/>
      <c r="U124" s="19"/>
      <c r="V124" s="19"/>
      <c r="W124" s="19"/>
      <c r="X124" s="19"/>
      <c r="Y124" s="19"/>
      <c r="Z124" s="18">
        <v>700.0</v>
      </c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ht="15.0" customHeight="1">
      <c r="A125" s="18" t="s">
        <v>139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29">
        <v>50.15</v>
      </c>
      <c r="R125" s="33">
        <f>22.3+21</f>
        <v>43.3</v>
      </c>
      <c r="S125" s="29">
        <v>22.0</v>
      </c>
      <c r="T125" s="29">
        <v>21.0</v>
      </c>
      <c r="U125" s="19"/>
      <c r="V125" s="19"/>
      <c r="W125" s="19"/>
      <c r="X125" s="19"/>
      <c r="Y125" s="18">
        <v>25.0</v>
      </c>
      <c r="Z125" s="32">
        <f>23.2+21.76</f>
        <v>44.96</v>
      </c>
      <c r="AA125" s="32">
        <f>21.06+24+20.9-9</f>
        <v>56.96</v>
      </c>
      <c r="AB125" s="18">
        <v>21.0</v>
      </c>
      <c r="AC125" s="32">
        <f>20+22.6</f>
        <v>42.6</v>
      </c>
      <c r="AD125" s="19"/>
      <c r="AE125" s="19"/>
      <c r="AF125" s="19"/>
      <c r="AG125" s="19"/>
      <c r="AH125" s="19"/>
      <c r="AI125" s="19"/>
      <c r="AJ125" s="19"/>
      <c r="AK125" s="19"/>
      <c r="AL125" s="19"/>
      <c r="AM125" s="32">
        <f>45+3*22</f>
        <v>111</v>
      </c>
      <c r="AN125" s="18">
        <v>50.0</v>
      </c>
      <c r="AO125" s="19"/>
      <c r="AP125" s="19"/>
    </row>
    <row r="126" ht="15.0" customHeight="1">
      <c r="A126" s="14" t="s">
        <v>124</v>
      </c>
      <c r="B126" s="34">
        <f t="shared" ref="B126:C126" si="6">sum(B106:B119)</f>
        <v>892.2</v>
      </c>
      <c r="C126" s="34">
        <f t="shared" si="6"/>
        <v>864.2</v>
      </c>
      <c r="D126" s="12">
        <f t="shared" ref="D126:F126" si="7">sum(D105:D119)</f>
        <v>500</v>
      </c>
      <c r="E126" s="12">
        <f t="shared" si="7"/>
        <v>774.4</v>
      </c>
      <c r="F126" s="12">
        <f t="shared" si="7"/>
        <v>624</v>
      </c>
      <c r="G126" s="12">
        <f t="shared" ref="G126:J126" si="8">sum(G106:G119)</f>
        <v>652</v>
      </c>
      <c r="H126" s="12">
        <f t="shared" si="8"/>
        <v>668.19</v>
      </c>
      <c r="I126" s="12">
        <f t="shared" si="8"/>
        <v>916.18</v>
      </c>
      <c r="J126" s="12">
        <f t="shared" si="8"/>
        <v>702.2</v>
      </c>
      <c r="K126" s="12">
        <f t="shared" ref="K126:L126" si="9">sum(K106:K120)</f>
        <v>759.36</v>
      </c>
      <c r="L126" s="12">
        <f t="shared" si="9"/>
        <v>777.91</v>
      </c>
      <c r="M126" s="12">
        <f t="shared" ref="M126:P126" si="10">sum(M106:M123)</f>
        <v>966.3</v>
      </c>
      <c r="N126" s="12">
        <f t="shared" si="10"/>
        <v>1126.7</v>
      </c>
      <c r="O126" s="12">
        <f t="shared" si="10"/>
        <v>530.9</v>
      </c>
      <c r="P126" s="12">
        <f t="shared" si="10"/>
        <v>532</v>
      </c>
      <c r="Q126" s="12">
        <f t="shared" ref="Q126:AP126" si="11">sum(Q106:Q125)</f>
        <v>699.49</v>
      </c>
      <c r="R126" s="12">
        <f t="shared" si="11"/>
        <v>660.3</v>
      </c>
      <c r="S126" s="12">
        <f t="shared" si="11"/>
        <v>605.93</v>
      </c>
      <c r="T126" s="12">
        <f t="shared" si="11"/>
        <v>678.11</v>
      </c>
      <c r="U126" s="12">
        <f t="shared" si="11"/>
        <v>660</v>
      </c>
      <c r="V126" s="12">
        <f t="shared" si="11"/>
        <v>864.44</v>
      </c>
      <c r="W126" s="12">
        <f t="shared" si="11"/>
        <v>969.25</v>
      </c>
      <c r="X126" s="12">
        <f t="shared" si="11"/>
        <v>860.25</v>
      </c>
      <c r="Y126" s="12">
        <f t="shared" si="11"/>
        <v>816.84</v>
      </c>
      <c r="Z126" s="12">
        <f t="shared" si="11"/>
        <v>1447.68</v>
      </c>
      <c r="AA126" s="12">
        <f t="shared" si="11"/>
        <v>729.82</v>
      </c>
      <c r="AB126" s="12">
        <f t="shared" si="11"/>
        <v>749.25</v>
      </c>
      <c r="AC126" s="12">
        <f t="shared" si="11"/>
        <v>715.48</v>
      </c>
      <c r="AD126" s="12">
        <f t="shared" si="11"/>
        <v>680.75</v>
      </c>
      <c r="AE126" s="12">
        <f t="shared" si="11"/>
        <v>659.32</v>
      </c>
      <c r="AF126" s="12">
        <f t="shared" si="11"/>
        <v>670.77</v>
      </c>
      <c r="AG126" s="12">
        <f t="shared" si="11"/>
        <v>921.15</v>
      </c>
      <c r="AH126" s="12">
        <f t="shared" si="11"/>
        <v>835.63</v>
      </c>
      <c r="AI126" s="12">
        <f t="shared" si="11"/>
        <v>759.77</v>
      </c>
      <c r="AJ126" s="12">
        <f t="shared" si="11"/>
        <v>651.78</v>
      </c>
      <c r="AK126" s="12">
        <f t="shared" si="11"/>
        <v>617.59</v>
      </c>
      <c r="AL126" s="12">
        <f t="shared" si="11"/>
        <v>596.29</v>
      </c>
      <c r="AM126" s="12">
        <f t="shared" si="11"/>
        <v>716.27</v>
      </c>
      <c r="AN126" s="12">
        <f t="shared" si="11"/>
        <v>585</v>
      </c>
      <c r="AO126" s="12">
        <f t="shared" si="11"/>
        <v>649.55</v>
      </c>
      <c r="AP126" s="12">
        <f t="shared" si="11"/>
        <v>535</v>
      </c>
    </row>
    <row r="127" ht="15.0" customHeight="1">
      <c r="E127" s="15"/>
    </row>
    <row r="128" ht="15.0" customHeight="1">
      <c r="B128" s="27"/>
      <c r="E128" s="15"/>
    </row>
    <row r="129" ht="15.0" customHeight="1">
      <c r="A129" s="20" t="s">
        <v>143</v>
      </c>
      <c r="B129" s="35">
        <f>B101-B126</f>
        <v>117.8</v>
      </c>
      <c r="C129" s="36">
        <f t="shared" ref="C129:AP129" si="12">B129+C101-C126</f>
        <v>323.6</v>
      </c>
      <c r="D129" s="36">
        <f t="shared" si="12"/>
        <v>603.6</v>
      </c>
      <c r="E129" s="36">
        <f t="shared" si="12"/>
        <v>734.2</v>
      </c>
      <c r="F129" s="36">
        <f t="shared" si="12"/>
        <v>940.2</v>
      </c>
      <c r="G129" s="36">
        <f t="shared" si="12"/>
        <v>1078.2</v>
      </c>
      <c r="H129" s="36">
        <f t="shared" si="12"/>
        <v>1170.01</v>
      </c>
      <c r="I129" s="36">
        <f t="shared" si="12"/>
        <v>1073.83</v>
      </c>
      <c r="J129" s="36">
        <f t="shared" si="12"/>
        <v>1231.63</v>
      </c>
      <c r="K129" s="36">
        <f t="shared" si="12"/>
        <v>1260.27</v>
      </c>
      <c r="L129" s="36">
        <f t="shared" si="12"/>
        <v>1124.36</v>
      </c>
      <c r="M129" s="36">
        <f t="shared" si="12"/>
        <v>798.06</v>
      </c>
      <c r="N129" s="21">
        <f t="shared" si="12"/>
        <v>396.36</v>
      </c>
      <c r="O129" s="21">
        <f t="shared" si="12"/>
        <v>555.46</v>
      </c>
      <c r="P129" s="21">
        <f t="shared" si="12"/>
        <v>680.46</v>
      </c>
      <c r="Q129" s="21">
        <f t="shared" si="12"/>
        <v>705.62</v>
      </c>
      <c r="R129" s="21">
        <f t="shared" si="12"/>
        <v>1353.43</v>
      </c>
      <c r="S129" s="21">
        <f t="shared" si="12"/>
        <v>1367.5</v>
      </c>
      <c r="T129" s="21">
        <f t="shared" si="12"/>
        <v>1279.39</v>
      </c>
      <c r="U129" s="21">
        <f t="shared" si="12"/>
        <v>1167.77</v>
      </c>
      <c r="V129" s="21">
        <f t="shared" si="12"/>
        <v>1093.33</v>
      </c>
      <c r="W129" s="21">
        <f t="shared" si="12"/>
        <v>784.08</v>
      </c>
      <c r="X129" s="21">
        <f t="shared" si="12"/>
        <v>493.83</v>
      </c>
      <c r="Y129" s="21">
        <f t="shared" si="12"/>
        <v>910.24</v>
      </c>
      <c r="Z129" s="21">
        <f t="shared" si="12"/>
        <v>686.06</v>
      </c>
      <c r="AA129" s="21">
        <f t="shared" si="12"/>
        <v>874.58</v>
      </c>
      <c r="AB129" s="21">
        <f t="shared" si="12"/>
        <v>553.65</v>
      </c>
      <c r="AC129" s="21">
        <f t="shared" si="12"/>
        <v>791.62</v>
      </c>
      <c r="AD129" s="21">
        <f t="shared" si="12"/>
        <v>1240.87</v>
      </c>
      <c r="AE129" s="21">
        <f t="shared" si="12"/>
        <v>1031.55</v>
      </c>
      <c r="AF129" s="21">
        <f t="shared" si="12"/>
        <v>819.31</v>
      </c>
      <c r="AG129" s="21">
        <f t="shared" si="12"/>
        <v>688.16</v>
      </c>
      <c r="AH129" s="21">
        <f t="shared" si="12"/>
        <v>262.53</v>
      </c>
      <c r="AI129" s="21">
        <f t="shared" si="12"/>
        <v>65.55</v>
      </c>
      <c r="AJ129" s="21">
        <f t="shared" si="12"/>
        <v>259.88</v>
      </c>
      <c r="AK129" s="21">
        <f t="shared" si="12"/>
        <v>222.29</v>
      </c>
      <c r="AL129" s="21">
        <f t="shared" si="12"/>
        <v>346</v>
      </c>
      <c r="AM129" s="21">
        <f t="shared" si="12"/>
        <v>414.14</v>
      </c>
      <c r="AN129" s="21">
        <f t="shared" si="12"/>
        <v>500.08</v>
      </c>
      <c r="AO129" s="21">
        <f t="shared" si="12"/>
        <v>225.53</v>
      </c>
      <c r="AP129" s="21">
        <f t="shared" si="12"/>
        <v>378.03</v>
      </c>
    </row>
    <row r="130" ht="15.0" customHeight="1">
      <c r="E130" s="15"/>
    </row>
    <row r="131" ht="15.0" customHeight="1">
      <c r="B131" s="27"/>
      <c r="E131" s="15"/>
    </row>
    <row r="132" ht="15.0" customHeight="1">
      <c r="B132" s="27"/>
      <c r="E132" s="15"/>
    </row>
    <row r="133" ht="15.0" customHeight="1">
      <c r="B133" s="27"/>
      <c r="E133" s="15"/>
    </row>
    <row r="134" ht="15.0" customHeight="1">
      <c r="B134" s="27"/>
      <c r="E134" s="15"/>
    </row>
    <row r="135" ht="15.0" customHeight="1">
      <c r="B135" s="27"/>
      <c r="E135" s="15"/>
    </row>
    <row r="136" ht="15.0" customHeight="1">
      <c r="B136" s="27"/>
      <c r="E136" s="15"/>
    </row>
    <row r="137" ht="15.0" customHeight="1">
      <c r="B137" s="27"/>
      <c r="E137" s="15"/>
    </row>
    <row r="138" ht="15.0" customHeight="1">
      <c r="B138" s="27"/>
      <c r="E138" s="15"/>
    </row>
    <row r="139" ht="15.0" customHeight="1">
      <c r="B139" s="27"/>
      <c r="E139" s="15"/>
    </row>
    <row r="140" ht="15.0" customHeight="1">
      <c r="B140" s="27"/>
      <c r="E140" s="15"/>
    </row>
    <row r="141" ht="15.0" customHeight="1">
      <c r="B141" s="27"/>
      <c r="E141" s="15"/>
    </row>
    <row r="142" ht="15.0" customHeight="1">
      <c r="B142" s="27"/>
      <c r="E142" s="15"/>
    </row>
    <row r="143" ht="15.0" customHeight="1">
      <c r="B143" s="27"/>
      <c r="E143" s="15"/>
    </row>
    <row r="144" ht="15.0" customHeight="1">
      <c r="B144" s="27"/>
      <c r="E144" s="15"/>
    </row>
    <row r="145" ht="15.0" customHeight="1">
      <c r="B145" s="27"/>
      <c r="E145" s="15"/>
    </row>
    <row r="146" ht="15.0" customHeight="1">
      <c r="B146" s="27"/>
      <c r="E146" s="15"/>
    </row>
    <row r="147" ht="15.0" customHeight="1">
      <c r="B147" s="27"/>
      <c r="E147" s="15"/>
    </row>
    <row r="148" ht="15.0" customHeight="1">
      <c r="B148" s="27"/>
      <c r="E148" s="15"/>
    </row>
    <row r="149" ht="15.0" customHeight="1">
      <c r="B149" s="27"/>
      <c r="E149" s="15"/>
    </row>
    <row r="150" ht="15.0" customHeight="1">
      <c r="B150" s="27"/>
      <c r="E150" s="15"/>
    </row>
    <row r="151" ht="15.0" customHeight="1">
      <c r="B151" s="27"/>
      <c r="E151" s="15"/>
    </row>
  </sheetData>
  <drawing r:id="rId2"/>
  <legacyDrawing r:id="rId3"/>
</worksheet>
</file>