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style12.xml" ContentType="application/vnd.ms-office.chartstyle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et_Singh4\Documents\01_Work\"/>
    </mc:Choice>
  </mc:AlternateContent>
  <xr:revisionPtr revIDLastSave="0" documentId="13_ncr:1_{77EFB263-45E9-4E04-B9FB-8DDBB2EF93B0}" xr6:coauthVersionLast="44" xr6:coauthVersionMax="44" xr10:uidLastSave="{00000000-0000-0000-0000-000000000000}"/>
  <bookViews>
    <workbookView xWindow="-110" yWindow="-110" windowWidth="19420" windowHeight="10420" tabRatio="825" firstSheet="12" activeTab="15" xr2:uid="{87E2A803-04A0-47B9-9F76-A32B2B2D1C6B}"/>
  </bookViews>
  <sheets>
    <sheet name="random_plots" sheetId="9" r:id="rId1"/>
    <sheet name="coreEXP" sheetId="12" r:id="rId2"/>
    <sheet name="summary_l0" sheetId="5" r:id="rId3"/>
    <sheet name="cache_expl" sheetId="13" r:id="rId4"/>
    <sheet name="crtlcctrlv" sheetId="10" r:id="rId5"/>
    <sheet name="vtune_data_2666" sheetId="1" r:id="rId6"/>
    <sheet name="summary_l2_2666" sheetId="3" r:id="rId7"/>
    <sheet name="summary_l1_2666" sheetId="4" r:id="rId8"/>
    <sheet name="summary_l1_2933" sheetId="8" r:id="rId9"/>
    <sheet name="runs" sheetId="2" r:id="rId10"/>
    <sheet name="Sheet1" sheetId="16" r:id="rId11"/>
    <sheet name="summary_l2_2933" sheetId="7" r:id="rId12"/>
    <sheet name="vtune_data_2933" sheetId="6" r:id="rId13"/>
    <sheet name="v02_vtune_data_2933v2" sheetId="15" r:id="rId14"/>
    <sheet name="v02_analysis01" sheetId="14" r:id="rId15"/>
    <sheet name="v02_analysis02" sheetId="19" r:id="rId16"/>
    <sheet name="v02_graphs" sheetId="17" r:id="rId17"/>
    <sheet name="Sheet2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1" i="17" l="1"/>
  <c r="Y20" i="17"/>
  <c r="Y19" i="17"/>
  <c r="Y18" i="17"/>
  <c r="Y17" i="17"/>
  <c r="Y16" i="17"/>
  <c r="Y15" i="17"/>
  <c r="Y14" i="17"/>
  <c r="Y13" i="17"/>
  <c r="Y12" i="17"/>
  <c r="W21" i="17"/>
  <c r="W20" i="17"/>
  <c r="W19" i="17"/>
  <c r="W18" i="17"/>
  <c r="W17" i="17"/>
  <c r="V21" i="17"/>
  <c r="V20" i="17"/>
  <c r="V19" i="17"/>
  <c r="V18" i="17"/>
  <c r="V17" i="17"/>
  <c r="W16" i="17"/>
  <c r="V16" i="17"/>
  <c r="V15" i="17"/>
  <c r="W15" i="17"/>
  <c r="W14" i="17"/>
  <c r="V14" i="17"/>
  <c r="W13" i="17"/>
  <c r="V13" i="17"/>
  <c r="V12" i="17"/>
  <c r="W12" i="17"/>
  <c r="M54" i="19"/>
  <c r="L54" i="19"/>
  <c r="K54" i="19"/>
  <c r="J54" i="19"/>
  <c r="I54" i="19"/>
  <c r="H54" i="19"/>
  <c r="G54" i="19"/>
  <c r="F54" i="19"/>
  <c r="E54" i="19"/>
  <c r="D54" i="19"/>
  <c r="S206" i="14"/>
  <c r="S204" i="14"/>
  <c r="R205" i="14"/>
  <c r="P205" i="14"/>
  <c r="P204" i="14"/>
  <c r="M205" i="14"/>
  <c r="L205" i="14"/>
  <c r="K206" i="14"/>
  <c r="K204" i="14"/>
  <c r="J206" i="14"/>
  <c r="J204" i="14"/>
  <c r="I205" i="14"/>
  <c r="G205" i="14"/>
  <c r="G204" i="14"/>
  <c r="P218" i="17"/>
  <c r="E53" i="19"/>
  <c r="N214" i="17" s="1"/>
  <c r="P222" i="17" s="1"/>
  <c r="E52" i="19"/>
  <c r="M214" i="17" s="1"/>
  <c r="P221" i="17" s="1"/>
  <c r="E51" i="19"/>
  <c r="L214" i="17" s="1"/>
  <c r="P220" i="17" s="1"/>
  <c r="E50" i="19"/>
  <c r="K214" i="17" s="1"/>
  <c r="P219" i="17" s="1"/>
  <c r="E49" i="19"/>
  <c r="J214" i="17" s="1"/>
  <c r="K213" i="17"/>
  <c r="O219" i="17" s="1"/>
  <c r="J213" i="17"/>
  <c r="O218" i="17" s="1"/>
  <c r="M212" i="17"/>
  <c r="N221" i="17" s="1"/>
  <c r="L212" i="17"/>
  <c r="N220" i="17" s="1"/>
  <c r="K211" i="17"/>
  <c r="M219" i="17" s="1"/>
  <c r="J211" i="17"/>
  <c r="M218" i="17" s="1"/>
  <c r="M210" i="17"/>
  <c r="L221" i="17" s="1"/>
  <c r="K209" i="17"/>
  <c r="K219" i="17" s="1"/>
  <c r="J209" i="17"/>
  <c r="K218" i="17" s="1"/>
  <c r="N208" i="17"/>
  <c r="J222" i="17" s="1"/>
  <c r="E55" i="19"/>
  <c r="Q220" i="17" s="1"/>
  <c r="E48" i="19"/>
  <c r="N213" i="17" s="1"/>
  <c r="O222" i="17" s="1"/>
  <c r="E47" i="19"/>
  <c r="M213" i="17" s="1"/>
  <c r="O221" i="17" s="1"/>
  <c r="E46" i="19"/>
  <c r="L213" i="17" s="1"/>
  <c r="O220" i="17" s="1"/>
  <c r="E45" i="19"/>
  <c r="E44" i="19"/>
  <c r="E42" i="19"/>
  <c r="E41" i="19"/>
  <c r="E40" i="19"/>
  <c r="K212" i="17" s="1"/>
  <c r="N219" i="17" s="1"/>
  <c r="E39" i="19"/>
  <c r="J212" i="17" s="1"/>
  <c r="N218" i="17" s="1"/>
  <c r="E38" i="19"/>
  <c r="N211" i="17" s="1"/>
  <c r="M222" i="17" s="1"/>
  <c r="E37" i="19"/>
  <c r="M211" i="17" s="1"/>
  <c r="M221" i="17" s="1"/>
  <c r="E36" i="19"/>
  <c r="L211" i="17" s="1"/>
  <c r="M220" i="17" s="1"/>
  <c r="E35" i="19"/>
  <c r="E34" i="19"/>
  <c r="E27" i="19"/>
  <c r="E26" i="19"/>
  <c r="L210" i="17" s="1"/>
  <c r="L220" i="17" s="1"/>
  <c r="E25" i="19"/>
  <c r="K210" i="17" s="1"/>
  <c r="L219" i="17" s="1"/>
  <c r="E24" i="19"/>
  <c r="J210" i="17" s="1"/>
  <c r="L218" i="17" s="1"/>
  <c r="E17" i="19"/>
  <c r="M209" i="17" s="1"/>
  <c r="K221" i="17" s="1"/>
  <c r="E16" i="19"/>
  <c r="L209" i="17" s="1"/>
  <c r="K220" i="17" s="1"/>
  <c r="E15" i="19"/>
  <c r="E14" i="19"/>
  <c r="E8" i="19"/>
  <c r="E7" i="19"/>
  <c r="M208" i="17" s="1"/>
  <c r="J221" i="17" s="1"/>
  <c r="E6" i="19"/>
  <c r="L208" i="17" s="1"/>
  <c r="J220" i="17" s="1"/>
  <c r="E5" i="19"/>
  <c r="K208" i="17" s="1"/>
  <c r="J219" i="17" s="1"/>
  <c r="E4" i="19"/>
  <c r="J208" i="17" s="1"/>
  <c r="J218" i="17" s="1"/>
  <c r="J226" i="17" s="1"/>
  <c r="I200" i="14"/>
  <c r="I190" i="14"/>
  <c r="I185" i="14"/>
  <c r="I180" i="14"/>
  <c r="I175" i="14"/>
  <c r="I170" i="14"/>
  <c r="I165" i="14"/>
  <c r="I160" i="14"/>
  <c r="I155" i="14"/>
  <c r="I150" i="14"/>
  <c r="I145" i="14"/>
  <c r="I140" i="14"/>
  <c r="E43" i="19" s="1"/>
  <c r="N212" i="17" s="1"/>
  <c r="N222" i="17" s="1"/>
  <c r="I135" i="14"/>
  <c r="I130" i="14"/>
  <c r="I125" i="14"/>
  <c r="I120" i="14"/>
  <c r="I114" i="14"/>
  <c r="I109" i="14"/>
  <c r="I104" i="14"/>
  <c r="I99" i="14"/>
  <c r="I94" i="14"/>
  <c r="I84" i="14"/>
  <c r="E28" i="19" s="1"/>
  <c r="N210" i="17" s="1"/>
  <c r="L222" i="17" s="1"/>
  <c r="I79" i="14"/>
  <c r="I74" i="14"/>
  <c r="I69" i="14"/>
  <c r="I64" i="14"/>
  <c r="I54" i="14"/>
  <c r="E18" i="19" s="1"/>
  <c r="N209" i="17" s="1"/>
  <c r="K222" i="17" s="1"/>
  <c r="I49" i="14"/>
  <c r="I44" i="14"/>
  <c r="I39" i="14"/>
  <c r="I34" i="14"/>
  <c r="I24" i="14"/>
  <c r="I19" i="14"/>
  <c r="I14" i="14"/>
  <c r="I9" i="14"/>
  <c r="I4" i="14"/>
  <c r="Q198" i="17"/>
  <c r="F55" i="19"/>
  <c r="F41" i="19"/>
  <c r="L190" i="17" s="1"/>
  <c r="N198" i="17" s="1"/>
  <c r="F40" i="19"/>
  <c r="K190" i="17" s="1"/>
  <c r="N197" i="17" s="1"/>
  <c r="F33" i="19"/>
  <c r="F23" i="19"/>
  <c r="F17" i="19"/>
  <c r="M187" i="17" s="1"/>
  <c r="K199" i="17" s="1"/>
  <c r="F13" i="19"/>
  <c r="F6" i="19"/>
  <c r="L186" i="17" s="1"/>
  <c r="J198" i="17" s="1"/>
  <c r="F5" i="19"/>
  <c r="K186" i="17" s="1"/>
  <c r="J197" i="17" s="1"/>
  <c r="F4" i="19"/>
  <c r="J186" i="17" s="1"/>
  <c r="J196" i="17" s="1"/>
  <c r="J191" i="14"/>
  <c r="J189" i="14"/>
  <c r="F53" i="19" s="1"/>
  <c r="N192" i="17" s="1"/>
  <c r="P200" i="17" s="1"/>
  <c r="J186" i="14"/>
  <c r="J184" i="14"/>
  <c r="F52" i="19" s="1"/>
  <c r="M192" i="17" s="1"/>
  <c r="P199" i="17" s="1"/>
  <c r="J181" i="14"/>
  <c r="J179" i="14"/>
  <c r="F51" i="19" s="1"/>
  <c r="L192" i="17" s="1"/>
  <c r="P198" i="17" s="1"/>
  <c r="J176" i="14"/>
  <c r="J174" i="14"/>
  <c r="F50" i="19" s="1"/>
  <c r="K192" i="17" s="1"/>
  <c r="P197" i="17" s="1"/>
  <c r="J171" i="14"/>
  <c r="J169" i="14"/>
  <c r="F49" i="19" s="1"/>
  <c r="J192" i="17" s="1"/>
  <c r="P196" i="17" s="1"/>
  <c r="J166" i="14"/>
  <c r="F48" i="19" s="1"/>
  <c r="N191" i="17" s="1"/>
  <c r="O200" i="17" s="1"/>
  <c r="J164" i="14"/>
  <c r="J161" i="14"/>
  <c r="J159" i="14"/>
  <c r="F47" i="19" s="1"/>
  <c r="M191" i="17" s="1"/>
  <c r="O199" i="17" s="1"/>
  <c r="J156" i="14"/>
  <c r="J154" i="14"/>
  <c r="F46" i="19" s="1"/>
  <c r="L191" i="17" s="1"/>
  <c r="O198" i="17" s="1"/>
  <c r="J151" i="14"/>
  <c r="J149" i="14"/>
  <c r="F45" i="19" s="1"/>
  <c r="K191" i="17" s="1"/>
  <c r="O197" i="17" s="1"/>
  <c r="J146" i="14"/>
  <c r="J144" i="14"/>
  <c r="F44" i="19" s="1"/>
  <c r="J191" i="17" s="1"/>
  <c r="O196" i="17" s="1"/>
  <c r="J141" i="14"/>
  <c r="J139" i="14"/>
  <c r="J136" i="14"/>
  <c r="J134" i="14"/>
  <c r="F42" i="19" s="1"/>
  <c r="M190" i="17" s="1"/>
  <c r="N199" i="17" s="1"/>
  <c r="J131" i="14"/>
  <c r="J129" i="14"/>
  <c r="J126" i="14"/>
  <c r="J124" i="14"/>
  <c r="J121" i="14"/>
  <c r="J119" i="14"/>
  <c r="F39" i="19" s="1"/>
  <c r="J190" i="17" s="1"/>
  <c r="N196" i="17" s="1"/>
  <c r="J115" i="14"/>
  <c r="J113" i="14"/>
  <c r="F38" i="19" s="1"/>
  <c r="N189" i="17" s="1"/>
  <c r="M200" i="17" s="1"/>
  <c r="J110" i="14"/>
  <c r="J108" i="14"/>
  <c r="F37" i="19" s="1"/>
  <c r="M189" i="17" s="1"/>
  <c r="M199" i="17" s="1"/>
  <c r="J105" i="14"/>
  <c r="J103" i="14"/>
  <c r="F36" i="19" s="1"/>
  <c r="L189" i="17" s="1"/>
  <c r="M198" i="17" s="1"/>
  <c r="J100" i="14"/>
  <c r="J98" i="14"/>
  <c r="F35" i="19" s="1"/>
  <c r="K189" i="17" s="1"/>
  <c r="M197" i="17" s="1"/>
  <c r="J95" i="14"/>
  <c r="J93" i="14"/>
  <c r="F34" i="19" s="1"/>
  <c r="J189" i="17" s="1"/>
  <c r="M196" i="17" s="1"/>
  <c r="J85" i="14"/>
  <c r="J83" i="14"/>
  <c r="F28" i="19" s="1"/>
  <c r="N188" i="17" s="1"/>
  <c r="L200" i="17" s="1"/>
  <c r="J80" i="14"/>
  <c r="J78" i="14"/>
  <c r="F27" i="19" s="1"/>
  <c r="M188" i="17" s="1"/>
  <c r="L199" i="17" s="1"/>
  <c r="J75" i="14"/>
  <c r="J73" i="14"/>
  <c r="F26" i="19" s="1"/>
  <c r="L188" i="17" s="1"/>
  <c r="L198" i="17" s="1"/>
  <c r="J70" i="14"/>
  <c r="J68" i="14"/>
  <c r="F25" i="19" s="1"/>
  <c r="K188" i="17" s="1"/>
  <c r="L197" i="17" s="1"/>
  <c r="J65" i="14"/>
  <c r="J63" i="14"/>
  <c r="F24" i="19" s="1"/>
  <c r="J188" i="17" s="1"/>
  <c r="L196" i="17" s="1"/>
  <c r="J55" i="14"/>
  <c r="F18" i="19" s="1"/>
  <c r="N187" i="17" s="1"/>
  <c r="K200" i="17" s="1"/>
  <c r="J53" i="14"/>
  <c r="J50" i="14"/>
  <c r="J48" i="14"/>
  <c r="J45" i="14"/>
  <c r="J43" i="14"/>
  <c r="F16" i="19" s="1"/>
  <c r="L187" i="17" s="1"/>
  <c r="K198" i="17" s="1"/>
  <c r="J40" i="14"/>
  <c r="J38" i="14"/>
  <c r="F15" i="19" s="1"/>
  <c r="K187" i="17" s="1"/>
  <c r="K197" i="17" s="1"/>
  <c r="J35" i="14"/>
  <c r="F14" i="19" s="1"/>
  <c r="J187" i="17" s="1"/>
  <c r="K196" i="17" s="1"/>
  <c r="J33" i="14"/>
  <c r="J25" i="14"/>
  <c r="J23" i="14"/>
  <c r="J20" i="14"/>
  <c r="J18" i="14"/>
  <c r="F7" i="19" s="1"/>
  <c r="M186" i="17" s="1"/>
  <c r="J199" i="17" s="1"/>
  <c r="J15" i="14"/>
  <c r="J13" i="14"/>
  <c r="J10" i="14"/>
  <c r="J8" i="14"/>
  <c r="J5" i="14"/>
  <c r="J3" i="14"/>
  <c r="K229" i="17" l="1"/>
  <c r="M229" i="17"/>
  <c r="P229" i="17"/>
  <c r="N228" i="17"/>
  <c r="P228" i="17"/>
  <c r="L226" i="17"/>
  <c r="N226" i="17"/>
  <c r="J229" i="17"/>
  <c r="N227" i="17"/>
  <c r="N229" i="17"/>
  <c r="P226" i="17"/>
  <c r="L227" i="17"/>
  <c r="L228" i="17"/>
  <c r="O226" i="17"/>
  <c r="K226" i="17"/>
  <c r="O227" i="17"/>
  <c r="M226" i="17"/>
  <c r="O229" i="17"/>
  <c r="K227" i="17"/>
  <c r="O228" i="17"/>
  <c r="J227" i="17"/>
  <c r="M227" i="17"/>
  <c r="J228" i="17"/>
  <c r="K228" i="17"/>
  <c r="M228" i="17"/>
  <c r="L229" i="17"/>
  <c r="P227" i="17"/>
  <c r="J230" i="17"/>
  <c r="L230" i="17"/>
  <c r="O230" i="17"/>
  <c r="P230" i="17"/>
  <c r="M230" i="17"/>
  <c r="N230" i="17"/>
  <c r="K230" i="17"/>
  <c r="F8" i="19"/>
  <c r="N186" i="17" s="1"/>
  <c r="J200" i="17" s="1"/>
  <c r="F43" i="19"/>
  <c r="N190" i="17" s="1"/>
  <c r="N200" i="17" s="1"/>
  <c r="M55" i="19"/>
  <c r="Q52" i="17" s="1"/>
  <c r="S201" i="14"/>
  <c r="S199" i="14"/>
  <c r="G55" i="19" s="1"/>
  <c r="Q22" i="17" s="1"/>
  <c r="R199" i="14"/>
  <c r="L55" i="19" s="1"/>
  <c r="AD52" i="17" s="1"/>
  <c r="P200" i="14"/>
  <c r="P199" i="14"/>
  <c r="M200" i="14"/>
  <c r="J55" i="19" s="1"/>
  <c r="Q102" i="17" s="1"/>
  <c r="L200" i="14"/>
  <c r="I55" i="19" s="1"/>
  <c r="Q124" i="17" s="1"/>
  <c r="K201" i="14"/>
  <c r="K199" i="14"/>
  <c r="G200" i="14"/>
  <c r="G199" i="14"/>
  <c r="K55" i="19" s="1"/>
  <c r="Q168" i="17" s="1"/>
  <c r="H55" i="19" l="1"/>
  <c r="Q146" i="17" s="1"/>
  <c r="D55" i="19"/>
  <c r="Q73" i="17" s="1"/>
  <c r="K33" i="19"/>
  <c r="K23" i="19"/>
  <c r="K13" i="19"/>
  <c r="G189" i="14"/>
  <c r="G190" i="14"/>
  <c r="G184" i="14"/>
  <c r="G185" i="14"/>
  <c r="G180" i="14"/>
  <c r="G179" i="14"/>
  <c r="K51" i="19" s="1"/>
  <c r="L162" i="17" s="1"/>
  <c r="P168" i="17" s="1"/>
  <c r="G175" i="14"/>
  <c r="G174" i="14"/>
  <c r="G170" i="14"/>
  <c r="G169" i="14"/>
  <c r="K49" i="19" s="1"/>
  <c r="J162" i="17" s="1"/>
  <c r="P166" i="17" s="1"/>
  <c r="G18" i="14"/>
  <c r="K7" i="19" s="1"/>
  <c r="M156" i="17" s="1"/>
  <c r="J169" i="17" s="1"/>
  <c r="G13" i="14"/>
  <c r="K6" i="19" s="1"/>
  <c r="L156" i="17" s="1"/>
  <c r="J168" i="17" s="1"/>
  <c r="G8" i="14"/>
  <c r="K5" i="19" s="1"/>
  <c r="K156" i="17" s="1"/>
  <c r="J167" i="17" s="1"/>
  <c r="G4" i="14"/>
  <c r="G3" i="14"/>
  <c r="K4" i="19" l="1"/>
  <c r="J156" i="17" s="1"/>
  <c r="J166" i="17" s="1"/>
  <c r="P176" i="17" s="1"/>
  <c r="K52" i="19"/>
  <c r="M162" i="17" s="1"/>
  <c r="P169" i="17" s="1"/>
  <c r="K50" i="19"/>
  <c r="K162" i="17" s="1"/>
  <c r="P167" i="17" s="1"/>
  <c r="K53" i="19"/>
  <c r="N162" i="17" s="1"/>
  <c r="P170" i="17" s="1"/>
  <c r="L33" i="19"/>
  <c r="L23" i="19"/>
  <c r="L13" i="19"/>
  <c r="M84" i="14"/>
  <c r="S196" i="14"/>
  <c r="S194" i="14"/>
  <c r="R194" i="14"/>
  <c r="P195" i="14"/>
  <c r="P194" i="14"/>
  <c r="M195" i="14"/>
  <c r="L195" i="14"/>
  <c r="K196" i="14"/>
  <c r="K194" i="14"/>
  <c r="S191" i="14"/>
  <c r="S189" i="14"/>
  <c r="R189" i="14"/>
  <c r="L53" i="19" s="1"/>
  <c r="AC54" i="17" s="1"/>
  <c r="P190" i="14"/>
  <c r="P189" i="14"/>
  <c r="M190" i="14"/>
  <c r="L190" i="14"/>
  <c r="K191" i="14"/>
  <c r="K189" i="14"/>
  <c r="J176" i="17" l="1"/>
  <c r="J175" i="17"/>
  <c r="J174" i="17"/>
  <c r="P177" i="17"/>
  <c r="P174" i="17"/>
  <c r="P178" i="17"/>
  <c r="P175" i="17"/>
  <c r="J177" i="17"/>
  <c r="I53" i="19"/>
  <c r="N118" i="17" s="1"/>
  <c r="P126" i="17" s="1"/>
  <c r="J53" i="19"/>
  <c r="N96" i="17" s="1"/>
  <c r="P104" i="17" s="1"/>
  <c r="D53" i="19"/>
  <c r="N67" i="17" s="1"/>
  <c r="P75" i="17" s="1"/>
  <c r="K186" i="14"/>
  <c r="K184" i="14"/>
  <c r="K181" i="14"/>
  <c r="K179" i="14"/>
  <c r="K176" i="14"/>
  <c r="K174" i="14"/>
  <c r="K171" i="14"/>
  <c r="K169" i="14"/>
  <c r="L185" i="14"/>
  <c r="I52" i="19" s="1"/>
  <c r="M118" i="17" s="1"/>
  <c r="P125" i="17" s="1"/>
  <c r="L180" i="14"/>
  <c r="I51" i="19" s="1"/>
  <c r="L118" i="17" s="1"/>
  <c r="P124" i="17" s="1"/>
  <c r="L175" i="14"/>
  <c r="I50" i="19" s="1"/>
  <c r="K118" i="17" s="1"/>
  <c r="P123" i="17" s="1"/>
  <c r="L170" i="14"/>
  <c r="I49" i="19" s="1"/>
  <c r="J118" i="17" s="1"/>
  <c r="P122" i="17" s="1"/>
  <c r="M185" i="14"/>
  <c r="D52" i="19" s="1"/>
  <c r="M67" i="17" s="1"/>
  <c r="P74" i="17" s="1"/>
  <c r="M180" i="14"/>
  <c r="D51" i="19" s="1"/>
  <c r="L67" i="17" s="1"/>
  <c r="P73" i="17" s="1"/>
  <c r="M175" i="14"/>
  <c r="D50" i="19" s="1"/>
  <c r="K67" i="17" s="1"/>
  <c r="P72" i="17" s="1"/>
  <c r="M170" i="14"/>
  <c r="J49" i="19" s="1"/>
  <c r="J96" i="17" s="1"/>
  <c r="P100" i="17" s="1"/>
  <c r="P185" i="14"/>
  <c r="P184" i="14"/>
  <c r="P180" i="14"/>
  <c r="P179" i="14"/>
  <c r="P175" i="14"/>
  <c r="P174" i="14"/>
  <c r="P170" i="14"/>
  <c r="P169" i="14"/>
  <c r="S171" i="14"/>
  <c r="S169" i="14"/>
  <c r="S181" i="14"/>
  <c r="S179" i="14"/>
  <c r="S186" i="14"/>
  <c r="S184" i="14"/>
  <c r="S176" i="14"/>
  <c r="S174" i="14"/>
  <c r="R184" i="14"/>
  <c r="L52" i="19" s="1"/>
  <c r="AC53" i="17" s="1"/>
  <c r="R179" i="14"/>
  <c r="L51" i="19" s="1"/>
  <c r="AC52" i="17" s="1"/>
  <c r="R174" i="14"/>
  <c r="L50" i="19" s="1"/>
  <c r="AC51" i="17" s="1"/>
  <c r="R169" i="14"/>
  <c r="L49" i="19" s="1"/>
  <c r="AC50" i="17" s="1"/>
  <c r="D49" i="19" l="1"/>
  <c r="J67" i="17" s="1"/>
  <c r="P71" i="17" s="1"/>
  <c r="J50" i="19"/>
  <c r="K96" i="17" s="1"/>
  <c r="P101" i="17" s="1"/>
  <c r="J51" i="19"/>
  <c r="L96" i="17" s="1"/>
  <c r="P102" i="17" s="1"/>
  <c r="J52" i="19"/>
  <c r="M96" i="17" s="1"/>
  <c r="P103" i="17" s="1"/>
  <c r="M7" i="19"/>
  <c r="M30" i="17" s="1"/>
  <c r="J53" i="17" s="1"/>
  <c r="M6" i="19"/>
  <c r="L30" i="17" s="1"/>
  <c r="J52" i="17" s="1"/>
  <c r="M5" i="19"/>
  <c r="K30" i="17" s="1"/>
  <c r="J51" i="17" s="1"/>
  <c r="R18" i="14" l="1"/>
  <c r="L7" i="19" s="1"/>
  <c r="W53" i="17" s="1"/>
  <c r="R13" i="14"/>
  <c r="L6" i="19" s="1"/>
  <c r="W52" i="17" s="1"/>
  <c r="R8" i="14"/>
  <c r="L5" i="19" s="1"/>
  <c r="W51" i="17" s="1"/>
  <c r="S19" i="14"/>
  <c r="S18" i="14"/>
  <c r="G7" i="19" s="1"/>
  <c r="M4" i="17" s="1"/>
  <c r="S14" i="14"/>
  <c r="S13" i="14"/>
  <c r="S9" i="14"/>
  <c r="S8" i="14"/>
  <c r="P19" i="14"/>
  <c r="P18" i="14"/>
  <c r="P14" i="14"/>
  <c r="P13" i="14"/>
  <c r="D6" i="19" s="1"/>
  <c r="L61" i="17" s="1"/>
  <c r="J73" i="17" s="1"/>
  <c r="P9" i="14"/>
  <c r="P8" i="14"/>
  <c r="M19" i="14"/>
  <c r="J7" i="19" s="1"/>
  <c r="M90" i="17" s="1"/>
  <c r="J103" i="17" s="1"/>
  <c r="M14" i="14"/>
  <c r="J6" i="19" s="1"/>
  <c r="L90" i="17" s="1"/>
  <c r="J102" i="17" s="1"/>
  <c r="M9" i="14"/>
  <c r="J5" i="19" s="1"/>
  <c r="K90" i="17" s="1"/>
  <c r="J101" i="17" s="1"/>
  <c r="L14" i="14"/>
  <c r="I6" i="19" s="1"/>
  <c r="L112" i="17" s="1"/>
  <c r="J124" i="17" s="1"/>
  <c r="L9" i="14"/>
  <c r="I5" i="19" s="1"/>
  <c r="K112" i="17" s="1"/>
  <c r="J123" i="17" s="1"/>
  <c r="L19" i="14"/>
  <c r="I7" i="19" s="1"/>
  <c r="M112" i="17" s="1"/>
  <c r="J125" i="17" s="1"/>
  <c r="K20" i="14"/>
  <c r="K18" i="14"/>
  <c r="K15" i="14"/>
  <c r="K13" i="14"/>
  <c r="K10" i="14"/>
  <c r="K8" i="14"/>
  <c r="H7" i="19" l="1"/>
  <c r="M134" i="17" s="1"/>
  <c r="J147" i="17" s="1"/>
  <c r="D5" i="19"/>
  <c r="K61" i="17" s="1"/>
  <c r="J72" i="17" s="1"/>
  <c r="G6" i="19"/>
  <c r="L4" i="17" s="1"/>
  <c r="H5" i="19"/>
  <c r="K134" i="17" s="1"/>
  <c r="J145" i="17" s="1"/>
  <c r="D7" i="19"/>
  <c r="M61" i="17" s="1"/>
  <c r="J74" i="17" s="1"/>
  <c r="H6" i="19"/>
  <c r="L134" i="17" s="1"/>
  <c r="J146" i="17" s="1"/>
  <c r="G5" i="19"/>
  <c r="K4" i="17" s="1"/>
  <c r="H53" i="19"/>
  <c r="N140" i="17" s="1"/>
  <c r="P148" i="17" s="1"/>
  <c r="H52" i="19"/>
  <c r="M140" i="17" s="1"/>
  <c r="P147" i="17" s="1"/>
  <c r="H51" i="19"/>
  <c r="L140" i="17" s="1"/>
  <c r="P146" i="17" s="1"/>
  <c r="H50" i="19"/>
  <c r="K140" i="17" s="1"/>
  <c r="P145" i="17" s="1"/>
  <c r="H49" i="19"/>
  <c r="J140" i="17" s="1"/>
  <c r="P144" i="17" s="1"/>
  <c r="H23" i="19"/>
  <c r="H33" i="19"/>
  <c r="H13" i="19"/>
  <c r="K166" i="14"/>
  <c r="K164" i="14"/>
  <c r="K160" i="14"/>
  <c r="K159" i="14"/>
  <c r="K156" i="14"/>
  <c r="K154" i="14"/>
  <c r="K151" i="14"/>
  <c r="K149" i="14"/>
  <c r="K146" i="14"/>
  <c r="K144" i="14"/>
  <c r="K141" i="14"/>
  <c r="K139" i="14"/>
  <c r="K136" i="14"/>
  <c r="K134" i="14"/>
  <c r="K131" i="14"/>
  <c r="K129" i="14"/>
  <c r="K126" i="14"/>
  <c r="K124" i="14"/>
  <c r="K121" i="14"/>
  <c r="K119" i="14"/>
  <c r="K115" i="14"/>
  <c r="K113" i="14"/>
  <c r="K110" i="14"/>
  <c r="K108" i="14"/>
  <c r="K105" i="14"/>
  <c r="K103" i="14"/>
  <c r="K100" i="14"/>
  <c r="K98" i="14"/>
  <c r="K95" i="14"/>
  <c r="K93" i="14"/>
  <c r="K85" i="14"/>
  <c r="K83" i="14"/>
  <c r="K80" i="14"/>
  <c r="K78" i="14"/>
  <c r="K75" i="14"/>
  <c r="K73" i="14"/>
  <c r="K70" i="14"/>
  <c r="K68" i="14"/>
  <c r="K65" i="14"/>
  <c r="K63" i="14"/>
  <c r="K55" i="14"/>
  <c r="K53" i="14"/>
  <c r="K50" i="14"/>
  <c r="K48" i="14"/>
  <c r="K45" i="14"/>
  <c r="K43" i="14"/>
  <c r="K40" i="14"/>
  <c r="K38" i="14"/>
  <c r="K35" i="14"/>
  <c r="K33" i="14"/>
  <c r="K25" i="14"/>
  <c r="K23" i="14"/>
  <c r="K5" i="14"/>
  <c r="K3" i="14"/>
  <c r="H4" i="19" s="1"/>
  <c r="J134" i="17" s="1"/>
  <c r="J144" i="17" s="1"/>
  <c r="H28" i="19" l="1"/>
  <c r="N136" i="17" s="1"/>
  <c r="L148" i="17" s="1"/>
  <c r="H16" i="19"/>
  <c r="L135" i="17" s="1"/>
  <c r="K146" i="17" s="1"/>
  <c r="H36" i="19"/>
  <c r="L137" i="17" s="1"/>
  <c r="M146" i="17" s="1"/>
  <c r="H8" i="19"/>
  <c r="N134" i="17" s="1"/>
  <c r="J148" i="17" s="1"/>
  <c r="H39" i="19"/>
  <c r="J138" i="17" s="1"/>
  <c r="N144" i="17" s="1"/>
  <c r="H43" i="19"/>
  <c r="N138" i="17" s="1"/>
  <c r="N148" i="17" s="1"/>
  <c r="H38" i="19"/>
  <c r="N137" i="17" s="1"/>
  <c r="M148" i="17" s="1"/>
  <c r="H14" i="19"/>
  <c r="J135" i="17" s="1"/>
  <c r="K144" i="17" s="1"/>
  <c r="H18" i="19"/>
  <c r="N135" i="17" s="1"/>
  <c r="K148" i="17" s="1"/>
  <c r="H27" i="19"/>
  <c r="M136" i="17" s="1"/>
  <c r="L147" i="17" s="1"/>
  <c r="H40" i="19"/>
  <c r="K138" i="17" s="1"/>
  <c r="N145" i="17" s="1"/>
  <c r="H44" i="19"/>
  <c r="J139" i="17" s="1"/>
  <c r="O144" i="17" s="1"/>
  <c r="H48" i="19"/>
  <c r="N139" i="17" s="1"/>
  <c r="O148" i="17" s="1"/>
  <c r="H37" i="19"/>
  <c r="M137" i="17" s="1"/>
  <c r="M147" i="17" s="1"/>
  <c r="H45" i="19"/>
  <c r="K139" i="17" s="1"/>
  <c r="O145" i="17" s="1"/>
  <c r="H17" i="19"/>
  <c r="M135" i="17" s="1"/>
  <c r="K147" i="17" s="1"/>
  <c r="H26" i="19"/>
  <c r="L136" i="17" s="1"/>
  <c r="L146" i="17" s="1"/>
  <c r="H35" i="19"/>
  <c r="K137" i="17" s="1"/>
  <c r="M145" i="17" s="1"/>
  <c r="H24" i="19"/>
  <c r="J136" i="17" s="1"/>
  <c r="L144" i="17" s="1"/>
  <c r="H25" i="19"/>
  <c r="K136" i="17" s="1"/>
  <c r="L145" i="17" s="1"/>
  <c r="H46" i="19"/>
  <c r="L139" i="17" s="1"/>
  <c r="O146" i="17" s="1"/>
  <c r="H34" i="19"/>
  <c r="J137" i="17" s="1"/>
  <c r="M144" i="17" s="1"/>
  <c r="H42" i="19"/>
  <c r="M138" i="17" s="1"/>
  <c r="N147" i="17" s="1"/>
  <c r="H47" i="19"/>
  <c r="M139" i="17" s="1"/>
  <c r="O147" i="17" s="1"/>
  <c r="H15" i="19"/>
  <c r="K135" i="17" s="1"/>
  <c r="K145" i="17" s="1"/>
  <c r="H41" i="19"/>
  <c r="L138" i="17" s="1"/>
  <c r="N146" i="17" s="1"/>
  <c r="L165" i="14"/>
  <c r="I48" i="19" s="1"/>
  <c r="N117" i="17" s="1"/>
  <c r="O126" i="17" s="1"/>
  <c r="L160" i="14"/>
  <c r="I47" i="19" s="1"/>
  <c r="M117" i="17" s="1"/>
  <c r="O125" i="17" s="1"/>
  <c r="L155" i="14"/>
  <c r="I46" i="19" s="1"/>
  <c r="L117" i="17" s="1"/>
  <c r="O124" i="17" s="1"/>
  <c r="L150" i="14"/>
  <c r="I45" i="19" s="1"/>
  <c r="K117" i="17" s="1"/>
  <c r="O123" i="17" s="1"/>
  <c r="L145" i="14"/>
  <c r="I44" i="19" s="1"/>
  <c r="J117" i="17" s="1"/>
  <c r="O122" i="17" s="1"/>
  <c r="L140" i="14"/>
  <c r="I43" i="19" s="1"/>
  <c r="N116" i="17" s="1"/>
  <c r="N126" i="17" s="1"/>
  <c r="L135" i="14"/>
  <c r="I42" i="19" s="1"/>
  <c r="M116" i="17" s="1"/>
  <c r="N125" i="17" s="1"/>
  <c r="L130" i="14"/>
  <c r="I41" i="19" s="1"/>
  <c r="L116" i="17" s="1"/>
  <c r="N124" i="17" s="1"/>
  <c r="L125" i="14"/>
  <c r="I40" i="19" s="1"/>
  <c r="K116" i="17" s="1"/>
  <c r="N123" i="17" s="1"/>
  <c r="L120" i="14"/>
  <c r="I39" i="19" s="1"/>
  <c r="J116" i="17" s="1"/>
  <c r="N122" i="17" s="1"/>
  <c r="L114" i="14"/>
  <c r="I38" i="19" s="1"/>
  <c r="N115" i="17" s="1"/>
  <c r="M126" i="17" s="1"/>
  <c r="L109" i="14"/>
  <c r="I37" i="19" s="1"/>
  <c r="M115" i="17" s="1"/>
  <c r="M125" i="17" s="1"/>
  <c r="L104" i="14"/>
  <c r="I36" i="19" s="1"/>
  <c r="L115" i="17" s="1"/>
  <c r="M124" i="17" s="1"/>
  <c r="L99" i="14"/>
  <c r="I35" i="19" s="1"/>
  <c r="K115" i="17" s="1"/>
  <c r="M123" i="17" s="1"/>
  <c r="L94" i="14"/>
  <c r="I34" i="19" s="1"/>
  <c r="J115" i="17" s="1"/>
  <c r="M122" i="17" s="1"/>
  <c r="L84" i="14"/>
  <c r="I28" i="19" s="1"/>
  <c r="N114" i="17" s="1"/>
  <c r="L126" i="17" s="1"/>
  <c r="L79" i="14"/>
  <c r="I27" i="19" s="1"/>
  <c r="M114" i="17" s="1"/>
  <c r="L125" i="17" s="1"/>
  <c r="L74" i="14"/>
  <c r="I26" i="19" s="1"/>
  <c r="L114" i="17" s="1"/>
  <c r="L124" i="17" s="1"/>
  <c r="L69" i="14"/>
  <c r="I25" i="19" s="1"/>
  <c r="K114" i="17" s="1"/>
  <c r="L123" i="17" s="1"/>
  <c r="L64" i="14"/>
  <c r="I24" i="19" s="1"/>
  <c r="J114" i="17" s="1"/>
  <c r="L122" i="17" s="1"/>
  <c r="L54" i="14"/>
  <c r="I18" i="19" s="1"/>
  <c r="N113" i="17" s="1"/>
  <c r="K126" i="17" s="1"/>
  <c r="L49" i="14"/>
  <c r="I17" i="19" s="1"/>
  <c r="M113" i="17" s="1"/>
  <c r="K125" i="17" s="1"/>
  <c r="L44" i="14"/>
  <c r="I16" i="19" s="1"/>
  <c r="L113" i="17" s="1"/>
  <c r="K124" i="17" s="1"/>
  <c r="L39" i="14"/>
  <c r="I15" i="19" s="1"/>
  <c r="K113" i="17" s="1"/>
  <c r="K123" i="17" s="1"/>
  <c r="L34" i="14"/>
  <c r="I14" i="19" s="1"/>
  <c r="J113" i="17" s="1"/>
  <c r="K122" i="17" s="1"/>
  <c r="L24" i="14"/>
  <c r="I8" i="19" s="1"/>
  <c r="N112" i="17" s="1"/>
  <c r="J126" i="17" s="1"/>
  <c r="L4" i="14"/>
  <c r="I4" i="19" s="1"/>
  <c r="J112" i="17" s="1"/>
  <c r="J122" i="17" s="1"/>
  <c r="J28" i="19"/>
  <c r="N92" i="17" s="1"/>
  <c r="L104" i="17" s="1"/>
  <c r="M165" i="14"/>
  <c r="J48" i="19" s="1"/>
  <c r="N95" i="17" s="1"/>
  <c r="O104" i="17" s="1"/>
  <c r="M160" i="14"/>
  <c r="J47" i="19" s="1"/>
  <c r="M95" i="17" s="1"/>
  <c r="O103" i="17" s="1"/>
  <c r="M155" i="14"/>
  <c r="J46" i="19" s="1"/>
  <c r="L95" i="17" s="1"/>
  <c r="O102" i="17" s="1"/>
  <c r="M150" i="14"/>
  <c r="J45" i="19" s="1"/>
  <c r="K95" i="17" s="1"/>
  <c r="O101" i="17" s="1"/>
  <c r="M145" i="14"/>
  <c r="J44" i="19" s="1"/>
  <c r="J95" i="17" s="1"/>
  <c r="O100" i="17" s="1"/>
  <c r="M140" i="14"/>
  <c r="J43" i="19" s="1"/>
  <c r="N94" i="17" s="1"/>
  <c r="N104" i="17" s="1"/>
  <c r="M135" i="14"/>
  <c r="J42" i="19" s="1"/>
  <c r="M94" i="17" s="1"/>
  <c r="N103" i="17" s="1"/>
  <c r="M130" i="14"/>
  <c r="J41" i="19" s="1"/>
  <c r="L94" i="17" s="1"/>
  <c r="N102" i="17" s="1"/>
  <c r="M125" i="14"/>
  <c r="J40" i="19" s="1"/>
  <c r="K94" i="17" s="1"/>
  <c r="N101" i="17" s="1"/>
  <c r="M120" i="14"/>
  <c r="J39" i="19" s="1"/>
  <c r="J94" i="17" s="1"/>
  <c r="N100" i="17" s="1"/>
  <c r="M114" i="14"/>
  <c r="J38" i="19" s="1"/>
  <c r="N93" i="17" s="1"/>
  <c r="M104" i="17" s="1"/>
  <c r="M109" i="14"/>
  <c r="J37" i="19" s="1"/>
  <c r="M93" i="17" s="1"/>
  <c r="M103" i="17" s="1"/>
  <c r="M104" i="14"/>
  <c r="J36" i="19" s="1"/>
  <c r="L93" i="17" s="1"/>
  <c r="M102" i="17" s="1"/>
  <c r="M99" i="14"/>
  <c r="J35" i="19" s="1"/>
  <c r="K93" i="17" s="1"/>
  <c r="M101" i="17" s="1"/>
  <c r="M94" i="14"/>
  <c r="J34" i="19" s="1"/>
  <c r="J93" i="17" s="1"/>
  <c r="M100" i="17" s="1"/>
  <c r="M79" i="14"/>
  <c r="J27" i="19" s="1"/>
  <c r="M92" i="17" s="1"/>
  <c r="L103" i="17" s="1"/>
  <c r="M74" i="14"/>
  <c r="J26" i="19" s="1"/>
  <c r="L92" i="17" s="1"/>
  <c r="L102" i="17" s="1"/>
  <c r="M69" i="14"/>
  <c r="J25" i="19" s="1"/>
  <c r="K92" i="17" s="1"/>
  <c r="L101" i="17" s="1"/>
  <c r="M64" i="14"/>
  <c r="J24" i="19" s="1"/>
  <c r="J92" i="17" s="1"/>
  <c r="L100" i="17" s="1"/>
  <c r="M54" i="14"/>
  <c r="J18" i="19" s="1"/>
  <c r="N91" i="17" s="1"/>
  <c r="K104" i="17" s="1"/>
  <c r="M49" i="14"/>
  <c r="J17" i="19" s="1"/>
  <c r="M91" i="17" s="1"/>
  <c r="K103" i="17" s="1"/>
  <c r="M44" i="14"/>
  <c r="J16" i="19" s="1"/>
  <c r="L91" i="17" s="1"/>
  <c r="K102" i="17" s="1"/>
  <c r="M39" i="14"/>
  <c r="J15" i="19" s="1"/>
  <c r="K91" i="17" s="1"/>
  <c r="K101" i="17" s="1"/>
  <c r="M34" i="14"/>
  <c r="J14" i="19" s="1"/>
  <c r="J91" i="17" s="1"/>
  <c r="K100" i="17" s="1"/>
  <c r="M24" i="14"/>
  <c r="J8" i="19" s="1"/>
  <c r="N90" i="17" s="1"/>
  <c r="J104" i="17" s="1"/>
  <c r="M4" i="14"/>
  <c r="J4" i="19" s="1"/>
  <c r="J90" i="17" s="1"/>
  <c r="J100" i="17" s="1"/>
  <c r="P160" i="14"/>
  <c r="P159" i="14"/>
  <c r="P155" i="14"/>
  <c r="P154" i="14"/>
  <c r="P150" i="14"/>
  <c r="P149" i="14"/>
  <c r="P145" i="14"/>
  <c r="P144" i="14"/>
  <c r="P4" i="14"/>
  <c r="P3" i="14"/>
  <c r="D44" i="19" l="1"/>
  <c r="J66" i="17" s="1"/>
  <c r="O71" i="17" s="1"/>
  <c r="D46" i="19"/>
  <c r="L66" i="17" s="1"/>
  <c r="O73" i="17" s="1"/>
  <c r="D47" i="19"/>
  <c r="M66" i="17" s="1"/>
  <c r="O74" i="17" s="1"/>
  <c r="D45" i="19"/>
  <c r="K66" i="17" s="1"/>
  <c r="O72" i="17" s="1"/>
  <c r="D4" i="19"/>
  <c r="J61" i="17" s="1"/>
  <c r="J71" i="17" s="1"/>
  <c r="J21" i="17"/>
  <c r="J22" i="17"/>
  <c r="J23" i="17"/>
  <c r="M4" i="19"/>
  <c r="J30" i="17" s="1"/>
  <c r="J50" i="17" s="1"/>
  <c r="R3" i="14"/>
  <c r="L4" i="19" s="1"/>
  <c r="W50" i="17" s="1"/>
  <c r="S5" i="14"/>
  <c r="S3" i="14"/>
  <c r="W43" i="17" l="1"/>
  <c r="AC47" i="17"/>
  <c r="AC44" i="17"/>
  <c r="AC45" i="17"/>
  <c r="AC43" i="17"/>
  <c r="AC46" i="17"/>
  <c r="W44" i="17"/>
  <c r="W45" i="17"/>
  <c r="W46" i="17"/>
  <c r="J44" i="17"/>
  <c r="J45" i="17"/>
  <c r="J46" i="17"/>
  <c r="G4" i="19"/>
  <c r="J4" i="17" s="1"/>
  <c r="J20" i="17" s="1"/>
  <c r="J13" i="17" s="1"/>
  <c r="J43" i="17"/>
  <c r="G53" i="19"/>
  <c r="N10" i="17" s="1"/>
  <c r="P24" i="17" s="1"/>
  <c r="P17" i="17" s="1"/>
  <c r="G52" i="19"/>
  <c r="M10" i="17" s="1"/>
  <c r="P23" i="17" s="1"/>
  <c r="G51" i="19"/>
  <c r="L10" i="17" s="1"/>
  <c r="P22" i="17" s="1"/>
  <c r="G50" i="19"/>
  <c r="K10" i="17" s="1"/>
  <c r="P21" i="17" s="1"/>
  <c r="G49" i="19"/>
  <c r="J10" i="17" s="1"/>
  <c r="P20" i="17" s="1"/>
  <c r="G23" i="19"/>
  <c r="G33" i="19"/>
  <c r="G13" i="19"/>
  <c r="M23" i="19"/>
  <c r="N33" i="17" s="1"/>
  <c r="M53" i="19"/>
  <c r="N39" i="17" s="1"/>
  <c r="P54" i="17" s="1"/>
  <c r="P47" i="17" s="1"/>
  <c r="M51" i="19"/>
  <c r="L39" i="17" s="1"/>
  <c r="P52" i="17" s="1"/>
  <c r="P45" i="17" s="1"/>
  <c r="M52" i="19"/>
  <c r="M39" i="17" s="1"/>
  <c r="P53" i="17" s="1"/>
  <c r="P46" i="17" s="1"/>
  <c r="M50" i="19"/>
  <c r="K39" i="17" s="1"/>
  <c r="P51" i="17" s="1"/>
  <c r="P44" i="17" s="1"/>
  <c r="M49" i="19"/>
  <c r="J39" i="17" s="1"/>
  <c r="P50" i="17" s="1"/>
  <c r="P43" i="17" s="1"/>
  <c r="M48" i="19"/>
  <c r="N38" i="17" s="1"/>
  <c r="O54" i="17" s="1"/>
  <c r="O47" i="17" s="1"/>
  <c r="M47" i="19"/>
  <c r="M38" i="17" s="1"/>
  <c r="O53" i="17" s="1"/>
  <c r="O46" i="17" s="1"/>
  <c r="M46" i="19"/>
  <c r="L38" i="17" s="1"/>
  <c r="O52" i="17" s="1"/>
  <c r="O45" i="17" s="1"/>
  <c r="M45" i="19"/>
  <c r="K38" i="17" s="1"/>
  <c r="O51" i="17" s="1"/>
  <c r="O44" i="17" s="1"/>
  <c r="M44" i="19"/>
  <c r="J38" i="17" s="1"/>
  <c r="O50" i="17" s="1"/>
  <c r="O43" i="17" s="1"/>
  <c r="M43" i="19"/>
  <c r="N37" i="17" s="1"/>
  <c r="N54" i="17" s="1"/>
  <c r="N47" i="17" s="1"/>
  <c r="M42" i="19"/>
  <c r="M37" i="17" s="1"/>
  <c r="N53" i="17" s="1"/>
  <c r="N46" i="17" s="1"/>
  <c r="M41" i="19"/>
  <c r="L37" i="17" s="1"/>
  <c r="N52" i="17" s="1"/>
  <c r="N45" i="17" s="1"/>
  <c r="M40" i="19"/>
  <c r="K37" i="17" s="1"/>
  <c r="N51" i="17" s="1"/>
  <c r="N44" i="17" s="1"/>
  <c r="M39" i="19"/>
  <c r="J37" i="17" s="1"/>
  <c r="N50" i="17" s="1"/>
  <c r="N43" i="17" s="1"/>
  <c r="M38" i="19"/>
  <c r="N36" i="17" s="1"/>
  <c r="M54" i="17" s="1"/>
  <c r="M47" i="17" s="1"/>
  <c r="M37" i="19"/>
  <c r="M36" i="17" s="1"/>
  <c r="M53" i="17" s="1"/>
  <c r="M46" i="17" s="1"/>
  <c r="M36" i="19"/>
  <c r="L36" i="17" s="1"/>
  <c r="M52" i="17" s="1"/>
  <c r="M45" i="17" s="1"/>
  <c r="M35" i="19"/>
  <c r="K36" i="17" s="1"/>
  <c r="M51" i="17" s="1"/>
  <c r="M44" i="17" s="1"/>
  <c r="M34" i="19"/>
  <c r="J36" i="17" s="1"/>
  <c r="M50" i="17" s="1"/>
  <c r="M43" i="17" s="1"/>
  <c r="M33" i="19"/>
  <c r="N35" i="17" s="1"/>
  <c r="M28" i="19"/>
  <c r="N34" i="17" s="1"/>
  <c r="L54" i="17" s="1"/>
  <c r="L47" i="17" s="1"/>
  <c r="M27" i="19"/>
  <c r="M34" i="17" s="1"/>
  <c r="L53" i="17" s="1"/>
  <c r="L46" i="17" s="1"/>
  <c r="M26" i="19"/>
  <c r="L34" i="17" s="1"/>
  <c r="L52" i="17" s="1"/>
  <c r="L45" i="17" s="1"/>
  <c r="M25" i="19"/>
  <c r="K34" i="17" s="1"/>
  <c r="L51" i="17" s="1"/>
  <c r="L44" i="17" s="1"/>
  <c r="M24" i="19"/>
  <c r="J34" i="17" s="1"/>
  <c r="L50" i="17" s="1"/>
  <c r="L43" i="17" s="1"/>
  <c r="M18" i="19"/>
  <c r="N32" i="17" s="1"/>
  <c r="K54" i="17" s="1"/>
  <c r="K47" i="17" s="1"/>
  <c r="M17" i="19"/>
  <c r="M32" i="17" s="1"/>
  <c r="K53" i="17" s="1"/>
  <c r="K46" i="17" s="1"/>
  <c r="M16" i="19"/>
  <c r="L32" i="17" s="1"/>
  <c r="K52" i="17" s="1"/>
  <c r="K45" i="17" s="1"/>
  <c r="M14" i="19"/>
  <c r="J32" i="17" s="1"/>
  <c r="K50" i="17" s="1"/>
  <c r="K43" i="17" s="1"/>
  <c r="M13" i="19"/>
  <c r="N31" i="17" s="1"/>
  <c r="M8" i="19"/>
  <c r="N30" i="17" s="1"/>
  <c r="J54" i="17" s="1"/>
  <c r="J47" i="17" s="1"/>
  <c r="G160" i="14"/>
  <c r="G159" i="14"/>
  <c r="G155" i="14"/>
  <c r="G154" i="14"/>
  <c r="G150" i="14"/>
  <c r="G149" i="14"/>
  <c r="G145" i="14"/>
  <c r="G144" i="14"/>
  <c r="K44" i="19" s="1"/>
  <c r="J161" i="17" s="1"/>
  <c r="O166" i="17" s="1"/>
  <c r="O174" i="17" s="1"/>
  <c r="G164" i="14"/>
  <c r="P164" i="14"/>
  <c r="R164" i="14"/>
  <c r="L48" i="19" s="1"/>
  <c r="AB54" i="17" s="1"/>
  <c r="AB47" i="17" s="1"/>
  <c r="S164" i="14"/>
  <c r="G165" i="14"/>
  <c r="P165" i="14"/>
  <c r="N166" i="14"/>
  <c r="S166" i="14"/>
  <c r="S161" i="14"/>
  <c r="S159" i="14"/>
  <c r="S156" i="14"/>
  <c r="S154" i="14"/>
  <c r="S151" i="14"/>
  <c r="S149" i="14"/>
  <c r="S144" i="14"/>
  <c r="S146" i="14"/>
  <c r="R159" i="14"/>
  <c r="L47" i="19" s="1"/>
  <c r="AB53" i="17" s="1"/>
  <c r="AB46" i="17" s="1"/>
  <c r="R154" i="14"/>
  <c r="L46" i="19" s="1"/>
  <c r="AB52" i="17" s="1"/>
  <c r="AB45" i="17" s="1"/>
  <c r="R149" i="14"/>
  <c r="L45" i="19" s="1"/>
  <c r="AB51" i="17" s="1"/>
  <c r="AB44" i="17" s="1"/>
  <c r="R144" i="14"/>
  <c r="L44" i="19" s="1"/>
  <c r="AB50" i="17" s="1"/>
  <c r="AB43" i="17" s="1"/>
  <c r="K48" i="19" l="1"/>
  <c r="N161" i="17" s="1"/>
  <c r="O170" i="17" s="1"/>
  <c r="O178" i="17" s="1"/>
  <c r="K45" i="19"/>
  <c r="K161" i="17" s="1"/>
  <c r="O167" i="17" s="1"/>
  <c r="O175" i="17" s="1"/>
  <c r="K46" i="19"/>
  <c r="L161" i="17" s="1"/>
  <c r="O168" i="17" s="1"/>
  <c r="O176" i="17" s="1"/>
  <c r="K47" i="19"/>
  <c r="M161" i="17" s="1"/>
  <c r="O169" i="17" s="1"/>
  <c r="O177" i="17" s="1"/>
  <c r="P15" i="17"/>
  <c r="P16" i="17"/>
  <c r="P13" i="17"/>
  <c r="P14" i="17"/>
  <c r="J16" i="17"/>
  <c r="J14" i="17"/>
  <c r="J15" i="17"/>
  <c r="D48" i="19"/>
  <c r="N66" i="17" s="1"/>
  <c r="O75" i="17" s="1"/>
  <c r="G48" i="19"/>
  <c r="N9" i="17" s="1"/>
  <c r="O24" i="17" s="1"/>
  <c r="O17" i="17" s="1"/>
  <c r="G45" i="19"/>
  <c r="K9" i="17" s="1"/>
  <c r="O21" i="17" s="1"/>
  <c r="O14" i="17" s="1"/>
  <c r="G46" i="19"/>
  <c r="L9" i="17" s="1"/>
  <c r="O22" i="17" s="1"/>
  <c r="O15" i="17" s="1"/>
  <c r="G44" i="19"/>
  <c r="J9" i="17" s="1"/>
  <c r="O20" i="17" s="1"/>
  <c r="O13" i="17" s="1"/>
  <c r="G47" i="19"/>
  <c r="M9" i="17" s="1"/>
  <c r="O23" i="17" s="1"/>
  <c r="O16" i="17" s="1"/>
  <c r="Q39" i="14"/>
  <c r="T39" i="14"/>
  <c r="M15" i="19" s="1"/>
  <c r="K32" i="17" s="1"/>
  <c r="K51" i="17" s="1"/>
  <c r="K44" i="17" s="1"/>
  <c r="G135" i="14"/>
  <c r="G134" i="14"/>
  <c r="G130" i="14"/>
  <c r="G129" i="14"/>
  <c r="K41" i="19" s="1"/>
  <c r="L160" i="17" s="1"/>
  <c r="N168" i="17" s="1"/>
  <c r="N176" i="17" s="1"/>
  <c r="G125" i="14"/>
  <c r="G124" i="14"/>
  <c r="G119" i="14"/>
  <c r="G120" i="14"/>
  <c r="G109" i="14"/>
  <c r="G104" i="14"/>
  <c r="G99" i="14"/>
  <c r="G94" i="14"/>
  <c r="G79" i="14"/>
  <c r="G74" i="14"/>
  <c r="G69" i="14"/>
  <c r="G64" i="14"/>
  <c r="G49" i="14"/>
  <c r="G44" i="14"/>
  <c r="G39" i="14"/>
  <c r="G34" i="14"/>
  <c r="S136" i="14"/>
  <c r="S134" i="14"/>
  <c r="R134" i="14"/>
  <c r="L42" i="19" s="1"/>
  <c r="AA53" i="17" s="1"/>
  <c r="AA46" i="17" s="1"/>
  <c r="P135" i="14"/>
  <c r="P134" i="14"/>
  <c r="S131" i="14"/>
  <c r="S129" i="14"/>
  <c r="R129" i="14"/>
  <c r="L41" i="19" s="1"/>
  <c r="AA52" i="17" s="1"/>
  <c r="AA45" i="17" s="1"/>
  <c r="P130" i="14"/>
  <c r="P129" i="14"/>
  <c r="S124" i="14"/>
  <c r="S126" i="14"/>
  <c r="R124" i="14"/>
  <c r="L40" i="19" s="1"/>
  <c r="AA51" i="17" s="1"/>
  <c r="AA44" i="17" s="1"/>
  <c r="P125" i="14"/>
  <c r="P124" i="14"/>
  <c r="S121" i="14"/>
  <c r="S119" i="14"/>
  <c r="R119" i="14"/>
  <c r="L39" i="19" s="1"/>
  <c r="AA50" i="17" s="1"/>
  <c r="AA43" i="17" s="1"/>
  <c r="P120" i="14"/>
  <c r="P119" i="14"/>
  <c r="G139" i="14"/>
  <c r="P139" i="14"/>
  <c r="R139" i="14"/>
  <c r="L43" i="19" s="1"/>
  <c r="AA54" i="17" s="1"/>
  <c r="AA47" i="17" s="1"/>
  <c r="S139" i="14"/>
  <c r="G140" i="14"/>
  <c r="P140" i="14"/>
  <c r="N141" i="14"/>
  <c r="S141" i="14"/>
  <c r="K42" i="19" l="1"/>
  <c r="M160" i="17" s="1"/>
  <c r="N169" i="17" s="1"/>
  <c r="N177" i="17" s="1"/>
  <c r="K40" i="19"/>
  <c r="K160" i="17" s="1"/>
  <c r="N167" i="17" s="1"/>
  <c r="N175" i="17" s="1"/>
  <c r="K39" i="19"/>
  <c r="J160" i="17" s="1"/>
  <c r="N166" i="17" s="1"/>
  <c r="N174" i="17" s="1"/>
  <c r="K43" i="19"/>
  <c r="N160" i="17" s="1"/>
  <c r="N170" i="17" s="1"/>
  <c r="N178" i="17" s="1"/>
  <c r="D41" i="19"/>
  <c r="L65" i="17" s="1"/>
  <c r="N73" i="17" s="1"/>
  <c r="D40" i="19"/>
  <c r="K65" i="17" s="1"/>
  <c r="N72" i="17" s="1"/>
  <c r="G41" i="19"/>
  <c r="L8" i="17" s="1"/>
  <c r="N22" i="17" s="1"/>
  <c r="N15" i="17" s="1"/>
  <c r="D39" i="19"/>
  <c r="J65" i="17" s="1"/>
  <c r="N71" i="17" s="1"/>
  <c r="D42" i="19"/>
  <c r="M65" i="17" s="1"/>
  <c r="N74" i="17" s="1"/>
  <c r="D43" i="19"/>
  <c r="N65" i="17" s="1"/>
  <c r="N75" i="17" s="1"/>
  <c r="G43" i="19"/>
  <c r="N8" i="17" s="1"/>
  <c r="N24" i="17" s="1"/>
  <c r="N17" i="17" s="1"/>
  <c r="G42" i="19"/>
  <c r="M8" i="17" s="1"/>
  <c r="N23" i="17" s="1"/>
  <c r="N16" i="17" s="1"/>
  <c r="G39" i="19"/>
  <c r="J8" i="17" s="1"/>
  <c r="N20" i="17" s="1"/>
  <c r="N13" i="17" s="1"/>
  <c r="G40" i="19"/>
  <c r="K8" i="17" s="1"/>
  <c r="N21" i="17" s="1"/>
  <c r="N14" i="17" s="1"/>
  <c r="S40" i="14"/>
  <c r="S38" i="14"/>
  <c r="G113" i="14"/>
  <c r="P113" i="14"/>
  <c r="R113" i="14"/>
  <c r="L38" i="19" s="1"/>
  <c r="Z54" i="17" s="1"/>
  <c r="Z47" i="17" s="1"/>
  <c r="S113" i="14"/>
  <c r="G114" i="14"/>
  <c r="P114" i="14"/>
  <c r="N115" i="14"/>
  <c r="S115" i="14"/>
  <c r="G83" i="14"/>
  <c r="P83" i="14"/>
  <c r="R83" i="14"/>
  <c r="L28" i="19" s="1"/>
  <c r="Y54" i="17" s="1"/>
  <c r="Y47" i="17" s="1"/>
  <c r="S83" i="14"/>
  <c r="G84" i="14"/>
  <c r="P84" i="14"/>
  <c r="N85" i="14"/>
  <c r="S85" i="14"/>
  <c r="G53" i="14"/>
  <c r="P53" i="14"/>
  <c r="R53" i="14"/>
  <c r="L18" i="19" s="1"/>
  <c r="X54" i="17" s="1"/>
  <c r="X47" i="17" s="1"/>
  <c r="S53" i="14"/>
  <c r="G54" i="14"/>
  <c r="P54" i="14"/>
  <c r="N55" i="14"/>
  <c r="S55" i="14"/>
  <c r="S25" i="14"/>
  <c r="N25" i="14"/>
  <c r="P24" i="14"/>
  <c r="G24" i="14"/>
  <c r="S23" i="14"/>
  <c r="R23" i="14"/>
  <c r="L8" i="19" s="1"/>
  <c r="W54" i="17" s="1"/>
  <c r="W47" i="17" s="1"/>
  <c r="P23" i="14"/>
  <c r="G23" i="14"/>
  <c r="G108" i="14"/>
  <c r="K37" i="19" s="1"/>
  <c r="M159" i="17" s="1"/>
  <c r="M169" i="17" s="1"/>
  <c r="M177" i="17" s="1"/>
  <c r="G103" i="14"/>
  <c r="K36" i="19" s="1"/>
  <c r="L159" i="17" s="1"/>
  <c r="M168" i="17" s="1"/>
  <c r="M176" i="17" s="1"/>
  <c r="G98" i="14"/>
  <c r="K35" i="19" s="1"/>
  <c r="K159" i="17" s="1"/>
  <c r="M167" i="17" s="1"/>
  <c r="M175" i="17" s="1"/>
  <c r="G93" i="14"/>
  <c r="K34" i="19" s="1"/>
  <c r="J159" i="17" s="1"/>
  <c r="M166" i="17" s="1"/>
  <c r="M174" i="17" s="1"/>
  <c r="G68" i="14"/>
  <c r="K25" i="19" s="1"/>
  <c r="K158" i="17" s="1"/>
  <c r="L167" i="17" s="1"/>
  <c r="L175" i="17" s="1"/>
  <c r="G63" i="14"/>
  <c r="K24" i="19" s="1"/>
  <c r="J158" i="17" s="1"/>
  <c r="L166" i="17" s="1"/>
  <c r="L174" i="17" s="1"/>
  <c r="G78" i="14"/>
  <c r="K27" i="19" s="1"/>
  <c r="M158" i="17" s="1"/>
  <c r="L169" i="17" s="1"/>
  <c r="L177" i="17" s="1"/>
  <c r="G73" i="14"/>
  <c r="K26" i="19" s="1"/>
  <c r="L158" i="17" s="1"/>
  <c r="L168" i="17" s="1"/>
  <c r="L176" i="17" s="1"/>
  <c r="G48" i="14"/>
  <c r="K17" i="19" s="1"/>
  <c r="M157" i="17" s="1"/>
  <c r="K169" i="17" s="1"/>
  <c r="K177" i="17" s="1"/>
  <c r="G43" i="14"/>
  <c r="K16" i="19" s="1"/>
  <c r="L157" i="17" s="1"/>
  <c r="K168" i="17" s="1"/>
  <c r="K176" i="17" s="1"/>
  <c r="G38" i="14"/>
  <c r="K15" i="19" s="1"/>
  <c r="K157" i="17" s="1"/>
  <c r="K167" i="17" s="1"/>
  <c r="K175" i="17" s="1"/>
  <c r="S110" i="14"/>
  <c r="S108" i="14"/>
  <c r="R108" i="14"/>
  <c r="L37" i="19" s="1"/>
  <c r="Z53" i="17" s="1"/>
  <c r="Z46" i="17" s="1"/>
  <c r="P109" i="14"/>
  <c r="P108" i="14"/>
  <c r="S105" i="14"/>
  <c r="S103" i="14"/>
  <c r="R103" i="14"/>
  <c r="L36" i="19" s="1"/>
  <c r="Z52" i="17" s="1"/>
  <c r="Z45" i="17" s="1"/>
  <c r="P104" i="14"/>
  <c r="P103" i="14"/>
  <c r="S98" i="14"/>
  <c r="S100" i="14"/>
  <c r="R98" i="14"/>
  <c r="L35" i="19" s="1"/>
  <c r="Z51" i="17" s="1"/>
  <c r="Z44" i="17" s="1"/>
  <c r="P99" i="14"/>
  <c r="P98" i="14"/>
  <c r="S95" i="14"/>
  <c r="S93" i="14"/>
  <c r="R93" i="14"/>
  <c r="L34" i="19" s="1"/>
  <c r="Z50" i="17" s="1"/>
  <c r="Z43" i="17" s="1"/>
  <c r="P94" i="14"/>
  <c r="P93" i="14"/>
  <c r="S80" i="14"/>
  <c r="S78" i="14"/>
  <c r="R78" i="14"/>
  <c r="L27" i="19" s="1"/>
  <c r="Y53" i="17" s="1"/>
  <c r="Y46" i="17" s="1"/>
  <c r="P79" i="14"/>
  <c r="P78" i="14"/>
  <c r="S75" i="14"/>
  <c r="S73" i="14"/>
  <c r="R73" i="14"/>
  <c r="L26" i="19" s="1"/>
  <c r="Y52" i="17" s="1"/>
  <c r="Y45" i="17" s="1"/>
  <c r="P74" i="14"/>
  <c r="P73" i="14"/>
  <c r="S70" i="14"/>
  <c r="S68" i="14"/>
  <c r="R68" i="14"/>
  <c r="L25" i="19" s="1"/>
  <c r="Y51" i="17" s="1"/>
  <c r="Y44" i="17" s="1"/>
  <c r="P69" i="14"/>
  <c r="P68" i="14"/>
  <c r="S65" i="14"/>
  <c r="S63" i="14"/>
  <c r="R63" i="14"/>
  <c r="L24" i="19" s="1"/>
  <c r="Y50" i="17" s="1"/>
  <c r="Y43" i="17" s="1"/>
  <c r="P64" i="14"/>
  <c r="P63" i="14"/>
  <c r="R48" i="14"/>
  <c r="L17" i="19" s="1"/>
  <c r="X53" i="17" s="1"/>
  <c r="X46" i="17" s="1"/>
  <c r="S50" i="14"/>
  <c r="S48" i="14"/>
  <c r="P49" i="14"/>
  <c r="P48" i="14"/>
  <c r="R43" i="14"/>
  <c r="L16" i="19" s="1"/>
  <c r="X52" i="17" s="1"/>
  <c r="X45" i="17" s="1"/>
  <c r="S45" i="14"/>
  <c r="S43" i="14"/>
  <c r="P44" i="14"/>
  <c r="P43" i="14"/>
  <c r="R38" i="14"/>
  <c r="L15" i="19" s="1"/>
  <c r="X51" i="17" s="1"/>
  <c r="X44" i="17" s="1"/>
  <c r="P39" i="14"/>
  <c r="P38" i="14"/>
  <c r="S35" i="14"/>
  <c r="P34" i="14"/>
  <c r="S33" i="14"/>
  <c r="P33" i="14"/>
  <c r="R33" i="14"/>
  <c r="L14" i="19" s="1"/>
  <c r="X50" i="17" s="1"/>
  <c r="X43" i="17" s="1"/>
  <c r="G33" i="14"/>
  <c r="K14" i="19" s="1"/>
  <c r="J157" i="17" s="1"/>
  <c r="K166" i="17" s="1"/>
  <c r="K174" i="17" s="1"/>
  <c r="K18" i="19" l="1"/>
  <c r="N157" i="17" s="1"/>
  <c r="K170" i="17" s="1"/>
  <c r="K178" i="17" s="1"/>
  <c r="K28" i="19"/>
  <c r="N158" i="17" s="1"/>
  <c r="L170" i="17" s="1"/>
  <c r="L178" i="17" s="1"/>
  <c r="K38" i="19"/>
  <c r="N159" i="17" s="1"/>
  <c r="M170" i="17" s="1"/>
  <c r="M178" i="17" s="1"/>
  <c r="D14" i="19"/>
  <c r="J62" i="17" s="1"/>
  <c r="K71" i="17" s="1"/>
  <c r="K8" i="19"/>
  <c r="N156" i="17" s="1"/>
  <c r="J170" i="17" s="1"/>
  <c r="J178" i="17" s="1"/>
  <c r="D8" i="19"/>
  <c r="N61" i="17" s="1"/>
  <c r="J75" i="17" s="1"/>
  <c r="D35" i="19"/>
  <c r="K64" i="17" s="1"/>
  <c r="M72" i="17" s="1"/>
  <c r="D34" i="19"/>
  <c r="J64" i="17" s="1"/>
  <c r="M71" i="17" s="1"/>
  <c r="D15" i="19"/>
  <c r="K62" i="17" s="1"/>
  <c r="K72" i="17" s="1"/>
  <c r="D17" i="19"/>
  <c r="M62" i="17" s="1"/>
  <c r="K74" i="17" s="1"/>
  <c r="D27" i="19"/>
  <c r="M63" i="17" s="1"/>
  <c r="L74" i="17" s="1"/>
  <c r="G17" i="19"/>
  <c r="M5" i="17" s="1"/>
  <c r="K23" i="17" s="1"/>
  <c r="K16" i="17" s="1"/>
  <c r="D25" i="19"/>
  <c r="K63" i="17" s="1"/>
  <c r="L72" i="17" s="1"/>
  <c r="G26" i="19"/>
  <c r="L6" i="17" s="1"/>
  <c r="L22" i="17" s="1"/>
  <c r="L15" i="17" s="1"/>
  <c r="D26" i="19"/>
  <c r="L63" i="17" s="1"/>
  <c r="L73" i="17" s="1"/>
  <c r="D37" i="19"/>
  <c r="M64" i="17" s="1"/>
  <c r="M74" i="17" s="1"/>
  <c r="D16" i="19"/>
  <c r="L62" i="17" s="1"/>
  <c r="K73" i="17" s="1"/>
  <c r="D36" i="19"/>
  <c r="L64" i="17" s="1"/>
  <c r="M73" i="17" s="1"/>
  <c r="G14" i="19"/>
  <c r="J5" i="17" s="1"/>
  <c r="K20" i="17" s="1"/>
  <c r="K13" i="17" s="1"/>
  <c r="D24" i="19"/>
  <c r="J63" i="17" s="1"/>
  <c r="L71" i="17" s="1"/>
  <c r="D18" i="19"/>
  <c r="N62" i="17" s="1"/>
  <c r="K75" i="17" s="1"/>
  <c r="D28" i="19"/>
  <c r="N63" i="17" s="1"/>
  <c r="L75" i="17" s="1"/>
  <c r="D38" i="19"/>
  <c r="N64" i="17" s="1"/>
  <c r="M75" i="17" s="1"/>
  <c r="G8" i="19"/>
  <c r="N4" i="17" s="1"/>
  <c r="J24" i="17" s="1"/>
  <c r="J17" i="17" s="1"/>
  <c r="G18" i="19"/>
  <c r="N5" i="17" s="1"/>
  <c r="K24" i="17" s="1"/>
  <c r="K17" i="17" s="1"/>
  <c r="G28" i="19"/>
  <c r="N6" i="17" s="1"/>
  <c r="L24" i="17" s="1"/>
  <c r="L17" i="17" s="1"/>
  <c r="G38" i="19"/>
  <c r="N7" i="17" s="1"/>
  <c r="M24" i="17" s="1"/>
  <c r="M17" i="17" s="1"/>
  <c r="G16" i="19"/>
  <c r="L5" i="17" s="1"/>
  <c r="K22" i="17" s="1"/>
  <c r="K15" i="17" s="1"/>
  <c r="G25" i="19"/>
  <c r="K6" i="17" s="1"/>
  <c r="L21" i="17" s="1"/>
  <c r="L14" i="17" s="1"/>
  <c r="G24" i="19"/>
  <c r="J6" i="17" s="1"/>
  <c r="L20" i="17" s="1"/>
  <c r="L13" i="17" s="1"/>
  <c r="G27" i="19"/>
  <c r="M6" i="17" s="1"/>
  <c r="L23" i="17" s="1"/>
  <c r="L16" i="17" s="1"/>
  <c r="G35" i="19"/>
  <c r="K7" i="17" s="1"/>
  <c r="M21" i="17" s="1"/>
  <c r="M14" i="17" s="1"/>
  <c r="G34" i="19"/>
  <c r="J7" i="17" s="1"/>
  <c r="M20" i="17" s="1"/>
  <c r="M13" i="17" s="1"/>
  <c r="G36" i="19"/>
  <c r="L7" i="17" s="1"/>
  <c r="M22" i="17" s="1"/>
  <c r="M15" i="17" s="1"/>
  <c r="G15" i="19"/>
  <c r="K5" i="17" s="1"/>
  <c r="K21" i="17" s="1"/>
  <c r="K14" i="17" s="1"/>
  <c r="G37" i="19"/>
  <c r="M7" i="17" s="1"/>
  <c r="M23" i="17" s="1"/>
  <c r="M16" i="17" s="1"/>
  <c r="K52" i="13"/>
  <c r="M51" i="13"/>
  <c r="M50" i="13"/>
  <c r="L51" i="13"/>
  <c r="K51" i="13"/>
  <c r="L50" i="13"/>
  <c r="K50" i="13"/>
  <c r="R43" i="13"/>
  <c r="R42" i="13"/>
  <c r="R41" i="13"/>
  <c r="R40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T43" i="13"/>
  <c r="T42" i="13"/>
  <c r="T41" i="13"/>
  <c r="T40" i="13"/>
  <c r="S43" i="13"/>
  <c r="S42" i="13"/>
  <c r="S41" i="13"/>
  <c r="S40" i="13"/>
  <c r="Q43" i="13"/>
  <c r="Q42" i="13"/>
  <c r="Q41" i="13"/>
  <c r="Q40" i="13"/>
  <c r="P43" i="13"/>
  <c r="P42" i="13"/>
  <c r="P41" i="13"/>
  <c r="P40" i="13"/>
  <c r="O43" i="13"/>
  <c r="O42" i="13"/>
  <c r="O41" i="13"/>
  <c r="O40" i="13"/>
  <c r="N43" i="13"/>
  <c r="N42" i="13"/>
  <c r="N41" i="13"/>
  <c r="N40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11" i="13"/>
  <c r="I11" i="13"/>
  <c r="I10" i="13"/>
  <c r="J10" i="13"/>
  <c r="J9" i="13"/>
  <c r="I9" i="13"/>
  <c r="J8" i="13"/>
  <c r="I8" i="13"/>
  <c r="J7" i="13"/>
  <c r="I7" i="13"/>
  <c r="J6" i="13"/>
  <c r="I6" i="13"/>
  <c r="J5" i="13"/>
  <c r="I5" i="13"/>
  <c r="J4" i="13"/>
  <c r="I4" i="13"/>
  <c r="O24" i="12" l="1"/>
  <c r="R23" i="12"/>
  <c r="Q23" i="12"/>
  <c r="P23" i="12"/>
  <c r="O23" i="12"/>
  <c r="N23" i="12"/>
  <c r="N22" i="12"/>
  <c r="R21" i="12"/>
  <c r="Q21" i="12"/>
  <c r="P21" i="12"/>
  <c r="O21" i="12"/>
  <c r="N21" i="12"/>
  <c r="N20" i="12"/>
  <c r="R19" i="12"/>
  <c r="Q19" i="12"/>
  <c r="P19" i="12"/>
  <c r="O19" i="12"/>
  <c r="N19" i="12"/>
  <c r="N18" i="12"/>
  <c r="R17" i="12"/>
  <c r="Q17" i="12"/>
  <c r="P17" i="12"/>
  <c r="O17" i="12"/>
  <c r="N17" i="12"/>
  <c r="N16" i="12"/>
  <c r="R15" i="12"/>
  <c r="Q15" i="12"/>
  <c r="P15" i="12"/>
  <c r="O15" i="12"/>
  <c r="N15" i="12"/>
  <c r="N24" i="12"/>
  <c r="I24" i="12" l="1"/>
  <c r="H24" i="12"/>
  <c r="K23" i="12"/>
  <c r="J23" i="12"/>
  <c r="I23" i="12"/>
  <c r="H23" i="12"/>
  <c r="H22" i="12"/>
  <c r="L21" i="12"/>
  <c r="K21" i="12"/>
  <c r="J21" i="12"/>
  <c r="I21" i="12"/>
  <c r="H21" i="12"/>
  <c r="H20" i="12"/>
  <c r="L19" i="12"/>
  <c r="K19" i="12"/>
  <c r="J19" i="12"/>
  <c r="I19" i="12"/>
  <c r="H19" i="12"/>
  <c r="H18" i="12"/>
  <c r="L17" i="12"/>
  <c r="K17" i="12"/>
  <c r="J17" i="12"/>
  <c r="I17" i="12"/>
  <c r="H17" i="12"/>
  <c r="H16" i="12"/>
  <c r="L15" i="12"/>
  <c r="K15" i="12"/>
  <c r="J15" i="12"/>
  <c r="I15" i="12"/>
  <c r="H15" i="12"/>
  <c r="L23" i="12"/>
  <c r="F17" i="12"/>
  <c r="F19" i="12"/>
  <c r="F15" i="12"/>
  <c r="E15" i="12"/>
  <c r="F21" i="12"/>
  <c r="F23" i="12"/>
  <c r="C24" i="12"/>
  <c r="B24" i="12"/>
  <c r="E23" i="12"/>
  <c r="E21" i="12"/>
  <c r="E19" i="12"/>
  <c r="E17" i="12"/>
  <c r="D15" i="12"/>
  <c r="D23" i="12"/>
  <c r="D21" i="12"/>
  <c r="D19" i="12"/>
  <c r="D17" i="12"/>
  <c r="C23" i="12" l="1"/>
  <c r="C15" i="12"/>
  <c r="C19" i="12"/>
  <c r="C21" i="12"/>
  <c r="C17" i="12"/>
  <c r="B23" i="12"/>
  <c r="B22" i="12"/>
  <c r="B21" i="12"/>
  <c r="B20" i="12"/>
  <c r="B19" i="12"/>
  <c r="B18" i="12"/>
  <c r="B17" i="12"/>
  <c r="B16" i="12"/>
  <c r="B15" i="12"/>
  <c r="A24" i="12"/>
  <c r="A23" i="12"/>
  <c r="A22" i="12"/>
  <c r="A21" i="12"/>
  <c r="A20" i="12"/>
  <c r="A19" i="12"/>
  <c r="A18" i="12"/>
  <c r="A17" i="12"/>
  <c r="A16" i="12"/>
  <c r="A15" i="12"/>
  <c r="R9" i="5"/>
  <c r="R7" i="5"/>
  <c r="R5" i="5"/>
  <c r="O13" i="5"/>
  <c r="O12" i="5"/>
  <c r="O11" i="5"/>
  <c r="O10" i="5"/>
  <c r="O8" i="5"/>
  <c r="O6" i="5"/>
  <c r="O4" i="5"/>
  <c r="B4" i="5" l="1"/>
  <c r="B5" i="5"/>
  <c r="B6" i="5"/>
  <c r="B7" i="5"/>
  <c r="E7" i="5" s="1"/>
  <c r="B8" i="5"/>
  <c r="B9" i="5"/>
  <c r="B10" i="5"/>
  <c r="D10" i="5" s="1"/>
  <c r="B11" i="5"/>
  <c r="B12" i="5"/>
  <c r="B13" i="5"/>
  <c r="C4" i="5"/>
  <c r="E4" i="5" s="1"/>
  <c r="C5" i="5"/>
  <c r="E5" i="5" s="1"/>
  <c r="C6" i="5"/>
  <c r="C7" i="5"/>
  <c r="C8" i="5"/>
  <c r="E8" i="5" s="1"/>
  <c r="C9" i="5"/>
  <c r="E9" i="5" s="1"/>
  <c r="C10" i="5"/>
  <c r="C11" i="5"/>
  <c r="E11" i="5" s="1"/>
  <c r="C12" i="5"/>
  <c r="C13" i="5"/>
  <c r="E13" i="5" s="1"/>
  <c r="D11" i="5"/>
  <c r="D9" i="5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L60" i="5"/>
  <c r="F60" i="5"/>
  <c r="A60" i="5"/>
  <c r="L59" i="5"/>
  <c r="F59" i="5"/>
  <c r="A59" i="5"/>
  <c r="L58" i="5"/>
  <c r="F58" i="5"/>
  <c r="A58" i="5"/>
  <c r="L57" i="5"/>
  <c r="F57" i="5"/>
  <c r="A57" i="5"/>
  <c r="P56" i="5"/>
  <c r="L56" i="5"/>
  <c r="F56" i="5"/>
  <c r="A56" i="5"/>
  <c r="L55" i="5"/>
  <c r="F55" i="5"/>
  <c r="A55" i="5"/>
  <c r="P54" i="5"/>
  <c r="L54" i="5"/>
  <c r="F54" i="5"/>
  <c r="A54" i="5"/>
  <c r="L53" i="5"/>
  <c r="F53" i="5"/>
  <c r="A53" i="5"/>
  <c r="P52" i="5"/>
  <c r="L52" i="5"/>
  <c r="F52" i="5"/>
  <c r="A52" i="5"/>
  <c r="L51" i="5"/>
  <c r="F51" i="5"/>
  <c r="A51" i="5"/>
  <c r="AT6" i="8"/>
  <c r="AT4" i="8"/>
  <c r="AT6" i="4"/>
  <c r="AT4" i="4"/>
  <c r="BU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Y13" i="8"/>
  <c r="X13" i="8"/>
  <c r="W13" i="8"/>
  <c r="V13" i="8"/>
  <c r="U13" i="8"/>
  <c r="T13" i="8"/>
  <c r="S13" i="8"/>
  <c r="R13" i="8"/>
  <c r="Q13" i="8"/>
  <c r="P13" i="8"/>
  <c r="M13" i="8"/>
  <c r="H13" i="8"/>
  <c r="F13" i="8"/>
  <c r="E13" i="8"/>
  <c r="D13" i="8"/>
  <c r="C13" i="8"/>
  <c r="B13" i="8"/>
  <c r="BU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Y12" i="8"/>
  <c r="X12" i="8"/>
  <c r="W12" i="8"/>
  <c r="V12" i="8"/>
  <c r="U12" i="8"/>
  <c r="T12" i="8"/>
  <c r="S12" i="8"/>
  <c r="R12" i="8"/>
  <c r="Q12" i="8"/>
  <c r="P12" i="8"/>
  <c r="M12" i="8"/>
  <c r="H12" i="8"/>
  <c r="F12" i="8"/>
  <c r="E12" i="8"/>
  <c r="D12" i="8"/>
  <c r="C12" i="8"/>
  <c r="B12" i="8"/>
  <c r="BU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Y11" i="8"/>
  <c r="X11" i="8"/>
  <c r="W11" i="8"/>
  <c r="V11" i="8"/>
  <c r="U11" i="8"/>
  <c r="T11" i="8"/>
  <c r="S11" i="8"/>
  <c r="R11" i="8"/>
  <c r="Q11" i="8"/>
  <c r="P11" i="8"/>
  <c r="M11" i="8"/>
  <c r="H11" i="8"/>
  <c r="F11" i="8"/>
  <c r="E11" i="8"/>
  <c r="D11" i="8"/>
  <c r="C11" i="8"/>
  <c r="B11" i="8"/>
  <c r="BU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Y10" i="8"/>
  <c r="X10" i="8"/>
  <c r="W10" i="8"/>
  <c r="V10" i="8"/>
  <c r="U10" i="8"/>
  <c r="T10" i="8"/>
  <c r="S10" i="8"/>
  <c r="R10" i="8"/>
  <c r="Q10" i="8"/>
  <c r="P10" i="8"/>
  <c r="M10" i="8"/>
  <c r="H10" i="8"/>
  <c r="F10" i="8"/>
  <c r="E10" i="8"/>
  <c r="D10" i="8"/>
  <c r="C10" i="8"/>
  <c r="B10" i="8"/>
  <c r="BU9" i="8"/>
  <c r="BV9" i="8" s="1"/>
  <c r="O9" i="8"/>
  <c r="N9" i="8"/>
  <c r="M9" i="8"/>
  <c r="K9" i="8"/>
  <c r="I9" i="8"/>
  <c r="H9" i="8"/>
  <c r="G9" i="8"/>
  <c r="F9" i="8"/>
  <c r="E9" i="8"/>
  <c r="D9" i="8"/>
  <c r="C9" i="8"/>
  <c r="B9" i="8"/>
  <c r="BU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Y8" i="8"/>
  <c r="X8" i="8"/>
  <c r="W8" i="8"/>
  <c r="V8" i="8"/>
  <c r="U8" i="8"/>
  <c r="T8" i="8"/>
  <c r="S8" i="8"/>
  <c r="R8" i="8"/>
  <c r="Q8" i="8"/>
  <c r="P8" i="8"/>
  <c r="M8" i="8"/>
  <c r="H8" i="8"/>
  <c r="F8" i="8"/>
  <c r="E8" i="8"/>
  <c r="D8" i="8"/>
  <c r="C8" i="8"/>
  <c r="B8" i="8"/>
  <c r="BU7" i="8"/>
  <c r="O7" i="8"/>
  <c r="N7" i="8"/>
  <c r="M7" i="8"/>
  <c r="K7" i="8"/>
  <c r="I7" i="8"/>
  <c r="H7" i="8"/>
  <c r="G7" i="8"/>
  <c r="F7" i="8"/>
  <c r="E7" i="8"/>
  <c r="D7" i="8"/>
  <c r="C7" i="8"/>
  <c r="B7" i="8"/>
  <c r="BU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Y6" i="8"/>
  <c r="X6" i="8"/>
  <c r="W6" i="8"/>
  <c r="V6" i="8"/>
  <c r="U6" i="8"/>
  <c r="T6" i="8"/>
  <c r="S6" i="8"/>
  <c r="R6" i="8"/>
  <c r="Q6" i="8"/>
  <c r="P6" i="8"/>
  <c r="M6" i="8"/>
  <c r="H6" i="8"/>
  <c r="F6" i="8"/>
  <c r="E6" i="8"/>
  <c r="D6" i="8"/>
  <c r="C6" i="8"/>
  <c r="B6" i="8"/>
  <c r="BU5" i="8"/>
  <c r="O5" i="8"/>
  <c r="N5" i="8"/>
  <c r="M5" i="8"/>
  <c r="K5" i="8"/>
  <c r="I5" i="8"/>
  <c r="H5" i="8"/>
  <c r="G5" i="8"/>
  <c r="F5" i="8"/>
  <c r="E5" i="8"/>
  <c r="D5" i="8"/>
  <c r="C5" i="8"/>
  <c r="B5" i="8"/>
  <c r="BU4" i="8"/>
  <c r="BV4" i="8" s="1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Y4" i="8"/>
  <c r="X4" i="8"/>
  <c r="W4" i="8"/>
  <c r="V4" i="8"/>
  <c r="U4" i="8"/>
  <c r="T4" i="8"/>
  <c r="S4" i="8"/>
  <c r="R4" i="8"/>
  <c r="Q4" i="8"/>
  <c r="P4" i="8"/>
  <c r="M4" i="8"/>
  <c r="H4" i="8"/>
  <c r="F4" i="8"/>
  <c r="E4" i="8"/>
  <c r="D4" i="8"/>
  <c r="C4" i="8"/>
  <c r="B4" i="8"/>
  <c r="BV13" i="8"/>
  <c r="BV12" i="8"/>
  <c r="BV11" i="8"/>
  <c r="BV10" i="8"/>
  <c r="BV8" i="8"/>
  <c r="BV7" i="8"/>
  <c r="BV6" i="8"/>
  <c r="BV5" i="8"/>
  <c r="F13" i="4"/>
  <c r="D5" i="5" l="1"/>
  <c r="D8" i="5"/>
  <c r="D13" i="5"/>
  <c r="D7" i="5"/>
  <c r="D4" i="5"/>
  <c r="D12" i="5"/>
  <c r="E12" i="5"/>
  <c r="E10" i="5"/>
  <c r="E6" i="5"/>
  <c r="D6" i="5"/>
  <c r="J55" i="5"/>
  <c r="J56" i="5"/>
  <c r="J53" i="5"/>
  <c r="J52" i="5"/>
  <c r="J51" i="5"/>
  <c r="J58" i="5"/>
  <c r="J57" i="5"/>
  <c r="J60" i="5"/>
  <c r="J59" i="5"/>
  <c r="J54" i="5"/>
  <c r="G58" i="5"/>
  <c r="H58" i="5" s="1"/>
  <c r="G59" i="5"/>
  <c r="H59" i="5" s="1"/>
  <c r="G51" i="5"/>
  <c r="H51" i="5" s="1"/>
  <c r="G54" i="5"/>
  <c r="H54" i="5" s="1"/>
  <c r="G60" i="5"/>
  <c r="H60" i="5" s="1"/>
  <c r="G57" i="5"/>
  <c r="H57" i="5" s="1"/>
  <c r="G55" i="5"/>
  <c r="H55" i="5" s="1"/>
  <c r="G53" i="5"/>
  <c r="H53" i="5" s="1"/>
  <c r="G56" i="5"/>
  <c r="H56" i="5" s="1"/>
  <c r="G52" i="5"/>
  <c r="H52" i="5" s="1"/>
  <c r="N52" i="7"/>
  <c r="I52" i="7"/>
  <c r="I13" i="8" s="1"/>
  <c r="K51" i="7"/>
  <c r="G51" i="7"/>
  <c r="N50" i="7"/>
  <c r="M50" i="7"/>
  <c r="N13" i="8" s="1"/>
  <c r="K60" i="5" s="1"/>
  <c r="M60" i="5" s="1"/>
  <c r="K50" i="7"/>
  <c r="G50" i="7"/>
  <c r="N47" i="7"/>
  <c r="I47" i="7"/>
  <c r="I12" i="8" s="1"/>
  <c r="K46" i="7"/>
  <c r="G46" i="7"/>
  <c r="N45" i="7"/>
  <c r="M45" i="7"/>
  <c r="N12" i="8" s="1"/>
  <c r="K59" i="5" s="1"/>
  <c r="M59" i="5" s="1"/>
  <c r="K45" i="7"/>
  <c r="G45" i="7"/>
  <c r="N42" i="7"/>
  <c r="I42" i="7"/>
  <c r="I11" i="8" s="1"/>
  <c r="K41" i="7"/>
  <c r="G41" i="7"/>
  <c r="N40" i="7"/>
  <c r="M40" i="7"/>
  <c r="N11" i="8" s="1"/>
  <c r="K58" i="5" s="1"/>
  <c r="M58" i="5" s="1"/>
  <c r="K40" i="7"/>
  <c r="G40" i="7"/>
  <c r="N37" i="7"/>
  <c r="I37" i="7"/>
  <c r="I10" i="8" s="1"/>
  <c r="K36" i="7"/>
  <c r="G36" i="7"/>
  <c r="N35" i="7"/>
  <c r="M35" i="7"/>
  <c r="N10" i="8" s="1"/>
  <c r="K57" i="5" s="1"/>
  <c r="M57" i="5" s="1"/>
  <c r="K35" i="7"/>
  <c r="G35" i="7"/>
  <c r="N27" i="7"/>
  <c r="I27" i="7"/>
  <c r="I8" i="8" s="1"/>
  <c r="K26" i="7"/>
  <c r="G26" i="7"/>
  <c r="N25" i="7"/>
  <c r="O8" i="8" s="1"/>
  <c r="M25" i="7"/>
  <c r="N8" i="8" s="1"/>
  <c r="K55" i="5" s="1"/>
  <c r="M55" i="5" s="1"/>
  <c r="K25" i="7"/>
  <c r="G25" i="7"/>
  <c r="N17" i="7"/>
  <c r="I17" i="7"/>
  <c r="I6" i="8" s="1"/>
  <c r="K16" i="7"/>
  <c r="G16" i="7"/>
  <c r="N15" i="7"/>
  <c r="O6" i="8" s="1"/>
  <c r="M15" i="7"/>
  <c r="N6" i="8" s="1"/>
  <c r="K53" i="5" s="1"/>
  <c r="M53" i="5" s="1"/>
  <c r="K15" i="7"/>
  <c r="G15" i="7"/>
  <c r="N7" i="7"/>
  <c r="I7" i="7"/>
  <c r="I4" i="8" s="1"/>
  <c r="K6" i="7"/>
  <c r="G6" i="7"/>
  <c r="N5" i="7"/>
  <c r="O4" i="8" s="1"/>
  <c r="M5" i="7"/>
  <c r="N4" i="8" s="1"/>
  <c r="K51" i="5" s="1"/>
  <c r="M51" i="5" s="1"/>
  <c r="K5" i="7"/>
  <c r="G5" i="7"/>
  <c r="N50" i="3"/>
  <c r="M50" i="3"/>
  <c r="N52" i="3"/>
  <c r="K51" i="3"/>
  <c r="K50" i="3"/>
  <c r="O31" i="9"/>
  <c r="O30" i="9"/>
  <c r="O29" i="9"/>
  <c r="O25" i="9"/>
  <c r="O20" i="9"/>
  <c r="O19" i="9"/>
  <c r="O18" i="9"/>
  <c r="O17" i="9"/>
  <c r="O16" i="9"/>
  <c r="O21" i="9" s="1"/>
  <c r="O12" i="9"/>
  <c r="O11" i="9"/>
  <c r="O7" i="9"/>
  <c r="O6" i="9"/>
  <c r="O5" i="9"/>
  <c r="O4" i="9"/>
  <c r="N20" i="9"/>
  <c r="M20" i="9"/>
  <c r="L20" i="9"/>
  <c r="K20" i="9"/>
  <c r="J20" i="9"/>
  <c r="P31" i="9"/>
  <c r="N31" i="9"/>
  <c r="M31" i="9"/>
  <c r="L31" i="9"/>
  <c r="K31" i="9"/>
  <c r="J31" i="9"/>
  <c r="P30" i="9"/>
  <c r="N30" i="9"/>
  <c r="M30" i="9"/>
  <c r="L30" i="9"/>
  <c r="K30" i="9"/>
  <c r="J30" i="9"/>
  <c r="P29" i="9"/>
  <c r="N29" i="9"/>
  <c r="M29" i="9"/>
  <c r="L29" i="9"/>
  <c r="K29" i="9"/>
  <c r="J29" i="9"/>
  <c r="P25" i="9"/>
  <c r="N25" i="9"/>
  <c r="M25" i="9"/>
  <c r="L25" i="9"/>
  <c r="K25" i="9"/>
  <c r="J25" i="9"/>
  <c r="P24" i="9"/>
  <c r="O24" i="9"/>
  <c r="N24" i="9"/>
  <c r="M24" i="9"/>
  <c r="L24" i="9"/>
  <c r="K24" i="9"/>
  <c r="J24" i="9"/>
  <c r="P20" i="9"/>
  <c r="P19" i="9"/>
  <c r="N19" i="9"/>
  <c r="M19" i="9"/>
  <c r="L19" i="9"/>
  <c r="K19" i="9"/>
  <c r="J19" i="9"/>
  <c r="P18" i="9"/>
  <c r="N18" i="9"/>
  <c r="M18" i="9"/>
  <c r="L18" i="9"/>
  <c r="K18" i="9"/>
  <c r="J18" i="9"/>
  <c r="P17" i="9"/>
  <c r="N17" i="9"/>
  <c r="M17" i="9"/>
  <c r="L17" i="9"/>
  <c r="K17" i="9"/>
  <c r="J17" i="9"/>
  <c r="P16" i="9"/>
  <c r="N16" i="9"/>
  <c r="M16" i="9"/>
  <c r="M21" i="9" s="1"/>
  <c r="L16" i="9"/>
  <c r="K16" i="9"/>
  <c r="J16" i="9"/>
  <c r="P12" i="9"/>
  <c r="N12" i="9"/>
  <c r="M12" i="9"/>
  <c r="L12" i="9"/>
  <c r="K12" i="9"/>
  <c r="J12" i="9"/>
  <c r="P11" i="9"/>
  <c r="N11" i="9"/>
  <c r="M11" i="9"/>
  <c r="L11" i="9"/>
  <c r="K11" i="9"/>
  <c r="J11" i="9"/>
  <c r="I31" i="9"/>
  <c r="H31" i="9"/>
  <c r="G31" i="9"/>
  <c r="F31" i="9"/>
  <c r="E31" i="9"/>
  <c r="D31" i="9"/>
  <c r="C31" i="9"/>
  <c r="I30" i="9"/>
  <c r="H30" i="9"/>
  <c r="G30" i="9"/>
  <c r="F30" i="9"/>
  <c r="E30" i="9"/>
  <c r="D30" i="9"/>
  <c r="C30" i="9"/>
  <c r="I29" i="9"/>
  <c r="H29" i="9"/>
  <c r="G29" i="9"/>
  <c r="F29" i="9"/>
  <c r="E29" i="9"/>
  <c r="D29" i="9"/>
  <c r="C29" i="9"/>
  <c r="I25" i="9"/>
  <c r="H25" i="9"/>
  <c r="G25" i="9"/>
  <c r="F25" i="9"/>
  <c r="E25" i="9"/>
  <c r="D25" i="9"/>
  <c r="C25" i="9"/>
  <c r="I24" i="9"/>
  <c r="H24" i="9"/>
  <c r="G24" i="9"/>
  <c r="F24" i="9"/>
  <c r="E24" i="9"/>
  <c r="D24" i="9"/>
  <c r="C24" i="9"/>
  <c r="I20" i="9"/>
  <c r="H20" i="9"/>
  <c r="G20" i="9"/>
  <c r="F20" i="9"/>
  <c r="E20" i="9"/>
  <c r="D20" i="9"/>
  <c r="C20" i="9"/>
  <c r="I19" i="9"/>
  <c r="H19" i="9"/>
  <c r="G19" i="9"/>
  <c r="F19" i="9"/>
  <c r="E19" i="9"/>
  <c r="D19" i="9"/>
  <c r="C19" i="9"/>
  <c r="I18" i="9"/>
  <c r="H18" i="9"/>
  <c r="G18" i="9"/>
  <c r="F18" i="9"/>
  <c r="E18" i="9"/>
  <c r="D18" i="9"/>
  <c r="C18" i="9"/>
  <c r="I17" i="9"/>
  <c r="H17" i="9"/>
  <c r="G17" i="9"/>
  <c r="F17" i="9"/>
  <c r="E17" i="9"/>
  <c r="D17" i="9"/>
  <c r="C17" i="9"/>
  <c r="I16" i="9"/>
  <c r="H16" i="9"/>
  <c r="G16" i="9"/>
  <c r="G21" i="9" s="1"/>
  <c r="F16" i="9"/>
  <c r="E16" i="9"/>
  <c r="E21" i="9" s="1"/>
  <c r="D16" i="9"/>
  <c r="C16" i="9"/>
  <c r="I12" i="9"/>
  <c r="H12" i="9"/>
  <c r="G12" i="9"/>
  <c r="F12" i="9"/>
  <c r="E12" i="9"/>
  <c r="D12" i="9"/>
  <c r="C12" i="9"/>
  <c r="I11" i="9"/>
  <c r="H11" i="9"/>
  <c r="G11" i="9"/>
  <c r="F11" i="9"/>
  <c r="E11" i="9"/>
  <c r="D11" i="9"/>
  <c r="C11" i="9"/>
  <c r="P7" i="9"/>
  <c r="N7" i="9"/>
  <c r="M7" i="9"/>
  <c r="L7" i="9"/>
  <c r="K7" i="9"/>
  <c r="J7" i="9"/>
  <c r="P6" i="9"/>
  <c r="N6" i="9"/>
  <c r="M6" i="9"/>
  <c r="L6" i="9"/>
  <c r="K6" i="9"/>
  <c r="J6" i="9"/>
  <c r="P5" i="9"/>
  <c r="N5" i="9"/>
  <c r="M5" i="9"/>
  <c r="L5" i="9"/>
  <c r="K5" i="9"/>
  <c r="J5" i="9"/>
  <c r="P4" i="9"/>
  <c r="N4" i="9"/>
  <c r="M4" i="9"/>
  <c r="L4" i="9"/>
  <c r="K4" i="9"/>
  <c r="J4" i="9"/>
  <c r="I7" i="9"/>
  <c r="H7" i="9"/>
  <c r="G7" i="9"/>
  <c r="F7" i="9"/>
  <c r="E7" i="9"/>
  <c r="D7" i="9"/>
  <c r="C7" i="9"/>
  <c r="I6" i="9"/>
  <c r="H6" i="9"/>
  <c r="G6" i="9"/>
  <c r="F6" i="9"/>
  <c r="E6" i="9"/>
  <c r="D6" i="9"/>
  <c r="C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O10" i="8" l="1"/>
  <c r="O11" i="8"/>
  <c r="P58" i="5" s="1"/>
  <c r="O12" i="8"/>
  <c r="O13" i="8"/>
  <c r="R13" i="5" s="1"/>
  <c r="P60" i="5"/>
  <c r="R8" i="5"/>
  <c r="P55" i="5"/>
  <c r="R10" i="5"/>
  <c r="P57" i="5"/>
  <c r="P21" i="9"/>
  <c r="P4" i="5"/>
  <c r="O51" i="5"/>
  <c r="P6" i="5"/>
  <c r="O53" i="5"/>
  <c r="P8" i="5"/>
  <c r="O55" i="5"/>
  <c r="P10" i="5"/>
  <c r="O57" i="5"/>
  <c r="P11" i="5"/>
  <c r="O58" i="5"/>
  <c r="P12" i="5"/>
  <c r="O59" i="5"/>
  <c r="P13" i="5"/>
  <c r="O60" i="5"/>
  <c r="R4" i="5"/>
  <c r="P51" i="5"/>
  <c r="R12" i="5"/>
  <c r="P59" i="5"/>
  <c r="R6" i="5"/>
  <c r="P53" i="5"/>
  <c r="R11" i="5"/>
  <c r="G4" i="8"/>
  <c r="G6" i="8"/>
  <c r="G8" i="8"/>
  <c r="G10" i="8"/>
  <c r="G11" i="8"/>
  <c r="G12" i="8"/>
  <c r="G13" i="8"/>
  <c r="L21" i="9"/>
  <c r="K4" i="8"/>
  <c r="K6" i="8"/>
  <c r="K8" i="8"/>
  <c r="K10" i="8"/>
  <c r="K11" i="8"/>
  <c r="K12" i="8"/>
  <c r="K13" i="8"/>
  <c r="H21" i="9"/>
  <c r="I21" i="9"/>
  <c r="N21" i="9"/>
  <c r="C21" i="9"/>
  <c r="D21" i="9"/>
  <c r="J21" i="9"/>
  <c r="F21" i="9"/>
  <c r="K21" i="9"/>
  <c r="G4" i="5"/>
  <c r="I53" i="5" l="1"/>
  <c r="L6" i="8"/>
  <c r="L8" i="8"/>
  <c r="I55" i="5"/>
  <c r="I51" i="5"/>
  <c r="L4" i="8"/>
  <c r="L13" i="8"/>
  <c r="I60" i="5"/>
  <c r="L12" i="8"/>
  <c r="I59" i="5"/>
  <c r="L11" i="8"/>
  <c r="I58" i="5"/>
  <c r="L10" i="8"/>
  <c r="I57" i="5"/>
  <c r="G7" i="5"/>
  <c r="G10" i="5"/>
  <c r="G5" i="5"/>
  <c r="G9" i="5"/>
  <c r="G11" i="5"/>
  <c r="G13" i="5"/>
  <c r="G6" i="5"/>
  <c r="G12" i="5"/>
  <c r="G8" i="5"/>
  <c r="BS4" i="4"/>
  <c r="BS6" i="4"/>
  <c r="BS8" i="4"/>
  <c r="BS10" i="4"/>
  <c r="BS11" i="4"/>
  <c r="BS12" i="4"/>
  <c r="BS13" i="4"/>
  <c r="BR4" i="4"/>
  <c r="BR6" i="4"/>
  <c r="BR8" i="4"/>
  <c r="BR10" i="4"/>
  <c r="BR11" i="4"/>
  <c r="BR12" i="4"/>
  <c r="BR13" i="4"/>
  <c r="BQ4" i="4"/>
  <c r="BQ6" i="4"/>
  <c r="BQ8" i="4"/>
  <c r="BQ10" i="4"/>
  <c r="BQ11" i="4"/>
  <c r="BQ12" i="4"/>
  <c r="BQ13" i="4"/>
  <c r="BP4" i="4"/>
  <c r="BP6" i="4"/>
  <c r="BP8" i="4"/>
  <c r="BP10" i="4"/>
  <c r="BP11" i="4"/>
  <c r="BP12" i="4"/>
  <c r="BP13" i="4"/>
  <c r="BO4" i="4"/>
  <c r="BO6" i="4"/>
  <c r="BO8" i="4"/>
  <c r="BO10" i="4"/>
  <c r="BO11" i="4"/>
  <c r="BO12" i="4"/>
  <c r="BO13" i="4"/>
  <c r="BN4" i="4"/>
  <c r="BN6" i="4"/>
  <c r="BN8" i="4"/>
  <c r="BN10" i="4"/>
  <c r="BN11" i="4"/>
  <c r="BN12" i="4"/>
  <c r="BN13" i="4"/>
  <c r="BM4" i="4"/>
  <c r="BM6" i="4"/>
  <c r="BM8" i="4"/>
  <c r="BM10" i="4"/>
  <c r="BM11" i="4"/>
  <c r="BM12" i="4"/>
  <c r="BM13" i="4"/>
  <c r="BL13" i="4"/>
  <c r="BL12" i="4"/>
  <c r="BL11" i="4"/>
  <c r="BL10" i="4"/>
  <c r="BL4" i="4"/>
  <c r="BL6" i="4"/>
  <c r="BL8" i="4"/>
  <c r="BK4" i="4"/>
  <c r="BK6" i="4"/>
  <c r="BK8" i="4"/>
  <c r="BK10" i="4"/>
  <c r="BK11" i="4"/>
  <c r="BK12" i="4"/>
  <c r="BK13" i="4"/>
  <c r="BJ4" i="4"/>
  <c r="BJ6" i="4"/>
  <c r="BJ8" i="4"/>
  <c r="BJ10" i="4"/>
  <c r="BJ11" i="4"/>
  <c r="BJ12" i="4"/>
  <c r="BJ13" i="4"/>
  <c r="BI13" i="4"/>
  <c r="BI12" i="4"/>
  <c r="BI11" i="4"/>
  <c r="BI10" i="4"/>
  <c r="BI4" i="4"/>
  <c r="BI6" i="4"/>
  <c r="BI8" i="4"/>
  <c r="BH4" i="4"/>
  <c r="BH6" i="4"/>
  <c r="BH8" i="4"/>
  <c r="BH10" i="4"/>
  <c r="BH11" i="4"/>
  <c r="BH12" i="4"/>
  <c r="BH13" i="4"/>
  <c r="BG4" i="4"/>
  <c r="BG6" i="4"/>
  <c r="BG8" i="4"/>
  <c r="BG10" i="4"/>
  <c r="BG11" i="4"/>
  <c r="BG12" i="4"/>
  <c r="BG13" i="4"/>
  <c r="BF4" i="4"/>
  <c r="BF6" i="4"/>
  <c r="BF8" i="4"/>
  <c r="BF10" i="4"/>
  <c r="BF11" i="4"/>
  <c r="BF12" i="4"/>
  <c r="BF13" i="4"/>
  <c r="BE13" i="4"/>
  <c r="BE12" i="4"/>
  <c r="BE11" i="4"/>
  <c r="BE4" i="4"/>
  <c r="BE6" i="4"/>
  <c r="BE8" i="4"/>
  <c r="BE10" i="4"/>
  <c r="BD4" i="4"/>
  <c r="BD6" i="4"/>
  <c r="BD8" i="4"/>
  <c r="BD10" i="4"/>
  <c r="BD11" i="4"/>
  <c r="BD12" i="4"/>
  <c r="BD13" i="4"/>
  <c r="BC4" i="4"/>
  <c r="BC6" i="4"/>
  <c r="BC8" i="4"/>
  <c r="BC10" i="4"/>
  <c r="BC11" i="4"/>
  <c r="BC12" i="4"/>
  <c r="BC13" i="4"/>
  <c r="BB4" i="4"/>
  <c r="BB6" i="4"/>
  <c r="BB8" i="4"/>
  <c r="BB10" i="4"/>
  <c r="BB11" i="4"/>
  <c r="BB12" i="4"/>
  <c r="BB13" i="4"/>
  <c r="BA4" i="4"/>
  <c r="BA6" i="4"/>
  <c r="BA8" i="4"/>
  <c r="BA10" i="4"/>
  <c r="BA11" i="4"/>
  <c r="BA12" i="4"/>
  <c r="BA13" i="4"/>
  <c r="AZ4" i="4"/>
  <c r="AZ6" i="4"/>
  <c r="AZ8" i="4"/>
  <c r="AZ10" i="4"/>
  <c r="AZ11" i="4"/>
  <c r="AZ12" i="4"/>
  <c r="AZ13" i="4"/>
  <c r="AY4" i="4"/>
  <c r="AY6" i="4"/>
  <c r="AY8" i="4"/>
  <c r="AY10" i="4"/>
  <c r="AY11" i="4"/>
  <c r="AY12" i="4"/>
  <c r="AY13" i="4"/>
  <c r="AX4" i="4"/>
  <c r="AX6" i="4"/>
  <c r="AX8" i="4"/>
  <c r="AX10" i="4"/>
  <c r="AX11" i="4"/>
  <c r="AX12" i="4"/>
  <c r="AX13" i="4"/>
  <c r="AW4" i="4"/>
  <c r="AW6" i="4"/>
  <c r="AW8" i="4"/>
  <c r="AW10" i="4"/>
  <c r="AW11" i="4"/>
  <c r="AW12" i="4"/>
  <c r="AW13" i="4"/>
  <c r="AV4" i="4"/>
  <c r="AV6" i="4"/>
  <c r="AV8" i="4"/>
  <c r="AV10" i="4"/>
  <c r="AV11" i="4"/>
  <c r="AV12" i="4"/>
  <c r="AV13" i="4"/>
  <c r="AU4" i="4"/>
  <c r="AU6" i="4"/>
  <c r="AU8" i="4"/>
  <c r="AU10" i="4"/>
  <c r="AU11" i="4"/>
  <c r="AU12" i="4"/>
  <c r="AU13" i="4"/>
  <c r="AT8" i="4"/>
  <c r="AT10" i="4"/>
  <c r="AT11" i="4"/>
  <c r="AT12" i="4"/>
  <c r="AT13" i="4"/>
  <c r="AS4" i="4"/>
  <c r="AS6" i="4"/>
  <c r="AS8" i="4"/>
  <c r="AS10" i="4"/>
  <c r="AS11" i="4"/>
  <c r="AS12" i="4"/>
  <c r="AS13" i="4"/>
  <c r="AR4" i="4"/>
  <c r="AR6" i="4"/>
  <c r="AR8" i="4"/>
  <c r="AR10" i="4"/>
  <c r="AR11" i="4"/>
  <c r="AR12" i="4"/>
  <c r="AR13" i="4"/>
  <c r="AQ4" i="4"/>
  <c r="AQ6" i="4"/>
  <c r="AQ8" i="4"/>
  <c r="AQ10" i="4"/>
  <c r="AQ11" i="4"/>
  <c r="AQ12" i="4"/>
  <c r="AQ13" i="4"/>
  <c r="AP4" i="4"/>
  <c r="AP6" i="4"/>
  <c r="AP8" i="4"/>
  <c r="AP10" i="4"/>
  <c r="AP11" i="4"/>
  <c r="AP12" i="4"/>
  <c r="AP13" i="4"/>
  <c r="AO4" i="4"/>
  <c r="AO6" i="4"/>
  <c r="AO8" i="4"/>
  <c r="AO10" i="4"/>
  <c r="AO11" i="4"/>
  <c r="AO12" i="4"/>
  <c r="AO13" i="4"/>
  <c r="AN4" i="4"/>
  <c r="AN6" i="4"/>
  <c r="AN8" i="4"/>
  <c r="AN10" i="4"/>
  <c r="AN11" i="4"/>
  <c r="AN12" i="4"/>
  <c r="AN13" i="4"/>
  <c r="AM4" i="4"/>
  <c r="AM6" i="4"/>
  <c r="AM8" i="4"/>
  <c r="AM10" i="4"/>
  <c r="AM11" i="4"/>
  <c r="AM12" i="4"/>
  <c r="AM13" i="4"/>
  <c r="AL4" i="4"/>
  <c r="AL6" i="4"/>
  <c r="AL8" i="4"/>
  <c r="AL10" i="4"/>
  <c r="AL11" i="4"/>
  <c r="AL12" i="4"/>
  <c r="AL13" i="4"/>
  <c r="AK4" i="4"/>
  <c r="AK6" i="4"/>
  <c r="AK8" i="4"/>
  <c r="AK10" i="4"/>
  <c r="AK11" i="4"/>
  <c r="AK12" i="4"/>
  <c r="AK13" i="4"/>
  <c r="AJ4" i="4"/>
  <c r="AJ6" i="4"/>
  <c r="AJ8" i="4"/>
  <c r="AJ10" i="4"/>
  <c r="AJ11" i="4"/>
  <c r="AJ12" i="4"/>
  <c r="AJ13" i="4"/>
  <c r="AI4" i="4"/>
  <c r="AI6" i="4"/>
  <c r="AI8" i="4"/>
  <c r="AI10" i="4"/>
  <c r="AI11" i="4"/>
  <c r="AI12" i="4"/>
  <c r="AI13" i="4"/>
  <c r="AH4" i="4"/>
  <c r="AH6" i="4"/>
  <c r="AH8" i="4"/>
  <c r="AH10" i="4"/>
  <c r="AH11" i="4"/>
  <c r="AH12" i="4"/>
  <c r="AH13" i="4"/>
  <c r="AG4" i="4"/>
  <c r="AG6" i="4"/>
  <c r="AG8" i="4"/>
  <c r="AG10" i="4"/>
  <c r="AG11" i="4"/>
  <c r="AG12" i="4"/>
  <c r="AG13" i="4"/>
  <c r="AF4" i="4"/>
  <c r="AF6" i="4"/>
  <c r="AF8" i="4"/>
  <c r="AF10" i="4"/>
  <c r="AF11" i="4"/>
  <c r="AF12" i="4"/>
  <c r="AF13" i="4"/>
  <c r="AE4" i="4"/>
  <c r="AE6" i="4"/>
  <c r="AE8" i="4"/>
  <c r="AE10" i="4"/>
  <c r="AE11" i="4"/>
  <c r="AE12" i="4"/>
  <c r="AE13" i="4"/>
  <c r="AD4" i="4"/>
  <c r="AD6" i="4"/>
  <c r="AD8" i="4"/>
  <c r="AD10" i="4"/>
  <c r="AD11" i="4"/>
  <c r="AD12" i="4"/>
  <c r="AD13" i="4"/>
  <c r="AC4" i="4"/>
  <c r="AC6" i="4"/>
  <c r="AC8" i="4"/>
  <c r="AC10" i="4"/>
  <c r="AC11" i="4"/>
  <c r="AC12" i="4"/>
  <c r="AC13" i="4"/>
  <c r="AB4" i="4"/>
  <c r="AB6" i="4"/>
  <c r="AB8" i="4"/>
  <c r="AB10" i="4"/>
  <c r="AB11" i="4"/>
  <c r="AB12" i="4"/>
  <c r="AB13" i="4"/>
  <c r="AA4" i="4"/>
  <c r="AA6" i="4"/>
  <c r="AA8" i="4"/>
  <c r="AA10" i="4"/>
  <c r="AA11" i="4"/>
  <c r="AA12" i="4"/>
  <c r="AA13" i="4"/>
  <c r="Y4" i="4"/>
  <c r="Y6" i="4"/>
  <c r="Y8" i="4"/>
  <c r="Y10" i="4"/>
  <c r="Y11" i="4"/>
  <c r="Y12" i="4"/>
  <c r="Y13" i="4"/>
  <c r="X4" i="4"/>
  <c r="X6" i="4"/>
  <c r="X8" i="4"/>
  <c r="X10" i="4"/>
  <c r="X11" i="4"/>
  <c r="X12" i="4"/>
  <c r="X13" i="4"/>
  <c r="W4" i="4"/>
  <c r="W6" i="4"/>
  <c r="W8" i="4"/>
  <c r="W10" i="4"/>
  <c r="W11" i="4"/>
  <c r="W12" i="4"/>
  <c r="W13" i="4"/>
  <c r="V4" i="4"/>
  <c r="V6" i="4"/>
  <c r="V8" i="4"/>
  <c r="V10" i="4"/>
  <c r="V11" i="4"/>
  <c r="V12" i="4"/>
  <c r="V13" i="4"/>
  <c r="U4" i="4"/>
  <c r="U6" i="4"/>
  <c r="U8" i="4"/>
  <c r="U10" i="4"/>
  <c r="U11" i="4"/>
  <c r="U12" i="4"/>
  <c r="U13" i="4"/>
  <c r="T13" i="4"/>
  <c r="T12" i="4"/>
  <c r="T11" i="4"/>
  <c r="T10" i="4"/>
  <c r="T4" i="4"/>
  <c r="T6" i="4"/>
  <c r="T8" i="4"/>
  <c r="S4" i="4"/>
  <c r="S6" i="4"/>
  <c r="S8" i="4"/>
  <c r="S10" i="4"/>
  <c r="S11" i="4"/>
  <c r="S12" i="4"/>
  <c r="S13" i="4"/>
  <c r="R4" i="4"/>
  <c r="R6" i="4"/>
  <c r="R8" i="4"/>
  <c r="R10" i="4"/>
  <c r="R11" i="4"/>
  <c r="R12" i="4"/>
  <c r="R13" i="4"/>
  <c r="Q13" i="4"/>
  <c r="Q12" i="4"/>
  <c r="Q11" i="4"/>
  <c r="Q4" i="4"/>
  <c r="Q6" i="4"/>
  <c r="Q8" i="4"/>
  <c r="Q10" i="4"/>
  <c r="P4" i="4"/>
  <c r="P6" i="4"/>
  <c r="P8" i="4"/>
  <c r="P10" i="4"/>
  <c r="P11" i="4"/>
  <c r="P12" i="4"/>
  <c r="P13" i="4"/>
  <c r="N5" i="3"/>
  <c r="BU10" i="4" l="1"/>
  <c r="I9" i="4"/>
  <c r="I7" i="4"/>
  <c r="I5" i="4"/>
  <c r="I52" i="3"/>
  <c r="I13" i="4" s="1"/>
  <c r="I47" i="3"/>
  <c r="I12" i="4" s="1"/>
  <c r="I42" i="3"/>
  <c r="I11" i="4" s="1"/>
  <c r="I37" i="3"/>
  <c r="I10" i="4" s="1"/>
  <c r="I27" i="3"/>
  <c r="I8" i="4" s="1"/>
  <c r="I17" i="3"/>
  <c r="I6" i="4" s="1"/>
  <c r="I7" i="3"/>
  <c r="I4" i="4" s="1"/>
  <c r="A13" i="5"/>
  <c r="D13" i="4"/>
  <c r="C13" i="4"/>
  <c r="B13" i="4"/>
  <c r="M13" i="4"/>
  <c r="L13" i="5" s="1"/>
  <c r="BU13" i="4"/>
  <c r="BV13" i="4" s="1"/>
  <c r="H13" i="4"/>
  <c r="E13" i="4"/>
  <c r="N13" i="4"/>
  <c r="K13" i="5" s="1"/>
  <c r="G50" i="3"/>
  <c r="G51" i="3"/>
  <c r="M13" i="5" l="1"/>
  <c r="G13" i="4"/>
  <c r="K13" i="4"/>
  <c r="L13" i="4" s="1"/>
  <c r="O13" i="4"/>
  <c r="N42" i="3"/>
  <c r="N37" i="3"/>
  <c r="BU12" i="4"/>
  <c r="BV12" i="4" s="1"/>
  <c r="M12" i="4"/>
  <c r="L12" i="5" s="1"/>
  <c r="H12" i="4"/>
  <c r="F12" i="4"/>
  <c r="A12" i="5" s="1"/>
  <c r="E12" i="4"/>
  <c r="D12" i="4"/>
  <c r="C12" i="4"/>
  <c r="B12" i="4"/>
  <c r="BU11" i="4"/>
  <c r="BV11" i="4" s="1"/>
  <c r="M11" i="4"/>
  <c r="L11" i="5" s="1"/>
  <c r="H11" i="4"/>
  <c r="F11" i="4"/>
  <c r="A11" i="5" s="1"/>
  <c r="E11" i="4"/>
  <c r="D11" i="4"/>
  <c r="C11" i="4"/>
  <c r="B11" i="4"/>
  <c r="BV10" i="4"/>
  <c r="M10" i="4"/>
  <c r="L10" i="5" s="1"/>
  <c r="H10" i="4"/>
  <c r="F10" i="4"/>
  <c r="A10" i="5" s="1"/>
  <c r="E10" i="4"/>
  <c r="D10" i="4"/>
  <c r="C10" i="4"/>
  <c r="B10" i="4"/>
  <c r="BU9" i="4"/>
  <c r="BV9" i="4" s="1"/>
  <c r="O9" i="4"/>
  <c r="Q9" i="5" s="1"/>
  <c r="N9" i="4"/>
  <c r="M9" i="4"/>
  <c r="L9" i="5" s="1"/>
  <c r="K9" i="4"/>
  <c r="H9" i="4"/>
  <c r="G9" i="4"/>
  <c r="F9" i="4"/>
  <c r="A9" i="5" s="1"/>
  <c r="E9" i="4"/>
  <c r="D9" i="4"/>
  <c r="C9" i="4"/>
  <c r="B9" i="4"/>
  <c r="BU8" i="4"/>
  <c r="BV8" i="4" s="1"/>
  <c r="M8" i="4"/>
  <c r="L8" i="5" s="1"/>
  <c r="H8" i="4"/>
  <c r="F8" i="4"/>
  <c r="A8" i="5" s="1"/>
  <c r="E8" i="4"/>
  <c r="D8" i="4"/>
  <c r="C8" i="4"/>
  <c r="B8" i="4"/>
  <c r="BU7" i="4"/>
  <c r="BV7" i="4" s="1"/>
  <c r="K7" i="4"/>
  <c r="O7" i="4"/>
  <c r="Q7" i="5" s="1"/>
  <c r="N7" i="4"/>
  <c r="M7" i="4"/>
  <c r="L7" i="5" s="1"/>
  <c r="H7" i="4"/>
  <c r="G7" i="4"/>
  <c r="F7" i="4"/>
  <c r="A7" i="5" s="1"/>
  <c r="E7" i="4"/>
  <c r="D7" i="4"/>
  <c r="C7" i="4"/>
  <c r="B7" i="4"/>
  <c r="M6" i="4"/>
  <c r="L6" i="5" s="1"/>
  <c r="BU6" i="4"/>
  <c r="BV6" i="4" s="1"/>
  <c r="H6" i="4"/>
  <c r="F6" i="4"/>
  <c r="A6" i="5" s="1"/>
  <c r="E6" i="4"/>
  <c r="D6" i="4"/>
  <c r="C6" i="4"/>
  <c r="B6" i="4"/>
  <c r="O5" i="4"/>
  <c r="Q5" i="5" s="1"/>
  <c r="N5" i="4"/>
  <c r="M5" i="4"/>
  <c r="L5" i="5" s="1"/>
  <c r="BU5" i="4"/>
  <c r="BV5" i="4" s="1"/>
  <c r="K5" i="4"/>
  <c r="H5" i="4"/>
  <c r="G5" i="4"/>
  <c r="E5" i="4"/>
  <c r="D5" i="4"/>
  <c r="C5" i="4"/>
  <c r="B5" i="4"/>
  <c r="F5" i="4"/>
  <c r="A5" i="5" s="1"/>
  <c r="BU4" i="4"/>
  <c r="BV4" i="4" s="1"/>
  <c r="F4" i="5" s="1"/>
  <c r="H4" i="5" s="1"/>
  <c r="M4" i="4"/>
  <c r="L4" i="5" s="1"/>
  <c r="H4" i="4"/>
  <c r="F4" i="4"/>
  <c r="A4" i="5" s="1"/>
  <c r="J4" i="5" s="1"/>
  <c r="E4" i="4"/>
  <c r="D4" i="4"/>
  <c r="C4" i="4"/>
  <c r="B4" i="4"/>
  <c r="N47" i="3"/>
  <c r="K46" i="3"/>
  <c r="G46" i="3"/>
  <c r="N45" i="3"/>
  <c r="M45" i="3"/>
  <c r="N12" i="4" s="1"/>
  <c r="K12" i="5" s="1"/>
  <c r="K45" i="3"/>
  <c r="G45" i="3"/>
  <c r="G36" i="3"/>
  <c r="K36" i="3"/>
  <c r="G41" i="3"/>
  <c r="K41" i="3"/>
  <c r="N40" i="3"/>
  <c r="M40" i="3"/>
  <c r="N11" i="4" s="1"/>
  <c r="K11" i="5" s="1"/>
  <c r="K40" i="3"/>
  <c r="G40" i="3"/>
  <c r="N35" i="3"/>
  <c r="M35" i="3"/>
  <c r="N10" i="4" s="1"/>
  <c r="K10" i="5" s="1"/>
  <c r="K35" i="3"/>
  <c r="G35" i="3"/>
  <c r="G26" i="3"/>
  <c r="N27" i="3"/>
  <c r="K26" i="3"/>
  <c r="G25" i="3"/>
  <c r="N25" i="3"/>
  <c r="M25" i="3"/>
  <c r="N8" i="4" s="1"/>
  <c r="K8" i="5" s="1"/>
  <c r="K25" i="3"/>
  <c r="AC312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N17" i="3"/>
  <c r="J5" i="5" l="1"/>
  <c r="J13" i="5"/>
  <c r="F13" i="5"/>
  <c r="H13" i="5" s="1"/>
  <c r="F6" i="5"/>
  <c r="H6" i="5" s="1"/>
  <c r="F9" i="5"/>
  <c r="H9" i="5" s="1"/>
  <c r="F11" i="5"/>
  <c r="H11" i="5" s="1"/>
  <c r="F12" i="5"/>
  <c r="H12" i="5" s="1"/>
  <c r="F5" i="5"/>
  <c r="H5" i="5" s="1"/>
  <c r="F7" i="5"/>
  <c r="H7" i="5" s="1"/>
  <c r="F8" i="5"/>
  <c r="H8" i="5" s="1"/>
  <c r="F10" i="5"/>
  <c r="H10" i="5" s="1"/>
  <c r="M8" i="5"/>
  <c r="O12" i="4"/>
  <c r="G10" i="4"/>
  <c r="K8" i="4"/>
  <c r="L8" i="4" s="1"/>
  <c r="K10" i="4"/>
  <c r="L10" i="4" s="1"/>
  <c r="O8" i="4"/>
  <c r="G8" i="4"/>
  <c r="G11" i="4"/>
  <c r="G12" i="4"/>
  <c r="K11" i="4"/>
  <c r="L11" i="4" s="1"/>
  <c r="K12" i="4"/>
  <c r="L12" i="4" s="1"/>
  <c r="O10" i="4"/>
  <c r="O11" i="4"/>
  <c r="J7" i="5"/>
  <c r="J8" i="5"/>
  <c r="J9" i="5"/>
  <c r="M11" i="5"/>
  <c r="J10" i="5"/>
  <c r="J11" i="5"/>
  <c r="J12" i="5"/>
  <c r="J6" i="5"/>
  <c r="M10" i="5"/>
  <c r="M12" i="5"/>
  <c r="AD312" i="1"/>
  <c r="AB312" i="1" s="1"/>
  <c r="G16" i="3"/>
  <c r="K16" i="3"/>
  <c r="D312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N15" i="3"/>
  <c r="O6" i="4" s="1"/>
  <c r="G15" i="3"/>
  <c r="M15" i="3"/>
  <c r="N6" i="4" s="1"/>
  <c r="K6" i="5" s="1"/>
  <c r="M6" i="5" s="1"/>
  <c r="K15" i="3"/>
  <c r="N7" i="3"/>
  <c r="D191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D192" i="1"/>
  <c r="K6" i="3"/>
  <c r="G6" i="3"/>
  <c r="M5" i="3"/>
  <c r="N4" i="4" s="1"/>
  <c r="K4" i="5" s="1"/>
  <c r="M4" i="5" s="1"/>
  <c r="K5" i="3"/>
  <c r="G5" i="3"/>
  <c r="G6" i="4" l="1"/>
  <c r="O4" i="4"/>
  <c r="K4" i="4"/>
  <c r="I11" i="5" s="1"/>
  <c r="G4" i="4"/>
  <c r="K6" i="4"/>
  <c r="E312" i="1"/>
  <c r="C312" i="1" s="1"/>
  <c r="E191" i="1"/>
  <c r="C191" i="1" s="1"/>
  <c r="AE192" i="1"/>
  <c r="AC192" i="1" s="1"/>
  <c r="AS86" i="1"/>
  <c r="AS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J84" i="1"/>
  <c r="AJ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Y84" i="1"/>
  <c r="Y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O85" i="1"/>
  <c r="O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I10" i="5" l="1"/>
  <c r="I13" i="5"/>
  <c r="Q12" i="5"/>
  <c r="Q6" i="5"/>
  <c r="Q4" i="5"/>
  <c r="Q13" i="5"/>
  <c r="Q11" i="5"/>
  <c r="Q10" i="5"/>
  <c r="Q8" i="5"/>
  <c r="I12" i="5"/>
  <c r="I4" i="5"/>
  <c r="L4" i="4"/>
  <c r="I8" i="5"/>
  <c r="L6" i="4"/>
  <c r="I6" i="5"/>
  <c r="Z82" i="1"/>
  <c r="X82" i="1" s="1"/>
  <c r="X84" i="1" s="1"/>
  <c r="Z84" i="1" s="1"/>
  <c r="AT84" i="1"/>
  <c r="AR84" i="1" s="1"/>
  <c r="AR86" i="1" s="1"/>
  <c r="AT86" i="1" s="1"/>
  <c r="AK82" i="1"/>
  <c r="AI82" i="1" s="1"/>
  <c r="AI84" i="1" s="1"/>
  <c r="AK84" i="1" s="1"/>
  <c r="P83" i="1"/>
  <c r="N83" i="1" s="1"/>
  <c r="N85" i="1" s="1"/>
  <c r="P85" i="1" s="1"/>
  <c r="F87" i="1"/>
  <c r="D85" i="1" l="1"/>
  <c r="G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82" i="1"/>
  <c r="E81" i="1"/>
  <c r="J140" i="2"/>
  <c r="I140" i="2"/>
  <c r="H140" i="2"/>
  <c r="G140" i="2"/>
  <c r="J139" i="2"/>
  <c r="J141" i="2" s="1"/>
  <c r="I137" i="2"/>
  <c r="I139" i="2" s="1"/>
  <c r="I141" i="2" s="1"/>
  <c r="H137" i="2"/>
  <c r="H139" i="2" s="1"/>
  <c r="H141" i="2" s="1"/>
  <c r="G137" i="2"/>
  <c r="G139" i="2" s="1"/>
  <c r="G141" i="2" s="1"/>
  <c r="H83" i="1" l="1"/>
  <c r="F83" i="1" s="1"/>
  <c r="E85" i="1" s="1"/>
  <c r="E83" i="1"/>
  <c r="D83" i="1"/>
  <c r="C83" i="1" l="1"/>
  <c r="I83" i="1" s="1"/>
</calcChain>
</file>

<file path=xl/sharedStrings.xml><?xml version="1.0" encoding="utf-8"?>
<sst xmlns="http://schemas.openxmlformats.org/spreadsheetml/2006/main" count="23447" uniqueCount="1340">
  <si>
    <t>Vectorization:</t>
  </si>
  <si>
    <t>77.7% of Packed FP Operations</t>
  </si>
  <si>
    <t xml:space="preserve">    Instruction Mix:</t>
  </si>
  <si>
    <t xml:space="preserve">    SP FLOPs:</t>
  </si>
  <si>
    <t xml:space="preserve">    DP FLOPs:</t>
  </si>
  <si>
    <t xml:space="preserve">    Packed:</t>
  </si>
  <si>
    <t xml:space="preserve">    Scalar:</t>
  </si>
  <si>
    <t xml:space="preserve">    x87 FLOPs:</t>
  </si>
  <si>
    <t xml:space="preserve">    Non-FP:</t>
  </si>
  <si>
    <t xml:space="preserve">    FP Arith/Mem Rd Instr. Ratio:</t>
  </si>
  <si>
    <t xml:space="preserve">    FP Arith/Mem Wr Instr. Ratio:</t>
  </si>
  <si>
    <t xml:space="preserve">    128-bit:</t>
  </si>
  <si>
    <t xml:space="preserve">    256-bit:</t>
  </si>
  <si>
    <t xml:space="preserve">    512-bit:</t>
  </si>
  <si>
    <t>Memory Bound:</t>
  </si>
  <si>
    <t xml:space="preserve">    Cache Bound:</t>
  </si>
  <si>
    <t xml:space="preserve">    DRAM Bound:</t>
  </si>
  <si>
    <t xml:space="preserve">    DRAM Bandwidth Bound:</t>
  </si>
  <si>
    <t xml:space="preserve">    NUMA: % of Remote Accesses:</t>
  </si>
  <si>
    <t xml:space="preserve">            Bandwidth Utilization</t>
  </si>
  <si>
    <t>Elapsed Time</t>
  </si>
  <si>
    <t>Bandwidth utilization threshold</t>
  </si>
  <si>
    <t xml:space="preserve">    Bandwidth Utilization</t>
  </si>
  <si>
    <t>Elapsed Time:</t>
  </si>
  <si>
    <t>2410.493s</t>
  </si>
  <si>
    <t xml:space="preserve">    SP GFLOPS:</t>
  </si>
  <si>
    <t xml:space="preserve">    DP GFLOPS:</t>
  </si>
  <si>
    <t xml:space="preserve">    x87 GFLOPS:</t>
  </si>
  <si>
    <t xml:space="preserve">    CPI Rate:</t>
  </si>
  <si>
    <t xml:space="preserve">    Average CPU Frequency:</t>
  </si>
  <si>
    <t xml:space="preserve">2.6 GHz </t>
  </si>
  <si>
    <t xml:space="preserve">    Total Thread Count:</t>
  </si>
  <si>
    <t xml:space="preserve"> of Pipeline Slots</t>
  </si>
  <si>
    <t>.</t>
  </si>
  <si>
    <t>run2runVariation:</t>
  </si>
  <si>
    <t>8280w0000001</t>
  </si>
  <si>
    <t>46m23.997s</t>
  </si>
  <si>
    <t xml:space="preserve">    =       -w -O3 -ip  -fp-model fast=2 -no-prec-div -no-prec-sqrt -ftz -no-multibyte-chars -xCORE-AVX512 -qopt-zmm-usage=high -qopt-report=5</t>
  </si>
  <si>
    <t>45m26.892s</t>
  </si>
  <si>
    <t xml:space="preserve">    =       -w -O3 -ip -fp-model fast=2 -no-prec-div -no-prec-sqrt -ftz -no-multibyte-chars  -xCORE-AVX512  -qopt-report=5</t>
  </si>
  <si>
    <t>45m10.692s</t>
  </si>
  <si>
    <t xml:space="preserve">    =       -w -O3 -ip -fp-model fast=2 -no-prec-div -no-prec-sqrt -ftz -no-multibyte-chars -xCORE-AVX2 -qopt-report=5</t>
  </si>
  <si>
    <t>8280w0000002</t>
  </si>
  <si>
    <t>43m27.364s</t>
  </si>
  <si>
    <t>42m20.480s</t>
  </si>
  <si>
    <t>41m56.287s</t>
  </si>
  <si>
    <t>8280w0000003</t>
  </si>
  <si>
    <t>41m36.529s</t>
  </si>
  <si>
    <t>40m16.085s</t>
  </si>
  <si>
    <t>39m55.508s</t>
  </si>
  <si>
    <t>8280w0000004</t>
  </si>
  <si>
    <t>40m16.994s</t>
  </si>
  <si>
    <t>38m57.018s</t>
  </si>
  <si>
    <t>38m35.508s</t>
  </si>
  <si>
    <t>8280w0000005</t>
  </si>
  <si>
    <t>39m10.340s</t>
  </si>
  <si>
    <t>37m44.903s</t>
  </si>
  <si>
    <t>37m31.379s</t>
  </si>
  <si>
    <t>8280w0000006</t>
  </si>
  <si>
    <t>38m19.228s</t>
  </si>
  <si>
    <t>36m52.594s</t>
  </si>
  <si>
    <t>36m36.469s</t>
  </si>
  <si>
    <t>8280w0000007</t>
  </si>
  <si>
    <t>37m25.729s</t>
  </si>
  <si>
    <t>36m3.026s</t>
  </si>
  <si>
    <t>35m46.164s</t>
  </si>
  <si>
    <t>8280w0000008</t>
  </si>
  <si>
    <t>36m55.911s</t>
  </si>
  <si>
    <t>35m26.992s</t>
  </si>
  <si>
    <t>35m11.351s</t>
  </si>
  <si>
    <t>8280w0000009</t>
  </si>
  <si>
    <t>36m23.538s</t>
  </si>
  <si>
    <t>34m51.843s</t>
  </si>
  <si>
    <t>34m39.020s</t>
  </si>
  <si>
    <t>8280w0000010</t>
  </si>
  <si>
    <t>36m5.135s</t>
  </si>
  <si>
    <t>34m31.313s</t>
  </si>
  <si>
    <t>8280w0000011</t>
  </si>
  <si>
    <t>35m54.628s</t>
  </si>
  <si>
    <t>34m18.291s</t>
  </si>
  <si>
    <t>34m5.711s</t>
  </si>
  <si>
    <t>8280w0000012</t>
  </si>
  <si>
    <t>35m46.554s</t>
  </si>
  <si>
    <t>34m8.980s</t>
  </si>
  <si>
    <t>33m55.202s</t>
  </si>
  <si>
    <t>8280w0000013</t>
  </si>
  <si>
    <t>35m45.611s</t>
  </si>
  <si>
    <t>33m57.718s</t>
  </si>
  <si>
    <t>33m45.237s</t>
  </si>
  <si>
    <t>8280w0000014</t>
  </si>
  <si>
    <t>34m8.156s</t>
  </si>
  <si>
    <t>33m53.313s</t>
  </si>
  <si>
    <t>8280w0000015</t>
  </si>
  <si>
    <t>33m59.646s</t>
  </si>
  <si>
    <t>33m53.349s</t>
  </si>
  <si>
    <t>8280w0000016</t>
  </si>
  <si>
    <t>35m44.995s</t>
  </si>
  <si>
    <t>33m59.092s</t>
  </si>
  <si>
    <t>33m39.068s</t>
  </si>
  <si>
    <t>8280w0000017</t>
  </si>
  <si>
    <t>35m45.024s</t>
  </si>
  <si>
    <t>33m59.378s</t>
  </si>
  <si>
    <t>33m38.578s</t>
  </si>
  <si>
    <t>8280w0000018</t>
  </si>
  <si>
    <t>35m45.086s</t>
  </si>
  <si>
    <t>33m59.000s</t>
  </si>
  <si>
    <t>33m29.702s</t>
  </si>
  <si>
    <t>8280w0000019</t>
  </si>
  <si>
    <t>35m39.809s</t>
  </si>
  <si>
    <t>33m49.685s</t>
  </si>
  <si>
    <t>33m29.339s</t>
  </si>
  <si>
    <t>8280w0000020</t>
  </si>
  <si>
    <t>35m37.471s</t>
  </si>
  <si>
    <t>33m52.308s</t>
  </si>
  <si>
    <t>33m25.585s</t>
  </si>
  <si>
    <t>8280w0000021</t>
  </si>
  <si>
    <t>35m22.111s</t>
  </si>
  <si>
    <t>33m48.795s</t>
  </si>
  <si>
    <t>33m28.985s</t>
  </si>
  <si>
    <t>8280w0000022</t>
  </si>
  <si>
    <t>35m36.892s</t>
  </si>
  <si>
    <t>33m51.861s</t>
  </si>
  <si>
    <t>33m28.800s</t>
  </si>
  <si>
    <t>8280w0000023</t>
  </si>
  <si>
    <t>35m36.922s</t>
  </si>
  <si>
    <t>33m45.274s</t>
  </si>
  <si>
    <t>33m29.720s</t>
  </si>
  <si>
    <t>8280w0000024</t>
  </si>
  <si>
    <t>33m44.288s</t>
  </si>
  <si>
    <t>33m30.030s</t>
  </si>
  <si>
    <t>8280w0000025</t>
  </si>
  <si>
    <t>35m38.297s</t>
  </si>
  <si>
    <t>33m53.880s</t>
  </si>
  <si>
    <t>33m51.498s</t>
  </si>
  <si>
    <t>8280w0000026</t>
  </si>
  <si>
    <t>35m38.293s</t>
  </si>
  <si>
    <t>33m49.112s</t>
  </si>
  <si>
    <t>33m52.101s</t>
  </si>
  <si>
    <t>8280w0000027</t>
  </si>
  <si>
    <t>35m38.588s</t>
  </si>
  <si>
    <t>33m47.431s</t>
  </si>
  <si>
    <t>33m51.708s</t>
  </si>
  <si>
    <t>8280w0000028</t>
  </si>
  <si>
    <t>35m29.495s</t>
  </si>
  <si>
    <t>33m51.122s</t>
  </si>
  <si>
    <t>8280w0000029</t>
  </si>
  <si>
    <t>35m29.694s</t>
  </si>
  <si>
    <t>33m53.159s</t>
  </si>
  <si>
    <t>33m51.514s</t>
  </si>
  <si>
    <t>8280w0000030</t>
  </si>
  <si>
    <t>35m25.739s</t>
  </si>
  <si>
    <t>33m59.103s</t>
  </si>
  <si>
    <t>33m51.752s</t>
  </si>
  <si>
    <t>8280w0000031</t>
  </si>
  <si>
    <t>35m25.753s</t>
  </si>
  <si>
    <t>33m55.657s</t>
  </si>
  <si>
    <t>8280w0000032</t>
  </si>
  <si>
    <t>35m25.567s</t>
  </si>
  <si>
    <t>33m57.457s</t>
  </si>
  <si>
    <t>33m51.931s</t>
  </si>
  <si>
    <t>8280w0000033</t>
  </si>
  <si>
    <t>35m30.130s</t>
  </si>
  <si>
    <t>33m53.796s</t>
  </si>
  <si>
    <t>8280w0000034</t>
  </si>
  <si>
    <t>35m27.558s</t>
  </si>
  <si>
    <t>34m9.694s</t>
  </si>
  <si>
    <t>33m42.964s</t>
  </si>
  <si>
    <t>8280w0000035</t>
  </si>
  <si>
    <t>34m15.534s</t>
  </si>
  <si>
    <t>33m43.343s</t>
  </si>
  <si>
    <t>8280w0000036</t>
  </si>
  <si>
    <t>35m32.788s</t>
  </si>
  <si>
    <t>33m58.009s</t>
  </si>
  <si>
    <t>33m40.324s</t>
  </si>
  <si>
    <t>8280w0000037</t>
  </si>
  <si>
    <t>35m33.845s</t>
  </si>
  <si>
    <t>34m1.770s</t>
  </si>
  <si>
    <t>33m40.005s</t>
  </si>
  <si>
    <t>8280w0000038</t>
  </si>
  <si>
    <t>35m32.178s</t>
  </si>
  <si>
    <t>34m1.532s</t>
  </si>
  <si>
    <t>33m39.603s</t>
  </si>
  <si>
    <t>8280w0000039</t>
  </si>
  <si>
    <t>35m51.252s</t>
  </si>
  <si>
    <t>34m3.308s</t>
  </si>
  <si>
    <t>33m35.726s</t>
  </si>
  <si>
    <t>8280w0000040</t>
  </si>
  <si>
    <t>35m47.689s</t>
  </si>
  <si>
    <t>33m58.454s</t>
  </si>
  <si>
    <t>33m32.036s</t>
  </si>
  <si>
    <t>8280w0000041</t>
  </si>
  <si>
    <t>35m49.949s</t>
  </si>
  <si>
    <t>34m3.195s</t>
  </si>
  <si>
    <t>33m36.581s</t>
  </si>
  <si>
    <t>8280w0000042</t>
  </si>
  <si>
    <t>35m47.747s</t>
  </si>
  <si>
    <t>34m3.149s</t>
  </si>
  <si>
    <t>33m34.792s</t>
  </si>
  <si>
    <t>8280w0000043</t>
  </si>
  <si>
    <t>35m32.903s</t>
  </si>
  <si>
    <t>33m55.006s</t>
  </si>
  <si>
    <t>33m42.172s</t>
  </si>
  <si>
    <t>8280w0000044</t>
  </si>
  <si>
    <t>35m38.237s</t>
  </si>
  <si>
    <t>33m55.423s</t>
  </si>
  <si>
    <t>33m40.488s</t>
  </si>
  <si>
    <t>8280w0000101</t>
  </si>
  <si>
    <t>8280w0000102</t>
  </si>
  <si>
    <t>8280w0000103</t>
  </si>
  <si>
    <t>8280w0000104</t>
  </si>
  <si>
    <t>8280w0000105</t>
  </si>
  <si>
    <t>8280w0000106</t>
  </si>
  <si>
    <t>8280w0000107</t>
  </si>
  <si>
    <t>8280w0000108</t>
  </si>
  <si>
    <t>8280w0000109</t>
  </si>
  <si>
    <t>8280w0000110</t>
  </si>
  <si>
    <t>8280w0000111</t>
  </si>
  <si>
    <t>8280w0000112</t>
  </si>
  <si>
    <t>8280w0000113</t>
  </si>
  <si>
    <t>8280w0000114</t>
  </si>
  <si>
    <t>8280w0000115</t>
  </si>
  <si>
    <t>8280w0000116</t>
  </si>
  <si>
    <t>8280w0000117</t>
  </si>
  <si>
    <t>8280w0000118</t>
  </si>
  <si>
    <t>8280w0000119</t>
  </si>
  <si>
    <t>8280w0000120</t>
  </si>
  <si>
    <t>8280w0000121</t>
  </si>
  <si>
    <t>8280w0000122</t>
  </si>
  <si>
    <t>8280w0000123</t>
  </si>
  <si>
    <t>8280w0000124</t>
  </si>
  <si>
    <t>8280w0000125</t>
  </si>
  <si>
    <t>8280w0000126</t>
  </si>
  <si>
    <t>8280w0000127</t>
  </si>
  <si>
    <t>8280w0000128</t>
  </si>
  <si>
    <t>8280w0000129</t>
  </si>
  <si>
    <t>8280w0000130</t>
  </si>
  <si>
    <t>8280w0000131</t>
  </si>
  <si>
    <t>8280w0000132</t>
  </si>
  <si>
    <t>8280w0000133</t>
  </si>
  <si>
    <t>8280w0000134</t>
  </si>
  <si>
    <t>8280w0000135</t>
  </si>
  <si>
    <t>8280w0000136</t>
  </si>
  <si>
    <t>8280w0000137</t>
  </si>
  <si>
    <t>8280w0000138</t>
  </si>
  <si>
    <t>8280w0000139</t>
  </si>
  <si>
    <t>8280w0000140</t>
  </si>
  <si>
    <t>8280w0000141</t>
  </si>
  <si>
    <t>8280w0000142</t>
  </si>
  <si>
    <t>8280w0000143</t>
  </si>
  <si>
    <t>8280w0000144</t>
  </si>
  <si>
    <t>8280w0000201</t>
  </si>
  <si>
    <t>8280w0000202</t>
  </si>
  <si>
    <t>8280w0000203</t>
  </si>
  <si>
    <t>8280w0000204</t>
  </si>
  <si>
    <t>8280w0000205</t>
  </si>
  <si>
    <t>8280w0000206</t>
  </si>
  <si>
    <t>8280w0000207</t>
  </si>
  <si>
    <t>8280w0000208</t>
  </si>
  <si>
    <t>8280w0000209</t>
  </si>
  <si>
    <t>8280w0000210</t>
  </si>
  <si>
    <t>8280w0000211</t>
  </si>
  <si>
    <t>8280w0000212</t>
  </si>
  <si>
    <t>8280w0000213</t>
  </si>
  <si>
    <t>8280w0000214</t>
  </si>
  <si>
    <t>8280w0000215</t>
  </si>
  <si>
    <t>8280w0000216</t>
  </si>
  <si>
    <t>8280w0000217</t>
  </si>
  <si>
    <t>8280w0000218</t>
  </si>
  <si>
    <t>8280w0000219</t>
  </si>
  <si>
    <t>8280w0000220</t>
  </si>
  <si>
    <t>8280w0000221</t>
  </si>
  <si>
    <t>8280w0000222</t>
  </si>
  <si>
    <t>8280w0000223</t>
  </si>
  <si>
    <t>8280w0000224</t>
  </si>
  <si>
    <t>8280w0000225</t>
  </si>
  <si>
    <t>8280w0000226</t>
  </si>
  <si>
    <t>8280w0000227</t>
  </si>
  <si>
    <t>8280w0000228</t>
  </si>
  <si>
    <t>8280w0000229</t>
  </si>
  <si>
    <t>8280w0000230</t>
  </si>
  <si>
    <t>8280w0000231</t>
  </si>
  <si>
    <t>8280w0000232</t>
  </si>
  <si>
    <t>8280w0000233</t>
  </si>
  <si>
    <t>8280w0000234</t>
  </si>
  <si>
    <t>8280w0000235</t>
  </si>
  <si>
    <t>8280w0000236</t>
  </si>
  <si>
    <t>8280w0000237</t>
  </si>
  <si>
    <t>8280w0000238</t>
  </si>
  <si>
    <t>8280w0000239</t>
  </si>
  <si>
    <t>8280w0000240</t>
  </si>
  <si>
    <t>8280w0000241</t>
  </si>
  <si>
    <t>8280w0000242</t>
  </si>
  <si>
    <t>8280w0000243</t>
  </si>
  <si>
    <t>8280w0000244</t>
  </si>
  <si>
    <t>type001(AVX512+zmmHIGH)</t>
  </si>
  <si>
    <t>type002(AVX512+zmmLOW)</t>
  </si>
  <si>
    <t>type003(AVX2)</t>
  </si>
  <si>
    <t>type013(debug AVX2)</t>
  </si>
  <si>
    <t>ADC</t>
  </si>
  <si>
    <t>BDC</t>
  </si>
  <si>
    <t>2496.462s</t>
  </si>
  <si>
    <t xml:space="preserve">    Packed:     79.9%</t>
  </si>
  <si>
    <t xml:space="preserve">    128-bit:    0.0%</t>
  </si>
  <si>
    <t xml:space="preserve">    256-bit:    0.1%</t>
  </si>
  <si>
    <t xml:space="preserve">    512-bit:    79.8%</t>
  </si>
  <si>
    <t xml:space="preserve">    Scalar:     20.1%</t>
  </si>
  <si>
    <t xml:space="preserve">Vectorization: </t>
  </si>
  <si>
    <t xml:space="preserve">    DP FLOPs:  </t>
  </si>
  <si>
    <t xml:space="preserve">    Packed:   </t>
  </si>
  <si>
    <t>128-bit:</t>
  </si>
  <si>
    <t>256-bit:</t>
  </si>
  <si>
    <t>512-bit:</t>
  </si>
  <si>
    <t>Scalar:</t>
  </si>
  <si>
    <t xml:space="preserve">    x87 FLOPs:  </t>
  </si>
  <si>
    <t xml:space="preserve">    Non-FP:    </t>
  </si>
  <si>
    <t xml:space="preserve">    FP Arith/Mem Wr Instr. Ratio:       </t>
  </si>
  <si>
    <t xml:space="preserve">Elapsed Time:  </t>
  </si>
  <si>
    <t>Bandwidth</t>
  </si>
  <si>
    <t>Utilization</t>
  </si>
  <si>
    <t>Histogram</t>
  </si>
  <si>
    <t>Domain:</t>
  </si>
  <si>
    <t>DRAM,</t>
  </si>
  <si>
    <t>GB/sec</t>
  </si>
  <si>
    <t>Time</t>
  </si>
  <si>
    <t>utilization</t>
  </si>
  <si>
    <t>threshold</t>
  </si>
  <si>
    <t>theoretical</t>
  </si>
  <si>
    <t>Avg bandwidth</t>
  </si>
  <si>
    <t>sampling freq - 1</t>
  </si>
  <si>
    <t>2487.678s</t>
  </si>
  <si>
    <t>2.6GHz</t>
  </si>
  <si>
    <t>FLOPs:</t>
  </si>
  <si>
    <t xml:space="preserve"> of Packed FP Operations</t>
  </si>
  <si>
    <t xml:space="preserve">    SP FLOPs:   </t>
  </si>
  <si>
    <t>sampling freq - 0.8</t>
  </si>
  <si>
    <t>sampling freq - 10</t>
  </si>
  <si>
    <t>2421.364s</t>
  </si>
  <si>
    <t>Vectorization</t>
  </si>
  <si>
    <t xml:space="preserve">    Instruction Mix</t>
  </si>
  <si>
    <t xml:space="preserve">    SP FLOPs</t>
  </si>
  <si>
    <t xml:space="preserve">    Packed</t>
  </si>
  <si>
    <t xml:space="preserve">    128-bit</t>
  </si>
  <si>
    <t xml:space="preserve">    256-bit</t>
  </si>
  <si>
    <t xml:space="preserve">    512-bit</t>
  </si>
  <si>
    <t xml:space="preserve">    Scalar</t>
  </si>
  <si>
    <t xml:space="preserve">    DP FLOPs</t>
  </si>
  <si>
    <t xml:space="preserve">    x87 FLOPs</t>
  </si>
  <si>
    <t xml:space="preserve">    Non-FP</t>
  </si>
  <si>
    <t>of Packed FP Operations</t>
  </si>
  <si>
    <t xml:space="preserve">    FP Arith/Mem Rd Instr. Ratio</t>
  </si>
  <si>
    <t xml:space="preserve">    FP Arith/Mem Wr Instr. Ratio</t>
  </si>
  <si>
    <t>Memory Bound</t>
  </si>
  <si>
    <t xml:space="preserve">    Cache Bound</t>
  </si>
  <si>
    <t xml:space="preserve">    DRAM Bound</t>
  </si>
  <si>
    <t xml:space="preserve">    DRAM Bandwidth Bound</t>
  </si>
  <si>
    <t xml:space="preserve">    Bandwidth Utilization Histogram</t>
  </si>
  <si>
    <t xml:space="preserve">        Bandwidth Utilization Histogram</t>
  </si>
  <si>
    <t xml:space="preserve">            Bandwidth Domain</t>
  </si>
  <si>
    <t xml:space="preserve">   DRAM, GB/sec</t>
  </si>
  <si>
    <t xml:space="preserve">    NUMA  % of Remote Accesses</t>
  </si>
  <si>
    <t>sampling freq - 100</t>
  </si>
  <si>
    <t xml:space="preserve"> 2456.987s</t>
  </si>
  <si>
    <t xml:space="preserve">    SP GFLOPS:  </t>
  </si>
  <si>
    <t xml:space="preserve">    DP GFLOPS:  </t>
  </si>
  <si>
    <t xml:space="preserve">    x87 GFLOPS: </t>
  </si>
  <si>
    <t xml:space="preserve">    CPI Rate:  </t>
  </si>
  <si>
    <t xml:space="preserve">    Average CPU Frequency:     </t>
  </si>
  <si>
    <t xml:space="preserve"> 2.7 GHz</t>
  </si>
  <si>
    <t>CPU</t>
  </si>
  <si>
    <t>DIMM</t>
  </si>
  <si>
    <t>8280M</t>
  </si>
  <si>
    <t>Performance</t>
  </si>
  <si>
    <t>PrFlops</t>
  </si>
  <si>
    <t>ThFlops</t>
  </si>
  <si>
    <t>Cores Used</t>
  </si>
  <si>
    <t>Cores Available</t>
  </si>
  <si>
    <t>Gov.</t>
  </si>
  <si>
    <t>acpiFreq</t>
  </si>
  <si>
    <t>Op. Freq.(MHz)</t>
  </si>
  <si>
    <t>CPI</t>
  </si>
  <si>
    <t>AnalysisType</t>
  </si>
  <si>
    <t>normal</t>
  </si>
  <si>
    <t>hpcperf</t>
  </si>
  <si>
    <t>uArch</t>
  </si>
  <si>
    <t>memaccess</t>
  </si>
  <si>
    <t>Used Freq(cpupow)</t>
  </si>
  <si>
    <t>1.0GHz</t>
  </si>
  <si>
    <t>Collection and Platform Info</t>
  </si>
  <si>
    <t xml:space="preserve">    Application Command Line: /home/puneet/MySoftwares/UTILS/WRF/WRFv3.9.1.1_001_intel2020/src/WRFV3/main/wrf.exe</t>
  </si>
  <si>
    <t xml:space="preserve">    User Name: root</t>
  </si>
  <si>
    <t xml:space="preserve">    Operating System: 3.10.0-957.el7.x86_64 NAME="Red Hat Enterprise Linux Server" VERSION="7.6 (Maipo)" ID="rhel" ID_LIKE="fedora" VARIANT="Server" VARIANT_ID="server" VERSION_ID="7.6" PRETTY_NAME="Red Hat Enterprise Linux Server 7.6 (Maipo)" ANSI_COLOR="0;31" CPE_NAME="cpe:/o:redhat:enterprise_linux:7.6:GA:server" HOME_URL="https://www.redhat.com/" BUG_REPORT_URL="https://bugzilla.redhat.com/"  REDHAT_BUGZILLA_PRODUCT="Red Hat Enterprise Linux 7" REDHAT_BUGZILLA_PRODUCT_VERSION=7.6 REDHAT_SUPPORT_PRODUCT="Red Hat Enterprise Linux" REDHAT_SUPPORT_PRODUCT_VERSION="7.6"</t>
  </si>
  <si>
    <t xml:space="preserve">    Computer Name: node61</t>
  </si>
  <si>
    <t xml:space="preserve">    Result Size: 14 GB</t>
  </si>
  <si>
    <t xml:space="preserve">    Collection start time: 14:41:50 17/04/2020 UTC</t>
  </si>
  <si>
    <t xml:space="preserve">    Collection stop time: 15:32:14 17/04/2020 UTC</t>
  </si>
  <si>
    <t xml:space="preserve">    Collector Type: Event-based sampling driver</t>
  </si>
  <si>
    <t xml:space="preserve">    CPU</t>
  </si>
  <si>
    <t xml:space="preserve">        Name: Intel(R) Xeon(R) Processor code named Cascadelake</t>
  </si>
  <si>
    <t xml:space="preserve">        Frequency: 2.694 GHz</t>
  </si>
  <si>
    <t xml:space="preserve">        Logical CPU Count: 56</t>
  </si>
  <si>
    <t xml:space="preserve">        Max DRAM Single-Package Bandwidth: 107.000 GB/s</t>
  </si>
  <si>
    <t>% of Packed FP Operations</t>
  </si>
  <si>
    <t xml:space="preserve">    </t>
  </si>
  <si>
    <t>Instruction Mix</t>
  </si>
  <si>
    <t xml:space="preserve">        </t>
  </si>
  <si>
    <t>SP FLOPs:</t>
  </si>
  <si>
    <t>% of uOps</t>
  </si>
  <si>
    <t xml:space="preserve">            </t>
  </si>
  <si>
    <t>Packed:</t>
  </si>
  <si>
    <t>% from SP FP</t>
  </si>
  <si>
    <t xml:space="preserve">                </t>
  </si>
  <si>
    <t>DP FLOPs:</t>
  </si>
  <si>
    <t>% from DP FP</t>
  </si>
  <si>
    <t>x87 FLOPs:</t>
  </si>
  <si>
    <t>Non-FP:</t>
  </si>
  <si>
    <t>FP Arith/Mem Rd Instr. Ratio:</t>
  </si>
  <si>
    <t>FP Arith/Mem Wr Instr. Ratio:</t>
  </si>
  <si>
    <t>SP GFLOPS:</t>
  </si>
  <si>
    <t>DP GFLOPS:</t>
  </si>
  <si>
    <t>x87 GFLOPS:</t>
  </si>
  <si>
    <t>CPI Rate:</t>
  </si>
  <si>
    <t>Average CPU Frequency():</t>
  </si>
  <si>
    <t>Total Thread Count:</t>
  </si>
  <si>
    <t>Average Effective CPU Utilization:</t>
  </si>
  <si>
    <t>MPI Imbalance:</t>
  </si>
  <si>
    <t xml:space="preserve"> MPI Rank on the Critical Path</t>
  </si>
  <si>
    <t>MPI Busy Wait Time:</t>
  </si>
  <si>
    <t>% of Pipeline Slots</t>
  </si>
  <si>
    <t>Cache Bound:</t>
  </si>
  <si>
    <t>% of Clockticks</t>
  </si>
  <si>
    <t>DRAM Bound:</t>
  </si>
  <si>
    <t>DRAM Bandwidth Bound:</t>
  </si>
  <si>
    <t>% of Elapsed Time</t>
  </si>
  <si>
    <t xml:space="preserve">    NUMA: </t>
  </si>
  <si>
    <t>% of Remote Accesses: 0.4%</t>
  </si>
  <si>
    <t>% of Elapsed Time with High BW Utilization(%)</t>
  </si>
  <si>
    <t>Bandwidth Utilization Histogram</t>
  </si>
  <si>
    <t xml:space="preserve">    Bandwidth Domain:</t>
  </si>
  <si>
    <t>DRAM</t>
  </si>
  <si>
    <t xml:space="preserve"> GB/sec</t>
  </si>
  <si>
    <t>TotalElapsed</t>
  </si>
  <si>
    <t>TotalDataTxfrred</t>
  </si>
  <si>
    <t>Bandwidth(GB/s)</t>
  </si>
  <si>
    <t>AVG Bandwidth(GB/s)</t>
  </si>
  <si>
    <t>Clockticks:</t>
  </si>
  <si>
    <t>MUX Reliability:</t>
  </si>
  <si>
    <t>Retiring:</t>
  </si>
  <si>
    <t>FP Arithmetic:</t>
  </si>
  <si>
    <t>FP x87:</t>
  </si>
  <si>
    <t>FP Scalar:</t>
  </si>
  <si>
    <t>FP Vector:</t>
  </si>
  <si>
    <t>Other:</t>
  </si>
  <si>
    <t>Microcode Sequencer:</t>
  </si>
  <si>
    <t>Assists:</t>
  </si>
  <si>
    <t>Front-End Bound:</t>
  </si>
  <si>
    <t>Front-End Latency:</t>
  </si>
  <si>
    <t>ICache Misses:</t>
  </si>
  <si>
    <t>ITLB Overhead:</t>
  </si>
  <si>
    <t>Branch Resteers:</t>
  </si>
  <si>
    <t>Mispredicts Resteers:</t>
  </si>
  <si>
    <t>Clears Resteers:</t>
  </si>
  <si>
    <t>Unknown Branches:</t>
  </si>
  <si>
    <t>DSB Switches:</t>
  </si>
  <si>
    <t>Length Changing Prefixes:</t>
  </si>
  <si>
    <t>MS Switches:</t>
  </si>
  <si>
    <t>Front-End Bandwidth:</t>
  </si>
  <si>
    <t>Front-End Bandwidth MITE:</t>
  </si>
  <si>
    <t>Front-End Bandwidth DSB:</t>
  </si>
  <si>
    <t>Front-End Bandwidth LSD:</t>
  </si>
  <si>
    <t>(Info) DSB Coverage:</t>
  </si>
  <si>
    <t>(Info) LSD Coverage:</t>
  </si>
  <si>
    <t>Bad Speculation:</t>
  </si>
  <si>
    <t>Branch Mispredict:</t>
  </si>
  <si>
    <t>Machine Clears:</t>
  </si>
  <si>
    <t>Back-End Bound:</t>
  </si>
  <si>
    <t>L1 Bound:</t>
  </si>
  <si>
    <t>DTLB Overhead:</t>
  </si>
  <si>
    <t xml:space="preserve">                    </t>
  </si>
  <si>
    <t>Load STLB Hit:</t>
  </si>
  <si>
    <t>Load STLB Miss:</t>
  </si>
  <si>
    <t>Loads Blocked by Store Forwarding:</t>
  </si>
  <si>
    <t>Lock Latency:</t>
  </si>
  <si>
    <t>Split Loads:</t>
  </si>
  <si>
    <t>4K Aliasing:</t>
  </si>
  <si>
    <t>FB Full:</t>
  </si>
  <si>
    <t>L2 Bound:</t>
  </si>
  <si>
    <t>L3 Bound:</t>
  </si>
  <si>
    <t>Contested Accesses:</t>
  </si>
  <si>
    <t>Data Sharing:</t>
  </si>
  <si>
    <t>L3 Latency:</t>
  </si>
  <si>
    <t>SQ Full:</t>
  </si>
  <si>
    <t>Memory Bandwidth:</t>
  </si>
  <si>
    <t>Memory Latency:</t>
  </si>
  <si>
    <t>Local DRAM:</t>
  </si>
  <si>
    <t>Remote Cache:</t>
  </si>
  <si>
    <t>False Sharing:</t>
  </si>
  <si>
    <t>Split Stores:</t>
  </si>
  <si>
    <t>DTLB Store Overhead:</t>
  </si>
  <si>
    <t>Store STLB Hit:</t>
  </si>
  <si>
    <t>Core Bound:</t>
  </si>
  <si>
    <t>Divider:</t>
  </si>
  <si>
    <t>Port Utilization:</t>
  </si>
  <si>
    <t>Cycles of 0 Ports Utilized:</t>
  </si>
  <si>
    <t>Serializing Operations:</t>
  </si>
  <si>
    <t xml:space="preserve">                        </t>
  </si>
  <si>
    <t>Slow Pause:</t>
  </si>
  <si>
    <t>Cycles of 1 Port Utilized:</t>
  </si>
  <si>
    <t>Cycles of 2 Ports Utilized:</t>
  </si>
  <si>
    <t>Cycles of 3+ Ports Utilized:</t>
  </si>
  <si>
    <t>ALU Operation Utilization:</t>
  </si>
  <si>
    <t>Port 0:</t>
  </si>
  <si>
    <t>Port 1:</t>
  </si>
  <si>
    <t>Port 5:</t>
  </si>
  <si>
    <t>Port 6:</t>
  </si>
  <si>
    <t>Load Operation Utilization:</t>
  </si>
  <si>
    <t>Port 2:</t>
  </si>
  <si>
    <t>Port 3:</t>
  </si>
  <si>
    <t>Store Operation Utilization:</t>
  </si>
  <si>
    <t>Port 4:</t>
  </si>
  <si>
    <t>Port 7:</t>
  </si>
  <si>
    <t>Vector Capacity Usage (FPU):</t>
  </si>
  <si>
    <t>Average CPU Frequency:</t>
  </si>
  <si>
    <t>Paused Time:</t>
  </si>
  <si>
    <t xml:space="preserve"> 0s</t>
  </si>
  <si>
    <t>Effective CPU Utilization:</t>
  </si>
  <si>
    <t xml:space="preserve"> 53.489 out of 56</t>
  </si>
  <si>
    <t>General Retirement:</t>
  </si>
  <si>
    <t>CPU Time:</t>
  </si>
  <si>
    <t>Store Bound:</t>
  </si>
  <si>
    <t xml:space="preserve">NUMA: </t>
  </si>
  <si>
    <t>% of Remote Accesses:</t>
  </si>
  <si>
    <t>UPI Utilization Bound:</t>
  </si>
  <si>
    <t>Loads:</t>
  </si>
  <si>
    <t>Stores:</t>
  </si>
  <si>
    <t>LLC Miss Count:</t>
  </si>
  <si>
    <t>Local DRAM Access Count:</t>
  </si>
  <si>
    <t>Remote DRAM Access Count:</t>
  </si>
  <si>
    <t>Remote Cache Access Count:</t>
  </si>
  <si>
    <t>Bandwidth Utilization</t>
  </si>
  <si>
    <t>Bandwidth Domain</t>
  </si>
  <si>
    <t xml:space="preserve">  Observed Maximum</t>
  </si>
  <si>
    <t>UPI Utilization Single-link(%)</t>
  </si>
  <si>
    <t>Average Latency (cycles):</t>
  </si>
  <si>
    <t xml:space="preserve"> </t>
  </si>
  <si>
    <t xml:space="preserve"> Platform Maximum</t>
  </si>
  <si>
    <t xml:space="preserve"> Observed Maximum</t>
  </si>
  <si>
    <t xml:space="preserve"> Average</t>
  </si>
  <si>
    <t>DRAM GBps:</t>
  </si>
  <si>
    <t>DRAM Single-Package GBps:</t>
  </si>
  <si>
    <t xml:space="preserve"> Application Command Line: /home/puneet/MySoftwares/UTILS/WRF/WRFv3.9.1.1_001_intel2020/src/WRFV3/main/wrf.exe</t>
  </si>
  <si>
    <t xml:space="preserve"> User Name: root</t>
  </si>
  <si>
    <t xml:space="preserve"> Operating System: 3.10.0-957.el7.x86_64 NAME="Red Hat Enterprise Linux Server" VERSION="7.6 (Maipo)" ID="rhel" ID_LIKE="fedora" VARIANT="Server" VARIANT_ID="server" VERSION_ID="7.6" PRETTY_NAME="Red Hat Enterprise Linux Server 7.6 (Maipo)" ANSI_COLOR="0;31" CPE_NAME="cpe:/o:redhat:enterprise_linux:7.6:GA:server" HOME_URL="https://www.redhat.com/" BUG_REPORT_URL="https://bugzilla.redhat.com/" REDHAT_BUGZILLA_PRODUCT="Red Hat Enterprise Linux 7" REDHAT_BUGZILLA_PRODUCT_VERSION=7.6 REDHAT_SUPPORT_PRODUCT="Red Hat Enterprise Linux" REDHAT_SUPPORT_PRODUCT_VERSION="7.6"</t>
  </si>
  <si>
    <t xml:space="preserve"> Computer Name: node61</t>
  </si>
  <si>
    <t xml:space="preserve"> Result Size: 14 GB</t>
  </si>
  <si>
    <t xml:space="preserve"> Collection start time: 19:37:03 17/04/2020 UTC</t>
  </si>
  <si>
    <t xml:space="preserve"> Collection stop time: 20:27:26 17/04/2020 UTC</t>
  </si>
  <si>
    <t xml:space="preserve"> Collector Type: Event-based sampling driver</t>
  </si>
  <si>
    <t xml:space="preserve"> CPU</t>
  </si>
  <si>
    <t xml:space="preserve"> Name: Intel(R) Xeon(R) Processor code named Cascadelake</t>
  </si>
  <si>
    <t xml:space="preserve"> Frequency: 2.694 GHz</t>
  </si>
  <si>
    <t xml:space="preserve"> Logical CPU Count: 56</t>
  </si>
  <si>
    <t xml:space="preserve"> Max DRAM Single-Package Bandwidth: 107.000 GB/s</t>
  </si>
  <si>
    <t xml:space="preserve">    Bandwidth Domain</t>
  </si>
  <si>
    <t xml:space="preserve">             Platform Maximum</t>
  </si>
  <si>
    <t xml:space="preserve">  Average  </t>
  </si>
  <si>
    <t xml:space="preserve">    DRAM(GBps):</t>
  </si>
  <si>
    <t xml:space="preserve">    DRAM Single-Package(GBps):</t>
  </si>
  <si>
    <t xml:space="preserve">    Result Size: 9 GB</t>
  </si>
  <si>
    <t xml:space="preserve">    Collection start time: 18:21:22 17/04/2020 UTC</t>
  </si>
  <si>
    <t xml:space="preserve">    Collection stop time: 19:14:08 17/04/2020 UTC</t>
  </si>
  <si>
    <t xml:space="preserve">        Bandwidth Domain:</t>
  </si>
  <si>
    <t xml:space="preserve">        Bandwidth Utilization</t>
  </si>
  <si>
    <t xml:space="preserve">    Result Size: 15 GB</t>
  </si>
  <si>
    <t xml:space="preserve">    Collection start time: 04:21:03 18/04/2020 UTC</t>
  </si>
  <si>
    <t xml:space="preserve">    Collection stop time: 05:04:54 18/04/2020 UTC</t>
  </si>
  <si>
    <t xml:space="preserve">Effective CPU Utilization: </t>
  </si>
  <si>
    <t xml:space="preserve"> 2632.431s</t>
  </si>
  <si>
    <t xml:space="preserve"> 53.559 out of 56</t>
  </si>
  <si>
    <t xml:space="preserve">    Collection start time: 05:37:39 18/04/2020 UTC</t>
  </si>
  <si>
    <t xml:space="preserve">    Collection stop time: 06:21:32 18/04/2020 UTC</t>
  </si>
  <si>
    <t xml:space="preserve"> 2628.317s</t>
  </si>
  <si>
    <t xml:space="preserve"> 145455.982s</t>
  </si>
  <si>
    <t xml:space="preserve"> Collection start time: 06:53:32 18/04/2020 UTC</t>
  </si>
  <si>
    <t xml:space="preserve"> Collection stop time: 07:37:21 18/04/2020 UTC</t>
  </si>
  <si>
    <t>Average CPU Frequency(GHz):</t>
  </si>
  <si>
    <t>Used Freq(Vtune)_MHz</t>
  </si>
  <si>
    <t>1.4GHz</t>
  </si>
  <si>
    <t>DRAM, GB/sec</t>
  </si>
  <si>
    <t>1.8GHz</t>
  </si>
  <si>
    <t xml:space="preserve">    Result Size: 16 GB</t>
  </si>
  <si>
    <t xml:space="preserve">    Collection start time: 12:23:30 18/04/2020 UTC</t>
  </si>
  <si>
    <t xml:space="preserve">    Collection stop time: 13:03:59 18/04/2020 UTC</t>
  </si>
  <si>
    <t xml:space="preserve"> 2428.778s</t>
  </si>
  <si>
    <t>% of Remote Accesses: 0.3%</t>
  </si>
  <si>
    <t xml:space="preserve"> 2434.815s</t>
  </si>
  <si>
    <t xml:space="preserve"> 53.790 out of 56</t>
  </si>
  <si>
    <t xml:space="preserve">    Collection start time: 13:27:28 18/04/2020 UTC</t>
  </si>
  <si>
    <t xml:space="preserve">    Collection stop time: 14:08:03 18/04/2020 UTC</t>
  </si>
  <si>
    <t xml:space="preserve"> Collection start time: 14:20:18 18/04/2020 UTC</t>
  </si>
  <si>
    <t xml:space="preserve"> Collection stop time: 15:00:44 18/04/2020 UTC</t>
  </si>
  <si>
    <t xml:space="preserve">    Collection start time: 17:16:51 18/04/2020 UTC</t>
  </si>
  <si>
    <t xml:space="preserve">    Collection stop time: 17:55:28 18/04/2020 UTC</t>
  </si>
  <si>
    <t>Average CPU Frequency( GHz):</t>
  </si>
  <si>
    <t xml:space="preserve"> 53.990 out of 56</t>
  </si>
  <si>
    <t xml:space="preserve">    Result Size: 10 GB</t>
  </si>
  <si>
    <t xml:space="preserve">    Collection start time: 07:57:11 19/04/2020 UTC</t>
  </si>
  <si>
    <t xml:space="preserve">    Collection stop time: 08:36:58 19/04/2020 UTC</t>
  </si>
  <si>
    <t xml:space="preserve">    Result Size: 17 GB</t>
  </si>
  <si>
    <t xml:space="preserve">    Collection start time: 23:58:56 18/04/2020 UTC</t>
  </si>
  <si>
    <t xml:space="preserve">    Collection stop time: 00:36:44 19/04/2020 UTC</t>
  </si>
  <si>
    <t xml:space="preserve"> 54.123 out of 56</t>
  </si>
  <si>
    <t xml:space="preserve">    Collection start time: 11:36:01 19/04/2020 UTC</t>
  </si>
  <si>
    <t xml:space="preserve">    Collection stop time: 12:16:05 19/04/2020 UTC</t>
  </si>
  <si>
    <t xml:space="preserve">Instructions Retired: </t>
  </si>
  <si>
    <t xml:space="preserve"> 2409.713s</t>
  </si>
  <si>
    <t xml:space="preserve"> 133389.873s</t>
  </si>
  <si>
    <t xml:space="preserve"> Result Size: 16 GB</t>
  </si>
  <si>
    <t xml:space="preserve"> Collection start time: 13:34:01 19/04/2020 UTC</t>
  </si>
  <si>
    <t xml:space="preserve"> Collection stop time: 14:14:10 19/04/2020 UTC</t>
  </si>
  <si>
    <t xml:space="preserve"> 2456.742s</t>
  </si>
  <si>
    <t xml:space="preserve"> 53.971 out of 56</t>
  </si>
  <si>
    <t xml:space="preserve">    Collection start time: 14:41:03 19/04/2020 UTC</t>
  </si>
  <si>
    <t xml:space="preserve">    Collection stop time: 15:22:00 19/04/2020 UTC</t>
  </si>
  <si>
    <t xml:space="preserve">    Collection start time: 05:29:37 19/04/2020 UTC</t>
  </si>
  <si>
    <t xml:space="preserve">    Collection stop time: 06:07:23 19/04/2020 UTC</t>
  </si>
  <si>
    <t>2.7GHz</t>
  </si>
  <si>
    <t xml:space="preserve"> Collection start time: 10:07:21 19/04/2020 UTC</t>
  </si>
  <si>
    <t xml:space="preserve"> Collection stop time: 10:47:33 19/04/2020 UTC</t>
  </si>
  <si>
    <t xml:space="preserve"> Max DRAM Single-Package Bandwidth: 4070.000 GB/s</t>
  </si>
  <si>
    <t>mixed</t>
  </si>
  <si>
    <t>Frequency(MHz)</t>
  </si>
  <si>
    <t>SPFlops_vs_ThFlops</t>
  </si>
  <si>
    <t>Frequency increase(%)</t>
  </si>
  <si>
    <t>IPC</t>
  </si>
  <si>
    <t xml:space="preserve"> Result Size: 15 GB</t>
  </si>
  <si>
    <t xml:space="preserve"> Collection start time: 16:26:12 19/04/2020 UTC</t>
  </si>
  <si>
    <t xml:space="preserve"> Collection stop time: 17:07:04 19/04/2020 UTC</t>
  </si>
  <si>
    <t>HPC Workload</t>
  </si>
  <si>
    <t xml:space="preserve">    Result Size: 18 GB</t>
  </si>
  <si>
    <t xml:space="preserve">    Collection start time: 16:47:00 13/04/2020 UTC</t>
  </si>
  <si>
    <t xml:space="preserve">    Collection stop time: 17:24:57 13/04/2020 UTC</t>
  </si>
  <si>
    <t xml:space="preserve"> 54.132 out of 56</t>
  </si>
  <si>
    <t xml:space="preserve">    MPI Process Rank: 1</t>
  </si>
  <si>
    <t xml:space="preserve">    Result Size: 11 GB</t>
  </si>
  <si>
    <t xml:space="preserve">    Collection start time: 11:41:54 16/04/2020 UTC</t>
  </si>
  <si>
    <t xml:space="preserve">    Collection stop time: 12:21:48 16/04/2020 UTC</t>
  </si>
  <si>
    <t xml:space="preserve"> 132778.623s</t>
  </si>
  <si>
    <t xml:space="preserve"> Collection start time: 08:05:06 16/04/2020 UTC</t>
  </si>
  <si>
    <t xml:space="preserve"> Collection stop time: 08:45:04 16/04/2020 UTC</t>
  </si>
  <si>
    <t>hpcprofile</t>
  </si>
  <si>
    <t xml:space="preserve">    NUMA (% of Remote Accesses:):</t>
  </si>
  <si>
    <t>AVG Latency</t>
  </si>
  <si>
    <t>2.2GHz</t>
  </si>
  <si>
    <t>MPI_Imbalance</t>
  </si>
  <si>
    <t>DRAM Bound</t>
  </si>
  <si>
    <t>DRAM Bandwidth Bound</t>
  </si>
  <si>
    <t>SP Flops</t>
  </si>
  <si>
    <t>Non-FP</t>
  </si>
  <si>
    <t>FP Arith/Mem Rd Instr. Ratio</t>
  </si>
  <si>
    <t>FP Arith/Mem Wr Instr. Ratio</t>
  </si>
  <si>
    <t>Clockticks</t>
  </si>
  <si>
    <t>Instructions Retired</t>
  </si>
  <si>
    <t>Retiring(%)</t>
  </si>
  <si>
    <t>General Retirement(%)</t>
  </si>
  <si>
    <t>FP Arithmetic(%)</t>
  </si>
  <si>
    <t>FP Scalar(%)</t>
  </si>
  <si>
    <t>FP Vector(%)</t>
  </si>
  <si>
    <t>Other(%)</t>
  </si>
  <si>
    <t>Bad Speculation</t>
  </si>
  <si>
    <t>Branch Mispredict</t>
  </si>
  <si>
    <t>Back End Bound</t>
  </si>
  <si>
    <t>Split Loads</t>
  </si>
  <si>
    <t>4K aliasing</t>
  </si>
  <si>
    <t>L2 Bound</t>
  </si>
  <si>
    <t>L3 Bound</t>
  </si>
  <si>
    <t>L3 Latency</t>
  </si>
  <si>
    <t>Local DRAM</t>
  </si>
  <si>
    <t xml:space="preserve">Store Bound: </t>
  </si>
  <si>
    <t>Store Bound</t>
  </si>
  <si>
    <t xml:space="preserve">Store Latency: </t>
  </si>
  <si>
    <t>Core Bound</t>
  </si>
  <si>
    <t>Divider</t>
  </si>
  <si>
    <t>ALUP0</t>
  </si>
  <si>
    <t>ALUP1</t>
  </si>
  <si>
    <t>ALUP5</t>
  </si>
  <si>
    <t>ALUP6</t>
  </si>
  <si>
    <t>Load Operation Utilization</t>
  </si>
  <si>
    <t>ALUP2</t>
  </si>
  <si>
    <t>ALUP3</t>
  </si>
  <si>
    <t>Store Operation Utilization</t>
  </si>
  <si>
    <t>Loads</t>
  </si>
  <si>
    <t>Stores</t>
  </si>
  <si>
    <t>LLC Miss Count</t>
  </si>
  <si>
    <t>Local DRAM Access Count</t>
  </si>
  <si>
    <t>Remote DRAM Access Count</t>
  </si>
  <si>
    <t>Memory Bandwidth increase(%)</t>
  </si>
  <si>
    <t>Memory Latency cycles increase(%)</t>
  </si>
  <si>
    <t>CPI(%)</t>
  </si>
  <si>
    <t>Theoretical FLOPs (from WRF avg. time per timestep)</t>
  </si>
  <si>
    <t>SPFLOPs (from vtune)</t>
  </si>
  <si>
    <t xml:space="preserve">    Collection start time: 11:52:42 25/04/2020 UTC</t>
  </si>
  <si>
    <t xml:space="preserve">    Collection stop time: 12:43:44 25/04/2020 UTC</t>
  </si>
  <si>
    <t>If you want to skip descriptions of detected performance issues in the report</t>
  </si>
  <si>
    <t>enter: vtune -report summary -report-knob show-issues=false -r &lt;my_result_dir&gt;.</t>
  </si>
  <si>
    <t>Alternatively</t>
  </si>
  <si>
    <t xml:space="preserve"> you may view the report in the csv format: vtune -report</t>
  </si>
  <si>
    <t>&lt;report_name&gt; -format=csv.</t>
  </si>
  <si>
    <t xml:space="preserve">        Max DRAM Single-Package Bandwidth: 6673.000 GB/s</t>
  </si>
  <si>
    <t>Average CPU Frequency(MHz):</t>
  </si>
  <si>
    <t xml:space="preserve"> 53.576 out of 56</t>
  </si>
  <si>
    <t xml:space="preserve">    Collection start time: 13:49:29 25/04/2020 UTC</t>
  </si>
  <si>
    <t xml:space="preserve">    Collection stop time: 14:41:03 25/04/2020 UTC</t>
  </si>
  <si>
    <t>Instructions Retired:</t>
  </si>
  <si>
    <t>Remote DRAM:</t>
  </si>
  <si>
    <t>Store Latency:</t>
  </si>
  <si>
    <t xml:space="preserve"> Collection start time: 15:53:23 25/04/2020 UTC</t>
  </si>
  <si>
    <t xml:space="preserve"> Collection stop time: 16:44:21 25/04/2020 UTC</t>
  </si>
  <si>
    <t xml:space="preserve"> Max DRAM Single-Package Bandwidth:</t>
  </si>
  <si>
    <t xml:space="preserve"> 114.000 GB/s</t>
  </si>
  <si>
    <t>Performance increase@2993(%)</t>
  </si>
  <si>
    <t>perf_diff(%)</t>
  </si>
  <si>
    <t xml:space="preserve"> 2656.020s</t>
  </si>
  <si>
    <t xml:space="preserve">    Collection start time: 07:57:50 26/04/2020 UTC</t>
  </si>
  <si>
    <t xml:space="preserve">    Collection stop time: 08:42:06 26/04/2020 UTC</t>
  </si>
  <si>
    <t xml:space="preserve">        Max DRAM Single-Package Bandwidth: 114.000 GB/s</t>
  </si>
  <si>
    <t xml:space="preserve"> 2682.120s</t>
  </si>
  <si>
    <t xml:space="preserve"> 53.690 out of 56</t>
  </si>
  <si>
    <t xml:space="preserve">    Collection start time: 09:21:48 26/04/2020 UTC</t>
  </si>
  <si>
    <t xml:space="preserve">    Collection stop time: 10:06:31 26/04/2020 UTC</t>
  </si>
  <si>
    <t xml:space="preserve"> 146637.253s</t>
  </si>
  <si>
    <t xml:space="preserve"> Result Size: 13 GB</t>
  </si>
  <si>
    <t xml:space="preserve"> Collection start time: 11:30:30 26/04/2020 UTC</t>
  </si>
  <si>
    <t xml:space="preserve"> Collection stop time: 12:14:42 26/04/2020 UTC</t>
  </si>
  <si>
    <t xml:space="preserve">    Collection start time: 13:59:44 26/04/2020 UTC</t>
  </si>
  <si>
    <t xml:space="preserve">    Collection stop time: 14:40:36 26/04/2020 UTC</t>
  </si>
  <si>
    <t xml:space="preserve">    Computer Name: node61 MPI Process Rank: 17</t>
  </si>
  <si>
    <t xml:space="preserve"> 53.852 out of 56</t>
  </si>
  <si>
    <t xml:space="preserve">    Collection start time: 15:56:22 26/04/2020 UTC</t>
  </si>
  <si>
    <t xml:space="preserve">    Collection stop time: 16:37:44 26/04/2020 UTC</t>
  </si>
  <si>
    <t xml:space="preserve"> 2453.302s</t>
  </si>
  <si>
    <t xml:space="preserve"> 135818.779s</t>
  </si>
  <si>
    <t xml:space="preserve"> Collection start time: 17:55:31 26/04/2020 UTC</t>
  </si>
  <si>
    <t xml:space="preserve"> Collection stop time: 18:36:24 26/04/2020 UTC</t>
  </si>
  <si>
    <t xml:space="preserve"> Operating System: 3.10.0-957.el7.x86_64 NAME="Red Hat Enterprise Linux Server" VERSION="7.6 (Maipo)" ID="rhel" ID_LIKE="fedora" VARIANT="Server"  MPI Process Rank: 53 VARIANT_ID="server" VERSION_ID="7.6" PRETTY_NAME="Red Hat Enterprise Linux Server 7.6 (Maipo)" ANSI_COLOR="0;31" CPE_NAME="cpe:/o:redhat:enterprise_linux:7.6:GA:server" HOME_URL="https://www.redhat.com/" BUG_REPORT_URL="https://bugzilla.redhat.com/" REDHAT_BUGZILLA_PRODUCT="Red Hat Enterprise Linux 7" REDHAT_BUGZILLA_PRODUCT_VERSION=7.6 REDHAT_SUPPORT_PRODUCT="Red Hat Enterprise Linux" REDHAT_SUPPORT_PRODUCT_VERSION="7.6"</t>
  </si>
  <si>
    <t xml:space="preserve">    Collection start time: 04:16:34 27/04/2020 UTC</t>
  </si>
  <si>
    <t xml:space="preserve">    Collection stop time: 04:55:32 27/04/2020 UTC</t>
  </si>
  <si>
    <t xml:space="preserve"> 54.032 out of 56</t>
  </si>
  <si>
    <t xml:space="preserve">    Collection start time: 09:04:34 27/04/2020 UTC</t>
  </si>
  <si>
    <t xml:space="preserve">    Collection stop time: 09:43:29 27/04/2020 UTC</t>
  </si>
  <si>
    <t xml:space="preserve"> Collection start time: 11:30:32 27/04/2020 UTC</t>
  </si>
  <si>
    <t xml:space="preserve"> Collection stop time: 12:09:28 27/04/2020 UTC</t>
  </si>
  <si>
    <t xml:space="preserve">    Collection start time: 15:29:44 27/04/2020 UTC</t>
  </si>
  <si>
    <t xml:space="preserve">    Collection stop time: 16:07:55 27/04/2020 UTC</t>
  </si>
  <si>
    <t xml:space="preserve">        Max DRAM Single-Package Bandwidth: 115.000 GB/s</t>
  </si>
  <si>
    <t xml:space="preserve"> 2292.300s</t>
  </si>
  <si>
    <t xml:space="preserve"> 54.080 out of 56</t>
  </si>
  <si>
    <t xml:space="preserve">    Collection start time: 17:06:59 27/04/2020 UTC</t>
  </si>
  <si>
    <t xml:space="preserve">    Collection stop time: 17:45:12 27/04/2020 UTC</t>
  </si>
  <si>
    <t xml:space="preserve"> 2289.102s</t>
  </si>
  <si>
    <t xml:space="preserve"> 126735.792s</t>
  </si>
  <si>
    <t xml:space="preserve"> MPI Process Rank: 23</t>
  </si>
  <si>
    <t xml:space="preserve"> Collection start time: 19:32:51 27/04/2020 UTC</t>
  </si>
  <si>
    <t xml:space="preserve"> Collection stop time: 20:11:00 27/04/2020 UTC</t>
  </si>
  <si>
    <t xml:space="preserve"> 115.000 GB/s</t>
  </si>
  <si>
    <t>s</t>
  </si>
  <si>
    <t>FEB</t>
  </si>
  <si>
    <t>BadSpec</t>
  </si>
  <si>
    <t>BEB</t>
  </si>
  <si>
    <t>RET</t>
  </si>
  <si>
    <t>MEM_2666</t>
  </si>
  <si>
    <t>MEM_2993</t>
  </si>
  <si>
    <t>BEB_2666</t>
  </si>
  <si>
    <t>BEB_2993</t>
  </si>
  <si>
    <t>MB</t>
  </si>
  <si>
    <t>CB</t>
  </si>
  <si>
    <t>MB_2666</t>
  </si>
  <si>
    <t>MB_2993</t>
  </si>
  <si>
    <t>L1B</t>
  </si>
  <si>
    <t>L2B</t>
  </si>
  <si>
    <t>L3B</t>
  </si>
  <si>
    <t>DRB</t>
  </si>
  <si>
    <t>SB</t>
  </si>
  <si>
    <t>DRB_2666</t>
  </si>
  <si>
    <t>MBw</t>
  </si>
  <si>
    <t>DRB_2993</t>
  </si>
  <si>
    <t xml:space="preserve">Remote DRAM: </t>
  </si>
  <si>
    <t>MLat_2666</t>
  </si>
  <si>
    <t>MLat</t>
  </si>
  <si>
    <t>MLat_2993</t>
  </si>
  <si>
    <t>LDRAM</t>
  </si>
  <si>
    <t>RDRAM</t>
  </si>
  <si>
    <t>Rcache</t>
  </si>
  <si>
    <t xml:space="preserve">    Collection start time: 04:20:30 28/04/2020 UTC</t>
  </si>
  <si>
    <t xml:space="preserve">    Collection stop time: 04:59:05 28/04/2020 UTC</t>
  </si>
  <si>
    <t xml:space="preserve"> 2291.777s</t>
  </si>
  <si>
    <t xml:space="preserve"> 54.088 out of 56</t>
  </si>
  <si>
    <t xml:space="preserve">    MPI Process Rank: 36</t>
  </si>
  <si>
    <t xml:space="preserve">    Collection start time: 05:44:42 28/04/2020 UTC</t>
  </si>
  <si>
    <t xml:space="preserve">    Collection stop time: 06:22:54 28/04/2020 UTC</t>
  </si>
  <si>
    <t xml:space="preserve">    Collection start time: 13:19:18 28/04/2020 UTC</t>
  </si>
  <si>
    <t xml:space="preserve">    Collection stop time: 13:57:22 28/04/2020 UTC</t>
  </si>
  <si>
    <t xml:space="preserve"> 54.137 out of 56</t>
  </si>
  <si>
    <t xml:space="preserve">    Collection start time: 14:23:29 28/04/2020 UTC</t>
  </si>
  <si>
    <t xml:space="preserve">    Collection stop time: 15:01:28 28/04/2020 UTC</t>
  </si>
  <si>
    <t xml:space="preserve"> 126893.857s</t>
  </si>
  <si>
    <t xml:space="preserve"> Collection start time: 16:55:47 28/04/2020 UTC</t>
  </si>
  <si>
    <t xml:space="preserve"> Collection stop time: 17:33:59 28/04/2020 UTC</t>
  </si>
  <si>
    <t>Performance increase@2933(%)</t>
  </si>
  <si>
    <t>bandwidth(gbps)</t>
  </si>
  <si>
    <t>SPFlops</t>
  </si>
  <si>
    <t>Performance increase_2666(%)</t>
  </si>
  <si>
    <t>Performance increase_2993(%)</t>
  </si>
  <si>
    <t>difference(%)</t>
  </si>
  <si>
    <t>(this is average for better plotting)</t>
  </si>
  <si>
    <t>App_Performance_2666MHz</t>
  </si>
  <si>
    <t>App_Performance_2933MHz</t>
  </si>
  <si>
    <t>Memory Latency cycles increase_2666(%)</t>
  </si>
  <si>
    <t>Memory Bandwidth increase_2666(%)</t>
  </si>
  <si>
    <t>Memory Latency cycles increase_2933(%)</t>
  </si>
  <si>
    <t>Memory Bandwidth increase_2933(%)</t>
  </si>
  <si>
    <t>cores</t>
  </si>
  <si>
    <t>wrt. 28c multisocket</t>
  </si>
  <si>
    <t>Precise:Self</t>
  </si>
  <si>
    <t>CPU_CLK_UNHALTED.REF_TSC</t>
  </si>
  <si>
    <t>MEM_LOAD_RETIRED.FB_HIT</t>
  </si>
  <si>
    <t>MEM_LOAD_RETIRED.L1_HIT</t>
  </si>
  <si>
    <t>MEM_LOAD_RETIRED.L1_MISS</t>
  </si>
  <si>
    <t>MEM_LOAD_RETIRED.L2_MISS</t>
  </si>
  <si>
    <t>MEM_LOAD_RETIRED.L2_HIT</t>
  </si>
  <si>
    <t>MEM_LOAD_RETIRED.L3_MISS</t>
  </si>
  <si>
    <t>MEM_LOAD_RETIRED.L3_HIT</t>
  </si>
  <si>
    <t>MEM_LOAD_RETIRED.FB_HIT_PS</t>
  </si>
  <si>
    <t>MEM_LOAD_RETIRED.L1_HIT_PS</t>
  </si>
  <si>
    <t>MEM_LOAD_RETIRED.L1_MISS_PS</t>
  </si>
  <si>
    <t>MEM_LOAD_RETIRED.L2_MISS_PS</t>
  </si>
  <si>
    <t>MEM_LOAD_RETIRED.L2_HIT_PS</t>
  </si>
  <si>
    <t>MEM_LOAD_RETIRED.L3_MISS_PS</t>
  </si>
  <si>
    <t>MEM_LOAD_RETIRED.L3_HIT_PS</t>
  </si>
  <si>
    <t>Hardware Event Type</t>
  </si>
  <si>
    <t>Hardware Event Count:self</t>
  </si>
  <si>
    <t>Hardware Event Sample Count:Self</t>
  </si>
  <si>
    <t>Events Per Sample</t>
  </si>
  <si>
    <t>Miss Rate</t>
  </si>
  <si>
    <t>Hit Rate</t>
  </si>
  <si>
    <t>L2</t>
  </si>
  <si>
    <t>L1</t>
  </si>
  <si>
    <t>L1_P</t>
  </si>
  <si>
    <t>L2_P</t>
  </si>
  <si>
    <t>LL3_P</t>
  </si>
  <si>
    <t>GL3_P</t>
  </si>
  <si>
    <t>LL3</t>
  </si>
  <si>
    <t>GL3</t>
  </si>
  <si>
    <t>WLP 80T</t>
  </si>
  <si>
    <t>WLP defT</t>
  </si>
  <si>
    <t>WLP80T</t>
  </si>
  <si>
    <t>WLTDT</t>
  </si>
  <si>
    <t xml:space="preserve">    Operating System: 3.10.0-1062.el7.x86_64 NAME="Red Hat Enterprise Linux Server" VERSION="7.7 (Maipo)" ID="rhel" ID_LIKE="fedora" VARIANT="Server" VARIANT_ID="server" VERSION_ID="7.7" PRETTY_NAME="Red Hat Enterprise Linux Server 7.7 (Maipo)" ANSI_COLOR="0;31" CPE_NAME="cpe:/o:redhat:enterprise_linux:7.7:GA:server" HOME_URL="https://www.redhat.com/" BUG_REPORT_URL="https://bugzilla.redhat.com/"  REDHAT_BUGZILLA_PRODUCT="Red Hat Enterprise Linux 7" REDHAT_BUGZILLA_PRODUCT_VERSION=7.7 REDHAT_SUPPORT_PRODUCT="Red Hat Enterprise Linux" REDHAT_SUPPORT_PRODUCT_VERSION="7.7"</t>
  </si>
  <si>
    <t xml:space="preserve">    MPI Process Rank: 15</t>
  </si>
  <si>
    <t xml:space="preserve">    Computer Name: node06</t>
  </si>
  <si>
    <t xml:space="preserve">    Result Size: 12 GB</t>
  </si>
  <si>
    <t xml:space="preserve">    Collection start time: 07:30:38 08/06/2020 UTC</t>
  </si>
  <si>
    <t xml:space="preserve">    Collection stop time: 08:29:54 08/06/2020 UTC</t>
  </si>
  <si>
    <t xml:space="preserve">        Max DRAM Single-Package Bandwidth: 111.000 GB/s</t>
  </si>
  <si>
    <t xml:space="preserve"> 3556.093s</t>
  </si>
  <si>
    <t xml:space="preserve"> 2968.261s</t>
  </si>
  <si>
    <t xml:space="preserve">    MPI Process Rank: 19</t>
  </si>
  <si>
    <t xml:space="preserve">    Collection start time: 15:46:52 08/06/2020 UTC</t>
  </si>
  <si>
    <t xml:space="preserve">    Collection stop time: 16:36:21 08/06/2020 UTC</t>
  </si>
  <si>
    <t xml:space="preserve">        Max DRAM Single-Package Bandwidth: 113.000 GB/s</t>
  </si>
  <si>
    <t xml:space="preserve"> 2801.967s</t>
  </si>
  <si>
    <t xml:space="preserve">    MPI Process Rank: 35</t>
  </si>
  <si>
    <t xml:space="preserve">    Result Size: 13 GB</t>
  </si>
  <si>
    <t xml:space="preserve">    Collection start time: 05:16:39 09/06/2020 UTC</t>
  </si>
  <si>
    <t xml:space="preserve">    Collection stop time: 06:03:21 09/06/2020 UTC</t>
  </si>
  <si>
    <t xml:space="preserve"> 2641.105s</t>
  </si>
  <si>
    <t xml:space="preserve">    MPI Process Rank: 8</t>
  </si>
  <si>
    <t xml:space="preserve">    Collection start time: 04:51:18 10/06/2020 UTC</t>
  </si>
  <si>
    <t xml:space="preserve">    Collection stop time: 05:35:19 10/06/2020 UTC</t>
  </si>
  <si>
    <t xml:space="preserve"> 3548.831s</t>
  </si>
  <si>
    <t xml:space="preserve"> 98708.632s</t>
  </si>
  <si>
    <t xml:space="preserve"> Operating System: 3.10.0-1062.el7.x86_64 NAME="Red Hat Enterprise Linux Server" VERSION="7.7 (Maipo)" ID="rhel" ID_LIKE="fedora" VARIANT="Server" VARIANT_ID="server" VERSION_ID="7.7" PRETTY_NAME="Red Hat Enterprise Linux Server 7.7 (Maipo)" ANSI_COLOR="0;31" CPE_NAME="cpe:/o:redhat:enterprise_linux:7.7:GA:server" HOME_URL="https://www.redhat.com/" BUG_REPORT_URL="https://bugzilla.redhat.com/" REDHAT_BUGZILLA_PRODUCT="Red Hat Enterprise Linux 7" REDHAT_BUGZILLA_PRODUCT_VERSION=7.7 REDHAT_SUPPORT_PRODUCT="Red Hat Enterprise Linux" REDHAT_SUPPORT_PRODUCT_VERSION="7.7"</t>
  </si>
  <si>
    <t xml:space="preserve"> MPI Process Rank: 27</t>
  </si>
  <si>
    <t xml:space="preserve"> Computer Name: node06</t>
  </si>
  <si>
    <t xml:space="preserve"> Result Size: 11 GB</t>
  </si>
  <si>
    <t xml:space="preserve"> Collection start time: 11:25:55 08/06/2020 UTC</t>
  </si>
  <si>
    <t xml:space="preserve"> Collection stop time: 12:25:04 08/06/2020 UTC</t>
  </si>
  <si>
    <t xml:space="preserve"> 111.000 GB/s</t>
  </si>
  <si>
    <t xml:space="preserve"> 2954.854s</t>
  </si>
  <si>
    <t xml:space="preserve"> 105613.713s</t>
  </si>
  <si>
    <t xml:space="preserve"> Collection start time: 15:00:59 09/06/2020 UTC</t>
  </si>
  <si>
    <t xml:space="preserve"> Collection stop time: 15:50:14 09/06/2020 UTC</t>
  </si>
  <si>
    <t xml:space="preserve"> 113.000 GB/s</t>
  </si>
  <si>
    <t xml:space="preserve"> 2801.753s</t>
  </si>
  <si>
    <t xml:space="preserve"> 122217.420s</t>
  </si>
  <si>
    <t xml:space="preserve"> Result Size: 12 GB</t>
  </si>
  <si>
    <t xml:space="preserve"> Collection start time: 18:08:16 10/06/2020 UTC</t>
  </si>
  <si>
    <t xml:space="preserve"> Collection stop time: 18:54:58 10/06/2020 UTC</t>
  </si>
  <si>
    <t xml:space="preserve"> 2639.146s</t>
  </si>
  <si>
    <t xml:space="preserve"> 135925.248s</t>
  </si>
  <si>
    <t xml:space="preserve"> Collection start time: 18:22:13 09/06/2020 UTC</t>
  </si>
  <si>
    <t xml:space="preserve"> Collection stop time: 19:06:13 09/06/2020 UTC</t>
  </si>
  <si>
    <t xml:space="preserve"> 3552.375s</t>
  </si>
  <si>
    <t>Store Bound: 5.6</t>
  </si>
  <si>
    <t xml:space="preserve"> 27.320 out of 56</t>
  </si>
  <si>
    <t xml:space="preserve">    Result Size: 6 GB</t>
  </si>
  <si>
    <t xml:space="preserve">    Collection start time: 14:11:57 08/06/2020 UTC</t>
  </si>
  <si>
    <t xml:space="preserve">    Collection stop time: 15:11:10 08/06/2020 UTC</t>
  </si>
  <si>
    <t xml:space="preserve"> 2958.215s</t>
  </si>
  <si>
    <t>Store Bound: 6.1</t>
  </si>
  <si>
    <t xml:space="preserve"> 35.111 out of 56</t>
  </si>
  <si>
    <t xml:space="preserve">    Result Size: 7 GB</t>
  </si>
  <si>
    <t xml:space="preserve">    Collection start time: 17:38:18 08/06/2020 UTC</t>
  </si>
  <si>
    <t xml:space="preserve">    Collection stop time: 18:27:37 08/06/2020 UTC</t>
  </si>
  <si>
    <t xml:space="preserve"> 2797.848s</t>
  </si>
  <si>
    <t xml:space="preserve"> 42.785 out of 56</t>
  </si>
  <si>
    <t xml:space="preserve">    Collection start time: 07:43:28 09/06/2020 UTC</t>
  </si>
  <si>
    <t xml:space="preserve">    Collection stop time: 08:30:07 09/06/2020 UTC</t>
  </si>
  <si>
    <t xml:space="preserve"> 2640.058s</t>
  </si>
  <si>
    <t>Store Bound: 6.2</t>
  </si>
  <si>
    <t xml:space="preserve"> 50.484 out of 56</t>
  </si>
  <si>
    <t xml:space="preserve">    Result Size: 8 GB</t>
  </si>
  <si>
    <t xml:space="preserve">    Collection start time: 16:55:42 09/06/2020 UTC</t>
  </si>
  <si>
    <t xml:space="preserve">    Collection stop time: 17:39:43 09/06/2020 UTC</t>
  </si>
  <si>
    <t xml:space="preserve"> 3116.602s</t>
  </si>
  <si>
    <t>Store Bound: 6.4</t>
  </si>
  <si>
    <t xml:space="preserve"> 27.345 out of 56</t>
  </si>
  <si>
    <t xml:space="preserve">    MPI Process Rank: 22</t>
  </si>
  <si>
    <t xml:space="preserve">    Collection start time: 21:30:22 09/06/2020 UTC</t>
  </si>
  <si>
    <t xml:space="preserve">    Collection stop time: 22:22:19 09/06/2020 UTC</t>
  </si>
  <si>
    <t xml:space="preserve"> 2636.868s</t>
  </si>
  <si>
    <t>Store Bound: 7.0</t>
  </si>
  <si>
    <t xml:space="preserve"> 35.156 out of 56</t>
  </si>
  <si>
    <t xml:space="preserve">    MPI Process Rank: 28</t>
  </si>
  <si>
    <t xml:space="preserve">    Collection start time: 02:10:10 10/06/2020 UTC</t>
  </si>
  <si>
    <t xml:space="preserve">    Collection stop time: 02:54:07 10/06/2020 UTC</t>
  </si>
  <si>
    <t xml:space="preserve"> 2538.340s</t>
  </si>
  <si>
    <t>Store Bound: 6.9</t>
  </si>
  <si>
    <t xml:space="preserve"> 42.828 out of 56</t>
  </si>
  <si>
    <t xml:space="preserve">    Collection start time: 23:49:25 10/06/2020 UTC</t>
  </si>
  <si>
    <t xml:space="preserve">    Collection stop time: 00:31:44 11/06/2020 UTC</t>
  </si>
  <si>
    <t xml:space="preserve"> 2426.655s</t>
  </si>
  <si>
    <t>Store Bound: 7.1</t>
  </si>
  <si>
    <t xml:space="preserve"> 50.554 out of 56</t>
  </si>
  <si>
    <t xml:space="preserve">    MPI Process Rank: 11</t>
  </si>
  <si>
    <t xml:space="preserve">    Collection start time: 19:39:55 10/06/2020 UTC</t>
  </si>
  <si>
    <t xml:space="preserve">    Collection stop time: 20:20:23 10/06/2020 UTC</t>
  </si>
  <si>
    <t xml:space="preserve"> 3120.723s</t>
  </si>
  <si>
    <t xml:space="preserve">    Collection start time: 22:56:50 09/06/2020 UTC</t>
  </si>
  <si>
    <t xml:space="preserve">    Collection stop time: 23:48:51 09/06/2020 UTC</t>
  </si>
  <si>
    <t xml:space="preserve"> 2647.880s</t>
  </si>
  <si>
    <t xml:space="preserve">    Collection start time: 03:31:33 10/06/2020 UTC</t>
  </si>
  <si>
    <t xml:space="preserve">    Collection stop time: 04:15:41 10/06/2020 UTC</t>
  </si>
  <si>
    <t xml:space="preserve"> 2534.818s</t>
  </si>
  <si>
    <t xml:space="preserve">    MPI Process Rank: 3</t>
  </si>
  <si>
    <t xml:space="preserve">    Collection start time: 01:05:47 11/06/2020 UTC</t>
  </si>
  <si>
    <t xml:space="preserve">    Collection stop time: 01:48:02 11/06/2020 UTC</t>
  </si>
  <si>
    <t xml:space="preserve"> 2430.782s</t>
  </si>
  <si>
    <t xml:space="preserve">    Collection start time: 20:56:17 10/06/2020 UTC</t>
  </si>
  <si>
    <t xml:space="preserve">    Collection stop time: 21:36:48 10/06/2020 UTC</t>
  </si>
  <si>
    <t xml:space="preserve"> 3118.961s</t>
  </si>
  <si>
    <t xml:space="preserve"> 86708.284s</t>
  </si>
  <si>
    <t xml:space="preserve"> Collection start time: 19:54:04 09/06/2020 UTC</t>
  </si>
  <si>
    <t xml:space="preserve"> Collection stop time: 20:46:03 09/06/2020 UTC</t>
  </si>
  <si>
    <t xml:space="preserve"> 112.000 GB/s</t>
  </si>
  <si>
    <t xml:space="preserve"> 2637.926s</t>
  </si>
  <si>
    <t xml:space="preserve"> 94265.171s</t>
  </si>
  <si>
    <t xml:space="preserve"> Collection start time: 00:43:33 10/06/2020 UTC</t>
  </si>
  <si>
    <t xml:space="preserve"> Collection stop time: 01:27:31 10/06/2020 UTC</t>
  </si>
  <si>
    <t xml:space="preserve"> 2531.138s</t>
  </si>
  <si>
    <t xml:space="preserve"> 110422.244s</t>
  </si>
  <si>
    <t xml:space="preserve"> MPI Process Rank: 1</t>
  </si>
  <si>
    <t xml:space="preserve"> Collection start time: 02:27:32 11/06/2020 UTC</t>
  </si>
  <si>
    <t xml:space="preserve"> Collection stop time: 03:09:44 11/06/2020 UTC</t>
  </si>
  <si>
    <t xml:space="preserve"> 2423.383s</t>
  </si>
  <si>
    <t xml:space="preserve"> 124741.253s</t>
  </si>
  <si>
    <t xml:space="preserve"> MPI Process Rank: 38</t>
  </si>
  <si>
    <t xml:space="preserve"> Collection start time: 22:18:04 10/06/2020 UTC</t>
  </si>
  <si>
    <t xml:space="preserve"> Collection stop time: 22:58:27 10/06/2020 UTC</t>
  </si>
  <si>
    <t xml:space="preserve">    Collection start time: 03:49:18 11/06/2020 UTC</t>
  </si>
  <si>
    <t xml:space="preserve">    Collection stop time: 04:36:54 11/06/2020 UTC</t>
  </si>
  <si>
    <t xml:space="preserve">        Max DRAM Single-Package Bandwidth: 112.000 GB/s</t>
  </si>
  <si>
    <t xml:space="preserve"> 2855.406s</t>
  </si>
  <si>
    <t>% of Remote Accesses: 0.2%</t>
  </si>
  <si>
    <t xml:space="preserve">    Operating System: 3.10.0-1062.el7.x86_64 NAME="Red Hat Enterprise Linux Server" VERSION="7.7 (Maipo)" ID="rhel" ID_LIKE="fedora" VARIANT="Server" VARIANT_ID="server" VERSION_ID="7.7" PRETTY_NAME="Red Hat Enterprise Linux Server 7.7 (Maipo)" ANSI_COLOR="0</t>
  </si>
  <si>
    <t>31" CPE_NAME="cpe:/o:redhat:enterprise_linux:7.7:GA:server" HOME_URL="https://www.redhat.com/" BUG_REPORT_URL="https://bugzilla.redhat.com/"  REDHAT_BUGZILLA_PRODUCT="Red Hat Enterprise Linux 7" REDHAT_BUGZILLA_PRODUCT_VERSION=7.7 REDHAT_SUPPORT_PRODUCT="Red Hat Enterprise Linux" REDHAT_SUPPORT_PRODUCT_VERSION="7.7"</t>
  </si>
  <si>
    <t xml:space="preserve"> 2453.874s</t>
  </si>
  <si>
    <t xml:space="preserve">    Collection start time: 05:15:44 11/06/2020 UTC</t>
  </si>
  <si>
    <t xml:space="preserve">    Collection stop time: 05:56:37 11/06/2020 UTC</t>
  </si>
  <si>
    <t xml:space="preserve"> 2381.013s</t>
  </si>
  <si>
    <t xml:space="preserve">    Collection start time: 06:32:25 11/06/2020 UTC</t>
  </si>
  <si>
    <t xml:space="preserve">    Collection stop time: 07:12:06 11/06/2020 UTC</t>
  </si>
  <si>
    <t xml:space="preserve"> 2304.676s</t>
  </si>
  <si>
    <t xml:space="preserve">    MPI Process Rank: 25</t>
  </si>
  <si>
    <t xml:space="preserve">    Collection start time: 07:58:53 11/06/2020 UTC</t>
  </si>
  <si>
    <t xml:space="preserve">    Collection stop time: 08:37:18 11/06/2020 UTC</t>
  </si>
  <si>
    <t xml:space="preserve"> 2852.509s</t>
  </si>
  <si>
    <t xml:space="preserve"> 79335.849s</t>
  </si>
  <si>
    <t xml:space="preserve"> Operating System: 3.10.0-1062.el7.x86_64 NAME="Red Hat Enterprise Linux Server" VERSION="7.7 (Maipo)" ID="rhel" ID_LIKE="fedora" VARIANT="Server" VARIANT_ID="server" VERSION_ID="7.7" PRETTY_NAME="Red Hat Enterprise Linux Server 7.7 (Maipo)" ANSI_COLOR="0</t>
  </si>
  <si>
    <t>31" CPE_NAME="cpe:/o:redhat:enterprise_linux:7.7:GA:server" HOME_URL="https://www.redhat.com/" BUG_REPORT_URL="https://bugzilla.redhat.com/" REDHAT_BUGZILLA_PRODUCT="Red Hat Enterprise Linux 7" REDHAT_BUGZILLA_PRODUCT_VERSION=7.7 REDHAT_SUPPORT_PRODUCT="Red Hat Enterprise Linux" REDHAT_SUPPORT_PRODUCT_VERSION="7.7"</t>
  </si>
  <si>
    <t xml:space="preserve"> MPI Process Rank: 20</t>
  </si>
  <si>
    <t xml:space="preserve"> Collection start time: 09:15:00 11/06/2020 UTC</t>
  </si>
  <si>
    <t xml:space="preserve"> Collection stop time: 10:02:33 11/06/2020 UTC</t>
  </si>
  <si>
    <t xml:space="preserve"> 2445.189s</t>
  </si>
  <si>
    <t xml:space="preserve"> 87387.967s</t>
  </si>
  <si>
    <t xml:space="preserve"> Collection start time: 10:36:48 11/06/2020 UTC</t>
  </si>
  <si>
    <t xml:space="preserve"> Collection stop time: 11:17:33 11/06/2020 UTC</t>
  </si>
  <si>
    <t xml:space="preserve"> 2374.386s</t>
  </si>
  <si>
    <t xml:space="preserve"> 103629.171s</t>
  </si>
  <si>
    <t xml:space="preserve"> MPI Process Rank: 5</t>
  </si>
  <si>
    <t xml:space="preserve"> Collection start time: 11:53:27 11/06/2020 UTC</t>
  </si>
  <si>
    <t xml:space="preserve"> Collection stop time: 12:33:01 11/06/2020 UTC</t>
  </si>
  <si>
    <t xml:space="preserve"> 2296.893s</t>
  </si>
  <si>
    <t xml:space="preserve"> 118345.499s</t>
  </si>
  <si>
    <t xml:space="preserve"> Collection start time: 13:10:10 11/06/2020 UTC</t>
  </si>
  <si>
    <t xml:space="preserve"> Collection stop time: 13:48:26 11/06/2020 UTC</t>
  </si>
  <si>
    <t xml:space="preserve"> 2854.562s</t>
  </si>
  <si>
    <t xml:space="preserve"> 27.397 out of 56</t>
  </si>
  <si>
    <t xml:space="preserve">    MPI Process Rank: 20</t>
  </si>
  <si>
    <t xml:space="preserve">    Collection start time: 14:26:37 11/06/2020 UTC</t>
  </si>
  <si>
    <t xml:space="preserve">    Collection stop time: 15:14:12 11/06/2020 UTC</t>
  </si>
  <si>
    <t xml:space="preserve"> 2445.027s</t>
  </si>
  <si>
    <t>Store Bound: 7.7</t>
  </si>
  <si>
    <t xml:space="preserve"> 35.206 out of 56</t>
  </si>
  <si>
    <t xml:space="preserve">    Collection start time: 15:47:57 11/06/2020 UTC</t>
  </si>
  <si>
    <t xml:space="preserve">    Collection stop time: 16:28:43 11/06/2020 UTC</t>
  </si>
  <si>
    <t xml:space="preserve"> 2381.980s</t>
  </si>
  <si>
    <t>Store Bound: 7.6</t>
  </si>
  <si>
    <t xml:space="preserve"> 42.918 out of 56</t>
  </si>
  <si>
    <t xml:space="preserve">    Collection start time: 17:00:27 11/06/2020 UTC</t>
  </si>
  <si>
    <t xml:space="preserve">    Collection stop time: 17:40:10 11/06/2020 UTC</t>
  </si>
  <si>
    <t xml:space="preserve"> 2305.311s</t>
  </si>
  <si>
    <t>Store Bound: 7.8</t>
  </si>
  <si>
    <t xml:space="preserve"> 50.648 out of 56</t>
  </si>
  <si>
    <t xml:space="preserve">    MPI Process Rank: 26</t>
  </si>
  <si>
    <t xml:space="preserve">    Collection start time: 18:16:40 11/06/2020 UTC</t>
  </si>
  <si>
    <t xml:space="preserve">    Collection stop time: 18:55:05 11/06/2020 UTC</t>
  </si>
  <si>
    <t>GHz</t>
  </si>
  <si>
    <t xml:space="preserve">    MPI Process Rank: 23</t>
  </si>
  <si>
    <t xml:space="preserve">    Collection start time: 19:32:08 13/06/2020 UTC</t>
  </si>
  <si>
    <t xml:space="preserve">    Collection stop time: 20:16:54 13/06/2020 UTC</t>
  </si>
  <si>
    <t xml:space="preserve"> 2685.353s</t>
  </si>
  <si>
    <t xml:space="preserve"> 27.414 out of 56</t>
  </si>
  <si>
    <t xml:space="preserve"> 2327.952s</t>
  </si>
  <si>
    <t>Store Bound: 8.3</t>
  </si>
  <si>
    <t xml:space="preserve"> 35.215 out of 56</t>
  </si>
  <si>
    <t xml:space="preserve">    MPI Process Rank: 18</t>
  </si>
  <si>
    <t xml:space="preserve">    Collection start time: 20:48:22 13/06/2020 UTC</t>
  </si>
  <si>
    <t xml:space="preserve">    Collection stop time: 21:27:10 13/06/2020 UTC</t>
  </si>
  <si>
    <t xml:space="preserve"> 2304.052s</t>
  </si>
  <si>
    <t>Store Bound: 8.1</t>
  </si>
  <si>
    <t xml:space="preserve"> 42.958 out of 56</t>
  </si>
  <si>
    <t xml:space="preserve">    MPI Process Rank: 39</t>
  </si>
  <si>
    <t xml:space="preserve">    Collection start time: 21:59:28 13/06/2020 UTC</t>
  </si>
  <si>
    <t xml:space="preserve">    Collection stop time: 22:37:52 13/06/2020 UTC</t>
  </si>
  <si>
    <t xml:space="preserve"> 2257.808s</t>
  </si>
  <si>
    <t xml:space="preserve"> 50.685 out of 56</t>
  </si>
  <si>
    <t xml:space="preserve">    Collection start time: 23:10:35 13/06/2020 UTC</t>
  </si>
  <si>
    <t xml:space="preserve">    Collection stop time: 23:48:13 13/06/2020 UTC</t>
  </si>
  <si>
    <t xml:space="preserve"> 2692.374s</t>
  </si>
  <si>
    <t xml:space="preserve"> 74830.509s</t>
  </si>
  <si>
    <t xml:space="preserve"> Collection start time: 14:22:33 13/06/2020 UTC</t>
  </si>
  <si>
    <t xml:space="preserve"> Collection stop time: 15:07:25 13/06/2020 UTC</t>
  </si>
  <si>
    <t xml:space="preserve"> 2335.979s</t>
  </si>
  <si>
    <t xml:space="preserve"> 83301.562s</t>
  </si>
  <si>
    <t xml:space="preserve"> MPI Process Rank: 33</t>
  </si>
  <si>
    <t xml:space="preserve"> Collection start time: 15:43:40 13/06/2020 UTC</t>
  </si>
  <si>
    <t xml:space="preserve"> Collection stop time: 16:22:36 13/06/2020 UTC</t>
  </si>
  <si>
    <t xml:space="preserve"> 2301.822s</t>
  </si>
  <si>
    <t xml:space="preserve"> 100361.730s</t>
  </si>
  <si>
    <t xml:space="preserve"> Collection start time: 16:59:53 13/06/2020 UTC</t>
  </si>
  <si>
    <t xml:space="preserve"> Collection stop time: 17:38:15 13/06/2020 UTC</t>
  </si>
  <si>
    <t xml:space="preserve"> 2252.392s</t>
  </si>
  <si>
    <t xml:space="preserve"> 116002.259s</t>
  </si>
  <si>
    <t xml:space="preserve"> Collection start time: 18:16:09 13/06/2020 UTC</t>
  </si>
  <si>
    <t xml:space="preserve"> Collection stop time: 18:53:42 13/06/2020 UTC</t>
  </si>
  <si>
    <t xml:space="preserve"> 2696.468s</t>
  </si>
  <si>
    <t xml:space="preserve">    Collection start time: 05:07:04 14/06/2020 UTC</t>
  </si>
  <si>
    <t xml:space="preserve">    Collection stop time: 05:52:00 14/06/2020 UTC</t>
  </si>
  <si>
    <t xml:space="preserve"> 2335.932s</t>
  </si>
  <si>
    <t xml:space="preserve">    MPI Process Rank: 31</t>
  </si>
  <si>
    <t xml:space="preserve">    Collection start time: 10:38:31 14/06/2020 UTC</t>
  </si>
  <si>
    <t xml:space="preserve">    Collection stop time: 11:17:27 14/06/2020 UTC</t>
  </si>
  <si>
    <t xml:space="preserve"> 2299.807s</t>
  </si>
  <si>
    <t xml:space="preserve">    Collection start time: 09:10:33 14/06/2020 UTC</t>
  </si>
  <si>
    <t xml:space="preserve">    Collection stop time: 09:48:52 14/06/2020 UTC</t>
  </si>
  <si>
    <t>.//////;'[</t>
  </si>
  <si>
    <t xml:space="preserve"> b</t>
  </si>
  <si>
    <t xml:space="preserve"> 2266.541s</t>
  </si>
  <si>
    <t xml:space="preserve">    Collection start time: 11:59:05 14/06/2020 UTC</t>
  </si>
  <si>
    <t xml:space="preserve">    Collection stop time: 12:36:51 14/06/2020 UTC</t>
  </si>
  <si>
    <t xml:space="preserve">    MPI Process Rank: 10</t>
  </si>
  <si>
    <t xml:space="preserve">    Collection start time: 23:35:04 14/06/2020 UTC</t>
  </si>
  <si>
    <t xml:space="preserve">    Collection stop time: 00:19:17 15/06/2020 UTC</t>
  </si>
  <si>
    <t xml:space="preserve">    Collection start time: 00:46:23 15/06/2020 UTC</t>
  </si>
  <si>
    <t xml:space="preserve">    Collection stop time: 01:25:03 15/06/2020 UTC</t>
  </si>
  <si>
    <t xml:space="preserve"> 2651.709s</t>
  </si>
  <si>
    <t xml:space="preserve"> 27.418 out of 56</t>
  </si>
  <si>
    <t xml:space="preserve"> 2319.730s</t>
  </si>
  <si>
    <t>Store Bound: 8.4</t>
  </si>
  <si>
    <t xml:space="preserve"> 35.225 out of 56</t>
  </si>
  <si>
    <t xml:space="preserve"> 2300.634s</t>
  </si>
  <si>
    <t xml:space="preserve"> 42.962 out of 56</t>
  </si>
  <si>
    <t xml:space="preserve">    MPI Process Rank: 33</t>
  </si>
  <si>
    <t xml:space="preserve">    Collection start time: 01:52:24 15/06/2020 UTC</t>
  </si>
  <si>
    <t xml:space="preserve">    Collection stop time: 02:30:45 15/06/2020 UTC</t>
  </si>
  <si>
    <t xml:space="preserve"> 2249.629s</t>
  </si>
  <si>
    <t>Store Bound: 8.2</t>
  </si>
  <si>
    <t xml:space="preserve"> 50.754 out of 56</t>
  </si>
  <si>
    <t xml:space="preserve">    MPI Process Rank: 27</t>
  </si>
  <si>
    <t xml:space="preserve">    Collection start time: 02:58:33 15/06/2020 UTC</t>
  </si>
  <si>
    <t xml:space="preserve">    Collection stop time: 03:36:03 15/06/2020 UTC</t>
  </si>
  <si>
    <t xml:space="preserve"> 2657.700s</t>
  </si>
  <si>
    <t xml:space="preserve">    Collection start time: 13:54:25 14/06/2020 UTC</t>
  </si>
  <si>
    <t xml:space="preserve">    Collection stop time: 14:38:43 14/06/2020 UTC</t>
  </si>
  <si>
    <t xml:space="preserve"> 2333.638s</t>
  </si>
  <si>
    <t xml:space="preserve">    MPI Process Rank: 14</t>
  </si>
  <si>
    <t xml:space="preserve">    Collection start time: 15:10:46 14/06/2020 UTC</t>
  </si>
  <si>
    <t xml:space="preserve">    Collection stop time: 15:49:39 14/06/2020 UTC</t>
  </si>
  <si>
    <t xml:space="preserve"> 2295.504s</t>
  </si>
  <si>
    <t xml:space="preserve">    MPI Process Rank: 30</t>
  </si>
  <si>
    <t xml:space="preserve">    Collection start time: 16:21:58 14/06/2020 UTC</t>
  </si>
  <si>
    <t xml:space="preserve">    Collection stop time: 17:00:13 14/06/2020 UTC</t>
  </si>
  <si>
    <t xml:space="preserve"> 2259.276s</t>
  </si>
  <si>
    <t xml:space="preserve">    Collection start time: 17:33:10 14/06/2020 UTC</t>
  </si>
  <si>
    <t xml:space="preserve">    Collection stop time: 18:10:50 14/06/2020 UTC</t>
  </si>
  <si>
    <t xml:space="preserve"> 2660.745s</t>
  </si>
  <si>
    <t xml:space="preserve"> 73940.999s</t>
  </si>
  <si>
    <t xml:space="preserve"> Collection start time: 18:44:22 14/06/2020 UTC</t>
  </si>
  <si>
    <t xml:space="preserve"> Collection stop time: 19:28:43 14/06/2020 UTC</t>
  </si>
  <si>
    <t xml:space="preserve"> 2312.868s</t>
  </si>
  <si>
    <t xml:space="preserve"> 82534.254s</t>
  </si>
  <si>
    <t xml:space="preserve"> MPI Process Rank: 28</t>
  </si>
  <si>
    <t xml:space="preserve"> Collection start time: 20:00:42 14/06/2020 UTC</t>
  </si>
  <si>
    <t xml:space="preserve"> Collection stop time: 20:39:14 14/06/2020 UTC</t>
  </si>
  <si>
    <t xml:space="preserve"> 2303.690s</t>
  </si>
  <si>
    <t xml:space="preserve"> 100370.075s</t>
  </si>
  <si>
    <t xml:space="preserve"> MPI Process Rank: 24</t>
  </si>
  <si>
    <t xml:space="preserve"> Collection start time: 21:07:16 14/06/2020 UTC</t>
  </si>
  <si>
    <t xml:space="preserve"> Collection stop time: 21:45:40 14/06/2020 UTC</t>
  </si>
  <si>
    <t xml:space="preserve"> 2248.968s</t>
  </si>
  <si>
    <t xml:space="preserve"> 115821.880s</t>
  </si>
  <si>
    <t xml:space="preserve"> MPI Process Rank: 3</t>
  </si>
  <si>
    <t xml:space="preserve"> Collection start time: 22:18:30 14/06/2020 UTC</t>
  </si>
  <si>
    <t xml:space="preserve"> Collection stop time: 22:55:59 14/06/2020 UTC</t>
  </si>
  <si>
    <t xml:space="preserve"> Frequency: </t>
  </si>
  <si>
    <t>Frequency</t>
  </si>
  <si>
    <t>Cores</t>
  </si>
  <si>
    <t>MemBandwidth (GB/s)</t>
  </si>
  <si>
    <t>MemBW(GBps)</t>
  </si>
  <si>
    <t>CPUFrequency</t>
  </si>
  <si>
    <t xml:space="preserve">    Collection start time: 23:40:49 16/06/2020 UTC</t>
  </si>
  <si>
    <t xml:space="preserve">    Collection stop time: 00:54:29 17/06/2020 UTC</t>
  </si>
  <si>
    <t xml:space="preserve"> 4419.498s</t>
  </si>
  <si>
    <t>Store Bound: 4.7</t>
  </si>
  <si>
    <t xml:space="preserve"> 27.227 out of 56</t>
  </si>
  <si>
    <t xml:space="preserve"> 4411.705s</t>
  </si>
  <si>
    <t xml:space="preserve"> 122584.508s</t>
  </si>
  <si>
    <t xml:space="preserve"> Collection start time: 21:28:07 16/06/2020 UTC</t>
  </si>
  <si>
    <t xml:space="preserve"> Collection stop time: 22:41:39 16/06/2020 UTC</t>
  </si>
  <si>
    <t xml:space="preserve"> 106.000 GB/s</t>
  </si>
  <si>
    <t xml:space="preserve"> 4415.618s</t>
  </si>
  <si>
    <t xml:space="preserve">    MPI Process Rank: 24</t>
  </si>
  <si>
    <t xml:space="preserve">    Collection start time: 01:28:24 17/06/2020 UTC</t>
  </si>
  <si>
    <t xml:space="preserve">    Collection stop time: 02:42:00 17/06/2020 UTC</t>
  </si>
  <si>
    <t xml:space="preserve">        Max DRAM Single-Package Bandwidth: 105.000 GB/s</t>
  </si>
  <si>
    <t>performance</t>
  </si>
  <si>
    <t>L3Bound</t>
  </si>
  <si>
    <t>Memory Bandwidth Bound</t>
  </si>
  <si>
    <t>MBw Bound - uARCH</t>
  </si>
  <si>
    <t>DRAM B/w Bound</t>
  </si>
  <si>
    <t>DRAM Bandwdth Bound</t>
  </si>
  <si>
    <t>DRAM BW Bound</t>
  </si>
  <si>
    <t xml:space="preserve">    Collection start time: 19:16:42 19/06/2020 UTC</t>
  </si>
  <si>
    <t xml:space="preserve">    Collection stop time: 20:16:43 19/06/2020 UTC</t>
  </si>
  <si>
    <t xml:space="preserve"> 3600.279s</t>
  </si>
  <si>
    <t>Store Bound: 5.0</t>
  </si>
  <si>
    <t xml:space="preserve"> 997.645 MHz</t>
  </si>
  <si>
    <t xml:space="preserve"> 35.003 out of 56</t>
  </si>
  <si>
    <t xml:space="preserve"> 3615.303s</t>
  </si>
  <si>
    <t xml:space="preserve">    Collection start time: 08:38:40 19/06/2020 UTC</t>
  </si>
  <si>
    <t xml:space="preserve">    Collection stop time: 09:38:56 19/06/2020 UTC</t>
  </si>
  <si>
    <t xml:space="preserve"> 3595.406s</t>
  </si>
  <si>
    <t xml:space="preserve"> 128360.859s</t>
  </si>
  <si>
    <t xml:space="preserve"> MPI Process Rank: 11</t>
  </si>
  <si>
    <t xml:space="preserve"> Collection start time: 14:05:56 19/06/2020 UTC</t>
  </si>
  <si>
    <t xml:space="preserve"> Collection stop time: 15:05:51 19/06/2020 UTC</t>
  </si>
  <si>
    <t>vtune: Executing actions 100 % done</t>
  </si>
  <si>
    <t xml:space="preserve"> 3328.261s</t>
  </si>
  <si>
    <t xml:space="preserve"> 145038.670s</t>
  </si>
  <si>
    <t xml:space="preserve"> Collection start time: 15:52:54 19/06/2020 UTC</t>
  </si>
  <si>
    <t xml:space="preserve"> Collection stop time: 16:48:22 19/06/2020 UTC</t>
  </si>
  <si>
    <t xml:space="preserve"> 3333.709s</t>
  </si>
  <si>
    <t xml:space="preserve">    Collection start time: 10:26:59 19/06/2020 UTC</t>
  </si>
  <si>
    <t xml:space="preserve">    Collection stop time: 11:22:32 19/06/2020 UTC</t>
  </si>
  <si>
    <t xml:space="preserve"> 3335.760s</t>
  </si>
  <si>
    <t xml:space="preserve"> 997.627 MHz</t>
  </si>
  <si>
    <t xml:space="preserve"> 42.620 out of 56</t>
  </si>
  <si>
    <t xml:space="preserve">    MPI Process Rank: 21</t>
  </si>
  <si>
    <t xml:space="preserve">    Collection start time: 20:48:47 19/06/2020 UTC</t>
  </si>
  <si>
    <t xml:space="preserve">    Collection stop time: 21:44:23 19/06/2020 UTC</t>
  </si>
  <si>
    <t xml:space="preserve"> 3085.806s</t>
  </si>
  <si>
    <t>Store Bound: 5.1</t>
  </si>
  <si>
    <t xml:space="preserve"> 997.649 MHz</t>
  </si>
  <si>
    <t xml:space="preserve"> 50.297 out of 56</t>
  </si>
  <si>
    <t xml:space="preserve">    Collection start time: 22:20:24 19/06/2020 UTC</t>
  </si>
  <si>
    <t xml:space="preserve">    Collection stop time: 23:11:50 19/06/2020 UTC</t>
  </si>
  <si>
    <t xml:space="preserve"> 3076.630s</t>
  </si>
  <si>
    <t xml:space="preserve"> 158158.969s</t>
  </si>
  <si>
    <t xml:space="preserve"> Collection start time: 17:35:08 19/06/2020 UTC</t>
  </si>
  <si>
    <t xml:space="preserve"> Collection stop time: 18:26:24 19/06/2020 UTC</t>
  </si>
  <si>
    <t xml:space="preserve"> 3089.515s</t>
  </si>
  <si>
    <t xml:space="preserve">    Collection start time: 12:24:07 19/06/2020 UTC</t>
  </si>
  <si>
    <t xml:space="preserve">    Collection stop time: 13:15:37 19/06/2020 UTC</t>
  </si>
  <si>
    <t xml:space="preserve">    Collection start time: 11:43:20 22/06/2020 UTC</t>
  </si>
  <si>
    <t xml:space="preserve">    Collection stop time: 12:26:51 22/06/2020 UTC</t>
  </si>
  <si>
    <t xml:space="preserve"> 2610.034s</t>
  </si>
  <si>
    <t>Store Bound: 8.0</t>
  </si>
  <si>
    <t xml:space="preserve"> 27.364 out of 56</t>
  </si>
  <si>
    <t xml:space="preserve"> 2296.120s</t>
  </si>
  <si>
    <t>Store Bound: 8.5</t>
  </si>
  <si>
    <t xml:space="preserve"> 35.153 out of 56</t>
  </si>
  <si>
    <t xml:space="preserve">    Collection start time: 15:58:04 22/06/2020 UTC</t>
  </si>
  <si>
    <t xml:space="preserve">    Collection stop time: 16:36:20 22/06/2020 UTC</t>
  </si>
  <si>
    <t xml:space="preserve"> 2292.195s</t>
  </si>
  <si>
    <t xml:space="preserve"> 42.941 out of 56</t>
  </si>
  <si>
    <t xml:space="preserve">    MPI Process Rank: 38</t>
  </si>
  <si>
    <t xml:space="preserve">    Collection start time: 17:14:22 22/06/2020 UTC</t>
  </si>
  <si>
    <t xml:space="preserve">    Collection stop time: 17:52:35 22/06/2020 UTC</t>
  </si>
  <si>
    <t xml:space="preserve"> 2247.768s</t>
  </si>
  <si>
    <t xml:space="preserve"> 50.705 out of 56</t>
  </si>
  <si>
    <t xml:space="preserve">    Collection start time: 18:30:42 22/06/2020 UTC</t>
  </si>
  <si>
    <t xml:space="preserve">    Collection stop time: 19:08:10 22/06/2020 UTC</t>
  </si>
  <si>
    <t xml:space="preserve"> 2612.582s</t>
  </si>
  <si>
    <t xml:space="preserve"> 72467.287s</t>
  </si>
  <si>
    <t xml:space="preserve"> MPI Process Rank: 22</t>
  </si>
  <si>
    <t xml:space="preserve"> Collection start time: 23:33:53 21/06/2020 UTC</t>
  </si>
  <si>
    <t xml:space="preserve"> Collection stop time: 00:17:26 22/06/2020 UTC</t>
  </si>
  <si>
    <t xml:space="preserve"> 2304.758s</t>
  </si>
  <si>
    <t xml:space="preserve"> 82184.977s</t>
  </si>
  <si>
    <t xml:space="preserve"> MPI Process Rank: 32</t>
  </si>
  <si>
    <t xml:space="preserve"> Collection start time: 01:00:50 22/06/2020 UTC</t>
  </si>
  <si>
    <t xml:space="preserve"> Collection stop time: 01:39:15 22/06/2020 UTC</t>
  </si>
  <si>
    <t xml:space="preserve"> 2290.243s</t>
  </si>
  <si>
    <t xml:space="preserve"> 99787.958s</t>
  </si>
  <si>
    <t xml:space="preserve"> MPI Process Rank: 9</t>
  </si>
  <si>
    <t xml:space="preserve"> Collection start time: 02:22:44 22/06/2020 UTC</t>
  </si>
  <si>
    <t xml:space="preserve"> Collection stop time: 03:00:54 22/06/2020 UTC</t>
  </si>
  <si>
    <t xml:space="preserve"> 2245.967s</t>
  </si>
  <si>
    <t xml:space="preserve"> 115563.154s</t>
  </si>
  <si>
    <t xml:space="preserve"> MPI Process Rank: 47</t>
  </si>
  <si>
    <t xml:space="preserve"> Collection start time: 03:49:14 22/06/2020 UTC</t>
  </si>
  <si>
    <t xml:space="preserve"> Collection stop time: 04:26:40 22/06/2020 UTC</t>
  </si>
  <si>
    <t>2/701</t>
  </si>
  <si>
    <t xml:space="preserve"> 2633.584s</t>
  </si>
  <si>
    <t xml:space="preserve">    Collection start time: 17:32:02 21/06/2020 UTC</t>
  </si>
  <si>
    <t xml:space="preserve">    Collection stop time: 18:15:56 21/06/2020 UTC</t>
  </si>
  <si>
    <t xml:space="preserve"> 2301.412s</t>
  </si>
  <si>
    <t xml:space="preserve">    MPI Process Rank: 6</t>
  </si>
  <si>
    <t xml:space="preserve">    Collection start time: 19:03:15 21/06/2020 UTC</t>
  </si>
  <si>
    <t xml:space="preserve">    Collection stop time: 19:41:36 21/06/2020 UTC</t>
  </si>
  <si>
    <t xml:space="preserve"> 2292.451s</t>
  </si>
  <si>
    <t xml:space="preserve">    Collection start time: 20:30:11 21/06/2020 UTC</t>
  </si>
  <si>
    <t xml:space="preserve">    Collection stop time: 21:08:24 21/06/2020 UTC</t>
  </si>
  <si>
    <t xml:space="preserve"> 2251.557s</t>
  </si>
  <si>
    <t xml:space="preserve">    Collection start time: 22:01:48 21/06/2020 UTC</t>
  </si>
  <si>
    <t xml:space="preserve">    Collection stop time: 22:39:20 21/06/2020 UTC</t>
  </si>
  <si>
    <t xml:space="preserve">    MPI Process Rank: 45</t>
  </si>
  <si>
    <t xml:space="preserve">    Collection start time: 17:29:42 23/06/2020 UTC</t>
  </si>
  <si>
    <t xml:space="preserve">    Collection stop time: 18:05:12 23/06/2020 UTC</t>
  </si>
  <si>
    <t xml:space="preserve"> 2129.047s</t>
  </si>
  <si>
    <t>Store Bound: 9.3</t>
  </si>
  <si>
    <t xml:space="preserve"> 54.543 out of 56</t>
  </si>
  <si>
    <t xml:space="preserve"> 2123.451s</t>
  </si>
  <si>
    <t xml:space="preserve"> 117623.821s</t>
  </si>
  <si>
    <t xml:space="preserve"> Collection start time: 16:23:44 23/06/2020 UTC</t>
  </si>
  <si>
    <t xml:space="preserve"> Collection stop time: 16:59:08 23/06/2020 UTC</t>
  </si>
  <si>
    <t xml:space="preserve"> 2136.899s</t>
  </si>
  <si>
    <t xml:space="preserve">    Collection start time: 15:17:49 23/06/2020 UTC</t>
  </si>
  <si>
    <t xml:space="preserve">    Collection stop time: 15:53:26 23/06/2020 UTC</t>
  </si>
  <si>
    <t>hpcwload</t>
  </si>
  <si>
    <t>HPC Workload 2702</t>
  </si>
  <si>
    <t>Flops</t>
  </si>
  <si>
    <t>MHz</t>
  </si>
  <si>
    <t>Effective Freq</t>
  </si>
  <si>
    <t xml:space="preserve">    Computer Name: node03</t>
  </si>
  <si>
    <t xml:space="preserve">    Collection start time: 19:35:40 29/06/2020 UTC</t>
  </si>
  <si>
    <t xml:space="preserve">    Collection stop time: 20:15:33 29/06/2020 UTC</t>
  </si>
  <si>
    <t xml:space="preserve">        Frequency: 2.494 GHz</t>
  </si>
  <si>
    <t xml:space="preserve">        Logical CPU Count: 40</t>
  </si>
  <si>
    <t xml:space="preserve"> 2393.131s</t>
  </si>
  <si>
    <t xml:space="preserve">        Max DRAM Single-Package Bandwidth: 5</t>
  </si>
  <si>
    <t>979.000 GB/s</t>
  </si>
  <si>
    <t xml:space="preserve"> 2399.119s</t>
  </si>
  <si>
    <t xml:space="preserve"> 94939.775s</t>
  </si>
  <si>
    <t xml:space="preserve"> Computer Name: node03</t>
  </si>
  <si>
    <t xml:space="preserve"> Collection start time: 20:46:53 29/06/2020 UTC</t>
  </si>
  <si>
    <t xml:space="preserve"> Collection stop time: 21:26:52 29/06/2020 UTC</t>
  </si>
  <si>
    <t xml:space="preserve"> Frequency: 2.494 GHz</t>
  </si>
  <si>
    <t xml:space="preserve"> Logical CPU Count: 40</t>
  </si>
  <si>
    <t xml:space="preserve"> 2397.255s</t>
  </si>
  <si>
    <t xml:space="preserve"> 39.001 out of 40</t>
  </si>
  <si>
    <t xml:space="preserve">    MPI Process Rank: 29</t>
  </si>
  <si>
    <t xml:space="preserve">    Collection start time: 21:57:57 29/06/2020 UTC</t>
  </si>
  <si>
    <t xml:space="preserve">    Collection stop time: 22:37:55 29/06/2020 UTC</t>
  </si>
  <si>
    <t>SKU</t>
  </si>
  <si>
    <t>2501(40)</t>
  </si>
  <si>
    <t>High Bandwidth Utilization</t>
  </si>
  <si>
    <t>HighMembwUtil_Elapsed</t>
  </si>
  <si>
    <t>% elapsed_highb/w</t>
  </si>
  <si>
    <t>Instructions_Retired</t>
  </si>
  <si>
    <t>Instructions retired</t>
  </si>
  <si>
    <t>8280 + Default tiles</t>
  </si>
  <si>
    <t xml:space="preserve"> Result Size: 18 GB</t>
  </si>
  <si>
    <t xml:space="preserve"> Collection start time: 05:19:07 01/07/2020 UTC</t>
  </si>
  <si>
    <t xml:space="preserve"> Collection stop time: 06:08:01 01/07/2020 UTC</t>
  </si>
  <si>
    <t xml:space="preserve"> 2934.137s</t>
  </si>
  <si>
    <t xml:space="preserve"> 162395.409s</t>
  </si>
  <si>
    <t xml:space="preserve"> 117.000 GB/s</t>
  </si>
  <si>
    <t xml:space="preserve"> 2948.487s</t>
  </si>
  <si>
    <t>Store Bound: 10.6</t>
  </si>
  <si>
    <t xml:space="preserve"> 2.570 GHz</t>
  </si>
  <si>
    <t xml:space="preserve"> 54.642 out of 56</t>
  </si>
  <si>
    <t xml:space="preserve">    Collection start time: 12:15:13 01/07/2020 UTC</t>
  </si>
  <si>
    <t xml:space="preserve">    Collection stop time: 13:04:22 01/07/2020 UTC</t>
  </si>
  <si>
    <t xml:space="preserve"> 2941.581s</t>
  </si>
  <si>
    <t xml:space="preserve">    Result Size: 21 GB</t>
  </si>
  <si>
    <t xml:space="preserve">    Collection start time: 16:51:45 01/07/2020 UTC</t>
  </si>
  <si>
    <t xml:space="preserve">    Collection stop time: 17:40:46 01/07/2020 UTC</t>
  </si>
  <si>
    <t xml:space="preserve">        Max DRAM Single-Package Bandwidth: 117.000 GB/s</t>
  </si>
  <si>
    <t xml:space="preserve">        Frequency: </t>
  </si>
  <si>
    <t>INSTRUCTIONS_RETIRED</t>
  </si>
  <si>
    <t>2701_defTiles</t>
  </si>
  <si>
    <t>app_perf</t>
  </si>
  <si>
    <t>flops</t>
  </si>
  <si>
    <t>pct_elapsed_highBw</t>
  </si>
  <si>
    <t>Mem_bw_Bound</t>
  </si>
  <si>
    <t>DramBOund</t>
  </si>
  <si>
    <t>EffectiveFreq</t>
  </si>
  <si>
    <t>InstructionsRetired</t>
  </si>
  <si>
    <t>avg_memory_bw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</si>
</sst>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Alignment="1"/>
    <xf numFmtId="0" fontId="4" fillId="0" borderId="0" xfId="0" applyFont="1"/>
    <xf numFmtId="10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0" fontId="5" fillId="3" borderId="0" xfId="0" applyFont="1" applyFill="1"/>
    <xf numFmtId="0" fontId="1" fillId="3" borderId="0" xfId="0" applyFont="1" applyFill="1"/>
    <xf numFmtId="0" fontId="7" fillId="3" borderId="0" xfId="0" applyFont="1" applyFill="1"/>
    <xf numFmtId="0" fontId="9" fillId="0" borderId="0" xfId="0" applyFont="1"/>
    <xf numFmtId="49" fontId="0" fillId="0" borderId="0" xfId="0" applyNumberFormat="1"/>
    <xf numFmtId="1" fontId="0" fillId="0" borderId="0" xfId="0" applyNumberFormat="1"/>
    <xf numFmtId="10" fontId="0" fillId="0" borderId="0" xfId="0" applyNumberFormat="1" applyFill="1"/>
    <xf numFmtId="0" fontId="0" fillId="0" borderId="0" xfId="0" applyNumberFormat="1"/>
    <xf numFmtId="49" fontId="0" fillId="0" borderId="0" xfId="0" applyNumberFormat="1" applyAlignment="1"/>
    <xf numFmtId="49" fontId="0" fillId="2" borderId="0" xfId="0" applyNumberFormat="1" applyFill="1"/>
    <xf numFmtId="0" fontId="7" fillId="3" borderId="0" xfId="0" applyFont="1" applyFill="1" applyAlignment="1">
      <alignment horizontal="center"/>
    </xf>
    <xf numFmtId="0" fontId="8" fillId="3" borderId="0" xfId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mruColors>
      <color rgb="FFB2B2B2"/>
      <color rgb="FFCC167A"/>
      <color rgb="FFEC4EA5"/>
      <color rgb="FFEF4BB8"/>
      <color rgb="FFEE26D1"/>
      <color rgb="FF890B77"/>
      <color rgb="FF9004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speedup (%) wrt. 28c multisocket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2858654411947"/>
          <c:y val="5.8822925906132167E-2"/>
          <c:w val="0.87122462817147861"/>
          <c:h val="0.7357713619130942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coreEXP!$B$14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AEF0D14-AF79-4E87-9797-8D4485F12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16-4C4D-A90F-ECCA42ADAD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DAE5E8-A441-4E64-B8C4-4C7AEA2F5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316-4C4D-A90F-ECCA42ADA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18C95F-003D-4583-9A13-0F9FF1813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16-4C4D-A90F-ECCA42ADA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98D389-8ECE-447E-AD18-38D30CCE5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316-4C4D-A90F-ECCA42ADAD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9D7657B-FA1A-49DF-BF7E-B8CF27907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16-4C4D-A90F-ECCA42ADAD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146773-DB68-4BB1-B12E-2605CD4C8F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316-4C4D-A90F-ECCA42ADAD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E44946-7620-4945-8699-AED9DEA43A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316-4C4D-A90F-ECCA42ADAD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B9D793-9008-4301-8132-1F7911470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316-4C4D-A90F-ECCA42ADAD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AF83F8-47B0-4990-937B-873691B955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16-4C4D-A90F-ECCA42ADAD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870A8A6-A76A-4142-A099-91488C382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316-4C4D-A90F-ECCA42ADA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coreEXP!$A$15:$A$24</c:f>
              <c:numCache>
                <c:formatCode>General</c:formatCode>
                <c:ptCount val="10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28.1</c:v>
                </c:pt>
              </c:numCache>
            </c:numRef>
          </c:cat>
          <c:val>
            <c:numRef>
              <c:f>coreEXP!$B$15:$B$24</c:f>
              <c:numCache>
                <c:formatCode>General</c:formatCode>
                <c:ptCount val="10"/>
                <c:pt idx="0">
                  <c:v>35.314138686391736</c:v>
                </c:pt>
                <c:pt idx="1">
                  <c:v>34.387706257462128</c:v>
                </c:pt>
                <c:pt idx="2">
                  <c:v>33.226852347178074</c:v>
                </c:pt>
                <c:pt idx="3">
                  <c:v>34.155385142953953</c:v>
                </c:pt>
                <c:pt idx="4">
                  <c:v>32.733449231565913</c:v>
                </c:pt>
                <c:pt idx="5">
                  <c:v>32.358281244590096</c:v>
                </c:pt>
                <c:pt idx="6">
                  <c:v>32.802092511085469</c:v>
                </c:pt>
                <c:pt idx="7">
                  <c:v>30.62895955874696</c:v>
                </c:pt>
                <c:pt idx="8">
                  <c:v>28.851069624555258</c:v>
                </c:pt>
                <c:pt idx="9">
                  <c:v>16.659714012685374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coreEXP!$H$15:$H$24</c15:f>
                <c15:dlblRangeCache>
                  <c:ptCount val="10"/>
                  <c:pt idx="0">
                    <c:v>67</c:v>
                  </c:pt>
                  <c:pt idx="1">
                    <c:v>62</c:v>
                  </c:pt>
                  <c:pt idx="2">
                    <c:v>57</c:v>
                  </c:pt>
                  <c:pt idx="3">
                    <c:v>61</c:v>
                  </c:pt>
                  <c:pt idx="4">
                    <c:v>55</c:v>
                  </c:pt>
                  <c:pt idx="5">
                    <c:v>53</c:v>
                  </c:pt>
                  <c:pt idx="6">
                    <c:v>55</c:v>
                  </c:pt>
                  <c:pt idx="7">
                    <c:v>45</c:v>
                  </c:pt>
                  <c:pt idx="8">
                    <c:v>36</c:v>
                  </c:pt>
                  <c:pt idx="9">
                    <c:v>-21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316-4C4D-A90F-ECCA42ADADEE}"/>
            </c:ext>
          </c:extLst>
        </c:ser>
        <c:ser>
          <c:idx val="0"/>
          <c:order val="1"/>
          <c:tx>
            <c:strRef>
              <c:f>coreEXP!$C$14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5C2677-CB92-4DC6-A900-1A3AAD3C81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16-4C4D-A90F-ECCA42ADAD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16-4C4D-A90F-ECCA42ADA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2D6F41-7D7E-41C6-8606-F7D06BE12B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16-4C4D-A90F-ECCA42ADA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16-4C4D-A90F-ECCA42ADAD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87D67D-8BDE-4C56-BFB4-05AA80DA06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16-4C4D-A90F-ECCA42ADAD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16-4C4D-A90F-ECCA42ADAD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AEB8BD3-C236-445A-8E26-A6F1E383B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316-4C4D-A90F-ECCA42ADAD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16-4C4D-A90F-ECCA42ADAD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990800-0395-4100-A207-303084C185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16-4C4D-A90F-ECCA42ADAD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C17CE3-56B6-41EF-8BE4-6B59816D3A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316-4C4D-A90F-ECCA42ADA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coreEXP!$A$15:$A$24</c:f>
              <c:numCache>
                <c:formatCode>General</c:formatCode>
                <c:ptCount val="10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28.1</c:v>
                </c:pt>
              </c:numCache>
            </c:numRef>
          </c:cat>
          <c:val>
            <c:numRef>
              <c:f>coreEXP!$C$15:$C$24</c:f>
              <c:numCache>
                <c:formatCode>General</c:formatCode>
                <c:ptCount val="10"/>
                <c:pt idx="0" formatCode="0.00">
                  <c:v>35.422317264235261</c:v>
                </c:pt>
                <c:pt idx="1">
                  <c:v>1</c:v>
                </c:pt>
                <c:pt idx="2">
                  <c:v>33.344292490798644</c:v>
                </c:pt>
                <c:pt idx="3">
                  <c:v>1</c:v>
                </c:pt>
                <c:pt idx="4">
                  <c:v>32.667877773788668</c:v>
                </c:pt>
                <c:pt idx="5">
                  <c:v>1</c:v>
                </c:pt>
                <c:pt idx="6">
                  <c:v>32.291522700294628</c:v>
                </c:pt>
                <c:pt idx="7">
                  <c:v>1</c:v>
                </c:pt>
                <c:pt idx="8">
                  <c:v>27.862829063494093</c:v>
                </c:pt>
                <c:pt idx="9">
                  <c:v>16.623103054594925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coreEXP!$I$15:$I$24</c15:f>
                <c15:dlblRangeCache>
                  <c:ptCount val="10"/>
                  <c:pt idx="0">
                    <c:v>67</c:v>
                  </c:pt>
                  <c:pt idx="2">
                    <c:v>58</c:v>
                  </c:pt>
                  <c:pt idx="4">
                    <c:v>54</c:v>
                  </c:pt>
                  <c:pt idx="6">
                    <c:v>53</c:v>
                  </c:pt>
                  <c:pt idx="8">
                    <c:v>32</c:v>
                  </c:pt>
                  <c:pt idx="9">
                    <c:v>-21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316-4C4D-A90F-ECCA42ADADEE}"/>
            </c:ext>
          </c:extLst>
        </c:ser>
        <c:ser>
          <c:idx val="2"/>
          <c:order val="2"/>
          <c:tx>
            <c:strRef>
              <c:f>coreEXP!$D$14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9DAD95-2D60-44D4-85AE-54499AA81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16-4C4D-A90F-ECCA42ADAD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316-4C4D-A90F-ECCA42ADA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9298B3-B6EA-4EB6-8E85-B28A7CF824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16-4C4D-A90F-ECCA42ADA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316-4C4D-A90F-ECCA42ADAD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878B3E-92C4-4FD5-82DC-95955577E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16-4C4D-A90F-ECCA42ADAD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16-4C4D-A90F-ECCA42ADAD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F7288C-3EE6-43A6-B190-9B4B50481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316-4C4D-A90F-ECCA42ADAD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316-4C4D-A90F-ECCA42ADAD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E690E5-0E9A-4CDA-94C5-F0BAE0D925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16-4C4D-A90F-ECCA42ADAD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316-4C4D-A90F-ECCA42ADA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coreEXP!$A$15:$A$24</c:f>
              <c:numCache>
                <c:formatCode>General</c:formatCode>
                <c:ptCount val="10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28.1</c:v>
                </c:pt>
              </c:numCache>
            </c:numRef>
          </c:cat>
          <c:val>
            <c:numRef>
              <c:f>coreEXP!$D$15:$D$24</c:f>
              <c:numCache>
                <c:formatCode>General</c:formatCode>
                <c:ptCount val="10"/>
                <c:pt idx="0">
                  <c:v>34.723174698194846</c:v>
                </c:pt>
                <c:pt idx="1">
                  <c:v>1</c:v>
                </c:pt>
                <c:pt idx="2">
                  <c:v>32.787573247438637</c:v>
                </c:pt>
                <c:pt idx="3">
                  <c:v>1</c:v>
                </c:pt>
                <c:pt idx="4">
                  <c:v>31.7842232650979</c:v>
                </c:pt>
                <c:pt idx="5">
                  <c:v>1</c:v>
                </c:pt>
                <c:pt idx="6">
                  <c:v>30.918447955749517</c:v>
                </c:pt>
                <c:pt idx="7">
                  <c:v>1</c:v>
                </c:pt>
                <c:pt idx="8">
                  <c:v>26.27369624664485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coreEXP!$J$15:$J$24</c15:f>
                <c15:dlblRangeCache>
                  <c:ptCount val="10"/>
                  <c:pt idx="0">
                    <c:v>64</c:v>
                  </c:pt>
                  <c:pt idx="2">
                    <c:v>55</c:v>
                  </c:pt>
                  <c:pt idx="4">
                    <c:v>50</c:v>
                  </c:pt>
                  <c:pt idx="6">
                    <c:v>46</c:v>
                  </c:pt>
                  <c:pt idx="8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316-4C4D-A90F-ECCA42ADADEE}"/>
            </c:ext>
          </c:extLst>
        </c:ser>
        <c:ser>
          <c:idx val="3"/>
          <c:order val="3"/>
          <c:tx>
            <c:strRef>
              <c:f>coreEXP!$E$14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BAEA00F-4C39-447E-8E52-42E0F21DC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16-4C4D-A90F-ECCA42ADAD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316-4C4D-A90F-ECCA42ADA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A58AD2-88BD-45BF-8B1E-B8BDFAFA6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16-4C4D-A90F-ECCA42ADA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316-4C4D-A90F-ECCA42ADAD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88D9FF-40C6-423A-8B45-5610536DA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16-4C4D-A90F-ECCA42ADAD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316-4C4D-A90F-ECCA42ADAD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54E230-F1BD-4B3C-8718-8122823F0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16-4C4D-A90F-ECCA42ADAD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316-4C4D-A90F-ECCA42ADAD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759572-CDBB-4EDA-B6FF-3C510C969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316-4C4D-A90F-ECCA42ADAD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316-4C4D-A90F-ECCA42ADA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coreEXP!$A$15:$A$24</c:f>
              <c:numCache>
                <c:formatCode>General</c:formatCode>
                <c:ptCount val="10"/>
                <c:pt idx="0">
                  <c:v>56</c:v>
                </c:pt>
                <c:pt idx="1">
                  <c:v>54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28.1</c:v>
                </c:pt>
              </c:numCache>
            </c:numRef>
          </c:cat>
          <c:val>
            <c:numRef>
              <c:f>coreEXP!$E$15:$E$24</c:f>
              <c:numCache>
                <c:formatCode>General</c:formatCode>
                <c:ptCount val="10"/>
                <c:pt idx="0">
                  <c:v>33.105775269389973</c:v>
                </c:pt>
                <c:pt idx="1">
                  <c:v>1</c:v>
                </c:pt>
                <c:pt idx="2">
                  <c:v>31.288641472218188</c:v>
                </c:pt>
                <c:pt idx="3">
                  <c:v>1</c:v>
                </c:pt>
                <c:pt idx="4">
                  <c:v>29.958265140832307</c:v>
                </c:pt>
                <c:pt idx="5">
                  <c:v>1</c:v>
                </c:pt>
                <c:pt idx="6">
                  <c:v>28.752214279902226</c:v>
                </c:pt>
                <c:pt idx="7">
                  <c:v>1</c:v>
                </c:pt>
                <c:pt idx="8">
                  <c:v>24.052170119075079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coreEXP!$K$15:$K$24</c15:f>
                <c15:dlblRangeCache>
                  <c:ptCount val="10"/>
                  <c:pt idx="0">
                    <c:v>56</c:v>
                  </c:pt>
                  <c:pt idx="2">
                    <c:v>48</c:v>
                  </c:pt>
                  <c:pt idx="4">
                    <c:v>42</c:v>
                  </c:pt>
                  <c:pt idx="6">
                    <c:v>36</c:v>
                  </c:pt>
                  <c:pt idx="8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316-4C4D-A90F-ECCA42ADADEE}"/>
            </c:ext>
          </c:extLst>
        </c:ser>
        <c:ser>
          <c:idx val="4"/>
          <c:order val="4"/>
          <c:tx>
            <c:strRef>
              <c:f>coreEXP!$F$14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720DCE-D10E-48D3-8F4B-0045079E5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16-4C4D-A90F-ECCA42ADAD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316-4C4D-A90F-ECCA42ADAD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292BD5-EDFA-4980-95A1-F7B028DA6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16-4C4D-A90F-ECCA42ADAD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316-4C4D-A90F-ECCA42ADAD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715792-0083-4549-82C7-23D01EDD2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16-4C4D-A90F-ECCA42ADAD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316-4C4D-A90F-ECCA42ADAD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3A5ED9-78B1-4B6A-AF6B-BB0432ECF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16-4C4D-A90F-ECCA42ADAD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316-4C4D-A90F-ECCA42ADAD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AF39111-0C34-487B-9F58-04787E0B99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316-4C4D-A90F-ECCA42ADAD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316-4C4D-A90F-ECCA42ADAD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coreEXP!$F$15:$F$24</c:f>
              <c:numCache>
                <c:formatCode>General</c:formatCode>
                <c:ptCount val="10"/>
                <c:pt idx="0">
                  <c:v>30.606835608237404</c:v>
                </c:pt>
                <c:pt idx="1">
                  <c:v>1</c:v>
                </c:pt>
                <c:pt idx="2">
                  <c:v>33.105775269389973</c:v>
                </c:pt>
                <c:pt idx="3">
                  <c:v>1</c:v>
                </c:pt>
                <c:pt idx="4">
                  <c:v>27.32472622673675</c:v>
                </c:pt>
                <c:pt idx="5">
                  <c:v>1</c:v>
                </c:pt>
                <c:pt idx="6">
                  <c:v>25.754271796677237</c:v>
                </c:pt>
                <c:pt idx="7">
                  <c:v>1</c:v>
                </c:pt>
                <c:pt idx="8">
                  <c:v>21.163438889512033</c:v>
                </c:pt>
                <c:pt idx="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coreEXP!$L$15:$L$24</c15:f>
                <c15:dlblRangeCache>
                  <c:ptCount val="10"/>
                  <c:pt idx="0">
                    <c:v>45</c:v>
                  </c:pt>
                  <c:pt idx="2">
                    <c:v>56</c:v>
                  </c:pt>
                  <c:pt idx="4">
                    <c:v>29</c:v>
                  </c:pt>
                  <c:pt idx="6">
                    <c:v>22</c:v>
                  </c:pt>
                  <c:pt idx="8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16-4C4D-A90F-ECCA42AD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1850100575"/>
        <c:axId val="1840011503"/>
      </c:barChart>
      <c:catAx>
        <c:axId val="185010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 per</a:t>
                </a:r>
                <a:r>
                  <a:rPr lang="en-US" baseline="0"/>
                  <a:t> </a:t>
                </a:r>
                <a:r>
                  <a:rPr lang="en-US"/>
                  <a:t>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11503"/>
        <c:crosses val="autoZero"/>
        <c:auto val="1"/>
        <c:lblAlgn val="ctr"/>
        <c:lblOffset val="100"/>
        <c:noMultiLvlLbl val="0"/>
      </c:catAx>
      <c:valAx>
        <c:axId val="18400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Applicatio</a:t>
                </a:r>
                <a:r>
                  <a:rPr lang="en-US" baseline="0"/>
                  <a:t>n Performance(scaled)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0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bound instructions </a:t>
            </a:r>
            <a:br>
              <a:rPr lang="en-US"/>
            </a:br>
            <a:r>
              <a:rPr lang="en-US"/>
              <a:t>by core by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v02_graphs!$J$99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v02_graphs!$J$100:$J$104</c:f>
              <c:numCache>
                <c:formatCode>General</c:formatCode>
                <c:ptCount val="5"/>
                <c:pt idx="0">
                  <c:v>1.8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F-45D4-A704-5B35CDF49BCC}"/>
            </c:ext>
          </c:extLst>
        </c:ser>
        <c:ser>
          <c:idx val="1"/>
          <c:order val="1"/>
          <c:tx>
            <c:strRef>
              <c:f>v02_graphs!$K$99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v02_graphs!$K$100:$K$104</c:f>
              <c:numCache>
                <c:formatCode>General</c:formatCode>
                <c:ptCount val="5"/>
                <c:pt idx="0">
                  <c:v>1.8</c:v>
                </c:pt>
                <c:pt idx="1">
                  <c:v>1.5</c:v>
                </c:pt>
                <c:pt idx="2">
                  <c:v>1.8</c:v>
                </c:pt>
                <c:pt idx="3">
                  <c:v>2.2000000000000002</c:v>
                </c:pt>
                <c:pt idx="4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F-45D4-A704-5B35CDF49BCC}"/>
            </c:ext>
          </c:extLst>
        </c:ser>
        <c:ser>
          <c:idx val="2"/>
          <c:order val="2"/>
          <c:tx>
            <c:strRef>
              <c:f>v02_graphs!$L$99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v02_graphs!$L$100:$L$104</c:f>
              <c:numCache>
                <c:formatCode>General</c:formatCode>
                <c:ptCount val="5"/>
                <c:pt idx="0">
                  <c:v>1.9</c:v>
                </c:pt>
                <c:pt idx="1">
                  <c:v>1.5</c:v>
                </c:pt>
                <c:pt idx="2">
                  <c:v>1.9</c:v>
                </c:pt>
                <c:pt idx="3">
                  <c:v>2.4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F-45D4-A704-5B35CDF49BCC}"/>
            </c:ext>
          </c:extLst>
        </c:ser>
        <c:ser>
          <c:idx val="3"/>
          <c:order val="3"/>
          <c:tx>
            <c:strRef>
              <c:f>v02_graphs!$M$99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v02_graphs!$M$100:$M$104</c:f>
              <c:numCache>
                <c:formatCode>General</c:formatCode>
                <c:ptCount val="5"/>
                <c:pt idx="0">
                  <c:v>1.9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F-45D4-A704-5B35CDF49BCC}"/>
            </c:ext>
          </c:extLst>
        </c:ser>
        <c:ser>
          <c:idx val="4"/>
          <c:order val="4"/>
          <c:tx>
            <c:strRef>
              <c:f>v02_graphs!$N$99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v02_graphs!$N$100:$N$104</c:f>
              <c:numCache>
                <c:formatCode>General</c:formatCode>
                <c:ptCount val="5"/>
                <c:pt idx="0">
                  <c:v>2.1</c:v>
                </c:pt>
                <c:pt idx="1">
                  <c:v>1.7</c:v>
                </c:pt>
                <c:pt idx="2">
                  <c:v>2.1</c:v>
                </c:pt>
                <c:pt idx="3">
                  <c:v>2.6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9F-45D4-A704-5B35CDF49BCC}"/>
            </c:ext>
          </c:extLst>
        </c:ser>
        <c:ser>
          <c:idx val="5"/>
          <c:order val="5"/>
          <c:tx>
            <c:strRef>
              <c:f>v02_graphs!$O$99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v02_graphs!$O$100:$O$104</c:f>
              <c:numCache>
                <c:formatCode>General</c:formatCode>
                <c:ptCount val="5"/>
                <c:pt idx="0">
                  <c:v>2.1</c:v>
                </c:pt>
                <c:pt idx="1">
                  <c:v>1.7</c:v>
                </c:pt>
                <c:pt idx="2">
                  <c:v>2</c:v>
                </c:pt>
                <c:pt idx="3">
                  <c:v>2.6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9F-45D4-A704-5B35CDF49BCC}"/>
            </c:ext>
          </c:extLst>
        </c:ser>
        <c:ser>
          <c:idx val="6"/>
          <c:order val="6"/>
          <c:tx>
            <c:strRef>
              <c:f>v02_graphs!$P$99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v02_graphs!$P$100:$P$104</c:f>
              <c:numCache>
                <c:formatCode>General</c:formatCode>
                <c:ptCount val="5"/>
                <c:pt idx="0">
                  <c:v>2.1</c:v>
                </c:pt>
                <c:pt idx="1">
                  <c:v>1.7</c:v>
                </c:pt>
                <c:pt idx="2">
                  <c:v>2</c:v>
                </c:pt>
                <c:pt idx="3">
                  <c:v>2.5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9F-45D4-A704-5B35CDF4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7962831"/>
        <c:axId val="1348085999"/>
      </c:barChart>
      <c:lineChart>
        <c:grouping val="standard"/>
        <c:varyColors val="0"/>
        <c:ser>
          <c:idx val="7"/>
          <c:order val="7"/>
          <c:tx>
            <c:strRef>
              <c:f>v02_graphs!$Q$99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v02_graphs!$Q$100:$Q$104</c:f>
              <c:numCache>
                <c:formatCode>General</c:formatCode>
                <c:ptCount val="5"/>
                <c:pt idx="2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D-4B4F-838C-46CBC904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962831"/>
        <c:axId val="1348085999"/>
      </c:lineChart>
      <c:catAx>
        <c:axId val="135796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5999"/>
        <c:crosses val="autoZero"/>
        <c:auto val="1"/>
        <c:lblAlgn val="ctr"/>
        <c:lblOffset val="100"/>
        <c:noMultiLvlLbl val="0"/>
      </c:catAx>
      <c:valAx>
        <c:axId val="13480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bw bound instructions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(% of clock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  - by cores by CPU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v02_graphs!$W$49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BAD7BD-89A5-47C6-A896-13D5ACBB02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28AF37-2941-459D-8212-B9164E6D7B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1ACE0D-87D3-4A28-946C-F32F31737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5C03D4-F0BA-42F2-8D24-04CB56DE62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F68378-0425-4D2E-9792-15CCE2D9B1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v02_graphs!$W$50:$W$54</c:f>
              <c:numCache>
                <c:formatCode>General</c:formatCode>
                <c:ptCount val="5"/>
                <c:pt idx="0">
                  <c:v>117.702</c:v>
                </c:pt>
                <c:pt idx="1">
                  <c:v>141.99100000000001</c:v>
                </c:pt>
                <c:pt idx="2">
                  <c:v>164.94900000000001</c:v>
                </c:pt>
                <c:pt idx="3">
                  <c:v>183.089</c:v>
                </c:pt>
                <c:pt idx="4">
                  <c:v>175.322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v02_graphs!$W$43:$W$47</c15:f>
                <c15:dlblRangeCache>
                  <c:ptCount val="5"/>
                  <c:pt idx="0">
                    <c:v>0</c:v>
                  </c:pt>
                  <c:pt idx="1">
                    <c:v>21</c:v>
                  </c:pt>
                  <c:pt idx="2">
                    <c:v>40</c:v>
                  </c:pt>
                  <c:pt idx="3">
                    <c:v>56</c:v>
                  </c:pt>
                  <c:pt idx="4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0ACC-4F7F-B4D8-3B79712CD916}"/>
            </c:ext>
          </c:extLst>
        </c:ser>
        <c:ser>
          <c:idx val="1"/>
          <c:order val="1"/>
          <c:tx>
            <c:strRef>
              <c:f>v02_graphs!$X$49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EE1F1C-2692-48F5-A905-508A232A8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5798D9-4112-4A4C-88C2-60B25CF34F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A53AD5-09C8-4C73-91D4-E4C79FC107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73B432-6C7E-4E4E-956E-F69CCA2C2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D38994-619F-4CEF-B307-67F27F2A62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v02_graphs!$X$50:$X$54</c:f>
              <c:numCache>
                <c:formatCode>General</c:formatCode>
                <c:ptCount val="5"/>
                <c:pt idx="0">
                  <c:v>146.16</c:v>
                </c:pt>
                <c:pt idx="1">
                  <c:v>173.363</c:v>
                </c:pt>
                <c:pt idx="2">
                  <c:v>196.28700000000001</c:v>
                </c:pt>
                <c:pt idx="3">
                  <c:v>214.08500000000001</c:v>
                </c:pt>
                <c:pt idx="4">
                  <c:v>202.178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v02_graphs!$X$43:$X$47</c15:f>
                <c15:dlblRangeCache>
                  <c:ptCount val="5"/>
                  <c:pt idx="0">
                    <c:v>24</c:v>
                  </c:pt>
                  <c:pt idx="1">
                    <c:v>47</c:v>
                  </c:pt>
                  <c:pt idx="2">
                    <c:v>67</c:v>
                  </c:pt>
                  <c:pt idx="3">
                    <c:v>82</c:v>
                  </c:pt>
                  <c:pt idx="4">
                    <c:v>72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ACC-4F7F-B4D8-3B79712CD916}"/>
            </c:ext>
          </c:extLst>
        </c:ser>
        <c:ser>
          <c:idx val="2"/>
          <c:order val="2"/>
          <c:tx>
            <c:strRef>
              <c:f>v02_graphs!$Y$49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2B4368-6973-4AEC-9383-B7180CC9F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B03B63-E2C7-4305-B8B3-362B1F902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F26285-6DA3-4CF0-966E-AA32A7CED1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E97496-DF49-4386-A936-62259961E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A8FD58-5B06-4600-81BA-BE75FA12A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v02_graphs!$Y$50:$Y$54</c:f>
              <c:numCache>
                <c:formatCode>General</c:formatCode>
                <c:ptCount val="5"/>
                <c:pt idx="0">
                  <c:v>166.476</c:v>
                </c:pt>
                <c:pt idx="1">
                  <c:v>193.947</c:v>
                </c:pt>
                <c:pt idx="2">
                  <c:v>216.953</c:v>
                </c:pt>
                <c:pt idx="3">
                  <c:v>232.67500000000001</c:v>
                </c:pt>
                <c:pt idx="4">
                  <c:v>217.983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v02_graphs!$Y$43:$Y$47</c15:f>
                <c15:dlblRangeCache>
                  <c:ptCount val="5"/>
                  <c:pt idx="0">
                    <c:v>41</c:v>
                  </c:pt>
                  <c:pt idx="1">
                    <c:v>65</c:v>
                  </c:pt>
                  <c:pt idx="2">
                    <c:v>84</c:v>
                  </c:pt>
                  <c:pt idx="3">
                    <c:v>98</c:v>
                  </c:pt>
                  <c:pt idx="4">
                    <c:v>85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0ACC-4F7F-B4D8-3B79712CD916}"/>
            </c:ext>
          </c:extLst>
        </c:ser>
        <c:ser>
          <c:idx val="3"/>
          <c:order val="3"/>
          <c:tx>
            <c:strRef>
              <c:f>v02_graphs!$Z$49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1DEB64-DB4E-44B9-857F-A344D76C3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B5E6CC-5FD2-48E7-8C8C-B1EA0BA92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513876-502F-4069-B6FB-BB411DE62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217529-B8FA-458F-B99F-D3A2FDB386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52036B-C158-402C-9AF0-1E2789E664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v02_graphs!$Z$50:$Z$54</c:f>
              <c:numCache>
                <c:formatCode>General</c:formatCode>
                <c:ptCount val="5"/>
                <c:pt idx="0">
                  <c:v>181.94399999999999</c:v>
                </c:pt>
                <c:pt idx="1">
                  <c:v>208.99700000000001</c:v>
                </c:pt>
                <c:pt idx="2">
                  <c:v>231.38800000000001</c:v>
                </c:pt>
                <c:pt idx="3">
                  <c:v>243.727</c:v>
                </c:pt>
                <c:pt idx="4">
                  <c:v>229.375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v02_graphs!$Z$43:$Z$47</c15:f>
                <c15:dlblRangeCache>
                  <c:ptCount val="5"/>
                  <c:pt idx="0">
                    <c:v>55</c:v>
                  </c:pt>
                  <c:pt idx="1">
                    <c:v>78</c:v>
                  </c:pt>
                  <c:pt idx="2">
                    <c:v>97</c:v>
                  </c:pt>
                  <c:pt idx="3">
                    <c:v>107</c:v>
                  </c:pt>
                  <c:pt idx="4">
                    <c:v>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0ACC-4F7F-B4D8-3B79712CD916}"/>
            </c:ext>
          </c:extLst>
        </c:ser>
        <c:ser>
          <c:idx val="4"/>
          <c:order val="4"/>
          <c:tx>
            <c:strRef>
              <c:f>v02_graphs!$AA$49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945156-E5CC-47C6-BE3F-0B8B9A681F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8F6F67-AA7F-4688-94F0-D0F934AE3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8969A6-A2CC-4D4A-8A3D-7DFC5CAB8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7EF5F5-F889-4E37-84CE-58870B935E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9AB61A-C37A-4726-B472-F050B254B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v02_graphs!$AA$50:$AA$54</c:f>
              <c:numCache>
                <c:formatCode>General</c:formatCode>
                <c:ptCount val="5"/>
                <c:pt idx="0">
                  <c:v>192.97300000000001</c:v>
                </c:pt>
                <c:pt idx="1">
                  <c:v>223.79499999999999</c:v>
                </c:pt>
                <c:pt idx="2">
                  <c:v>232.07400000000001</c:v>
                </c:pt>
                <c:pt idx="3">
                  <c:v>247.92099999999999</c:v>
                </c:pt>
                <c:pt idx="4">
                  <c:v>233.96600000000001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v02_graphs!$AA$43:$AA$47</c15:f>
                <c15:dlblRangeCache>
                  <c:ptCount val="5"/>
                  <c:pt idx="0">
                    <c:v>64</c:v>
                  </c:pt>
                  <c:pt idx="1">
                    <c:v>90</c:v>
                  </c:pt>
                  <c:pt idx="2">
                    <c:v>97</c:v>
                  </c:pt>
                  <c:pt idx="3">
                    <c:v>111</c:v>
                  </c:pt>
                  <c:pt idx="4">
                    <c:v>99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0ACC-4F7F-B4D8-3B79712CD916}"/>
            </c:ext>
          </c:extLst>
        </c:ser>
        <c:ser>
          <c:idx val="5"/>
          <c:order val="5"/>
          <c:tx>
            <c:strRef>
              <c:f>v02_graphs!$AB$49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80CC04-2553-4B92-A907-ADFBDB899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EA559E-A4F2-497D-865E-1B0C34490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F6C3F7-F59B-42E7-A950-998748DF6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EA8CF0-E2AD-4458-BEE9-2410504F9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A9A27A-5227-49DE-8E7B-E542323E5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v02_graphs!$AB$50:$AB$54</c:f>
              <c:numCache>
                <c:formatCode>General</c:formatCode>
                <c:ptCount val="5"/>
                <c:pt idx="0">
                  <c:v>195.46799999999999</c:v>
                </c:pt>
                <c:pt idx="1">
                  <c:v>221.959</c:v>
                </c:pt>
                <c:pt idx="2">
                  <c:v>236.596</c:v>
                </c:pt>
                <c:pt idx="3">
                  <c:v>249.11199999999999</c:v>
                </c:pt>
                <c:pt idx="4">
                  <c:v>231.50700000000001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v02_graphs!$AB$43:$AB$47</c15:f>
                <c15:dlblRangeCache>
                  <c:ptCount val="5"/>
                  <c:pt idx="0">
                    <c:v>66</c:v>
                  </c:pt>
                  <c:pt idx="1">
                    <c:v>89</c:v>
                  </c:pt>
                  <c:pt idx="2">
                    <c:v>101</c:v>
                  </c:pt>
                  <c:pt idx="3">
                    <c:v>112</c:v>
                  </c:pt>
                  <c:pt idx="4">
                    <c:v>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0ACC-4F7F-B4D8-3B79712CD916}"/>
            </c:ext>
          </c:extLst>
        </c:ser>
        <c:ser>
          <c:idx val="6"/>
          <c:order val="6"/>
          <c:tx>
            <c:strRef>
              <c:f>v02_graphs!$AC$49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ACD459-23C8-4548-BA32-FBB6EFB5C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ACC-4F7F-B4D8-3B79712CD9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508F57-C301-4466-B9F3-08652A9320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ACC-4F7F-B4D8-3B79712CD9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9D0DCA-1BB2-45FD-9FF5-8944B1184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ACC-4F7F-B4D8-3B79712CD91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5C05A8-D989-4BB3-A251-D4D1341B9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ACC-4F7F-B4D8-3B79712CD91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6F9C43-C9C5-4588-B4E5-C1C311C036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ACC-4F7F-B4D8-3B79712CD9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v02_graphs!$V$50:$V$54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v02_graphs!$AC$50:$AC$54</c:f>
              <c:numCache>
                <c:formatCode>General</c:formatCode>
                <c:ptCount val="5"/>
                <c:pt idx="0">
                  <c:v>197.22900000000001</c:v>
                </c:pt>
                <c:pt idx="1">
                  <c:v>220.87799999999999</c:v>
                </c:pt>
                <c:pt idx="2">
                  <c:v>238.053</c:v>
                </c:pt>
                <c:pt idx="3">
                  <c:v>250.15899999999999</c:v>
                </c:pt>
                <c:pt idx="4">
                  <c:v>250.803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v02_graphs!$AC$43:$AC$47</c15:f>
                <c15:dlblRangeCache>
                  <c:ptCount val="5"/>
                  <c:pt idx="0">
                    <c:v>68</c:v>
                  </c:pt>
                  <c:pt idx="1">
                    <c:v>88</c:v>
                  </c:pt>
                  <c:pt idx="2">
                    <c:v>102</c:v>
                  </c:pt>
                  <c:pt idx="3">
                    <c:v>113</c:v>
                  </c:pt>
                  <c:pt idx="4">
                    <c:v>113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0ACC-4F7F-B4D8-3B79712CD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990161616"/>
        <c:axId val="2124232736"/>
      </c:barChart>
      <c:lineChart>
        <c:grouping val="standard"/>
        <c:varyColors val="0"/>
        <c:ser>
          <c:idx val="7"/>
          <c:order val="7"/>
          <c:tx>
            <c:strRef>
              <c:f>v02_graphs!$AD$49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v02_graphs!$AD$50:$AD$54</c:f>
              <c:numCache>
                <c:formatCode>General</c:formatCode>
                <c:ptCount val="5"/>
                <c:pt idx="2">
                  <c:v>219.30699999999999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8-4DC0-81CB-FE414F91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61616"/>
        <c:axId val="2124232736"/>
      </c:lineChart>
      <c:catAx>
        <c:axId val="99016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2736"/>
        <c:crosses val="autoZero"/>
        <c:auto val="1"/>
        <c:lblAlgn val="ctr"/>
        <c:lblOffset val="100"/>
        <c:noMultiLvlLbl val="0"/>
      </c:catAx>
      <c:valAx>
        <c:axId val="2124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Frequency</a:t>
            </a:r>
            <a:br>
              <a:rPr lang="en-US"/>
            </a:br>
            <a:r>
              <a:rPr lang="en-US"/>
              <a:t>by</a:t>
            </a:r>
            <a:r>
              <a:rPr lang="en-US" baseline="0"/>
              <a:t> core by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84755519230737"/>
          <c:y val="0.25083333333333335"/>
          <c:w val="0.80322241024402496"/>
          <c:h val="0.516396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v02_graphs!$J$165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6594C24-6725-4973-96B2-3C62C2AF5F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04EE2F-7DF3-4446-A69F-8D44D07CF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5A1329-C5D2-49F8-AF91-F6E6D6210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288F99-1487-426E-8229-3425C3DCE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A14BD4-47CC-4C31-AF85-4BF0F7AC1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v02_graphs!$J$166:$J$170</c:f>
              <c:numCache>
                <c:formatCode>General</c:formatCode>
                <c:ptCount val="5"/>
                <c:pt idx="0">
                  <c:v>997.65</c:v>
                </c:pt>
                <c:pt idx="1">
                  <c:v>997.63400000000001</c:v>
                </c:pt>
                <c:pt idx="2">
                  <c:v>997.63800000000003</c:v>
                </c:pt>
                <c:pt idx="3">
                  <c:v>997.649</c:v>
                </c:pt>
                <c:pt idx="4">
                  <c:v>997.66700000000003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v02_graphs!$J$174:$J$178</c15:f>
                <c15:dlblRangeCach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53E-43D9-A860-5321895B3097}"/>
            </c:ext>
          </c:extLst>
        </c:ser>
        <c:ser>
          <c:idx val="1"/>
          <c:order val="1"/>
          <c:tx>
            <c:strRef>
              <c:f>v02_graphs!$K$165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07AEF7-BF61-42C5-8A89-EF7551123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E3F56E-1197-4422-9270-465C09EB2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E78D87-BFBD-4E53-A91C-64C962FBEB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3B1CB1-A415-461F-AD93-091D592B0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413908-755F-49F1-A49C-8A980327F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v02_graphs!$K$166:$K$170</c:f>
              <c:numCache>
                <c:formatCode>General</c:formatCode>
                <c:ptCount val="5"/>
                <c:pt idx="0">
                  <c:v>1397</c:v>
                </c:pt>
                <c:pt idx="1">
                  <c:v>1397</c:v>
                </c:pt>
                <c:pt idx="2">
                  <c:v>1397</c:v>
                </c:pt>
                <c:pt idx="3">
                  <c:v>1397</c:v>
                </c:pt>
                <c:pt idx="4">
                  <c:v>1397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v02_graphs!$K$174:$K$178</c15:f>
                <c15:dlblRangeCache>
                  <c:ptCount val="5"/>
                  <c:pt idx="0">
                    <c:v>40</c:v>
                  </c:pt>
                  <c:pt idx="1">
                    <c:v>40</c:v>
                  </c:pt>
                  <c:pt idx="2">
                    <c:v>40</c:v>
                  </c:pt>
                  <c:pt idx="3">
                    <c:v>40</c:v>
                  </c:pt>
                  <c:pt idx="4">
                    <c:v>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53E-43D9-A860-5321895B3097}"/>
            </c:ext>
          </c:extLst>
        </c:ser>
        <c:ser>
          <c:idx val="2"/>
          <c:order val="2"/>
          <c:tx>
            <c:strRef>
              <c:f>v02_graphs!$L$165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4B5552B-50D3-4D1F-9CDC-7D15E8683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7D9F45-758A-4905-A041-40256EF6F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DA8CFA-2614-4E6A-A928-8EA7E32A26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39BBBC-5D94-4917-8D9E-5057D10CA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BC8052-9FAE-4D8F-9034-AE12A1AAC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v02_graphs!$L$166:$L$170</c:f>
              <c:numCache>
                <c:formatCode>General</c:formatCode>
                <c:ptCount val="5"/>
                <c:pt idx="0">
                  <c:v>1796</c:v>
                </c:pt>
                <c:pt idx="1">
                  <c:v>1796</c:v>
                </c:pt>
                <c:pt idx="2">
                  <c:v>1796</c:v>
                </c:pt>
                <c:pt idx="3">
                  <c:v>1796</c:v>
                </c:pt>
                <c:pt idx="4">
                  <c:v>1796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v02_graphs!$L$174:$L$178</c15:f>
                <c15:dlblRangeCache>
                  <c:ptCount val="5"/>
                  <c:pt idx="0">
                    <c:v>80</c:v>
                  </c:pt>
                  <c:pt idx="1">
                    <c:v>80</c:v>
                  </c:pt>
                  <c:pt idx="2">
                    <c:v>80</c:v>
                  </c:pt>
                  <c:pt idx="3">
                    <c:v>80</c:v>
                  </c:pt>
                  <c:pt idx="4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53E-43D9-A860-5321895B3097}"/>
            </c:ext>
          </c:extLst>
        </c:ser>
        <c:ser>
          <c:idx val="3"/>
          <c:order val="3"/>
          <c:tx>
            <c:strRef>
              <c:f>v02_graphs!$M$165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5CBB26-D6FF-4A43-948D-C5D10F9F0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723D2-0C07-4FA6-A263-D2C595A8E2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4A6E0D-9ACD-4CBA-8A5B-4CF5D2D00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FA6E7E-0D08-4F1C-BBCC-531A2ACFB4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F2BD87-AEE4-4D30-B48D-34F391CA7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v02_graphs!$M$166:$M$170</c:f>
              <c:numCache>
                <c:formatCode>General</c:formatCode>
                <c:ptCount val="5"/>
                <c:pt idx="0">
                  <c:v>2195</c:v>
                </c:pt>
                <c:pt idx="1">
                  <c:v>2195</c:v>
                </c:pt>
                <c:pt idx="2">
                  <c:v>2195</c:v>
                </c:pt>
                <c:pt idx="3">
                  <c:v>2195</c:v>
                </c:pt>
                <c:pt idx="4">
                  <c:v>2195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v02_graphs!$M$174:$M$178</c15:f>
                <c15:dlblRangeCache>
                  <c:ptCount val="5"/>
                  <c:pt idx="0">
                    <c:v>120</c:v>
                  </c:pt>
                  <c:pt idx="1">
                    <c:v>120</c:v>
                  </c:pt>
                  <c:pt idx="2">
                    <c:v>120</c:v>
                  </c:pt>
                  <c:pt idx="3">
                    <c:v>120</c:v>
                  </c:pt>
                  <c:pt idx="4">
                    <c:v>120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53E-43D9-A860-5321895B3097}"/>
            </c:ext>
          </c:extLst>
        </c:ser>
        <c:ser>
          <c:idx val="4"/>
          <c:order val="4"/>
          <c:tx>
            <c:strRef>
              <c:f>v02_graphs!$N$165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F7494D-7033-435A-A9F5-BDC640069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2DFB25-D4A1-48E0-AA85-6A5E91FCB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DBA346-FAA1-4186-9F4A-A75E88781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FE8FD0-647F-42F8-8C72-247761723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CDB04E-A34E-432A-B240-413C0EB4B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v02_graphs!$N$166:$N$170</c:f>
              <c:numCache>
                <c:formatCode>General</c:formatCode>
                <c:ptCount val="5"/>
                <c:pt idx="0">
                  <c:v>2593</c:v>
                </c:pt>
                <c:pt idx="1">
                  <c:v>2584</c:v>
                </c:pt>
                <c:pt idx="2">
                  <c:v>2512</c:v>
                </c:pt>
                <c:pt idx="3">
                  <c:v>2436</c:v>
                </c:pt>
                <c:pt idx="4">
                  <c:v>2451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v02_graphs!$N$174:$N$178</c15:f>
                <c15:dlblRangeCache>
                  <c:ptCount val="5"/>
                  <c:pt idx="0">
                    <c:v>160</c:v>
                  </c:pt>
                  <c:pt idx="1">
                    <c:v>159</c:v>
                  </c:pt>
                  <c:pt idx="2">
                    <c:v>152</c:v>
                  </c:pt>
                  <c:pt idx="3">
                    <c:v>144</c:v>
                  </c:pt>
                  <c:pt idx="4">
                    <c:v>146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753E-43D9-A860-5321895B3097}"/>
            </c:ext>
          </c:extLst>
        </c:ser>
        <c:ser>
          <c:idx val="5"/>
          <c:order val="5"/>
          <c:tx>
            <c:strRef>
              <c:f>v02_graphs!$O$165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E83C177-5696-4008-A700-C3358B2EF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11934C-4B98-4AB5-9F86-8824EBE19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3FD242-2BF5-4EE9-A3F0-977C53D1A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04D101-8D70-48D4-96E3-9D7EC62EAE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346A53-9D9A-4A70-B79B-B3C4E3AB2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v02_graphs!$O$166:$O$170</c:f>
              <c:numCache>
                <c:formatCode>General</c:formatCode>
                <c:ptCount val="5"/>
                <c:pt idx="0">
                  <c:v>2694</c:v>
                </c:pt>
                <c:pt idx="1">
                  <c:v>2694</c:v>
                </c:pt>
                <c:pt idx="2">
                  <c:v>2694</c:v>
                </c:pt>
                <c:pt idx="3">
                  <c:v>2694</c:v>
                </c:pt>
                <c:pt idx="4">
                  <c:v>2481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v02_graphs!$O$174:$O$178</c15:f>
                <c15:dlblRangeCache>
                  <c:ptCount val="5"/>
                  <c:pt idx="0">
                    <c:v>170</c:v>
                  </c:pt>
                  <c:pt idx="1">
                    <c:v>170</c:v>
                  </c:pt>
                  <c:pt idx="2">
                    <c:v>170</c:v>
                  </c:pt>
                  <c:pt idx="3">
                    <c:v>170</c:v>
                  </c:pt>
                  <c:pt idx="4">
                    <c:v>149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53E-43D9-A860-5321895B3097}"/>
            </c:ext>
          </c:extLst>
        </c:ser>
        <c:ser>
          <c:idx val="6"/>
          <c:order val="6"/>
          <c:tx>
            <c:strRef>
              <c:f>v02_graphs!$P$165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9B1137-2540-4099-83C8-F1A8E9AE7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53E-43D9-A860-5321895B30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6819EB-8C36-4A4F-A227-E46A5BCCF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53E-43D9-A860-5321895B30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5211EC-6338-4173-8A92-C7D9E17C0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53E-43D9-A860-5321895B30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E60035-AEFC-4D37-997F-EB31F07FC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53E-43D9-A860-5321895B30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15DE85-3785-420A-8D04-D0554929C6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53E-43D9-A860-5321895B30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v02_graphs!$P$166:$P$170</c:f>
              <c:numCache>
                <c:formatCode>General</c:formatCode>
                <c:ptCount val="5"/>
                <c:pt idx="0">
                  <c:v>2985</c:v>
                </c:pt>
                <c:pt idx="1">
                  <c:v>2844</c:v>
                </c:pt>
                <c:pt idx="2">
                  <c:v>2643</c:v>
                </c:pt>
                <c:pt idx="3">
                  <c:v>2541</c:v>
                </c:pt>
                <c:pt idx="4">
                  <c:v>2563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v02_graphs!$P$174:$P$178</c15:f>
                <c15:dlblRangeCache>
                  <c:ptCount val="5"/>
                  <c:pt idx="0">
                    <c:v>199</c:v>
                  </c:pt>
                  <c:pt idx="1">
                    <c:v>185</c:v>
                  </c:pt>
                  <c:pt idx="2">
                    <c:v>165</c:v>
                  </c:pt>
                  <c:pt idx="3">
                    <c:v>155</c:v>
                  </c:pt>
                  <c:pt idx="4">
                    <c:v>157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53E-43D9-A860-5321895B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570639"/>
        <c:axId val="1211441247"/>
      </c:barChart>
      <c:lineChart>
        <c:grouping val="standard"/>
        <c:varyColors val="0"/>
        <c:ser>
          <c:idx val="7"/>
          <c:order val="7"/>
          <c:tx>
            <c:strRef>
              <c:f>v02_graphs!$Q$165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v02_graphs!$Q$166:$Q$170</c:f>
              <c:numCache>
                <c:formatCode>General</c:formatCode>
                <c:ptCount val="5"/>
                <c:pt idx="2">
                  <c:v>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B-4486-8C1F-6AA7C85D4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70639"/>
        <c:axId val="1211441247"/>
      </c:lineChart>
      <c:catAx>
        <c:axId val="14155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1247"/>
        <c:crosses val="autoZero"/>
        <c:auto val="1"/>
        <c:lblAlgn val="ctr"/>
        <c:lblOffset val="100"/>
        <c:noMultiLvlLbl val="0"/>
      </c:catAx>
      <c:valAx>
        <c:axId val="1211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CPU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elapsed time having hig memory bandwidth utilization</a:t>
            </a:r>
            <a:br>
              <a:rPr lang="en-US"/>
            </a:br>
            <a:r>
              <a:rPr lang="en-US"/>
              <a:t>by</a:t>
            </a:r>
            <a:r>
              <a:rPr lang="en-US" baseline="0"/>
              <a:t> core by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84755519230737"/>
          <c:y val="0.25083333333333335"/>
          <c:w val="0.80322241024402496"/>
          <c:h val="0.516396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v02_graphs!$J$195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v02_graphs!$J$196:$J$200</c:f>
              <c:numCache>
                <c:formatCode>General</c:formatCode>
                <c:ptCount val="5"/>
                <c:pt idx="0">
                  <c:v>46.800000000000004</c:v>
                </c:pt>
                <c:pt idx="1">
                  <c:v>56.599999999999994</c:v>
                </c:pt>
                <c:pt idx="2">
                  <c:v>62.8</c:v>
                </c:pt>
                <c:pt idx="3">
                  <c:v>69.8</c:v>
                </c:pt>
                <c:pt idx="4">
                  <c:v>62.6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EF-46F9-9449-8CCB66017466}"/>
            </c:ext>
          </c:extLst>
        </c:ser>
        <c:ser>
          <c:idx val="1"/>
          <c:order val="1"/>
          <c:tx>
            <c:strRef>
              <c:f>v02_graphs!$K$195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v02_graphs!$K$196:$K$200</c:f>
              <c:numCache>
                <c:formatCode>General</c:formatCode>
                <c:ptCount val="5"/>
                <c:pt idx="0">
                  <c:v>59.599999999999994</c:v>
                </c:pt>
                <c:pt idx="1">
                  <c:v>66.5</c:v>
                </c:pt>
                <c:pt idx="2">
                  <c:v>72.8</c:v>
                </c:pt>
                <c:pt idx="3">
                  <c:v>80.300000000000011</c:v>
                </c:pt>
                <c:pt idx="4">
                  <c:v>69.199999999999989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EF-46F9-9449-8CCB66017466}"/>
            </c:ext>
          </c:extLst>
        </c:ser>
        <c:ser>
          <c:idx val="2"/>
          <c:order val="2"/>
          <c:tx>
            <c:strRef>
              <c:f>v02_graphs!$L$195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v02_graphs!$L$196:$L$200</c:f>
              <c:numCache>
                <c:formatCode>General</c:formatCode>
                <c:ptCount val="5"/>
                <c:pt idx="0">
                  <c:v>66.400000000000006</c:v>
                </c:pt>
                <c:pt idx="1">
                  <c:v>72.2</c:v>
                </c:pt>
                <c:pt idx="2">
                  <c:v>79.800000000000011</c:v>
                </c:pt>
                <c:pt idx="3">
                  <c:v>86.2</c:v>
                </c:pt>
                <c:pt idx="4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EF-46F9-9449-8CCB66017466}"/>
            </c:ext>
          </c:extLst>
        </c:ser>
        <c:ser>
          <c:idx val="3"/>
          <c:order val="3"/>
          <c:tx>
            <c:strRef>
              <c:f>v02_graphs!$M$195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v02_graphs!$M$196:$M$200</c:f>
              <c:numCache>
                <c:formatCode>General</c:formatCode>
                <c:ptCount val="5"/>
                <c:pt idx="0">
                  <c:v>70.5</c:v>
                </c:pt>
                <c:pt idx="1">
                  <c:v>76.2</c:v>
                </c:pt>
                <c:pt idx="2">
                  <c:v>86.6</c:v>
                </c:pt>
                <c:pt idx="3">
                  <c:v>88.5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3EF-46F9-9449-8CCB66017466}"/>
            </c:ext>
          </c:extLst>
        </c:ser>
        <c:ser>
          <c:idx val="4"/>
          <c:order val="4"/>
          <c:tx>
            <c:strRef>
              <c:f>v02_graphs!$N$195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v02_graphs!$N$196:$N$200</c:f>
              <c:numCache>
                <c:formatCode>General</c:formatCode>
                <c:ptCount val="5"/>
                <c:pt idx="0">
                  <c:v>73.599999999999994</c:v>
                </c:pt>
                <c:pt idx="1">
                  <c:v>79.3</c:v>
                </c:pt>
                <c:pt idx="2">
                  <c:v>88.2</c:v>
                </c:pt>
                <c:pt idx="3">
                  <c:v>89.4</c:v>
                </c:pt>
                <c:pt idx="4">
                  <c:v>81.599999999999994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3EF-46F9-9449-8CCB66017466}"/>
            </c:ext>
          </c:extLst>
        </c:ser>
        <c:ser>
          <c:idx val="5"/>
          <c:order val="5"/>
          <c:tx>
            <c:strRef>
              <c:f>v02_graphs!$O$195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v02_graphs!$O$196:$O$200</c:f>
              <c:numCache>
                <c:formatCode>General</c:formatCode>
                <c:ptCount val="5"/>
                <c:pt idx="0">
                  <c:v>74.099999999999994</c:v>
                </c:pt>
                <c:pt idx="1">
                  <c:v>79.2</c:v>
                </c:pt>
                <c:pt idx="2">
                  <c:v>88.3</c:v>
                </c:pt>
                <c:pt idx="3">
                  <c:v>89.4</c:v>
                </c:pt>
                <c:pt idx="4">
                  <c:v>81.699999999999989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3EF-46F9-9449-8CCB66017466}"/>
            </c:ext>
          </c:extLst>
        </c:ser>
        <c:ser>
          <c:idx val="6"/>
          <c:order val="6"/>
          <c:tx>
            <c:strRef>
              <c:f>v02_graphs!$P$195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v02_graphs!$P$196:$P$200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80.400000000000006</c:v>
                </c:pt>
                <c:pt idx="2">
                  <c:v>88.5</c:v>
                </c:pt>
                <c:pt idx="3">
                  <c:v>89.7</c:v>
                </c:pt>
                <c:pt idx="4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3EF-46F9-9449-8CCB6601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570639"/>
        <c:axId val="1211441247"/>
      </c:barChart>
      <c:lineChart>
        <c:grouping val="standard"/>
        <c:varyColors val="0"/>
        <c:ser>
          <c:idx val="7"/>
          <c:order val="7"/>
          <c:tx>
            <c:strRef>
              <c:f>v02_graphs!$Q$195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v02_graphs!$Q$196:$Q$200</c:f>
              <c:numCache>
                <c:formatCode>General</c:formatCode>
                <c:ptCount val="5"/>
                <c:pt idx="2">
                  <c:v>70.199999999999989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3EF-46F9-9449-8CCB66017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70639"/>
        <c:axId val="1211441247"/>
      </c:lineChart>
      <c:catAx>
        <c:axId val="14155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1247"/>
        <c:crosses val="autoZero"/>
        <c:auto val="1"/>
        <c:lblAlgn val="ctr"/>
        <c:lblOffset val="100"/>
        <c:noMultiLvlLbl val="0"/>
      </c:catAx>
      <c:valAx>
        <c:axId val="1211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CPU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innstructions retired</a:t>
            </a:r>
            <a:br>
              <a:rPr lang="en-US"/>
            </a:br>
            <a:r>
              <a:rPr lang="en-US"/>
              <a:t>by core by frequency</a:t>
            </a:r>
          </a:p>
        </c:rich>
      </c:tx>
      <c:layout>
        <c:manualLayout>
          <c:xMode val="edge"/>
          <c:yMode val="edge"/>
          <c:x val="0.41111861643327308"/>
          <c:y val="2.0356237359497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84755519230737"/>
          <c:y val="0.25083333333333335"/>
          <c:w val="0.80322241024402496"/>
          <c:h val="0.51639617964421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v02_graphs!$J$217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3E7F9D-EF79-420B-B7F2-E7E71B379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BACF45-64D7-4FDD-8C8B-A5545F0CF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72672E6-F3F2-45DC-BF74-2D47F53CE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964146-F351-4A36-9DF4-36FC60C17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30D7DB-FE44-47DD-B0D5-FCEADA1A1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v02_graphs!$J$218:$J$222</c:f>
              <c:numCache>
                <c:formatCode>General</c:formatCode>
                <c:ptCount val="5"/>
                <c:pt idx="0">
                  <c:v>160817238000000</c:v>
                </c:pt>
                <c:pt idx="1">
                  <c:v>164460928500000</c:v>
                </c:pt>
                <c:pt idx="2">
                  <c:v>173656656000000</c:v>
                </c:pt>
                <c:pt idx="3">
                  <c:v>179590176000000</c:v>
                </c:pt>
                <c:pt idx="4">
                  <c:v>199364490000000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v02_graphs!$J$226:$J$230</c15:f>
                <c15:dlblRangeCache>
                  <c:ptCount val="5"/>
                  <c:pt idx="0">
                    <c:v>0</c:v>
                  </c:pt>
                  <c:pt idx="1">
                    <c:v>2</c:v>
                  </c:pt>
                  <c:pt idx="2">
                    <c:v>8</c:v>
                  </c:pt>
                  <c:pt idx="3">
                    <c:v>12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621-499B-B4EB-6B44783CF564}"/>
            </c:ext>
          </c:extLst>
        </c:ser>
        <c:ser>
          <c:idx val="1"/>
          <c:order val="1"/>
          <c:tx>
            <c:strRef>
              <c:f>v02_graphs!$K$217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D0460BE-94BD-493D-92E5-2594A6DFD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A7E8FA-917A-4451-85AB-32D9850847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AE3D21-D15A-4732-8791-DB2C94A6D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9392E17-0C21-4450-A87A-F958AA259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531C1F-B0A2-40A6-B816-F5051BE22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v02_graphs!$K$218:$K$222</c:f>
              <c:numCache>
                <c:formatCode>General</c:formatCode>
                <c:ptCount val="5"/>
                <c:pt idx="0">
                  <c:v>161413884000000</c:v>
                </c:pt>
                <c:pt idx="1">
                  <c:v>166231845000000</c:v>
                </c:pt>
                <c:pt idx="2">
                  <c:v>175848205500000</c:v>
                </c:pt>
                <c:pt idx="3">
                  <c:v>182708190000000</c:v>
                </c:pt>
                <c:pt idx="4">
                  <c:v>204345855000000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v02_graphs!$K$226:$K$230</c15:f>
                <c15:dlblRangeCache>
                  <c:ptCount val="5"/>
                  <c:pt idx="0">
                    <c:v>0</c:v>
                  </c:pt>
                  <c:pt idx="1">
                    <c:v>3</c:v>
                  </c:pt>
                  <c:pt idx="2">
                    <c:v>9</c:v>
                  </c:pt>
                  <c:pt idx="3">
                    <c:v>14</c:v>
                  </c:pt>
                  <c:pt idx="4">
                    <c:v>27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621-499B-B4EB-6B44783CF564}"/>
            </c:ext>
          </c:extLst>
        </c:ser>
        <c:ser>
          <c:idx val="2"/>
          <c:order val="2"/>
          <c:tx>
            <c:strRef>
              <c:f>v02_graphs!$L$217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53CDA4-E180-413B-9C19-FEB5DE90B0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3F851C-5B34-4AE0-8FAE-FFF4E53C03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22F00E-0EC7-42F9-A256-4D2B87341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BA2952-8A0E-48F0-A9F8-90A051799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8BE083-632F-4694-9414-5A4CEE1855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v02_graphs!$L$218:$L$222</c:f>
              <c:numCache>
                <c:formatCode>General</c:formatCode>
                <c:ptCount val="5"/>
                <c:pt idx="0">
                  <c:v>162997515000000</c:v>
                </c:pt>
                <c:pt idx="1">
                  <c:v>168869353500000</c:v>
                </c:pt>
                <c:pt idx="2">
                  <c:v>179694828000000</c:v>
                </c:pt>
                <c:pt idx="3">
                  <c:v>188563747500000</c:v>
                </c:pt>
                <c:pt idx="4">
                  <c:v>211455900000000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v02_graphs!$L$226:$L$230</c15:f>
                <c15:dlblRangeCache>
                  <c:ptCount val="5"/>
                  <c:pt idx="0">
                    <c:v>1</c:v>
                  </c:pt>
                  <c:pt idx="1">
                    <c:v>5</c:v>
                  </c:pt>
                  <c:pt idx="2">
                    <c:v>12</c:v>
                  </c:pt>
                  <c:pt idx="3">
                    <c:v>17</c:v>
                  </c:pt>
                  <c:pt idx="4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621-499B-B4EB-6B44783CF564}"/>
            </c:ext>
          </c:extLst>
        </c:ser>
        <c:ser>
          <c:idx val="3"/>
          <c:order val="3"/>
          <c:tx>
            <c:strRef>
              <c:f>v02_graphs!$M$217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5DC08B-A8CC-4247-8D4D-29E91E2C8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6A4646-5FFA-4407-BDDF-93E0AA0E1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4876C7-1879-4B19-A653-D8E92911D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00B874-230C-4101-97F1-432319514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B25968-3D80-406B-B0CA-3BBB238A3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v02_graphs!$M$218:$M$222</c:f>
              <c:numCache>
                <c:formatCode>General</c:formatCode>
                <c:ptCount val="5"/>
                <c:pt idx="0">
                  <c:v>164293056000000</c:v>
                </c:pt>
                <c:pt idx="1">
                  <c:v>171493200000000</c:v>
                </c:pt>
                <c:pt idx="2">
                  <c:v>182638314000000</c:v>
                </c:pt>
                <c:pt idx="3">
                  <c:v>193452813000000</c:v>
                </c:pt>
                <c:pt idx="4">
                  <c:v>214413169500000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v02_graphs!$M$226:$M$230</c15:f>
                <c15:dlblRangeCache>
                  <c:ptCount val="5"/>
                  <c:pt idx="0">
                    <c:v>2</c:v>
                  </c:pt>
                  <c:pt idx="1">
                    <c:v>7</c:v>
                  </c:pt>
                  <c:pt idx="2">
                    <c:v>14</c:v>
                  </c:pt>
                  <c:pt idx="3">
                    <c:v>20</c:v>
                  </c:pt>
                  <c:pt idx="4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B621-499B-B4EB-6B44783CF564}"/>
            </c:ext>
          </c:extLst>
        </c:ser>
        <c:ser>
          <c:idx val="4"/>
          <c:order val="4"/>
          <c:tx>
            <c:strRef>
              <c:f>v02_graphs!$N$217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BA5CEE-52D6-4AD7-B581-61AAA02555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AD6F4E-27B0-4B47-899A-42B3441962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C61898-C19B-43A6-845D-31AE5EF75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0AC0A35-8185-457E-BE07-668FCB96B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A31DA2-C029-49F7-AAEC-18B6C41EE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v02_graphs!$N$218:$N$222</c:f>
              <c:numCache>
                <c:formatCode>General</c:formatCode>
                <c:ptCount val="5"/>
                <c:pt idx="0">
                  <c:v>165609657000000</c:v>
                </c:pt>
                <c:pt idx="1">
                  <c:v>173776630500000</c:v>
                </c:pt>
                <c:pt idx="2">
                  <c:v>186404908500000</c:v>
                </c:pt>
                <c:pt idx="3">
                  <c:v>200701260000000</c:v>
                </c:pt>
                <c:pt idx="4">
                  <c:v>224138596500000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v02_graphs!$N$226:$N$230</c15:f>
                <c15:dlblRangeCache>
                  <c:ptCount val="5"/>
                  <c:pt idx="0">
                    <c:v>3</c:v>
                  </c:pt>
                  <c:pt idx="1">
                    <c:v>8</c:v>
                  </c:pt>
                  <c:pt idx="2">
                    <c:v>16</c:v>
                  </c:pt>
                  <c:pt idx="3">
                    <c:v>25</c:v>
                  </c:pt>
                  <c:pt idx="4">
                    <c:v>39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621-499B-B4EB-6B44783CF564}"/>
            </c:ext>
          </c:extLst>
        </c:ser>
        <c:ser>
          <c:idx val="5"/>
          <c:order val="5"/>
          <c:tx>
            <c:strRef>
              <c:f>v02_graphs!$O$217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C8EF5C-CF24-4DB7-ABE7-C11163B18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3E8E98-F3EB-4D62-8590-10ADEB1B40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8F12B4-BA09-4458-9BB2-1B01442F4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845552-D3C9-4512-820F-E68627E67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24D72E-463A-4E23-85C1-3B492DC42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v02_graphs!$O$218:$O$222</c:f>
              <c:numCache>
                <c:formatCode>General</c:formatCode>
                <c:ptCount val="5"/>
                <c:pt idx="0">
                  <c:v>166135104000000</c:v>
                </c:pt>
                <c:pt idx="1">
                  <c:v>176729229000000</c:v>
                </c:pt>
                <c:pt idx="2">
                  <c:v>188818992000000</c:v>
                </c:pt>
                <c:pt idx="3">
                  <c:v>199923660000000</c:v>
                </c:pt>
                <c:pt idx="4">
                  <c:v>229315482000000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v02_graphs!$O$226:$O$230</c15:f>
                <c15:dlblRangeCache>
                  <c:ptCount val="5"/>
                  <c:pt idx="0">
                    <c:v>3</c:v>
                  </c:pt>
                  <c:pt idx="1">
                    <c:v>10</c:v>
                  </c:pt>
                  <c:pt idx="2">
                    <c:v>17</c:v>
                  </c:pt>
                  <c:pt idx="3">
                    <c:v>24</c:v>
                  </c:pt>
                  <c:pt idx="4">
                    <c:v>43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621-499B-B4EB-6B44783CF564}"/>
            </c:ext>
          </c:extLst>
        </c:ser>
        <c:ser>
          <c:idx val="6"/>
          <c:order val="6"/>
          <c:tx>
            <c:strRef>
              <c:f>v02_graphs!$P$217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F4977C-A0FB-492E-9697-672D335E16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621-499B-B4EB-6B44783CF5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BE3233-3379-423A-ABDA-BDF784094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621-499B-B4EB-6B44783CF5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644218-32D0-443A-A51B-1AEE7021B0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621-499B-B4EB-6B44783CF5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CEC838-B699-4D47-A24A-C6F75FD46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621-499B-B4EB-6B44783CF5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F58E58-EE24-46E3-AAFE-98258B442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621-499B-B4EB-6B44783CF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v02_graphs!$P$218:$P$222</c:f>
              <c:numCache>
                <c:formatCode>General</c:formatCode>
                <c:ptCount val="5"/>
                <c:pt idx="0">
                  <c:v>183021201000000</c:v>
                </c:pt>
                <c:pt idx="1">
                  <c:v>190207764000000</c:v>
                </c:pt>
                <c:pt idx="2">
                  <c:v>205095780000000</c:v>
                </c:pt>
                <c:pt idx="3">
                  <c:v>213307101000000</c:v>
                </c:pt>
                <c:pt idx="4">
                  <c:v>228886614000000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v02_graphs!$P$226:$P$230</c15:f>
                <c15:dlblRangeCache>
                  <c:ptCount val="5"/>
                  <c:pt idx="0">
                    <c:v>14</c:v>
                  </c:pt>
                  <c:pt idx="1">
                    <c:v>18</c:v>
                  </c:pt>
                  <c:pt idx="2">
                    <c:v>28</c:v>
                  </c:pt>
                  <c:pt idx="3">
                    <c:v>33</c:v>
                  </c:pt>
                  <c:pt idx="4">
                    <c:v>42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621-499B-B4EB-6B44783C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570639"/>
        <c:axId val="1211441247"/>
      </c:barChart>
      <c:lineChart>
        <c:grouping val="standard"/>
        <c:varyColors val="0"/>
        <c:ser>
          <c:idx val="7"/>
          <c:order val="7"/>
          <c:tx>
            <c:strRef>
              <c:f>v02_graphs!$Q$217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v02_graphs!$Q$218:$Q$222</c:f>
              <c:numCache>
                <c:formatCode>General</c:formatCode>
                <c:ptCount val="5"/>
                <c:pt idx="2">
                  <c:v>202614500000000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21-499B-B4EB-6B44783C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70639"/>
        <c:axId val="1211441247"/>
      </c:lineChart>
      <c:catAx>
        <c:axId val="14155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1247"/>
        <c:crosses val="autoZero"/>
        <c:auto val="1"/>
        <c:lblAlgn val="ctr"/>
        <c:lblOffset val="100"/>
        <c:noMultiLvlLbl val="0"/>
      </c:catAx>
      <c:valAx>
        <c:axId val="1211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instructions retired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WRFV3_2933MHz,WRFV3_2666MHz</a:t>
            </a:r>
            <a:r>
              <a:rPr lang="en-US" baseline="0"/>
              <a:t> vs CPU Frequency(8280)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summary_l0!$B$3</c:f>
              <c:strCache>
                <c:ptCount val="1"/>
                <c:pt idx="0">
                  <c:v>App_Performance_2666MHz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D0D2DC0-1D72-4DB0-A574-6DD8FBF72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4B-499A-9EF9-F8CDB9EF70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042EAB-A0CB-48AD-B199-19E6DD03C8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4B-499A-9EF9-F8CDB9EF70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ECA533A-DBB5-4B85-B520-1A79ADD118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84B-499A-9EF9-F8CDB9EF70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1B807F-D0D0-487D-B515-93946D6A4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4B-499A-9EF9-F8CDB9EF70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C66A7C-75A9-46C2-9CF5-CE11FCE37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4B-499A-9EF9-F8CDB9EF70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47482B-7ADF-47AD-8D08-A10A0A028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4B-499A-9EF9-F8CDB9EF70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331FDF4-BD23-4634-955B-F35A10211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4B-499A-9EF9-F8CDB9EF70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909B44-110E-42BF-9FDE-20CABA494D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4B-499A-9EF9-F8CDB9EF70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159E07-9783-4DDC-8896-A74F7C35E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4B-499A-9EF9-F8CDB9EF70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74B3229-76F7-47A6-814F-354B89EF96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84B-499A-9EF9-F8CDB9EF7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summary_l0!$B$4:$B$13</c:f>
              <c:numCache>
                <c:formatCode>General</c:formatCode>
                <c:ptCount val="10"/>
                <c:pt idx="0">
                  <c:v>26.059366670335994</c:v>
                </c:pt>
                <c:pt idx="1">
                  <c:v>27.898189463300209</c:v>
                </c:pt>
                <c:pt idx="2">
                  <c:v>29.529849362332435</c:v>
                </c:pt>
                <c:pt idx="3">
                  <c:v>30.749702342881324</c:v>
                </c:pt>
                <c:pt idx="4">
                  <c:v>31.75033568042398</c:v>
                </c:pt>
                <c:pt idx="5">
                  <c:v>32.560212787502614</c:v>
                </c:pt>
                <c:pt idx="6">
                  <c:v>33.171082511740906</c:v>
                </c:pt>
                <c:pt idx="7">
                  <c:v>33.757336735172686</c:v>
                </c:pt>
                <c:pt idx="8">
                  <c:v>33.807060401722531</c:v>
                </c:pt>
                <c:pt idx="9">
                  <c:v>33.679638604005923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summary_l1_2666!$BU$4:$BU$13</c15:f>
                <c15:dlblRangeCache>
                  <c:ptCount val="10"/>
                  <c:pt idx="0">
                    <c:v>3.84</c:v>
                  </c:pt>
                  <c:pt idx="1">
                    <c:v>3.58</c:v>
                  </c:pt>
                  <c:pt idx="2">
                    <c:v>3.39</c:v>
                  </c:pt>
                  <c:pt idx="3">
                    <c:v>3.25</c:v>
                  </c:pt>
                  <c:pt idx="4">
                    <c:v>3.15</c:v>
                  </c:pt>
                  <c:pt idx="5">
                    <c:v>3.07</c:v>
                  </c:pt>
                  <c:pt idx="6">
                    <c:v>3.01</c:v>
                  </c:pt>
                  <c:pt idx="7">
                    <c:v>2.96</c:v>
                  </c:pt>
                  <c:pt idx="8">
                    <c:v>2.96</c:v>
                  </c:pt>
                  <c:pt idx="9">
                    <c:v>2.97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4B-499A-9EF9-F8CDB9EF70AF}"/>
            </c:ext>
          </c:extLst>
        </c:ser>
        <c:ser>
          <c:idx val="2"/>
          <c:order val="2"/>
          <c:tx>
            <c:strRef>
              <c:f>summary_l0!$C$3</c:f>
              <c:strCache>
                <c:ptCount val="1"/>
                <c:pt idx="0">
                  <c:v>App_Performance_2933MHz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F8B2A4-A6CB-44BE-B593-BBEF2534EE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84B-499A-9EF9-F8CDB9EF70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842CFF-969C-43BD-8BAD-A125DF24F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84B-499A-9EF9-F8CDB9EF70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586BE0-D8F7-47BF-B4F0-7FB2D54F2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84B-499A-9EF9-F8CDB9EF70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1BF1D6-D586-4BC2-978B-EBADF7F9E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84B-499A-9EF9-F8CDB9EF70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328C55-12D1-475B-B8FB-E891155B6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84B-499A-9EF9-F8CDB9EF70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1F96CF-B0F2-4928-BAC9-17AAD7A46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84B-499A-9EF9-F8CDB9EF70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514506-9F9E-4A7C-8AD9-B4C78A3FE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84B-499A-9EF9-F8CDB9EF70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028532-5FBB-4EFF-96AF-AC492F18D6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84B-499A-9EF9-F8CDB9EF70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E33C86-C11D-420B-BDC0-FC6722D3A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84B-499A-9EF9-F8CDB9EF70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EF0AD6-0A64-45AB-A3B1-33AD03975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84B-499A-9EF9-F8CDB9EF7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summary_l0!$C$4:$C$13</c:f>
              <c:numCache>
                <c:formatCode>General</c:formatCode>
                <c:ptCount val="10"/>
                <c:pt idx="0">
                  <c:v>26.526599149398074</c:v>
                </c:pt>
                <c:pt idx="1">
                  <c:v>28.853900008540752</c:v>
                </c:pt>
                <c:pt idx="2">
                  <c:v>30.606835608237404</c:v>
                </c:pt>
                <c:pt idx="3">
                  <c:v>31.99529029326883</c:v>
                </c:pt>
                <c:pt idx="4">
                  <c:v>33.105775269389973</c:v>
                </c:pt>
                <c:pt idx="5">
                  <c:v>33.961819443345405</c:v>
                </c:pt>
                <c:pt idx="6">
                  <c:v>34.723174698194846</c:v>
                </c:pt>
                <c:pt idx="7">
                  <c:v>35.422317264235261</c:v>
                </c:pt>
                <c:pt idx="8">
                  <c:v>35.346505326364891</c:v>
                </c:pt>
                <c:pt idx="9">
                  <c:v>35.433852084927857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summary_l1_2933!$BU$4:$BU$13</c15:f>
                <c15:dlblRangeCache>
                  <c:ptCount val="10"/>
                  <c:pt idx="0">
                    <c:v>3.77</c:v>
                  </c:pt>
                  <c:pt idx="1">
                    <c:v>3.47</c:v>
                  </c:pt>
                  <c:pt idx="2">
                    <c:v>3.27</c:v>
                  </c:pt>
                  <c:pt idx="3">
                    <c:v>3.13</c:v>
                  </c:pt>
                  <c:pt idx="4">
                    <c:v>3.02</c:v>
                  </c:pt>
                  <c:pt idx="5">
                    <c:v>2.94</c:v>
                  </c:pt>
                  <c:pt idx="6">
                    <c:v>2.88</c:v>
                  </c:pt>
                  <c:pt idx="7">
                    <c:v>2.82</c:v>
                  </c:pt>
                  <c:pt idx="8">
                    <c:v>2.83</c:v>
                  </c:pt>
                  <c:pt idx="9">
                    <c:v>2.82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84B-499A-9EF9-F8CDB9EF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87484079"/>
        <c:axId val="19390873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summary_l0!$A$3</c15:sqref>
                        </c15:formulaRef>
                      </c:ext>
                    </c:extLst>
                    <c:strCache>
                      <c:ptCount val="1"/>
                      <c:pt idx="0">
                        <c:v>Frequency(MHz)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84B-499A-9EF9-F8CDB9EF70A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summary_l0!$D$3</c:f>
              <c:strCache>
                <c:ptCount val="1"/>
                <c:pt idx="0">
                  <c:v>difference(%)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724EF8-30D4-425B-ADB7-77B1F41656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84B-499A-9EF9-F8CDB9EF70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11E669-22C1-4A2E-9DE0-8DD33BD10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84B-499A-9EF9-F8CDB9EF70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8024DD-52C6-4EC3-8C88-DA81CC7DBF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84B-499A-9EF9-F8CDB9EF70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DFB81F-5EB8-4F8E-9BBA-D630471DE0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84B-499A-9EF9-F8CDB9EF70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5F2C70-1894-49EA-A617-5A9DDE103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84B-499A-9EF9-F8CDB9EF70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4D9D93-B6D0-4FFA-8347-5A9147F715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84B-499A-9EF9-F8CDB9EF70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1B032E-787F-4C0E-809B-5F6ECC031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84B-499A-9EF9-F8CDB9EF70AF}"/>
                </c:ext>
              </c:extLst>
            </c:dLbl>
            <c:dLbl>
              <c:idx val="7"/>
              <c:layout>
                <c:manualLayout>
                  <c:x val="-1.305864856310644E-16"/>
                  <c:y val="-1.3888888888888931E-2"/>
                </c:manualLayout>
              </c:layout>
              <c:tx>
                <c:rich>
                  <a:bodyPr/>
                  <a:lstStyle/>
                  <a:p>
                    <a:fld id="{4795F9C0-1585-45F6-9949-8B38F5B8C5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4B-499A-9EF9-F8CDB9EF70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797E76-7E7A-4BEF-8B7A-624AA7AFCA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84B-499A-9EF9-F8CDB9EF70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A571BA-5D45-4771-9812-62A6CB71D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84B-499A-9EF9-F8CDB9EF70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9144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summary_l0!$D$4:$D$13</c:f>
              <c:numCache>
                <c:formatCode>0</c:formatCode>
                <c:ptCount val="10"/>
                <c:pt idx="0">
                  <c:v>31.292982909867035</c:v>
                </c:pt>
                <c:pt idx="1">
                  <c:v>33.37604473592048</c:v>
                </c:pt>
                <c:pt idx="2">
                  <c:v>35.068342485284916</c:v>
                </c:pt>
                <c:pt idx="3">
                  <c:v>36.372496318075079</c:v>
                </c:pt>
                <c:pt idx="4">
                  <c:v>37.428055474906976</c:v>
                </c:pt>
                <c:pt idx="5">
                  <c:v>38.261016115424013</c:v>
                </c:pt>
                <c:pt idx="6">
                  <c:v>38.947128604967872</c:v>
                </c:pt>
                <c:pt idx="7">
                  <c:v>39.589826999703973</c:v>
                </c:pt>
                <c:pt idx="8">
                  <c:v>39.576782864043707</c:v>
                </c:pt>
                <c:pt idx="9">
                  <c:v>39.55674534446689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summary_l0!$E$4:$E$13</c15:f>
                <c15:dlblRangeCache>
                  <c:ptCount val="10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84B-499A-9EF9-F8CDB9EF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84079"/>
        <c:axId val="1939087343"/>
      </c:lineChart>
      <c:catAx>
        <c:axId val="188748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87343"/>
        <c:crosses val="autoZero"/>
        <c:auto val="1"/>
        <c:lblAlgn val="ctr"/>
        <c:lblOffset val="100"/>
        <c:noMultiLvlLbl val="0"/>
      </c:catAx>
      <c:valAx>
        <c:axId val="1939087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8748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Application Performance, Memory Bandwidth, CPI, Memory Latency Cycles, FLOPs  variation wrt. CPU Frequency 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27980145033509E-2"/>
          <c:y val="0.16041659028733676"/>
          <c:w val="0.91041233356837759"/>
          <c:h val="0.4769739720034995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summary_l0!$F$3</c:f>
              <c:strCache>
                <c:ptCount val="1"/>
                <c:pt idx="0">
                  <c:v>Performance increase_2666(%)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89635651208745E-17"/>
                  <c:y val="-5.002404244559696E-2"/>
                </c:manualLayout>
              </c:layout>
              <c:tx>
                <c:rich>
                  <a:bodyPr/>
                  <a:lstStyle/>
                  <a:p>
                    <a:fld id="{17F578D3-EDF6-4A44-8C7A-0B2E9AC2D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D9-475D-A1B3-792C79D26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7B191F-A631-4170-BF50-CCCFB20EB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ED9-475D-A1B3-792C79D26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5F7FFF-6F53-4FB6-B9BC-A368321C5C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ED9-475D-A1B3-792C79D26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AC35F6-1301-454C-8993-61A3100833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ED9-475D-A1B3-792C79D26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EFD167-1AA0-43C6-9978-D1CD361A7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ED9-475D-A1B3-792C79D26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2381895-F704-4C07-88D7-11516965E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ED9-475D-A1B3-792C79D26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29B50A-73EA-4861-A454-06088C717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ED9-475D-A1B3-792C79D26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50028E-6CCD-4C9D-B672-45721BD6F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ED9-475D-A1B3-792C79D26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41D025-9F1F-4D13-A8D2-1B71E4C91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ED9-475D-A1B3-792C79D26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39B5E8-EBBA-438C-8F1B-3D96C7340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ED9-475D-A1B3-792C79D26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summary_l0!$F$4:$F$13</c:f>
              <c:numCache>
                <c:formatCode>0</c:formatCode>
                <c:ptCount val="10"/>
                <c:pt idx="0">
                  <c:v>0</c:v>
                </c:pt>
                <c:pt idx="1">
                  <c:v>7.0562835092128129</c:v>
                </c:pt>
                <c:pt idx="2">
                  <c:v>13.317601827779546</c:v>
                </c:pt>
                <c:pt idx="3">
                  <c:v>17.998655653763286</c:v>
                </c:pt>
                <c:pt idx="4">
                  <c:v>21.838477819056724</c:v>
                </c:pt>
                <c:pt idx="5">
                  <c:v>24.946293589577873</c:v>
                </c:pt>
                <c:pt idx="6">
                  <c:v>27.290440060849043</c:v>
                </c:pt>
                <c:pt idx="7">
                  <c:v>29.540127211147759</c:v>
                </c:pt>
                <c:pt idx="8">
                  <c:v>29.730936401481813</c:v>
                </c:pt>
                <c:pt idx="9">
                  <c:v>29.241969039655412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summary_l0!$F$4:$F$13</c15:f>
                <c15:dlblRangeCache>
                  <c:ptCount val="10"/>
                  <c:pt idx="0">
                    <c:v>0</c:v>
                  </c:pt>
                  <c:pt idx="1">
                    <c:v>7</c:v>
                  </c:pt>
                  <c:pt idx="2">
                    <c:v>13</c:v>
                  </c:pt>
                  <c:pt idx="3">
                    <c:v>18</c:v>
                  </c:pt>
                  <c:pt idx="4">
                    <c:v>22</c:v>
                  </c:pt>
                  <c:pt idx="5">
                    <c:v>25</c:v>
                  </c:pt>
                  <c:pt idx="6">
                    <c:v>27</c:v>
                  </c:pt>
                  <c:pt idx="7">
                    <c:v>30</c:v>
                  </c:pt>
                  <c:pt idx="8">
                    <c:v>30</c:v>
                  </c:pt>
                  <c:pt idx="9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ED9-475D-A1B3-792C79D26F3F}"/>
            </c:ext>
          </c:extLst>
        </c:ser>
        <c:ser>
          <c:idx val="2"/>
          <c:order val="2"/>
          <c:tx>
            <c:strRef>
              <c:f>summary_l0!$G$3</c:f>
              <c:strCache>
                <c:ptCount val="1"/>
                <c:pt idx="0">
                  <c:v>Performance increase_2993(%)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02404244559696E-2"/>
                </c:manualLayout>
              </c:layout>
              <c:tx>
                <c:rich>
                  <a:bodyPr/>
                  <a:lstStyle/>
                  <a:p>
                    <a:fld id="{7A8E1FD9-F0DC-4AFC-BCF4-0246D0ACD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ED9-475D-A1B3-792C79D26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3A21A5-C07F-4095-BC44-99099FE594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ED9-475D-A1B3-792C79D26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BD9DAF-83B6-49D3-810C-900CBA6A8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ED9-475D-A1B3-792C79D26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3455AB-936E-4499-86CA-DE699DD40E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ED9-475D-A1B3-792C79D26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75678F-A638-4BB5-BE6E-26CDF1A16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ED9-475D-A1B3-792C79D26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D1EF68-AA74-446F-9B96-5702D9D14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ED9-475D-A1B3-792C79D26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425E4E-CA89-4629-B688-F08AAFB2D9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ED9-475D-A1B3-792C79D26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764F5A2-299B-4EE5-8E72-7B3E88B8B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ED9-475D-A1B3-792C79D26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6E2B8B8-85B9-4430-87F2-C62C079DF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ED9-475D-A1B3-792C79D26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33608A7-F4E4-454D-A934-7B9786904E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ED9-475D-A1B3-792C79D26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9144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summary_l0!$G$4:$G$13</c:f>
              <c:numCache>
                <c:formatCode>0</c:formatCode>
                <c:ptCount val="10"/>
                <c:pt idx="0">
                  <c:v>0</c:v>
                </c:pt>
                <c:pt idx="1">
                  <c:v>8.773461106096935</c:v>
                </c:pt>
                <c:pt idx="2">
                  <c:v>15.381679482768963</c:v>
                </c:pt>
                <c:pt idx="3">
                  <c:v>20.615877342855129</c:v>
                </c:pt>
                <c:pt idx="4">
                  <c:v>24.802184716321584</c:v>
                </c:pt>
                <c:pt idx="5">
                  <c:v>28.029300899342946</c:v>
                </c:pt>
                <c:pt idx="6">
                  <c:v>30.899458700429626</c:v>
                </c:pt>
                <c:pt idx="7">
                  <c:v>33.535087045031339</c:v>
                </c:pt>
                <c:pt idx="8">
                  <c:v>33.249291125835676</c:v>
                </c:pt>
                <c:pt idx="9">
                  <c:v>33.578571023613122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summary_l0!$G$4:$G$13</c15:f>
                <c15:dlblRangeCache>
                  <c:ptCount val="10"/>
                  <c:pt idx="0">
                    <c:v>0</c:v>
                  </c:pt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25</c:v>
                  </c:pt>
                  <c:pt idx="5">
                    <c:v>28</c:v>
                  </c:pt>
                  <c:pt idx="6">
                    <c:v>31</c:v>
                  </c:pt>
                  <c:pt idx="7">
                    <c:v>34</c:v>
                  </c:pt>
                  <c:pt idx="8">
                    <c:v>33</c:v>
                  </c:pt>
                  <c:pt idx="9">
                    <c:v>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3ED9-475D-A1B3-792C79D26F3F}"/>
            </c:ext>
          </c:extLst>
        </c:ser>
        <c:ser>
          <c:idx val="4"/>
          <c:order val="4"/>
          <c:tx>
            <c:strRef>
              <c:f>summary_l0!$I$3</c:f>
              <c:strCache>
                <c:ptCount val="1"/>
                <c:pt idx="0">
                  <c:v>CPI(%)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656071831010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D9-475D-A1B3-792C79D26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summary_l0!$I$4:$I$13</c:f>
              <c:numCache>
                <c:formatCode>0</c:formatCode>
                <c:ptCount val="10"/>
                <c:pt idx="0">
                  <c:v>0</c:v>
                </c:pt>
                <c:pt idx="2">
                  <c:v>16.866028708133985</c:v>
                </c:pt>
                <c:pt idx="4">
                  <c:v>37.440191387559807</c:v>
                </c:pt>
                <c:pt idx="6">
                  <c:v>56.578947368421062</c:v>
                </c:pt>
                <c:pt idx="7">
                  <c:v>64.234449760765557</c:v>
                </c:pt>
                <c:pt idx="8">
                  <c:v>59.68899521531101</c:v>
                </c:pt>
                <c:pt idx="9">
                  <c:v>50.119617224880386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D9-475D-A1B3-792C79D26F3F}"/>
            </c:ext>
          </c:extLst>
        </c:ser>
        <c:ser>
          <c:idx val="5"/>
          <c:order val="5"/>
          <c:tx>
            <c:strRef>
              <c:f>summary_l0!$J$3</c:f>
              <c:strCache>
                <c:ptCount val="1"/>
                <c:pt idx="0">
                  <c:v>Frequency increase(%)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summary_l0!$J$4:$J$13</c:f>
              <c:numCache>
                <c:formatCode>0.000</c:formatCode>
                <c:ptCount val="10"/>
                <c:pt idx="0">
                  <c:v>0</c:v>
                </c:pt>
                <c:pt idx="1">
                  <c:v>19.999999999999996</c:v>
                </c:pt>
                <c:pt idx="2">
                  <c:v>39.999999999999993</c:v>
                </c:pt>
                <c:pt idx="3">
                  <c:v>60.000000000000007</c:v>
                </c:pt>
                <c:pt idx="4">
                  <c:v>80</c:v>
                </c:pt>
                <c:pt idx="5">
                  <c:v>100</c:v>
                </c:pt>
                <c:pt idx="6">
                  <c:v>120.00000000000001</c:v>
                </c:pt>
                <c:pt idx="7">
                  <c:v>160</c:v>
                </c:pt>
                <c:pt idx="8">
                  <c:v>170.00000000000003</c:v>
                </c:pt>
                <c:pt idx="9">
                  <c:v>170.1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ED9-475D-A1B3-792C79D26F3F}"/>
            </c:ext>
          </c:extLst>
        </c:ser>
        <c:ser>
          <c:idx val="9"/>
          <c:order val="9"/>
          <c:tx>
            <c:strRef>
              <c:f>summary_l0!$O$3</c:f>
              <c:strCache>
                <c:ptCount val="1"/>
                <c:pt idx="0">
                  <c:v>Memory Latency cycles increase_2666(%)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val>
            <c:numRef>
              <c:f>summary_l0!$O$4:$O$13</c:f>
              <c:numCache>
                <c:formatCode>0</c:formatCode>
                <c:ptCount val="10"/>
                <c:pt idx="0">
                  <c:v>0</c:v>
                </c:pt>
                <c:pt idx="2">
                  <c:v>13.636363636363647</c:v>
                </c:pt>
                <c:pt idx="4">
                  <c:v>27.27272727272727</c:v>
                </c:pt>
                <c:pt idx="6">
                  <c:v>40.909090909090921</c:v>
                </c:pt>
                <c:pt idx="7">
                  <c:v>40.909090909090921</c:v>
                </c:pt>
                <c:pt idx="8">
                  <c:v>36.363636363636353</c:v>
                </c:pt>
                <c:pt idx="9">
                  <c:v>31.818181818181813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ED9-475D-A1B3-792C79D26F3F}"/>
            </c:ext>
          </c:extLst>
        </c:ser>
        <c:ser>
          <c:idx val="10"/>
          <c:order val="10"/>
          <c:tx>
            <c:strRef>
              <c:f>summary_l0!$P$3</c:f>
              <c:strCache>
                <c:ptCount val="1"/>
                <c:pt idx="0">
                  <c:v>Memory Latency cycles increase_2933(%)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summary_l0!$P$4:$P$13</c:f>
              <c:numCache>
                <c:formatCode>0</c:formatCode>
                <c:ptCount val="10"/>
                <c:pt idx="0">
                  <c:v>0</c:v>
                </c:pt>
                <c:pt idx="2">
                  <c:v>13.636363636363647</c:v>
                </c:pt>
                <c:pt idx="4">
                  <c:v>27.27272727272727</c:v>
                </c:pt>
                <c:pt idx="6">
                  <c:v>36.363636363636353</c:v>
                </c:pt>
                <c:pt idx="7">
                  <c:v>40.909090909090921</c:v>
                </c:pt>
                <c:pt idx="8">
                  <c:v>27.27272727272727</c:v>
                </c:pt>
                <c:pt idx="9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ED9-475D-A1B3-792C79D26F3F}"/>
            </c:ext>
          </c:extLst>
        </c:ser>
        <c:ser>
          <c:idx val="11"/>
          <c:order val="11"/>
          <c:tx>
            <c:strRef>
              <c:f>summary_l0!$Q$3</c:f>
              <c:strCache>
                <c:ptCount val="1"/>
                <c:pt idx="0">
                  <c:v>Memory Bandwidth increase_2666(%)</c:v>
                </c:pt>
              </c:strCache>
            </c:strRef>
          </c:tx>
          <c:spPr>
            <a:solidFill>
              <a:srgbClr val="EE26D1"/>
            </a:solidFill>
            <a:ln>
              <a:noFill/>
            </a:ln>
            <a:effectLst/>
          </c:spPr>
          <c:invertIfNegative val="0"/>
          <c:val>
            <c:numRef>
              <c:f>summary_l0!$Q$4:$Q$13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14.5319620450715</c:v>
                </c:pt>
                <c:pt idx="3">
                  <c:v>0</c:v>
                </c:pt>
                <c:pt idx="4">
                  <c:v>23.818590423871665</c:v>
                </c:pt>
                <c:pt idx="5">
                  <c:v>0</c:v>
                </c:pt>
                <c:pt idx="6">
                  <c:v>29.580498158436864</c:v>
                </c:pt>
                <c:pt idx="7">
                  <c:v>32.095480367064113</c:v>
                </c:pt>
                <c:pt idx="8">
                  <c:v>32.185997877520457</c:v>
                </c:pt>
                <c:pt idx="9">
                  <c:v>31.692053186840631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ED9-475D-A1B3-792C79D26F3F}"/>
            </c:ext>
          </c:extLst>
        </c:ser>
        <c:ser>
          <c:idx val="12"/>
          <c:order val="12"/>
          <c:tx>
            <c:strRef>
              <c:f>summary_l0!$R$3</c:f>
              <c:strCache>
                <c:ptCount val="1"/>
                <c:pt idx="0">
                  <c:v>Memory Bandwidth increase_2933(%)</c:v>
                </c:pt>
              </c:strCache>
            </c:strRef>
          </c:tx>
          <c:spPr>
            <a:solidFill>
              <a:srgbClr val="CC167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summary_l0!$R$4:$R$13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14.544049337150323</c:v>
                </c:pt>
                <c:pt idx="3">
                  <c:v>0</c:v>
                </c:pt>
                <c:pt idx="4">
                  <c:v>23.853124186717768</c:v>
                </c:pt>
                <c:pt idx="5">
                  <c:v>0</c:v>
                </c:pt>
                <c:pt idx="6">
                  <c:v>29.574687896783146</c:v>
                </c:pt>
                <c:pt idx="7">
                  <c:v>32.266307048051665</c:v>
                </c:pt>
                <c:pt idx="8">
                  <c:v>32.174036482362148</c:v>
                </c:pt>
                <c:pt idx="9">
                  <c:v>32.580184698858837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ED9-475D-A1B3-792C79D2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316639"/>
        <c:axId val="1881702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summary_l0!$A$3</c15:sqref>
                        </c15:formulaRef>
                      </c:ext>
                    </c:extLst>
                    <c:strCache>
                      <c:ptCount val="1"/>
                      <c:pt idx="0">
                        <c:v>Frequency(MHz)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3ED9-475D-A1B3-792C79D26F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summary_l0!$H$3</c15:sqref>
                        </c15:formulaRef>
                      </c:ext>
                    </c:extLst>
                    <c:strCache>
                      <c:ptCount val="1"/>
                      <c:pt idx="0">
                        <c:v>perf_diff(%)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summary_l0!$H$4:$H$13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0</c:v>
                      </c:pt>
                      <c:pt idx="1">
                        <c:v>1.7171775968841221</c:v>
                      </c:pt>
                      <c:pt idx="2">
                        <c:v>2.0640776549894166</c:v>
                      </c:pt>
                      <c:pt idx="3">
                        <c:v>2.6172216890918421</c:v>
                      </c:pt>
                      <c:pt idx="4">
                        <c:v>2.9637068972648599</c:v>
                      </c:pt>
                      <c:pt idx="5">
                        <c:v>3.0830073097650725</c:v>
                      </c:pt>
                      <c:pt idx="6">
                        <c:v>3.609018639580583</c:v>
                      </c:pt>
                      <c:pt idx="7">
                        <c:v>3.9949598338835806</c:v>
                      </c:pt>
                      <c:pt idx="8">
                        <c:v>3.5183547243538627</c:v>
                      </c:pt>
                      <c:pt idx="9">
                        <c:v>4.3366019839577099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ED9-475D-A1B3-792C79D26F3F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strRef>
              <c:f>summary_l0!$K$3</c:f>
              <c:strCache>
                <c:ptCount val="1"/>
                <c:pt idx="0">
                  <c:v>SPFLOPs (from vtune)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E0ECB4-8F7B-4624-AD39-A36D46237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ED9-475D-A1B3-792C79D26F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ED9-475D-A1B3-792C79D26F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1E0932-D42C-4AC2-9159-13D7E9653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ED9-475D-A1B3-792C79D26F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ED9-475D-A1B3-792C79D26F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1D33420-CAE8-4288-A45E-DE895298B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ED9-475D-A1B3-792C79D26F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ED9-475D-A1B3-792C79D26F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D4A1CDB-DC1A-46CE-A901-C0580424F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ED9-475D-A1B3-792C79D26F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BF6C5F-E3C5-4513-B71E-5BE7549C9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ED9-475D-A1B3-792C79D26F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34CDB4-6C29-4E26-8A02-A0363ADDF8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ED9-475D-A1B3-792C79D26F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1E6C74-A1D9-4684-8B2F-CEAA17CC4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ED9-475D-A1B3-792C79D26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91440" tIns="0" rIns="91440" bIns="9144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summary_l0!$K$4:$K$13</c:f>
              <c:numCache>
                <c:formatCode>0.0</c:formatCode>
                <c:ptCount val="10"/>
                <c:pt idx="0">
                  <c:v>177.55699999999999</c:v>
                </c:pt>
                <c:pt idx="2">
                  <c:v>204.27</c:v>
                </c:pt>
                <c:pt idx="4">
                  <c:v>222.15700000000001</c:v>
                </c:pt>
                <c:pt idx="6">
                  <c:v>230.74</c:v>
                </c:pt>
                <c:pt idx="7">
                  <c:v>235.983</c:v>
                </c:pt>
                <c:pt idx="8">
                  <c:v>235.958</c:v>
                </c:pt>
                <c:pt idx="9">
                  <c:v>234.99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summary_l0!$M$4:$M$13</c15:f>
                <c15:dlblRangeCache>
                  <c:ptCount val="10"/>
                  <c:pt idx="0">
                    <c:v>67</c:v>
                  </c:pt>
                  <c:pt idx="2">
                    <c:v>68</c:v>
                  </c:pt>
                  <c:pt idx="4">
                    <c:v>70</c:v>
                  </c:pt>
                  <c:pt idx="6">
                    <c:v>69</c:v>
                  </c:pt>
                  <c:pt idx="7">
                    <c:v>70</c:v>
                  </c:pt>
                  <c:pt idx="8">
                    <c:v>70</c:v>
                  </c:pt>
                  <c:pt idx="9">
                    <c:v>69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3ED9-475D-A1B3-792C79D26F3F}"/>
            </c:ext>
          </c:extLst>
        </c:ser>
        <c:ser>
          <c:idx val="7"/>
          <c:order val="7"/>
          <c:tx>
            <c:strRef>
              <c:f>summary_l0!$L$3</c:f>
              <c:strCache>
                <c:ptCount val="1"/>
                <c:pt idx="0">
                  <c:v>Theoretical FLOPs (from WRF avg. time per timestep)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summary_l0!$A$4:$A$13</c:f>
              <c:numCache>
                <c:formatCode>General</c:formatCode>
                <c:ptCount val="1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2700</c:v>
                </c:pt>
                <c:pt idx="9">
                  <c:v>2701</c:v>
                </c:pt>
              </c:numCache>
            </c:numRef>
          </c:cat>
          <c:val>
            <c:numRef>
              <c:f>summary_l0!$L$4:$L$13</c:f>
              <c:numCache>
                <c:formatCode>0.0</c:formatCode>
                <c:ptCount val="10"/>
                <c:pt idx="0">
                  <c:v>106.11634782599999</c:v>
                </c:pt>
                <c:pt idx="1">
                  <c:v>114.870795101</c:v>
                </c:pt>
                <c:pt idx="2">
                  <c:v>121.58915473899999</c:v>
                </c:pt>
                <c:pt idx="3">
                  <c:v>126.611899384</c:v>
                </c:pt>
                <c:pt idx="4">
                  <c:v>130.732007162</c:v>
                </c:pt>
                <c:pt idx="5">
                  <c:v>134.06667614899999</c:v>
                </c:pt>
                <c:pt idx="6">
                  <c:v>136.58193222099999</c:v>
                </c:pt>
                <c:pt idx="7">
                  <c:v>138.99583399900001</c:v>
                </c:pt>
                <c:pt idx="8">
                  <c:v>139.20057119699999</c:v>
                </c:pt>
                <c:pt idx="9">
                  <c:v>138.67591193499999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D9-475D-A1B3-792C79D2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203631"/>
        <c:axId val="1939080687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summary_l0!$M$3</c15:sqref>
                        </c15:formulaRef>
                      </c:ext>
                    </c:extLst>
                    <c:strCache>
                      <c:ptCount val="1"/>
                      <c:pt idx="0">
                        <c:v>SPFlops_vs_ThFlops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summary_l0!$A$4:$A$13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1200</c:v>
                      </c:pt>
                      <c:pt idx="2">
                        <c:v>1400</c:v>
                      </c:pt>
                      <c:pt idx="3">
                        <c:v>1600</c:v>
                      </c:pt>
                      <c:pt idx="4">
                        <c:v>1800</c:v>
                      </c:pt>
                      <c:pt idx="5">
                        <c:v>2000</c:v>
                      </c:pt>
                      <c:pt idx="6">
                        <c:v>2200</c:v>
                      </c:pt>
                      <c:pt idx="7">
                        <c:v>2600</c:v>
                      </c:pt>
                      <c:pt idx="8">
                        <c:v>2700</c:v>
                      </c:pt>
                      <c:pt idx="9">
                        <c:v>2701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summary_l0!$M$4:$M$13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67.322946593621865</c:v>
                      </c:pt>
                      <c:pt idx="2">
                        <c:v>68.000180968837626</c:v>
                      </c:pt>
                      <c:pt idx="4">
                        <c:v>69.933136362473448</c:v>
                      </c:pt>
                      <c:pt idx="6">
                        <c:v>68.938889828154643</c:v>
                      </c:pt>
                      <c:pt idx="7">
                        <c:v>69.777030872520797</c:v>
                      </c:pt>
                      <c:pt idx="8">
                        <c:v>69.509361902018767</c:v>
                      </c:pt>
                      <c:pt idx="9">
                        <c:v>69.452644457924492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7-3ED9-475D-A1B3-792C79D26F3F}"/>
                  </c:ext>
                </c:extLst>
              </c15:ser>
            </c15:filteredLineSeries>
          </c:ext>
        </c:extLst>
      </c:lineChart>
      <c:catAx>
        <c:axId val="178031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Frequency(MHz)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02751"/>
        <c:crosses val="autoZero"/>
        <c:auto val="1"/>
        <c:lblAlgn val="ctr"/>
        <c:lblOffset val="100"/>
        <c:noMultiLvlLbl val="0"/>
      </c:catAx>
      <c:valAx>
        <c:axId val="18817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16639"/>
        <c:crosses val="autoZero"/>
        <c:crossBetween val="between"/>
      </c:valAx>
      <c:valAx>
        <c:axId val="193908068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03631"/>
        <c:crosses val="max"/>
        <c:crossBetween val="between"/>
      </c:valAx>
      <c:catAx>
        <c:axId val="1878203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080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cache_expl!$M$40</c:f>
              <c:strCache>
                <c:ptCount val="1"/>
                <c:pt idx="0">
                  <c:v>L1_P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cache_expl!$N$39:$T$39</c:f>
              <c:strCache>
                <c:ptCount val="7"/>
                <c:pt idx="0">
                  <c:v>1.4GHz</c:v>
                </c:pt>
                <c:pt idx="1">
                  <c:v>1.8GHz</c:v>
                </c:pt>
                <c:pt idx="2">
                  <c:v>2.2GHz</c:v>
                </c:pt>
                <c:pt idx="3">
                  <c:v>2.6GHz</c:v>
                </c:pt>
                <c:pt idx="4">
                  <c:v>2.7GHz</c:v>
                </c:pt>
                <c:pt idx="5">
                  <c:v>WLP80T</c:v>
                </c:pt>
                <c:pt idx="6">
                  <c:v>WLTDT</c:v>
                </c:pt>
              </c:strCache>
            </c:strRef>
          </c:cat>
          <c:val>
            <c:numRef>
              <c:f>cache_expl!$N$40:$T$40</c:f>
              <c:numCache>
                <c:formatCode>0.00</c:formatCode>
                <c:ptCount val="7"/>
                <c:pt idx="0">
                  <c:v>0.89302204571040245</c:v>
                </c:pt>
                <c:pt idx="1">
                  <c:v>0.89375746239082843</c:v>
                </c:pt>
                <c:pt idx="2">
                  <c:v>0.90093596828249078</c:v>
                </c:pt>
                <c:pt idx="3">
                  <c:v>0.90509334630547056</c:v>
                </c:pt>
                <c:pt idx="4">
                  <c:v>0.90093596828249078</c:v>
                </c:pt>
                <c:pt idx="5">
                  <c:v>0.90914553165625633</c:v>
                </c:pt>
                <c:pt idx="6">
                  <c:v>0.91766203646324029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C-408D-814B-0345C4E53C6B}"/>
            </c:ext>
          </c:extLst>
        </c:ser>
        <c:ser>
          <c:idx val="1"/>
          <c:order val="1"/>
          <c:tx>
            <c:strRef>
              <c:f>cache_expl!$M$41</c:f>
              <c:strCache>
                <c:ptCount val="1"/>
                <c:pt idx="0">
                  <c:v>L2_P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cache_expl!$N$39:$T$39</c:f>
              <c:strCache>
                <c:ptCount val="7"/>
                <c:pt idx="0">
                  <c:v>1.4GHz</c:v>
                </c:pt>
                <c:pt idx="1">
                  <c:v>1.8GHz</c:v>
                </c:pt>
                <c:pt idx="2">
                  <c:v>2.2GHz</c:v>
                </c:pt>
                <c:pt idx="3">
                  <c:v>2.6GHz</c:v>
                </c:pt>
                <c:pt idx="4">
                  <c:v>2.7GHz</c:v>
                </c:pt>
                <c:pt idx="5">
                  <c:v>WLP80T</c:v>
                </c:pt>
                <c:pt idx="6">
                  <c:v>WLTDT</c:v>
                </c:pt>
              </c:strCache>
            </c:strRef>
          </c:cat>
          <c:val>
            <c:numRef>
              <c:f>cache_expl!$N$41:$T$41</c:f>
              <c:numCache>
                <c:formatCode>0.00</c:formatCode>
                <c:ptCount val="7"/>
                <c:pt idx="0">
                  <c:v>0.86869298875685252</c:v>
                </c:pt>
                <c:pt idx="1">
                  <c:v>0.86302681052549868</c:v>
                </c:pt>
                <c:pt idx="2">
                  <c:v>0.85923600313460125</c:v>
                </c:pt>
                <c:pt idx="3">
                  <c:v>0.85876141333358302</c:v>
                </c:pt>
                <c:pt idx="4">
                  <c:v>0.85923600313460125</c:v>
                </c:pt>
                <c:pt idx="5">
                  <c:v>0.85531511000363136</c:v>
                </c:pt>
                <c:pt idx="6">
                  <c:v>0.7656849941686279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C-408D-814B-0345C4E53C6B}"/>
            </c:ext>
          </c:extLst>
        </c:ser>
        <c:ser>
          <c:idx val="2"/>
          <c:order val="2"/>
          <c:tx>
            <c:strRef>
              <c:f>cache_expl!$M$42</c:f>
              <c:strCache>
                <c:ptCount val="1"/>
                <c:pt idx="0">
                  <c:v>LL3_P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cache_expl!$N$39:$T$39</c:f>
              <c:strCache>
                <c:ptCount val="7"/>
                <c:pt idx="0">
                  <c:v>1.4GHz</c:v>
                </c:pt>
                <c:pt idx="1">
                  <c:v>1.8GHz</c:v>
                </c:pt>
                <c:pt idx="2">
                  <c:v>2.2GHz</c:v>
                </c:pt>
                <c:pt idx="3">
                  <c:v>2.6GHz</c:v>
                </c:pt>
                <c:pt idx="4">
                  <c:v>2.7GHz</c:v>
                </c:pt>
                <c:pt idx="5">
                  <c:v>WLP80T</c:v>
                </c:pt>
                <c:pt idx="6">
                  <c:v>WLTDT</c:v>
                </c:pt>
              </c:strCache>
            </c:strRef>
          </c:cat>
          <c:val>
            <c:numRef>
              <c:f>cache_expl!$N$42:$T$42</c:f>
              <c:numCache>
                <c:formatCode>0.00</c:formatCode>
                <c:ptCount val="7"/>
                <c:pt idx="0">
                  <c:v>0.16165681200229615</c:v>
                </c:pt>
                <c:pt idx="1">
                  <c:v>0.15463328551296862</c:v>
                </c:pt>
                <c:pt idx="2">
                  <c:v>0.15169346670602563</c:v>
                </c:pt>
                <c:pt idx="3">
                  <c:v>0.14908774569735728</c:v>
                </c:pt>
                <c:pt idx="4">
                  <c:v>0.15169346670602563</c:v>
                </c:pt>
                <c:pt idx="5">
                  <c:v>0.14865285942790668</c:v>
                </c:pt>
                <c:pt idx="6">
                  <c:v>8.5298234569623432E-2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FC-408D-814B-0345C4E53C6B}"/>
            </c:ext>
          </c:extLst>
        </c:ser>
        <c:ser>
          <c:idx val="3"/>
          <c:order val="3"/>
          <c:tx>
            <c:strRef>
              <c:f>cache_expl!$M$43</c:f>
              <c:strCache>
                <c:ptCount val="1"/>
                <c:pt idx="0">
                  <c:v>GL3_P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cache_expl!$N$39:$T$39</c:f>
              <c:strCache>
                <c:ptCount val="7"/>
                <c:pt idx="0">
                  <c:v>1.4GHz</c:v>
                </c:pt>
                <c:pt idx="1">
                  <c:v>1.8GHz</c:v>
                </c:pt>
                <c:pt idx="2">
                  <c:v>2.2GHz</c:v>
                </c:pt>
                <c:pt idx="3">
                  <c:v>2.6GHz</c:v>
                </c:pt>
                <c:pt idx="4">
                  <c:v>2.7GHz</c:v>
                </c:pt>
                <c:pt idx="5">
                  <c:v>WLP80T</c:v>
                </c:pt>
                <c:pt idx="6">
                  <c:v>WLTDT</c:v>
                </c:pt>
              </c:strCache>
            </c:strRef>
          </c:cat>
          <c:val>
            <c:numRef>
              <c:f>cache_expl!$N$43:$T$43</c:f>
              <c:numCache>
                <c:formatCode>0.00</c:formatCode>
                <c:ptCount val="7"/>
                <c:pt idx="0">
                  <c:v>2.1231811245679751E-2</c:v>
                </c:pt>
                <c:pt idx="1">
                  <c:v>2.1185935053012604E-2</c:v>
                </c:pt>
                <c:pt idx="2">
                  <c:v>2.1357946093804068E-2</c:v>
                </c:pt>
                <c:pt idx="3">
                  <c:v>2.1322398947652303E-2</c:v>
                </c:pt>
                <c:pt idx="4">
                  <c:v>2.1357946093804068E-2</c:v>
                </c:pt>
                <c:pt idx="5">
                  <c:v>2.1513752413650652E-2</c:v>
                </c:pt>
                <c:pt idx="6">
                  <c:v>1.9992639272158861E-2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FC-408D-814B-0345C4E5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926224"/>
        <c:axId val="1672554144"/>
      </c:barChart>
      <c:catAx>
        <c:axId val="18299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54144"/>
        <c:crosses val="autoZero"/>
        <c:auto val="1"/>
        <c:lblAlgn val="ctr"/>
        <c:lblOffset val="100"/>
        <c:noMultiLvlLbl val="0"/>
      </c:catAx>
      <c:valAx>
        <c:axId val="16725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</a:t>
            </a:r>
            <a:r>
              <a:rPr lang="en-US"/>
              <a:t>bandwidth - by core , by CPU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32164475433"/>
          <c:y val="0.17171296296296296"/>
          <c:w val="0.86094064515547464"/>
          <c:h val="0.57236840186643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v02_graphs!$J$19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F44688-B459-4B91-BDD0-2DA2EC430B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8EA022-8B59-4163-83CE-59E8F7BA3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9D2821-CF0C-48B1-B6E5-1F0C93EF7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9AAF9A-7BC7-4F5A-A2F0-BFC5D210A6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BAF528-2BD9-428A-B35D-8AF60FDEB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v02_graphs!$I$20:$I$24</c:f>
              <c:numCache>
                <c:formatCode>@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v02_graphs!$J$20:$J$24</c:f>
              <c:numCache>
                <c:formatCode>General</c:formatCode>
                <c:ptCount val="5"/>
                <c:pt idx="0">
                  <c:v>85.292000000000002</c:v>
                </c:pt>
                <c:pt idx="1">
                  <c:v>104.82299999999999</c:v>
                </c:pt>
                <c:pt idx="2">
                  <c:v>120.40600000000001</c:v>
                </c:pt>
                <c:pt idx="3">
                  <c:v>134.59899999999999</c:v>
                </c:pt>
                <c:pt idx="4">
                  <c:v>126.801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v02_graphs!$J$13:$J$17</c15:f>
                <c15:dlblRangeCache>
                  <c:ptCount val="5"/>
                  <c:pt idx="0">
                    <c:v>0</c:v>
                  </c:pt>
                  <c:pt idx="1">
                    <c:v>23</c:v>
                  </c:pt>
                  <c:pt idx="2">
                    <c:v>41</c:v>
                  </c:pt>
                  <c:pt idx="3">
                    <c:v>58</c:v>
                  </c:pt>
                  <c:pt idx="4">
                    <c:v>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FAB-4877-AF81-1BFE04465507}"/>
            </c:ext>
          </c:extLst>
        </c:ser>
        <c:ser>
          <c:idx val="1"/>
          <c:order val="1"/>
          <c:tx>
            <c:strRef>
              <c:f>v02_graphs!$K$19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23493E-5A52-450A-849A-15A8943D9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16D826-D057-4ADC-B0CD-0CA445C1F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87AB7E-389C-40B3-BCC9-23CEC9DF0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E79DA6-FBD2-40E1-9C1A-F33B706E54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CE3F89-F49F-42D8-88E3-118D95D00B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v02_graphs!$I$20:$I$24</c:f>
              <c:numCache>
                <c:formatCode>@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v02_graphs!$K$20:$K$24</c:f>
              <c:numCache>
                <c:formatCode>General</c:formatCode>
                <c:ptCount val="5"/>
                <c:pt idx="0">
                  <c:v>105.438</c:v>
                </c:pt>
                <c:pt idx="1">
                  <c:v>126.864</c:v>
                </c:pt>
                <c:pt idx="2">
                  <c:v>142.29</c:v>
                </c:pt>
                <c:pt idx="3">
                  <c:v>156.21100000000001</c:v>
                </c:pt>
                <c:pt idx="4">
                  <c:v>145.24299999999999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v02_graphs!$K$13:$K$17</c15:f>
                <c15:dlblRangeCache>
                  <c:ptCount val="5"/>
                  <c:pt idx="0">
                    <c:v>24</c:v>
                  </c:pt>
                  <c:pt idx="1">
                    <c:v>49</c:v>
                  </c:pt>
                  <c:pt idx="2">
                    <c:v>67</c:v>
                  </c:pt>
                  <c:pt idx="3">
                    <c:v>83</c:v>
                  </c:pt>
                  <c:pt idx="4">
                    <c:v>70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FAB-4877-AF81-1BFE04465507}"/>
            </c:ext>
          </c:extLst>
        </c:ser>
        <c:ser>
          <c:idx val="2"/>
          <c:order val="2"/>
          <c:tx>
            <c:strRef>
              <c:f>v02_graphs!$L$19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8EEC9A-C15A-4523-BF9D-7DC9FDED15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A353CB-0454-4D26-AA48-61D6C8CCAB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899C99-4213-4BC0-AAC0-933451F941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756107-5DB7-45F4-87A5-012F4DC60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7F7101-4EC0-4BD2-B53A-21219FAEDE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v02_graphs!$I$20:$I$24</c:f>
              <c:numCache>
                <c:formatCode>@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v02_graphs!$L$20:$L$24</c:f>
              <c:numCache>
                <c:formatCode>General</c:formatCode>
                <c:ptCount val="5"/>
                <c:pt idx="0">
                  <c:v>119.376</c:v>
                </c:pt>
                <c:pt idx="1">
                  <c:v>141.65100000000001</c:v>
                </c:pt>
                <c:pt idx="2">
                  <c:v>157.05199999999999</c:v>
                </c:pt>
                <c:pt idx="3">
                  <c:v>169.804</c:v>
                </c:pt>
                <c:pt idx="4">
                  <c:v>157.047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v02_graphs!$L$13:$L$17</c15:f>
                <c15:dlblRangeCache>
                  <c:ptCount val="5"/>
                  <c:pt idx="0">
                    <c:v>40</c:v>
                  </c:pt>
                  <c:pt idx="1">
                    <c:v>66</c:v>
                  </c:pt>
                  <c:pt idx="2">
                    <c:v>84</c:v>
                  </c:pt>
                  <c:pt idx="3">
                    <c:v>99</c:v>
                  </c:pt>
                  <c:pt idx="4">
                    <c:v>84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FAB-4877-AF81-1BFE04465507}"/>
            </c:ext>
          </c:extLst>
        </c:ser>
        <c:ser>
          <c:idx val="3"/>
          <c:order val="3"/>
          <c:tx>
            <c:strRef>
              <c:f>v02_graphs!$M$19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8397B0-C647-4A79-B541-B66DA052E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53D486-1DB3-4940-957D-39D78EA71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023843-47AD-4227-B58B-014E99857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5B46FA-A69E-4539-985A-321E8A97E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5FD46F-D3C1-4F07-94C0-233930248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v02_graphs!$I$20:$I$24</c:f>
              <c:numCache>
                <c:formatCode>@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v02_graphs!$M$20:$M$24</c:f>
              <c:numCache>
                <c:formatCode>General</c:formatCode>
                <c:ptCount val="5"/>
                <c:pt idx="0">
                  <c:v>130.02000000000001</c:v>
                </c:pt>
                <c:pt idx="1">
                  <c:v>152.398</c:v>
                </c:pt>
                <c:pt idx="2">
                  <c:v>167.28399999999999</c:v>
                </c:pt>
                <c:pt idx="3">
                  <c:v>178.78800000000001</c:v>
                </c:pt>
                <c:pt idx="4">
                  <c:v>164.30199999999999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v02_graphs!$M$13:$M$17</c15:f>
                <c15:dlblRangeCache>
                  <c:ptCount val="5"/>
                  <c:pt idx="0">
                    <c:v>52</c:v>
                  </c:pt>
                  <c:pt idx="1">
                    <c:v>79</c:v>
                  </c:pt>
                  <c:pt idx="2">
                    <c:v>96</c:v>
                  </c:pt>
                  <c:pt idx="3">
                    <c:v>110</c:v>
                  </c:pt>
                  <c:pt idx="4">
                    <c:v>93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6FAB-4877-AF81-1BFE04465507}"/>
            </c:ext>
          </c:extLst>
        </c:ser>
        <c:ser>
          <c:idx val="4"/>
          <c:order val="4"/>
          <c:tx>
            <c:strRef>
              <c:f>v02_graphs!$N$19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A7D657-F181-4E10-983F-3034C22E31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55FB32-D507-4011-8F11-3A0C69BE5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5DAB3E-A7DB-41F8-9F13-34D5F828C1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3BC996-08D8-46D2-A70D-89CF698F7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EA2BBC-3226-4BA2-B394-5F5F17DB7A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v02_graphs!$I$20:$I$24</c:f>
              <c:numCache>
                <c:formatCode>@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v02_graphs!$N$20:$N$24</c:f>
              <c:numCache>
                <c:formatCode>General</c:formatCode>
                <c:ptCount val="5"/>
                <c:pt idx="0">
                  <c:v>137.84399999999999</c:v>
                </c:pt>
                <c:pt idx="1">
                  <c:v>159.38300000000001</c:v>
                </c:pt>
                <c:pt idx="2">
                  <c:v>172.441</c:v>
                </c:pt>
                <c:pt idx="3">
                  <c:v>182.45500000000001</c:v>
                </c:pt>
                <c:pt idx="4">
                  <c:v>167.715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v02_graphs!$N$13:$N$17</c15:f>
                <c15:dlblRangeCache>
                  <c:ptCount val="5"/>
                  <c:pt idx="0">
                    <c:v>62</c:v>
                  </c:pt>
                  <c:pt idx="1">
                    <c:v>87</c:v>
                  </c:pt>
                  <c:pt idx="2">
                    <c:v>102</c:v>
                  </c:pt>
                  <c:pt idx="3">
                    <c:v>114</c:v>
                  </c:pt>
                  <c:pt idx="4">
                    <c:v>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6FAB-4877-AF81-1BFE04465507}"/>
            </c:ext>
          </c:extLst>
        </c:ser>
        <c:ser>
          <c:idx val="6"/>
          <c:order val="5"/>
          <c:tx>
            <c:strRef>
              <c:f>v02_graphs!$O$19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1FDA42-0DCD-4F10-963F-A899B761F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194-48B0-ADAA-1815A1EB90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D6F6E5-2666-443A-9E92-3AAE79B1A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194-48B0-ADAA-1815A1EB900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A918BA-9F13-4515-A038-DF39E944E1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194-48B0-ADAA-1815A1EB90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DCD023-67FF-49DD-B636-79DDE7C7BE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194-48B0-ADAA-1815A1EB90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BC6BD1-A458-4370-936C-EBBE08A79A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194-48B0-ADAA-1815A1EB90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v02_graphs!$O$20:$O$24</c:f>
              <c:numCache>
                <c:formatCode>General</c:formatCode>
                <c:ptCount val="5"/>
                <c:pt idx="0">
                  <c:v>139.405</c:v>
                </c:pt>
                <c:pt idx="1">
                  <c:v>159.47900000000001</c:v>
                </c:pt>
                <c:pt idx="2">
                  <c:v>172.845</c:v>
                </c:pt>
                <c:pt idx="3">
                  <c:v>182.702</c:v>
                </c:pt>
                <c:pt idx="4">
                  <c:v>167.59800000000001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v02_graphs!$O$13:$O$17</c15:f>
                <c15:dlblRangeCache>
                  <c:ptCount val="5"/>
                  <c:pt idx="0">
                    <c:v>63</c:v>
                  </c:pt>
                  <c:pt idx="1">
                    <c:v>87</c:v>
                  </c:pt>
                  <c:pt idx="2">
                    <c:v>103</c:v>
                  </c:pt>
                  <c:pt idx="3">
                    <c:v>114</c:v>
                  </c:pt>
                  <c:pt idx="4">
                    <c:v>96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7194-48B0-ADAA-1815A1EB900E}"/>
            </c:ext>
          </c:extLst>
        </c:ser>
        <c:ser>
          <c:idx val="5"/>
          <c:order val="6"/>
          <c:tx>
            <c:strRef>
              <c:f>v02_graphs!$P$19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96CD2-DB56-430A-8B9E-932BC72DE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68F-428D-BC0F-5DBBD4A08F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182A0F-A9AB-44FE-B6B9-0859E6A66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68F-428D-BC0F-5DBBD4A08F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8F5BD1-C8CC-4185-A980-9675C74CBB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68F-428D-BC0F-5DBBD4A08F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630B07-ACB5-4AF4-A46B-5C4FE982A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8F-428D-BC0F-5DBBD4A08F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E62A69-67F4-4245-9A40-757F5AD449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8F-428D-BC0F-5DBBD4A08F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v02_graphs!$P$20:$P$24</c:f>
              <c:numCache>
                <c:formatCode>General</c:formatCode>
                <c:ptCount val="5"/>
                <c:pt idx="0">
                  <c:v>141.00899999999999</c:v>
                </c:pt>
                <c:pt idx="1">
                  <c:v>161.77000000000001</c:v>
                </c:pt>
                <c:pt idx="2">
                  <c:v>173.40100000000001</c:v>
                </c:pt>
                <c:pt idx="3">
                  <c:v>182.92</c:v>
                </c:pt>
                <c:pt idx="4">
                  <c:v>181.03100000000001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v02_graphs!$P$13:$P$17</c15:f>
                <c15:dlblRangeCache>
                  <c:ptCount val="5"/>
                  <c:pt idx="0">
                    <c:v>65</c:v>
                  </c:pt>
                  <c:pt idx="1">
                    <c:v>90</c:v>
                  </c:pt>
                  <c:pt idx="2">
                    <c:v>103</c:v>
                  </c:pt>
                  <c:pt idx="3">
                    <c:v>114</c:v>
                  </c:pt>
                  <c:pt idx="4">
                    <c:v>112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7194-48B0-ADAA-1815A1EB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571908896"/>
        <c:axId val="1586788384"/>
      </c:barChart>
      <c:lineChart>
        <c:grouping val="standard"/>
        <c:varyColors val="0"/>
        <c:ser>
          <c:idx val="7"/>
          <c:order val="7"/>
          <c:tx>
            <c:strRef>
              <c:f>v02_graphs!$Q$19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  <a:prstDash val="sysDot"/>
                </a:ln>
                <a:effectLst/>
              </c:spPr>
            </c:marker>
            <c:bubble3D val="0"/>
            <c:spPr>
              <a:ln w="38100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9A-43A0-AA35-711B6362A948}"/>
              </c:ext>
            </c:extLst>
          </c:dPt>
          <c:val>
            <c:numRef>
              <c:f>v02_graphs!$Q$20:$Q$24</c:f>
              <c:numCache>
                <c:formatCode>General</c:formatCode>
                <c:ptCount val="5"/>
                <c:pt idx="2">
                  <c:v>168.45500000000001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A-43A0-AA35-711B6362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908896"/>
        <c:axId val="1586788384"/>
      </c:lineChart>
      <c:catAx>
        <c:axId val="15719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88384"/>
        <c:crosses val="autoZero"/>
        <c:auto val="1"/>
        <c:lblAlgn val="ctr"/>
        <c:lblOffset val="100"/>
        <c:noMultiLvlLbl val="0"/>
      </c:catAx>
      <c:valAx>
        <c:axId val="15867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9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performance - by cores by CPU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v02_graphs!$J$49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CD3CE14-C40E-4418-8071-68521633E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289160-3017-425B-AC77-B40092613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BC5153-4DBD-407A-979C-A020574CAE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6AEAEF-0B8F-41B4-A0E7-75051F419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A83920-DDAF-440E-A17A-9217806D0A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v02_graphs!$I$50:$I$54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v02_graphs!$J$50:$J$54</c:f>
              <c:numCache>
                <c:formatCode>General</c:formatCode>
                <c:ptCount val="5"/>
                <c:pt idx="0">
                  <c:v>0.17011394061628538</c:v>
                </c:pt>
                <c:pt idx="1">
                  <c:v>0.21107422002798845</c:v>
                </c:pt>
                <c:pt idx="2">
                  <c:v>0.22911181825200971</c:v>
                </c:pt>
                <c:pt idx="3">
                  <c:v>0.24926932927855222</c:v>
                </c:pt>
                <c:pt idx="4">
                  <c:v>0.26526599149398072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v02_graphs!$J$43:$J$47</c15:f>
                <c15:dlblRangeCache>
                  <c:ptCount val="5"/>
                  <c:pt idx="0">
                    <c:v>0</c:v>
                  </c:pt>
                  <c:pt idx="1">
                    <c:v>24</c:v>
                  </c:pt>
                  <c:pt idx="2">
                    <c:v>35</c:v>
                  </c:pt>
                  <c:pt idx="3">
                    <c:v>47</c:v>
                  </c:pt>
                  <c:pt idx="4">
                    <c:v>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9D0-40AB-8D16-364E70759B8F}"/>
            </c:ext>
          </c:extLst>
        </c:ser>
        <c:ser>
          <c:idx val="1"/>
          <c:order val="1"/>
          <c:tx>
            <c:strRef>
              <c:f>v02_graphs!$K$49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BF3B99D-6ED8-4538-ACA3-770A8697E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85D9BB-586E-459C-9CB0-F063E7E5A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C616C3-0026-4501-9D15-CD1CADA922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219F65-E1CF-43E2-AC10-565B4A4FE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C0CD0D-CF36-475E-9EB6-842337E86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v02_graphs!$I$50:$I$54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v02_graphs!$K$50:$K$54</c:f>
              <c:numCache>
                <c:formatCode>General</c:formatCode>
                <c:ptCount val="5"/>
                <c:pt idx="0">
                  <c:v>0.21115952764458304</c:v>
                </c:pt>
                <c:pt idx="1">
                  <c:v>0.2555468357296386</c:v>
                </c:pt>
                <c:pt idx="2">
                  <c:v>0.27151807930282845</c:v>
                </c:pt>
                <c:pt idx="3">
                  <c:v>0.28885029207097285</c:v>
                </c:pt>
                <c:pt idx="4">
                  <c:v>0.30606835608237404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v02_graphs!$K$43:$K$47</c15:f>
                <c15:dlblRangeCache>
                  <c:ptCount val="5"/>
                  <c:pt idx="0">
                    <c:v>24</c:v>
                  </c:pt>
                  <c:pt idx="1">
                    <c:v>50</c:v>
                  </c:pt>
                  <c:pt idx="2">
                    <c:v>60</c:v>
                  </c:pt>
                  <c:pt idx="3">
                    <c:v>70</c:v>
                  </c:pt>
                  <c:pt idx="4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9D0-40AB-8D16-364E70759B8F}"/>
            </c:ext>
          </c:extLst>
        </c:ser>
        <c:ser>
          <c:idx val="2"/>
          <c:order val="2"/>
          <c:tx>
            <c:strRef>
              <c:f>v02_graphs!$L$49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A6AD01-D4DE-4007-8A0A-D5C0092FE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3BEB47-3226-4D17-9357-CBDA36C6F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98AF4C-349A-44C3-A02C-378E3E237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BF644C-3242-44AC-929E-88C5022C6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E45261-B207-42AA-9151-5B4044013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v02_graphs!$L$50:$L$54</c:f>
              <c:numCache>
                <c:formatCode>General</c:formatCode>
                <c:ptCount val="5"/>
                <c:pt idx="0">
                  <c:v>0.24029167564756804</c:v>
                </c:pt>
                <c:pt idx="1">
                  <c:v>0.28624809752358182</c:v>
                </c:pt>
                <c:pt idx="2">
                  <c:v>0.29814950528052586</c:v>
                </c:pt>
                <c:pt idx="3">
                  <c:v>0.31236002366439541</c:v>
                </c:pt>
                <c:pt idx="4">
                  <c:v>0.3310577526938997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v02_graphs!$L$43:$L$47</c15:f>
                <c15:dlblRangeCache>
                  <c:ptCount val="5"/>
                  <c:pt idx="0">
                    <c:v>41</c:v>
                  </c:pt>
                  <c:pt idx="1">
                    <c:v>68</c:v>
                  </c:pt>
                  <c:pt idx="2">
                    <c:v>75</c:v>
                  </c:pt>
                  <c:pt idx="3">
                    <c:v>84</c:v>
                  </c:pt>
                  <c:pt idx="4">
                    <c:v>95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79D0-40AB-8D16-364E70759B8F}"/>
            </c:ext>
          </c:extLst>
        </c:ser>
        <c:ser>
          <c:idx val="3"/>
          <c:order val="3"/>
          <c:tx>
            <c:strRef>
              <c:f>v02_graphs!$M$49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1212460-560C-4A25-BC4C-D67C1BD35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6E98C1-99EC-4C18-8308-0B6FA4267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6F9F8E-EB04-44E6-9CD1-83F6D7AA9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58B78EB-3CEC-47F7-B0D3-17AEB7A8C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81EEB3-12CB-4E47-A96E-57BF904358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v02_graphs!$M$50:$M$54</c:f>
              <c:numCache>
                <c:formatCode>General</c:formatCode>
                <c:ptCount val="5"/>
                <c:pt idx="0">
                  <c:v>0.26221502471114394</c:v>
                </c:pt>
                <c:pt idx="1">
                  <c:v>0.30788859851573064</c:v>
                </c:pt>
                <c:pt idx="2">
                  <c:v>0.31682786868625423</c:v>
                </c:pt>
                <c:pt idx="3">
                  <c:v>0.32806063347852199</c:v>
                </c:pt>
                <c:pt idx="4">
                  <c:v>0.34723174698194847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v02_graphs!$M$43:$M$47</c15:f>
                <c15:dlblRangeCache>
                  <c:ptCount val="5"/>
                  <c:pt idx="0">
                    <c:v>54</c:v>
                  </c:pt>
                  <c:pt idx="1">
                    <c:v>81</c:v>
                  </c:pt>
                  <c:pt idx="2">
                    <c:v>86</c:v>
                  </c:pt>
                  <c:pt idx="3">
                    <c:v>93</c:v>
                  </c:pt>
                  <c:pt idx="4">
                    <c:v>104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79D0-40AB-8D16-364E70759B8F}"/>
            </c:ext>
          </c:extLst>
        </c:ser>
        <c:ser>
          <c:idx val="4"/>
          <c:order val="4"/>
          <c:tx>
            <c:strRef>
              <c:f>v02_graphs!$N$49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6B672F-DE3F-4FE2-81DE-B380F2619A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91F7E7-E608-46EB-8800-FE81939F21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45E838-B6F5-4288-89B8-F90AEAD29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A57303-D2B8-442C-BD60-8AD8FB95B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7A8E99-913F-4BB1-B66C-CC2280781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v02_graphs!$N$50:$N$54</c:f>
              <c:numCache>
                <c:formatCode>General</c:formatCode>
                <c:ptCount val="5"/>
                <c:pt idx="0">
                  <c:v>0.27828820472661386</c:v>
                </c:pt>
                <c:pt idx="1">
                  <c:v>0.32276889230880462</c:v>
                </c:pt>
                <c:pt idx="2">
                  <c:v>0.32652069667761924</c:v>
                </c:pt>
                <c:pt idx="3">
                  <c:v>0.33396341096869431</c:v>
                </c:pt>
                <c:pt idx="4">
                  <c:v>0.35422317264235259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v02_graphs!$N$43:$N$47</c15:f>
                <c15:dlblRangeCache>
                  <c:ptCount val="5"/>
                  <c:pt idx="0">
                    <c:v>64</c:v>
                  </c:pt>
                  <c:pt idx="1">
                    <c:v>90</c:v>
                  </c:pt>
                  <c:pt idx="2">
                    <c:v>92</c:v>
                  </c:pt>
                  <c:pt idx="3">
                    <c:v>96</c:v>
                  </c:pt>
                  <c:pt idx="4">
                    <c:v>108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79D0-40AB-8D16-364E70759B8F}"/>
            </c:ext>
          </c:extLst>
        </c:ser>
        <c:ser>
          <c:idx val="5"/>
          <c:order val="5"/>
          <c:tx>
            <c:strRef>
              <c:f>v02_graphs!$O$49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D44D77-9F8A-4CAA-8958-7779529FCE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9D0-40AB-8D16-364E70759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6D85A4-5497-4BD5-85AF-7E9D0C0899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9D0-40AB-8D16-364E70759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4D3411-9CB2-4501-83E4-330E5DC2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9D0-40AB-8D16-364E70759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659C94-249E-4C2B-A8AD-A1959AB251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9D0-40AB-8D16-364E70759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0FBE4E-5736-47D0-AAB9-0FC3B3BDF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9D0-40AB-8D16-364E70759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v02_graphs!$O$50:$O$54</c:f>
              <c:numCache>
                <c:formatCode>General</c:formatCode>
                <c:ptCount val="5"/>
                <c:pt idx="0">
                  <c:v>0.2890353848679571</c:v>
                </c:pt>
                <c:pt idx="1">
                  <c:v>0.32802038712310044</c:v>
                </c:pt>
                <c:pt idx="2">
                  <c:v>0.32888407987278762</c:v>
                </c:pt>
                <c:pt idx="3">
                  <c:v>0.33471436480250849</c:v>
                </c:pt>
                <c:pt idx="4">
                  <c:v>0.35346505326364891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v02_graphs!$O$43:$O$47</c15:f>
                <c15:dlblRangeCache>
                  <c:ptCount val="5"/>
                  <c:pt idx="0">
                    <c:v>70</c:v>
                  </c:pt>
                  <c:pt idx="1">
                    <c:v>93</c:v>
                  </c:pt>
                  <c:pt idx="2">
                    <c:v>93</c:v>
                  </c:pt>
                  <c:pt idx="3">
                    <c:v>97</c:v>
                  </c:pt>
                  <c:pt idx="4">
                    <c:v>108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9D0-40AB-8D16-364E70759B8F}"/>
            </c:ext>
          </c:extLst>
        </c:ser>
        <c:ser>
          <c:idx val="6"/>
          <c:order val="6"/>
          <c:tx>
            <c:strRef>
              <c:f>v02_graphs!$P$49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F03C776-CA63-493F-8ED4-253C359C94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B9A-49AB-97F3-09F7A827C2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A335F4-8341-4C6C-AAB7-1D9837C90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B9A-49AB-97F3-09F7A827C2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F6136E-EC4E-4E6B-82A9-2096308EA9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B9A-49AB-97F3-09F7A827C2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2C0178-9099-4466-92CC-CD1FED229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B9A-49AB-97F3-09F7A827C2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4768EF-7A76-4BE4-9D42-630A66C12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B9A-49AB-97F3-09F7A827C2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v02_graphs!$P$50:$P$54</c:f>
              <c:numCache>
                <c:formatCode>General</c:formatCode>
                <c:ptCount val="5"/>
                <c:pt idx="0">
                  <c:v>0.28584536623222934</c:v>
                </c:pt>
                <c:pt idx="1">
                  <c:v>0.32670983592632041</c:v>
                </c:pt>
                <c:pt idx="2">
                  <c:v>0.32712761346339492</c:v>
                </c:pt>
                <c:pt idx="3">
                  <c:v>0.33402576875195616</c:v>
                </c:pt>
                <c:pt idx="4">
                  <c:v>0.35390688426749417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v02_graphs!$P$43:$P$47</c15:f>
                <c15:dlblRangeCache>
                  <c:ptCount val="5"/>
                  <c:pt idx="0">
                    <c:v>68</c:v>
                  </c:pt>
                  <c:pt idx="1">
                    <c:v>92</c:v>
                  </c:pt>
                  <c:pt idx="2">
                    <c:v>92</c:v>
                  </c:pt>
                  <c:pt idx="3">
                    <c:v>96</c:v>
                  </c:pt>
                  <c:pt idx="4">
                    <c:v>108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9D0-40AB-8D16-364E7075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990161616"/>
        <c:axId val="2124232736"/>
      </c:barChart>
      <c:lineChart>
        <c:grouping val="standard"/>
        <c:varyColors val="0"/>
        <c:ser>
          <c:idx val="7"/>
          <c:order val="7"/>
          <c:tx>
            <c:strRef>
              <c:f>v02_graphs!$Q$49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v02_graphs!$Q$50:$Q$54</c:f>
              <c:numCache>
                <c:formatCode>General</c:formatCode>
                <c:ptCount val="5"/>
                <c:pt idx="2">
                  <c:v>0.31226989612029638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D-4B22-BC9B-3045CFE9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161616"/>
        <c:axId val="2124232736"/>
      </c:lineChart>
      <c:catAx>
        <c:axId val="99016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32736"/>
        <c:crosses val="autoZero"/>
        <c:auto val="1"/>
        <c:lblAlgn val="ctr"/>
        <c:lblOffset val="100"/>
        <c:noMultiLvlLbl val="0"/>
      </c:catAx>
      <c:valAx>
        <c:axId val="2124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by cores by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v02_graphs!$J$70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v02_graphs!$J$71:$J$75</c:f>
              <c:numCache>
                <c:formatCode>General</c:formatCode>
                <c:ptCount val="5"/>
                <c:pt idx="0">
                  <c:v>0.76100000000000001</c:v>
                </c:pt>
                <c:pt idx="1">
                  <c:v>0.77400000000000002</c:v>
                </c:pt>
                <c:pt idx="2">
                  <c:v>0.83</c:v>
                </c:pt>
                <c:pt idx="3">
                  <c:v>0.86799999999999999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C-429D-A0BF-9D06E576121F}"/>
            </c:ext>
          </c:extLst>
        </c:ser>
        <c:ser>
          <c:idx val="1"/>
          <c:order val="1"/>
          <c:tx>
            <c:strRef>
              <c:f>v02_graphs!$K$70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v02_graphs!$K$71:$K$75</c:f>
              <c:numCache>
                <c:formatCode>General</c:formatCode>
                <c:ptCount val="5"/>
                <c:pt idx="0">
                  <c:v>0.85399999999999998</c:v>
                </c:pt>
                <c:pt idx="1">
                  <c:v>0.88100000000000001</c:v>
                </c:pt>
                <c:pt idx="2">
                  <c:v>0.96499999999999997</c:v>
                </c:pt>
                <c:pt idx="3">
                  <c:v>1.034</c:v>
                </c:pt>
                <c:pt idx="4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C-429D-A0BF-9D06E576121F}"/>
            </c:ext>
          </c:extLst>
        </c:ser>
        <c:ser>
          <c:idx val="2"/>
          <c:order val="2"/>
          <c:tx>
            <c:strRef>
              <c:f>v02_graphs!$L$70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v02_graphs!$L$71:$L$75</c:f>
              <c:numCache>
                <c:formatCode>General</c:formatCode>
                <c:ptCount val="5"/>
                <c:pt idx="0">
                  <c:v>0.95399999999999996</c:v>
                </c:pt>
                <c:pt idx="1">
                  <c:v>0.995</c:v>
                </c:pt>
                <c:pt idx="2">
                  <c:v>1.1020000000000001</c:v>
                </c:pt>
                <c:pt idx="3">
                  <c:v>1.179</c:v>
                </c:pt>
                <c:pt idx="4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C-429D-A0BF-9D06E576121F}"/>
            </c:ext>
          </c:extLst>
        </c:ser>
        <c:ser>
          <c:idx val="3"/>
          <c:order val="3"/>
          <c:tx>
            <c:strRef>
              <c:f>v02_graphs!$M$70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v02_graphs!$M$71:$M$75</c:f>
              <c:numCache>
                <c:formatCode>General</c:formatCode>
                <c:ptCount val="5"/>
                <c:pt idx="0">
                  <c:v>1.0569999999999999</c:v>
                </c:pt>
                <c:pt idx="1">
                  <c:v>1.1080000000000001</c:v>
                </c:pt>
                <c:pt idx="2">
                  <c:v>1.2470000000000001</c:v>
                </c:pt>
                <c:pt idx="3">
                  <c:v>1.345</c:v>
                </c:pt>
                <c:pt idx="4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C-429D-A0BF-9D06E576121F}"/>
            </c:ext>
          </c:extLst>
        </c:ser>
        <c:ser>
          <c:idx val="4"/>
          <c:order val="4"/>
          <c:tx>
            <c:strRef>
              <c:f>v02_graphs!$N$70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v02_graphs!$N$71:$N$75</c:f>
              <c:numCache>
                <c:formatCode>General</c:formatCode>
                <c:ptCount val="5"/>
                <c:pt idx="0">
                  <c:v>1.169</c:v>
                </c:pt>
                <c:pt idx="1">
                  <c:v>1.2290000000000001</c:v>
                </c:pt>
                <c:pt idx="2">
                  <c:v>1.349</c:v>
                </c:pt>
                <c:pt idx="3">
                  <c:v>1.3540000000000001</c:v>
                </c:pt>
                <c:pt idx="4">
                  <c:v>1.377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C-429D-A0BF-9D06E576121F}"/>
            </c:ext>
          </c:extLst>
        </c:ser>
        <c:ser>
          <c:idx val="5"/>
          <c:order val="5"/>
          <c:tx>
            <c:strRef>
              <c:f>v02_graphs!$O$70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v02_graphs!$O$71:$O$75</c:f>
              <c:numCache>
                <c:formatCode>General</c:formatCode>
                <c:ptCount val="5"/>
                <c:pt idx="0">
                  <c:v>1.19</c:v>
                </c:pt>
                <c:pt idx="1">
                  <c:v>1.222</c:v>
                </c:pt>
                <c:pt idx="2">
                  <c:v>1.343</c:v>
                </c:pt>
                <c:pt idx="3">
                  <c:v>1.41</c:v>
                </c:pt>
                <c:pt idx="4">
                  <c:v>1.3680000000000001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C-429D-A0BF-9D06E576121F}"/>
            </c:ext>
          </c:extLst>
        </c:ser>
        <c:ser>
          <c:idx val="6"/>
          <c:order val="6"/>
          <c:tx>
            <c:strRef>
              <c:f>v02_graphs!$P$70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v02_graphs!$I$71:$I$75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v02_graphs!$P$71:$P$75</c:f>
              <c:numCache>
                <c:formatCode>General</c:formatCode>
                <c:ptCount val="5"/>
                <c:pt idx="0">
                  <c:v>2.1</c:v>
                </c:pt>
                <c:pt idx="1">
                  <c:v>1.7</c:v>
                </c:pt>
                <c:pt idx="2">
                  <c:v>2</c:v>
                </c:pt>
                <c:pt idx="3">
                  <c:v>2.5</c:v>
                </c:pt>
                <c:pt idx="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FCC-429D-A0BF-9D06E576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9001503"/>
        <c:axId val="2040292959"/>
      </c:barChart>
      <c:lineChart>
        <c:grouping val="standard"/>
        <c:varyColors val="0"/>
        <c:ser>
          <c:idx val="7"/>
          <c:order val="7"/>
          <c:tx>
            <c:strRef>
              <c:f>v02_graphs!$Q$70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v02_graphs!$Q$71:$Q$75</c:f>
              <c:numCache>
                <c:formatCode>General</c:formatCode>
                <c:ptCount val="5"/>
                <c:pt idx="2">
                  <c:v>1.1819999999999999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0-4BAC-9076-44042F28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01503"/>
        <c:axId val="2040292959"/>
      </c:lineChart>
      <c:catAx>
        <c:axId val="202900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292959"/>
        <c:crosses val="autoZero"/>
        <c:auto val="1"/>
        <c:lblAlgn val="ctr"/>
        <c:lblOffset val="100"/>
        <c:noMultiLvlLbl val="0"/>
      </c:catAx>
      <c:valAx>
        <c:axId val="204029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bandwidth bound instructions </a:t>
            </a:r>
            <a:br>
              <a:rPr lang="en-US"/>
            </a:br>
            <a:r>
              <a:rPr lang="en-US"/>
              <a:t>by core by</a:t>
            </a:r>
            <a:r>
              <a:rPr lang="en-US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v02_graphs!$J$121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v02_graphs!$J$122:$J$126</c:f>
              <c:numCache>
                <c:formatCode>General</c:formatCode>
                <c:ptCount val="5"/>
                <c:pt idx="0">
                  <c:v>28.8</c:v>
                </c:pt>
                <c:pt idx="1">
                  <c:v>29.5</c:v>
                </c:pt>
                <c:pt idx="2">
                  <c:v>32.1</c:v>
                </c:pt>
                <c:pt idx="3">
                  <c:v>34.1</c:v>
                </c:pt>
                <c:pt idx="4">
                  <c:v>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B-43C2-863A-89C7C398FC74}"/>
            </c:ext>
          </c:extLst>
        </c:ser>
        <c:ser>
          <c:idx val="1"/>
          <c:order val="1"/>
          <c:tx>
            <c:strRef>
              <c:f>v02_graphs!$K$121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v02_graphs!$K$122:$K$126</c:f>
              <c:numCache>
                <c:formatCode>General</c:formatCode>
                <c:ptCount val="5"/>
                <c:pt idx="0">
                  <c:v>34.299999999999997</c:v>
                </c:pt>
                <c:pt idx="1">
                  <c:v>35.6</c:v>
                </c:pt>
                <c:pt idx="2">
                  <c:v>38.4</c:v>
                </c:pt>
                <c:pt idx="3">
                  <c:v>40.5</c:v>
                </c:pt>
                <c:pt idx="4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B-43C2-863A-89C7C398FC74}"/>
            </c:ext>
          </c:extLst>
        </c:ser>
        <c:ser>
          <c:idx val="2"/>
          <c:order val="2"/>
          <c:tx>
            <c:strRef>
              <c:f>v02_graphs!$L$121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v02_graphs!$L$122:$L$126</c:f>
              <c:numCache>
                <c:formatCode>General</c:formatCode>
                <c:ptCount val="5"/>
                <c:pt idx="0">
                  <c:v>38.5</c:v>
                </c:pt>
                <c:pt idx="1">
                  <c:v>40</c:v>
                </c:pt>
                <c:pt idx="2">
                  <c:v>42.7</c:v>
                </c:pt>
                <c:pt idx="3">
                  <c:v>44.4</c:v>
                </c:pt>
                <c:pt idx="4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B-43C2-863A-89C7C398FC74}"/>
            </c:ext>
          </c:extLst>
        </c:ser>
        <c:ser>
          <c:idx val="3"/>
          <c:order val="3"/>
          <c:tx>
            <c:strRef>
              <c:f>v02_graphs!$M$121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v02_graphs!$M$122:$M$126</c:f>
              <c:numCache>
                <c:formatCode>General</c:formatCode>
                <c:ptCount val="5"/>
                <c:pt idx="0">
                  <c:v>41.8</c:v>
                </c:pt>
                <c:pt idx="1">
                  <c:v>43.1</c:v>
                </c:pt>
                <c:pt idx="2">
                  <c:v>45.8</c:v>
                </c:pt>
                <c:pt idx="3">
                  <c:v>47.3</c:v>
                </c:pt>
                <c:pt idx="4">
                  <c:v>44.2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7B-43C2-863A-89C7C398FC74}"/>
            </c:ext>
          </c:extLst>
        </c:ser>
        <c:ser>
          <c:idx val="4"/>
          <c:order val="4"/>
          <c:tx>
            <c:strRef>
              <c:f>v02_graphs!$N$121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v02_graphs!$N$122:$N$126</c:f>
              <c:numCache>
                <c:formatCode>General</c:formatCode>
                <c:ptCount val="5"/>
                <c:pt idx="0">
                  <c:v>44.3</c:v>
                </c:pt>
                <c:pt idx="1">
                  <c:v>45.8</c:v>
                </c:pt>
                <c:pt idx="2">
                  <c:v>47.3</c:v>
                </c:pt>
                <c:pt idx="3">
                  <c:v>47.9</c:v>
                </c:pt>
                <c:pt idx="4">
                  <c:v>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7B-43C2-863A-89C7C398FC74}"/>
            </c:ext>
          </c:extLst>
        </c:ser>
        <c:ser>
          <c:idx val="5"/>
          <c:order val="5"/>
          <c:tx>
            <c:strRef>
              <c:f>v02_graphs!$O$121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v02_graphs!$O$122:$O$126</c:f>
              <c:numCache>
                <c:formatCode>General</c:formatCode>
                <c:ptCount val="5"/>
                <c:pt idx="0">
                  <c:v>44.8</c:v>
                </c:pt>
                <c:pt idx="1">
                  <c:v>45.7</c:v>
                </c:pt>
                <c:pt idx="2">
                  <c:v>47</c:v>
                </c:pt>
                <c:pt idx="3">
                  <c:v>48.2</c:v>
                </c:pt>
                <c:pt idx="4">
                  <c:v>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7B-43C2-863A-89C7C398FC74}"/>
            </c:ext>
          </c:extLst>
        </c:ser>
        <c:ser>
          <c:idx val="6"/>
          <c:order val="6"/>
          <c:tx>
            <c:strRef>
              <c:f>v02_graphs!$P$121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v02_graphs!$I$122:$I$126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v02_graphs!$P$122:$P$126</c:f>
              <c:numCache>
                <c:formatCode>General</c:formatCode>
                <c:ptCount val="5"/>
                <c:pt idx="0">
                  <c:v>43.7</c:v>
                </c:pt>
                <c:pt idx="1">
                  <c:v>44.6</c:v>
                </c:pt>
                <c:pt idx="2">
                  <c:v>45.6</c:v>
                </c:pt>
                <c:pt idx="3">
                  <c:v>46.7</c:v>
                </c:pt>
                <c:pt idx="4">
                  <c:v>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7B-43C2-863A-89C7C398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57962831"/>
        <c:axId val="1348085999"/>
      </c:barChart>
      <c:lineChart>
        <c:grouping val="standard"/>
        <c:varyColors val="0"/>
        <c:ser>
          <c:idx val="7"/>
          <c:order val="7"/>
          <c:tx>
            <c:strRef>
              <c:f>v02_graphs!$Q$121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v02_graphs!$Q$122:$Q$126</c:f>
              <c:numCache>
                <c:formatCode>General</c:formatCode>
                <c:ptCount val="5"/>
                <c:pt idx="2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B-43CA-BED6-1FC57144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962831"/>
        <c:axId val="1348085999"/>
      </c:lineChart>
      <c:catAx>
        <c:axId val="135796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5999"/>
        <c:crosses val="autoZero"/>
        <c:auto val="1"/>
        <c:lblAlgn val="ctr"/>
        <c:lblOffset val="100"/>
        <c:noMultiLvlLbl val="0"/>
      </c:catAx>
      <c:valAx>
        <c:axId val="13480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bw bound instructions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 baseline="0"/>
                  <a:t>(% of clock ticks)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9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DRAM Bandwidth bound </a:t>
            </a:r>
            <a:br>
              <a:rPr lang="en-US"/>
            </a:br>
            <a:r>
              <a:rPr lang="en-US"/>
              <a:t>by</a:t>
            </a:r>
            <a:r>
              <a:rPr lang="en-US" baseline="0"/>
              <a:t> core by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v02_graphs!$J$143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v02_graphs!$J$144:$J$148</c:f>
              <c:numCache>
                <c:formatCode>General</c:formatCode>
                <c:ptCount val="5"/>
                <c:pt idx="0">
                  <c:v>23.5</c:v>
                </c:pt>
                <c:pt idx="1">
                  <c:v>32.9</c:v>
                </c:pt>
                <c:pt idx="2">
                  <c:v>39.5</c:v>
                </c:pt>
                <c:pt idx="3">
                  <c:v>50.3</c:v>
                </c:pt>
                <c:pt idx="4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E-4EBE-BF5B-D9983BB62C3D}"/>
            </c:ext>
          </c:extLst>
        </c:ser>
        <c:ser>
          <c:idx val="1"/>
          <c:order val="1"/>
          <c:tx>
            <c:strRef>
              <c:f>v02_graphs!$K$143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v02_graphs!$K$144:$K$148</c:f>
              <c:numCache>
                <c:formatCode>General</c:formatCode>
                <c:ptCount val="5"/>
                <c:pt idx="0">
                  <c:v>34.200000000000003</c:v>
                </c:pt>
                <c:pt idx="1">
                  <c:v>45.2</c:v>
                </c:pt>
                <c:pt idx="2">
                  <c:v>56.7</c:v>
                </c:pt>
                <c:pt idx="3">
                  <c:v>64.8</c:v>
                </c:pt>
                <c:pt idx="4">
                  <c:v>61.3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E-4EBE-BF5B-D9983BB62C3D}"/>
            </c:ext>
          </c:extLst>
        </c:ser>
        <c:ser>
          <c:idx val="2"/>
          <c:order val="2"/>
          <c:tx>
            <c:strRef>
              <c:f>v02_graphs!$L$143</c:f>
              <c:strCache>
                <c:ptCount val="1"/>
                <c:pt idx="0">
                  <c:v>1800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v02_graphs!$L$144:$L$148</c:f>
              <c:numCache>
                <c:formatCode>General</c:formatCode>
                <c:ptCount val="5"/>
                <c:pt idx="0">
                  <c:v>42.3</c:v>
                </c:pt>
                <c:pt idx="1">
                  <c:v>58.2</c:v>
                </c:pt>
                <c:pt idx="2">
                  <c:v>67</c:v>
                </c:pt>
                <c:pt idx="3">
                  <c:v>73.8</c:v>
                </c:pt>
                <c:pt idx="4">
                  <c:v>68.2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8E-4EBE-BF5B-D9983BB62C3D}"/>
            </c:ext>
          </c:extLst>
        </c:ser>
        <c:ser>
          <c:idx val="3"/>
          <c:order val="3"/>
          <c:tx>
            <c:strRef>
              <c:f>v02_graphs!$M$143</c:f>
              <c:strCache>
                <c:ptCount val="1"/>
                <c:pt idx="0">
                  <c:v>2200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v02_graphs!$M$144:$M$148</c:f>
              <c:numCache>
                <c:formatCode>General</c:formatCode>
                <c:ptCount val="5"/>
                <c:pt idx="0">
                  <c:v>45.8</c:v>
                </c:pt>
                <c:pt idx="1">
                  <c:v>63</c:v>
                </c:pt>
                <c:pt idx="2">
                  <c:v>72.8</c:v>
                </c:pt>
                <c:pt idx="3">
                  <c:v>78.900000000000006</c:v>
                </c:pt>
                <c:pt idx="4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E-4EBE-BF5B-D9983BB62C3D}"/>
            </c:ext>
          </c:extLst>
        </c:ser>
        <c:ser>
          <c:idx val="4"/>
          <c:order val="4"/>
          <c:tx>
            <c:strRef>
              <c:f>v02_graphs!$N$143</c:f>
              <c:strCache>
                <c:ptCount val="1"/>
                <c:pt idx="0">
                  <c:v>2600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v02_graphs!$N$144:$N$148</c:f>
              <c:numCache>
                <c:formatCode>General</c:formatCode>
                <c:ptCount val="5"/>
                <c:pt idx="0">
                  <c:v>49.8</c:v>
                </c:pt>
                <c:pt idx="1">
                  <c:v>69.8</c:v>
                </c:pt>
                <c:pt idx="2">
                  <c:v>76.099999999999994</c:v>
                </c:pt>
                <c:pt idx="3">
                  <c:v>82.3</c:v>
                </c:pt>
                <c:pt idx="4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8E-4EBE-BF5B-D9983BB62C3D}"/>
            </c:ext>
          </c:extLst>
        </c:ser>
        <c:ser>
          <c:idx val="5"/>
          <c:order val="5"/>
          <c:tx>
            <c:strRef>
              <c:f>v02_graphs!$O$143</c:f>
              <c:strCache>
                <c:ptCount val="1"/>
                <c:pt idx="0">
                  <c:v>2700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v02_graphs!$O$144:$O$148</c:f>
              <c:numCache>
                <c:formatCode>General</c:formatCode>
                <c:ptCount val="5"/>
                <c:pt idx="0">
                  <c:v>50.6</c:v>
                </c:pt>
                <c:pt idx="1">
                  <c:v>70.5</c:v>
                </c:pt>
                <c:pt idx="2">
                  <c:v>76.3</c:v>
                </c:pt>
                <c:pt idx="3">
                  <c:v>82</c:v>
                </c:pt>
                <c:pt idx="4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8E-4EBE-BF5B-D9983BB62C3D}"/>
            </c:ext>
          </c:extLst>
        </c:ser>
        <c:ser>
          <c:idx val="6"/>
          <c:order val="6"/>
          <c:tx>
            <c:strRef>
              <c:f>v02_graphs!$P$143</c:f>
              <c:strCache>
                <c:ptCount val="1"/>
                <c:pt idx="0">
                  <c:v>2701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v02_graphs!$I$144:$I$148</c:f>
              <c:numCache>
                <c:formatCode>General</c:formatCode>
                <c:ptCount val="5"/>
                <c:pt idx="0">
                  <c:v>28</c:v>
                </c:pt>
                <c:pt idx="1">
                  <c:v>36</c:v>
                </c:pt>
                <c:pt idx="2">
                  <c:v>44</c:v>
                </c:pt>
                <c:pt idx="3">
                  <c:v>52</c:v>
                </c:pt>
                <c:pt idx="4">
                  <c:v>56</c:v>
                </c:pt>
              </c:numCache>
            </c:numRef>
          </c:cat>
          <c:val>
            <c:numRef>
              <c:f>v02_graphs!$P$144:$P$148</c:f>
              <c:numCache>
                <c:formatCode>General</c:formatCode>
                <c:ptCount val="5"/>
                <c:pt idx="0">
                  <c:v>51.2</c:v>
                </c:pt>
                <c:pt idx="1">
                  <c:v>71.599999999999994</c:v>
                </c:pt>
                <c:pt idx="2">
                  <c:v>76.400000000000006</c:v>
                </c:pt>
                <c:pt idx="3">
                  <c:v>82.1</c:v>
                </c:pt>
                <c:pt idx="4">
                  <c:v>78.7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8E-4EBE-BF5B-D9983BB62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570639"/>
        <c:axId val="1211441247"/>
      </c:barChart>
      <c:lineChart>
        <c:grouping val="standard"/>
        <c:varyColors val="0"/>
        <c:ser>
          <c:idx val="7"/>
          <c:order val="7"/>
          <c:tx>
            <c:strRef>
              <c:f>v02_graphs!$Q$143</c:f>
              <c:strCache>
                <c:ptCount val="1"/>
                <c:pt idx="0">
                  <c:v>2501(40)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v02_graphs!$Q$144:$Q$148</c:f>
              <c:numCache>
                <c:formatCode>General</c:formatCode>
                <c:ptCount val="5"/>
                <c:pt idx="2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F-4173-B8A0-C8D9C572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570639"/>
        <c:axId val="1211441247"/>
      </c:lineChart>
      <c:catAx>
        <c:axId val="141557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41247"/>
        <c:crosses val="autoZero"/>
        <c:auto val="1"/>
        <c:lblAlgn val="ctr"/>
        <c:lblOffset val="100"/>
        <c:noMultiLvlLbl val="0"/>
      </c:catAx>
      <c:valAx>
        <c:axId val="12114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BRAM</a:t>
                </a:r>
                <a:r>
                  <a:rPr lang="en-US" baseline="0"/>
                  <a:t> B/W bounf</a:t>
                </a:r>
                <a:br>
                  <a:rPr lang="en-US" baseline="0"/>
                </a:br>
                <a:r>
                  <a:rPr lang="en-US" baseline="0"/>
                  <a:t>%clock ticks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7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179917</xdr:colOff>
      <xdr:row>1</xdr:row>
      <xdr:rowOff>42333</xdr:rowOff>
    </xdr:from>
    <xdr:to>
      <xdr:col>30</xdr:col>
      <xdr:colOff>10584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0A195-F593-48E3-BC99-15337003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5084" y="222250"/>
          <a:ext cx="8265583" cy="230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468313</xdr:colOff>
      <xdr:row>0</xdr:row>
      <xdr:rowOff>176212</xdr:rowOff>
    </xdr:from>
    <xdr:to>
      <xdr:col>23</xdr:col>
      <xdr:colOff>425223</xdr:colOff>
      <xdr:row>21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24E09-C863-4399-8E43-F6F95DEF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805655</xdr:colOff>
      <xdr:row>14</xdr:row>
      <xdr:rowOff>57146</xdr:rowOff>
    </xdr:from>
    <xdr:to>
      <xdr:col>6</xdr:col>
      <xdr:colOff>867835</xdr:colOff>
      <xdr:row>29</xdr:row>
      <xdr:rowOff>61908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681FE-16A7-4812-9D93-7301994FC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132292</xdr:colOff>
      <xdr:row>14</xdr:row>
      <xdr:rowOff>97896</xdr:rowOff>
    </xdr:from>
    <xdr:to>
      <xdr:col>17</xdr:col>
      <xdr:colOff>140228</xdr:colOff>
      <xdr:row>34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17D80B-75EC-41E7-B313-EC9B294BD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376464</xdr:colOff>
      <xdr:row>43</xdr:row>
      <xdr:rowOff>97972</xdr:rowOff>
    </xdr:from>
    <xdr:to>
      <xdr:col>23</xdr:col>
      <xdr:colOff>86178</xdr:colOff>
      <xdr:row>58</xdr:row>
      <xdr:rowOff>119744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2887A-0987-4E72-BA2F-52795FA28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54504</xdr:rowOff>
    </xdr:from>
    <xdr:to>
      <xdr:col>9</xdr:col>
      <xdr:colOff>392466</xdr:colOff>
      <xdr:row>25</xdr:row>
      <xdr:rowOff>35453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CD39E74-0DA2-409C-B48A-8237956C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107473</xdr:colOff>
      <xdr:row>25</xdr:row>
      <xdr:rowOff>146630</xdr:rowOff>
    </xdr:from>
    <xdr:to>
      <xdr:col>15</xdr:col>
      <xdr:colOff>123350</xdr:colOff>
      <xdr:row>40</xdr:row>
      <xdr:rowOff>127580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20840-AF7E-4DF8-A16B-340CA20A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166511</xdr:rowOff>
    </xdr:from>
    <xdr:to>
      <xdr:col>7</xdr:col>
      <xdr:colOff>127000</xdr:colOff>
      <xdr:row>74</xdr:row>
      <xdr:rowOff>158044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652D0-BC76-4EF4-ADB3-CA32B01D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440972</xdr:colOff>
      <xdr:row>108</xdr:row>
      <xdr:rowOff>48332</xdr:rowOff>
    </xdr:from>
    <xdr:to>
      <xdr:col>7</xdr:col>
      <xdr:colOff>567972</xdr:colOff>
      <xdr:row>123</xdr:row>
      <xdr:rowOff>39866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2EB2F5-542A-4E6A-8309-3ACC892A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</xdr:colOff>
      <xdr:row>130</xdr:row>
      <xdr:rowOff>88018</xdr:rowOff>
    </xdr:from>
    <xdr:to>
      <xdr:col>7</xdr:col>
      <xdr:colOff>158750</xdr:colOff>
      <xdr:row>145</xdr:row>
      <xdr:rowOff>79551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18DC6-B4D2-4244-BFDF-2532FCFF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424089</xdr:colOff>
      <xdr:row>86</xdr:row>
      <xdr:rowOff>147411</xdr:rowOff>
    </xdr:from>
    <xdr:to>
      <xdr:col>8</xdr:col>
      <xdr:colOff>551089</xdr:colOff>
      <xdr:row>101</xdr:row>
      <xdr:rowOff>138944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B2133D-0BA3-45CF-8591-573FC915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103186</xdr:colOff>
      <xdr:row>29</xdr:row>
      <xdr:rowOff>151947</xdr:rowOff>
    </xdr:from>
    <xdr:to>
      <xdr:col>32</xdr:col>
      <xdr:colOff>511403</xdr:colOff>
      <xdr:row>44</xdr:row>
      <xdr:rowOff>131764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FF535D-0A09-4520-A3CC-0957E9217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47626</xdr:colOff>
      <xdr:row>159</xdr:row>
      <xdr:rowOff>24998</xdr:rowOff>
    </xdr:from>
    <xdr:to>
      <xdr:col>28</xdr:col>
      <xdr:colOff>500340</xdr:colOff>
      <xdr:row>174</xdr:row>
      <xdr:rowOff>16530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DDCAC1-643F-4037-A7D9-07BBC76D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95250</xdr:colOff>
      <xdr:row>171</xdr:row>
      <xdr:rowOff>103188</xdr:rowOff>
    </xdr:from>
    <xdr:to>
      <xdr:col>26</xdr:col>
      <xdr:colOff>547964</xdr:colOff>
      <xdr:row>186</xdr:row>
      <xdr:rowOff>94720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33CC66-D7F2-4705-9AB4-496AC67B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71438</xdr:colOff>
      <xdr:row>201</xdr:row>
      <xdr:rowOff>39688</xdr:rowOff>
    </xdr:from>
    <xdr:to>
      <xdr:col>20</xdr:col>
      <xdr:colOff>32029</xdr:colOff>
      <xdr:row>218</xdr:row>
      <xdr:rowOff>55562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4E5278C-F436-4487-9495-4C4FBC9C4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F747-674B-4183-A9A5-8942CF1E39BD}">
  <dimension ref="B2:AG31"/>
  <sheetViews>
    <sheetView topLeftCell="A2" zoomScale="60" zoomScaleNormal="60" workbookViewId="0">
      <selection activeCell="G15" sqref="G15"/>
    </sheetView>
  </sheetViews>
  <sheetFormatPr defaultRowHeight="14.5" x14ac:dyDescent="0.35"/>
  <cols>
    <col min="19" max="19" width="15.36328125" customWidth="1"/>
  </cols>
  <sheetData>
    <row r="2" spans="2:33" ht="19" customHeight="1" x14ac:dyDescent="0.35">
      <c r="B2" s="20"/>
      <c r="C2" s="28" t="s">
        <v>769</v>
      </c>
      <c r="D2" s="29"/>
      <c r="E2" s="29"/>
      <c r="F2" s="29"/>
      <c r="G2" s="29"/>
      <c r="H2" s="29"/>
      <c r="I2" s="29"/>
      <c r="J2" s="28" t="s">
        <v>770</v>
      </c>
      <c r="K2" s="29"/>
      <c r="L2" s="29"/>
      <c r="M2" s="29"/>
      <c r="N2" s="29"/>
      <c r="O2" s="29"/>
      <c r="P2" s="29"/>
      <c r="S2" s="20"/>
      <c r="T2" s="28" t="s">
        <v>769</v>
      </c>
      <c r="U2" s="29"/>
      <c r="V2" s="29"/>
      <c r="W2" s="29"/>
      <c r="X2" s="29"/>
      <c r="Y2" s="29"/>
      <c r="Z2" s="29"/>
      <c r="AA2" s="28" t="s">
        <v>770</v>
      </c>
      <c r="AB2" s="29"/>
      <c r="AC2" s="29"/>
      <c r="AD2" s="29"/>
      <c r="AE2" s="29"/>
      <c r="AF2" s="29"/>
      <c r="AG2" s="29"/>
    </row>
    <row r="3" spans="2:33" x14ac:dyDescent="0.35">
      <c r="B3" s="18"/>
      <c r="C3" s="18">
        <v>1000</v>
      </c>
      <c r="D3" s="18">
        <v>1400</v>
      </c>
      <c r="E3" s="18">
        <v>1800</v>
      </c>
      <c r="F3" s="18">
        <v>2200</v>
      </c>
      <c r="G3" s="18">
        <v>2600</v>
      </c>
      <c r="H3" s="18">
        <v>2700</v>
      </c>
      <c r="I3" s="18">
        <v>2701</v>
      </c>
      <c r="J3" s="18">
        <v>1000</v>
      </c>
      <c r="K3" s="18">
        <v>1400</v>
      </c>
      <c r="L3" s="18">
        <v>1800</v>
      </c>
      <c r="M3" s="18">
        <v>2200</v>
      </c>
      <c r="N3" s="18">
        <v>2600</v>
      </c>
      <c r="O3" s="18">
        <v>2700</v>
      </c>
      <c r="P3" s="18">
        <v>2701</v>
      </c>
      <c r="S3" s="18"/>
      <c r="T3" s="18">
        <v>1000</v>
      </c>
      <c r="U3" s="18">
        <v>1400</v>
      </c>
      <c r="V3" s="18">
        <v>1800</v>
      </c>
      <c r="W3" s="18">
        <v>2200</v>
      </c>
      <c r="X3" s="18">
        <v>2600</v>
      </c>
      <c r="Y3" s="18">
        <v>2700</v>
      </c>
      <c r="Z3" s="18">
        <v>2701</v>
      </c>
      <c r="AA3" s="18">
        <v>1000</v>
      </c>
      <c r="AB3" s="18">
        <v>1400</v>
      </c>
      <c r="AC3" s="18">
        <v>1800</v>
      </c>
      <c r="AD3" s="18">
        <v>2200</v>
      </c>
      <c r="AE3" s="18">
        <v>2600</v>
      </c>
      <c r="AF3" s="18">
        <v>2700</v>
      </c>
      <c r="AG3" s="18">
        <v>2701</v>
      </c>
    </row>
    <row r="4" spans="2:33" x14ac:dyDescent="0.35">
      <c r="B4" s="18" t="s">
        <v>768</v>
      </c>
      <c r="C4">
        <f>vtune_data_2666!Q95</f>
        <v>30.4</v>
      </c>
      <c r="D4">
        <f>vtune_data_2666!Q215</f>
        <v>26.9</v>
      </c>
      <c r="E4">
        <f>vtune_data_2666!Q325</f>
        <v>22.8</v>
      </c>
      <c r="F4">
        <f>vtune_data_2666!Q505</f>
        <v>19.7</v>
      </c>
      <c r="G4">
        <f>vtune_data_2666!Q685</f>
        <v>18.600000000000001</v>
      </c>
      <c r="H4">
        <f>vtune_data_2666!Q855</f>
        <v>19</v>
      </c>
      <c r="I4">
        <f>vtune_data_2666!Q1035</f>
        <v>19.3</v>
      </c>
      <c r="J4">
        <f>vtune_data_2933!Q95</f>
        <v>30.8</v>
      </c>
      <c r="K4">
        <f>vtune_data_2933!Q215</f>
        <v>26.1</v>
      </c>
      <c r="L4">
        <f>vtune_data_2933!Q325</f>
        <v>22.6</v>
      </c>
      <c r="M4">
        <f>vtune_data_2933!Q505</f>
        <v>20</v>
      </c>
      <c r="N4">
        <f>vtune_data_2933!Q685</f>
        <v>19</v>
      </c>
      <c r="O4">
        <f>vtune_data_2933!Q855</f>
        <v>19.3</v>
      </c>
      <c r="P4">
        <f>vtune_data_2933!Q1035</f>
        <v>20.2</v>
      </c>
      <c r="S4" s="18" t="s">
        <v>808</v>
      </c>
      <c r="T4">
        <f>MAX(vtune_data_2666!E110,vtune_data_2666!AE113)</f>
        <v>128.15199999999999</v>
      </c>
      <c r="U4">
        <f>MAX(vtune_data_2666!AE233,vtune_data_2666!E230)</f>
        <v>146.77500000000001</v>
      </c>
      <c r="V4">
        <f>MAX(vtune_data_2666!E340,vtune_data_2666!AE343)</f>
        <v>158.67599999999999</v>
      </c>
      <c r="W4">
        <f>MAX(vtune_data_2666!E520,vtune_data_2666!AE523)</f>
        <v>166.06</v>
      </c>
      <c r="X4">
        <f>MAX(vtune_data_2666!E700,vtune_data_2666!AE703)</f>
        <v>169.28299999999999</v>
      </c>
      <c r="Y4">
        <f>MAX(vtune_data_2666!E870,vtune_data_2666!AE873)</f>
        <v>169.399</v>
      </c>
      <c r="Z4">
        <f>MAX(vtune_data_2666!E1050,vtune_data_2666!AE1053)</f>
        <v>168.76599999999999</v>
      </c>
      <c r="AA4">
        <f>MAX(vtune_data_2933!E110,vtune_data_2933!AE113)</f>
        <v>126.801</v>
      </c>
      <c r="AB4">
        <f>MAX(vtune_data_2933!E230,vtune_data_2933!AE233)</f>
        <v>145.24299999999999</v>
      </c>
      <c r="AC4">
        <f>MAX(vtune_data_2933!E340,vtune_data_2933!AE343)</f>
        <v>157.047</v>
      </c>
      <c r="AD4">
        <f>MAX(vtune_data_2933!E520,vtune_data_2933!AE523)</f>
        <v>164.30199999999999</v>
      </c>
      <c r="AE4">
        <f>MAX(vtune_data_2933!E700,vtune_data_2933!AE703)</f>
        <v>167.715</v>
      </c>
      <c r="AF4">
        <f>MAX(vtune_data_2933!E870,vtune_data_2933!AE873)</f>
        <v>167.59800000000001</v>
      </c>
      <c r="AG4">
        <f>MAX(vtune_data_2933!E1050,vtune_data_2933!AE1053)</f>
        <v>168.113</v>
      </c>
    </row>
    <row r="5" spans="2:33" x14ac:dyDescent="0.35">
      <c r="B5" s="18" t="s">
        <v>765</v>
      </c>
      <c r="C5">
        <f>vtune_data_2666!Q104</f>
        <v>4.3</v>
      </c>
      <c r="D5">
        <f>vtune_data_2666!Q224</f>
        <v>4.2</v>
      </c>
      <c r="E5">
        <f>vtune_data_2666!Q334</f>
        <v>3.8</v>
      </c>
      <c r="F5">
        <f>vtune_data_2666!Q514</f>
        <v>3.3</v>
      </c>
      <c r="G5">
        <f>vtune_data_2666!Q694</f>
        <v>3</v>
      </c>
      <c r="H5">
        <f>vtune_data_2666!Q864</f>
        <v>3.3</v>
      </c>
      <c r="I5">
        <f>vtune_data_2666!Q1044</f>
        <v>3.4</v>
      </c>
      <c r="J5">
        <f>vtune_data_2933!Q104</f>
        <v>4.0999999999999996</v>
      </c>
      <c r="K5">
        <f>vtune_data_2933!Q224</f>
        <v>3.8</v>
      </c>
      <c r="L5">
        <f>vtune_data_2933!Q334</f>
        <v>3.4</v>
      </c>
      <c r="M5">
        <f>vtune_data_2933!Q514</f>
        <v>3.2</v>
      </c>
      <c r="N5">
        <f>vtune_data_2933!Q694</f>
        <v>3.1</v>
      </c>
      <c r="O5">
        <f>vtune_data_2933!Q864</f>
        <v>3</v>
      </c>
      <c r="P5">
        <f>vtune_data_2933!Q1044</f>
        <v>3.2</v>
      </c>
    </row>
    <row r="6" spans="2:33" x14ac:dyDescent="0.35">
      <c r="B6" s="18" t="s">
        <v>766</v>
      </c>
      <c r="C6">
        <f>vtune_data_2666!Q121</f>
        <v>1.5</v>
      </c>
      <c r="D6">
        <f>vtune_data_2666!Q241</f>
        <v>1.3</v>
      </c>
      <c r="E6">
        <f>vtune_data_2666!Q351</f>
        <v>1.1000000000000001</v>
      </c>
      <c r="F6">
        <f>vtune_data_2666!Q531</f>
        <v>0.9</v>
      </c>
      <c r="G6">
        <f>vtune_data_2666!Q711</f>
        <v>0.8</v>
      </c>
      <c r="H6">
        <f>vtune_data_2666!Q881</f>
        <v>0.8</v>
      </c>
      <c r="I6">
        <f>vtune_data_2666!Q1061</f>
        <v>0.7</v>
      </c>
      <c r="J6">
        <f>vtune_data_2933!Q121</f>
        <v>1.5</v>
      </c>
      <c r="K6">
        <f>vtune_data_2933!Q241</f>
        <v>1.2</v>
      </c>
      <c r="L6">
        <f>vtune_data_2933!Q351</f>
        <v>1</v>
      </c>
      <c r="M6">
        <f>vtune_data_2933!Q531</f>
        <v>0.9</v>
      </c>
      <c r="N6">
        <f>vtune_data_2933!Q711</f>
        <v>0.8</v>
      </c>
      <c r="O6">
        <f>vtune_data_2933!Q881</f>
        <v>0.8</v>
      </c>
      <c r="P6">
        <f>vtune_data_2933!Q1061</f>
        <v>0.8</v>
      </c>
    </row>
    <row r="7" spans="2:33" x14ac:dyDescent="0.35">
      <c r="B7" s="19" t="s">
        <v>767</v>
      </c>
      <c r="C7">
        <f>vtune_data_2666!Q124</f>
        <v>63.8</v>
      </c>
      <c r="D7">
        <f>vtune_data_2666!Q244</f>
        <v>67.7</v>
      </c>
      <c r="E7">
        <f>vtune_data_2666!Q354</f>
        <v>72.400000000000006</v>
      </c>
      <c r="F7">
        <f>vtune_data_2666!Q534</f>
        <v>76.2</v>
      </c>
      <c r="G7">
        <f>vtune_data_2666!Q714</f>
        <v>77.599999999999994</v>
      </c>
      <c r="H7">
        <f>vtune_data_2666!Q884</f>
        <v>76.900000000000006</v>
      </c>
      <c r="I7">
        <f>vtune_data_2666!Q1064</f>
        <v>76.599999999999994</v>
      </c>
      <c r="J7">
        <f>vtune_data_2933!Q124</f>
        <v>63.6</v>
      </c>
      <c r="K7">
        <f>vtune_data_2933!Q244</f>
        <v>68.900000000000006</v>
      </c>
      <c r="L7">
        <f>vtune_data_2933!Q354</f>
        <v>72.900000000000006</v>
      </c>
      <c r="M7">
        <f>vtune_data_2933!Q534</f>
        <v>75.900000000000006</v>
      </c>
      <c r="N7">
        <f>vtune_data_2933!Q714</f>
        <v>77.099999999999994</v>
      </c>
      <c r="O7">
        <f>vtune_data_2933!Q884</f>
        <v>76.900000000000006</v>
      </c>
      <c r="P7">
        <f>vtune_data_2933!Q1064</f>
        <v>75.8</v>
      </c>
    </row>
    <row r="9" spans="2:33" ht="24" customHeight="1" x14ac:dyDescent="0.35">
      <c r="B9" s="18"/>
      <c r="C9" s="31" t="s">
        <v>771</v>
      </c>
      <c r="D9" s="31"/>
      <c r="E9" s="31"/>
      <c r="F9" s="31"/>
      <c r="G9" s="31"/>
      <c r="H9" s="31"/>
      <c r="I9" s="31"/>
      <c r="J9" s="31" t="s">
        <v>772</v>
      </c>
      <c r="K9" s="31"/>
      <c r="L9" s="31"/>
      <c r="M9" s="31"/>
      <c r="N9" s="31"/>
      <c r="O9" s="31"/>
      <c r="P9" s="31"/>
      <c r="S9" s="20"/>
      <c r="T9" s="28" t="s">
        <v>769</v>
      </c>
      <c r="U9" s="29"/>
      <c r="V9" s="29"/>
      <c r="W9" s="29"/>
      <c r="X9" s="29"/>
      <c r="Y9" s="29"/>
      <c r="Z9" s="29"/>
      <c r="AA9" s="28" t="s">
        <v>770</v>
      </c>
      <c r="AB9" s="29"/>
      <c r="AC9" s="29"/>
      <c r="AD9" s="29"/>
      <c r="AE9" s="29"/>
      <c r="AF9" s="29"/>
      <c r="AG9" s="29"/>
    </row>
    <row r="10" spans="2:33" x14ac:dyDescent="0.35">
      <c r="B10" s="18"/>
      <c r="C10" s="18">
        <v>1000</v>
      </c>
      <c r="D10" s="18">
        <v>1400</v>
      </c>
      <c r="E10" s="18">
        <v>1800</v>
      </c>
      <c r="F10" s="18">
        <v>2200</v>
      </c>
      <c r="G10" s="18">
        <v>2600</v>
      </c>
      <c r="H10" s="18">
        <v>2700</v>
      </c>
      <c r="I10" s="18">
        <v>2701</v>
      </c>
      <c r="J10" s="18">
        <v>1000</v>
      </c>
      <c r="K10" s="18">
        <v>1400</v>
      </c>
      <c r="L10" s="18">
        <v>1800</v>
      </c>
      <c r="M10" s="18">
        <v>2200</v>
      </c>
      <c r="N10" s="18">
        <v>2600</v>
      </c>
      <c r="O10" s="18">
        <v>2700</v>
      </c>
      <c r="P10" s="18">
        <v>2701</v>
      </c>
      <c r="S10" s="18"/>
      <c r="T10" s="18">
        <v>1000</v>
      </c>
      <c r="U10" s="18">
        <v>1400</v>
      </c>
      <c r="V10" s="18">
        <v>1800</v>
      </c>
      <c r="W10" s="18">
        <v>2200</v>
      </c>
      <c r="X10" s="18">
        <v>2600</v>
      </c>
      <c r="Y10" s="18">
        <v>2700</v>
      </c>
      <c r="Z10" s="18">
        <v>2701</v>
      </c>
      <c r="AA10" s="18">
        <v>1000</v>
      </c>
      <c r="AB10" s="18">
        <v>1400</v>
      </c>
      <c r="AC10" s="18">
        <v>1800</v>
      </c>
      <c r="AD10" s="18">
        <v>2200</v>
      </c>
      <c r="AE10" s="18">
        <v>2600</v>
      </c>
      <c r="AF10" s="18">
        <v>2700</v>
      </c>
      <c r="AG10" s="18">
        <v>2701</v>
      </c>
    </row>
    <row r="11" spans="2:33" x14ac:dyDescent="0.35">
      <c r="B11" s="19" t="s">
        <v>773</v>
      </c>
      <c r="C11">
        <f>vtune_data_2666!R125</f>
        <v>43</v>
      </c>
      <c r="D11">
        <f>vtune_data_2666!R245</f>
        <v>51.4</v>
      </c>
      <c r="E11">
        <f>vtune_data_2666!R355</f>
        <v>58.1</v>
      </c>
      <c r="F11">
        <f>vtune_data_2666!R535</f>
        <v>61.6</v>
      </c>
      <c r="G11">
        <f>vtune_data_2666!R715</f>
        <v>63.5</v>
      </c>
      <c r="H11">
        <f>vtune_data_2666!R885</f>
        <v>63</v>
      </c>
      <c r="I11">
        <f>vtune_data_2666!R1065</f>
        <v>61.9</v>
      </c>
      <c r="J11">
        <f>vtune_data_2933!R125</f>
        <v>42</v>
      </c>
      <c r="K11">
        <f>vtune_data_2933!R245</f>
        <v>50.1</v>
      </c>
      <c r="L11">
        <f>vtune_data_2933!R355</f>
        <v>56.1</v>
      </c>
      <c r="M11">
        <f>vtune_data_2933!R535</f>
        <v>61</v>
      </c>
      <c r="N11">
        <f>vtune_data_2933!R715</f>
        <v>62.6</v>
      </c>
      <c r="O11">
        <f>vtune_data_2933!R885</f>
        <v>62.3</v>
      </c>
      <c r="P11">
        <f>vtune_data_2933!R1065</f>
        <v>60.9</v>
      </c>
      <c r="S11" t="s">
        <v>809</v>
      </c>
      <c r="T11">
        <f>vtune_data_2666!E114</f>
        <v>19.8</v>
      </c>
      <c r="U11">
        <f>vtune_data_2666!E234</f>
        <v>19.100000000000001</v>
      </c>
      <c r="V11">
        <f>vtune_data_2666!E344</f>
        <v>19</v>
      </c>
      <c r="W11">
        <f>vtune_data_2666!E524</f>
        <v>18.399999999999999</v>
      </c>
      <c r="X11">
        <f>vtune_data_2666!E704</f>
        <v>17.8</v>
      </c>
      <c r="Y11">
        <f>vtune_data_2666!E874</f>
        <v>17.100000000000001</v>
      </c>
      <c r="Z11">
        <f>vtune_data_2666!E1054</f>
        <v>15.4</v>
      </c>
      <c r="AA11">
        <f>vtune_data_2933!E114</f>
        <v>19.5</v>
      </c>
      <c r="AB11">
        <f>vtune_data_2933!E234</f>
        <v>19.2</v>
      </c>
      <c r="AC11">
        <f>vtune_data_2933!E344</f>
        <v>18.7</v>
      </c>
      <c r="AD11">
        <f>vtune_data_2933!E524</f>
        <v>18</v>
      </c>
      <c r="AE11">
        <f>vtune_data_2933!E704</f>
        <v>17.5</v>
      </c>
      <c r="AF11">
        <f>vtune_data_2933!E874</f>
        <v>17.2</v>
      </c>
      <c r="AG11">
        <f>vtune_data_2933!E1054</f>
        <v>16.2</v>
      </c>
    </row>
    <row r="12" spans="2:33" x14ac:dyDescent="0.35">
      <c r="B12" s="19" t="s">
        <v>774</v>
      </c>
      <c r="C12">
        <f>vtune_data_2666!R154</f>
        <v>20.9</v>
      </c>
      <c r="D12">
        <f>vtune_data_2666!R274</f>
        <v>16.3</v>
      </c>
      <c r="E12">
        <f>vtune_data_2666!R384</f>
        <v>14.3</v>
      </c>
      <c r="F12">
        <f>vtune_data_2666!R564</f>
        <v>14.6</v>
      </c>
      <c r="G12">
        <f>vtune_data_2666!R744</f>
        <v>14.2</v>
      </c>
      <c r="H12">
        <f>vtune_data_2666!R914</f>
        <v>13.9</v>
      </c>
      <c r="I12">
        <f>vtune_data_2666!R1094</f>
        <v>14.7</v>
      </c>
      <c r="J12">
        <f>vtune_data_2933!R154</f>
        <v>21.6</v>
      </c>
      <c r="K12">
        <f>vtune_data_2933!R274</f>
        <v>18.8</v>
      </c>
      <c r="L12">
        <f>vtune_data_2933!R384</f>
        <v>16.8</v>
      </c>
      <c r="M12">
        <f>vtune_data_2933!R564</f>
        <v>14.9</v>
      </c>
      <c r="N12">
        <f>vtune_data_2933!R744</f>
        <v>14.5</v>
      </c>
      <c r="O12">
        <f>vtune_data_2933!R914</f>
        <v>14.6</v>
      </c>
      <c r="P12">
        <f>vtune_data_2933!R1094</f>
        <v>14.9</v>
      </c>
    </row>
    <row r="14" spans="2:33" x14ac:dyDescent="0.35">
      <c r="B14" s="18"/>
      <c r="C14" s="28" t="s">
        <v>775</v>
      </c>
      <c r="D14" s="28"/>
      <c r="E14" s="28"/>
      <c r="F14" s="28"/>
      <c r="G14" s="28"/>
      <c r="H14" s="28"/>
      <c r="I14" s="28"/>
      <c r="J14" s="28" t="s">
        <v>776</v>
      </c>
      <c r="K14" s="28"/>
      <c r="L14" s="28"/>
      <c r="M14" s="28"/>
      <c r="N14" s="28"/>
      <c r="O14" s="28"/>
      <c r="P14" s="28"/>
    </row>
    <row r="15" spans="2:33" x14ac:dyDescent="0.35">
      <c r="B15" s="18"/>
      <c r="C15" s="18">
        <v>1000</v>
      </c>
      <c r="D15" s="18">
        <v>1400</v>
      </c>
      <c r="E15" s="18">
        <v>1800</v>
      </c>
      <c r="F15" s="18">
        <v>2200</v>
      </c>
      <c r="G15" s="18">
        <v>2600</v>
      </c>
      <c r="H15" s="18">
        <v>2700</v>
      </c>
      <c r="I15" s="18">
        <v>2701</v>
      </c>
      <c r="J15" s="18">
        <v>1000</v>
      </c>
      <c r="K15" s="18">
        <v>1400</v>
      </c>
      <c r="L15" s="18">
        <v>1800</v>
      </c>
      <c r="M15" s="18">
        <v>2200</v>
      </c>
      <c r="N15" s="18">
        <v>2600</v>
      </c>
      <c r="O15" s="18">
        <v>2700</v>
      </c>
      <c r="P15" s="18">
        <v>2701</v>
      </c>
    </row>
    <row r="16" spans="2:33" x14ac:dyDescent="0.35">
      <c r="B16" s="18" t="s">
        <v>777</v>
      </c>
      <c r="C16">
        <f>vtune_data_2666!S126</f>
        <v>7.9</v>
      </c>
      <c r="D16">
        <f>vtune_data_2666!S246</f>
        <v>7.5</v>
      </c>
      <c r="E16">
        <f>vtune_data_2666!S356</f>
        <v>7.6</v>
      </c>
      <c r="F16">
        <f>vtune_data_2666!S536</f>
        <v>8</v>
      </c>
      <c r="G16">
        <f>vtune_data_2666!S716</f>
        <v>8.1</v>
      </c>
      <c r="H16">
        <f>vtune_data_2666!S886</f>
        <v>7.9</v>
      </c>
      <c r="I16">
        <f>vtune_data_2666!S1066</f>
        <v>7.9</v>
      </c>
      <c r="J16">
        <f>vtune_data_2933!S126</f>
        <v>8.3000000000000007</v>
      </c>
      <c r="K16">
        <f>vtune_data_2933!S246</f>
        <v>8.3000000000000007</v>
      </c>
      <c r="L16">
        <f>vtune_data_2933!S356</f>
        <v>8.1999999999999993</v>
      </c>
      <c r="M16">
        <f>vtune_data_2933!S536</f>
        <v>8.1</v>
      </c>
      <c r="N16">
        <f>vtune_data_2933!S716</f>
        <v>8.1999999999999993</v>
      </c>
      <c r="O16">
        <f>vtune_data_2933!S886</f>
        <v>8.3000000000000007</v>
      </c>
      <c r="P16">
        <f>vtune_data_2933!S1066</f>
        <v>8.1</v>
      </c>
    </row>
    <row r="17" spans="2:16" x14ac:dyDescent="0.35">
      <c r="B17" s="18" t="s">
        <v>778</v>
      </c>
      <c r="C17">
        <f>vtune_data_2666!S135</f>
        <v>2.2999999999999998</v>
      </c>
      <c r="D17">
        <f>vtune_data_2666!S255</f>
        <v>1.9</v>
      </c>
      <c r="E17">
        <f>vtune_data_2666!S365</f>
        <v>1.6</v>
      </c>
      <c r="F17">
        <f>vtune_data_2666!S545</f>
        <v>1.3</v>
      </c>
      <c r="G17">
        <f>vtune_data_2666!S725</f>
        <v>1.2</v>
      </c>
      <c r="H17">
        <f>vtune_data_2666!S895</f>
        <v>1.2</v>
      </c>
      <c r="I17">
        <f>vtune_data_2666!S1075</f>
        <v>1.1000000000000001</v>
      </c>
      <c r="J17">
        <f>vtune_data_2933!S135</f>
        <v>2.4</v>
      </c>
      <c r="K17">
        <f>vtune_data_2933!S255</f>
        <v>1.8</v>
      </c>
      <c r="L17">
        <f>vtune_data_2933!S365</f>
        <v>1.6</v>
      </c>
      <c r="M17">
        <f>vtune_data_2933!S545</f>
        <v>1.4</v>
      </c>
      <c r="N17">
        <f>vtune_data_2933!S725</f>
        <v>1.3</v>
      </c>
      <c r="O17">
        <f>vtune_data_2933!S895</f>
        <v>1.3</v>
      </c>
      <c r="P17">
        <f>vtune_data_2933!S1075</f>
        <v>1.2</v>
      </c>
    </row>
    <row r="18" spans="2:16" x14ac:dyDescent="0.35">
      <c r="B18" s="18" t="s">
        <v>779</v>
      </c>
      <c r="C18">
        <f>vtune_data_2666!S136</f>
        <v>1.6</v>
      </c>
      <c r="D18">
        <f>vtune_data_2666!S256</f>
        <v>2</v>
      </c>
      <c r="E18">
        <f>vtune_data_2666!S366</f>
        <v>2.2999999999999998</v>
      </c>
      <c r="F18">
        <f>vtune_data_2666!S546</f>
        <v>2.4</v>
      </c>
      <c r="G18">
        <f>vtune_data_2666!S726</f>
        <v>2.5</v>
      </c>
      <c r="H18">
        <f>vtune_data_2666!S896</f>
        <v>2.5</v>
      </c>
      <c r="I18">
        <f>vtune_data_2666!S1076</f>
        <v>2.2999999999999998</v>
      </c>
      <c r="J18">
        <f>vtune_data_2933!S136</f>
        <v>1.6</v>
      </c>
      <c r="K18">
        <f>vtune_data_2933!S256</f>
        <v>1.9</v>
      </c>
      <c r="L18">
        <f>vtune_data_2933!S366</f>
        <v>2.2000000000000002</v>
      </c>
      <c r="M18">
        <f>vtune_data_2933!S546</f>
        <v>2.5</v>
      </c>
      <c r="N18">
        <f>vtune_data_2933!S726</f>
        <v>2.5</v>
      </c>
      <c r="O18">
        <f>vtune_data_2933!S896</f>
        <v>2.5</v>
      </c>
      <c r="P18">
        <f>vtune_data_2933!S1076</f>
        <v>2.4</v>
      </c>
    </row>
    <row r="19" spans="2:16" x14ac:dyDescent="0.35">
      <c r="B19" s="19" t="s">
        <v>780</v>
      </c>
      <c r="C19">
        <f>vtune_data_2666!S141</f>
        <v>21</v>
      </c>
      <c r="D19">
        <f>vtune_data_2666!S261</f>
        <v>29.4</v>
      </c>
      <c r="E19">
        <f>vtune_data_2666!S371</f>
        <v>35.200000000000003</v>
      </c>
      <c r="F19">
        <f>vtune_data_2666!S551</f>
        <v>36.799999999999997</v>
      </c>
      <c r="G19">
        <f>vtune_data_2666!S731</f>
        <v>37.9</v>
      </c>
      <c r="H19">
        <f>vtune_data_2666!S901</f>
        <v>38</v>
      </c>
      <c r="I19">
        <f>vtune_data_2666!S1081</f>
        <v>36.5</v>
      </c>
      <c r="J19">
        <f>vtune_data_2933!S141</f>
        <v>19.600000000000001</v>
      </c>
      <c r="K19">
        <f>vtune_data_2933!S261</f>
        <v>26.6</v>
      </c>
      <c r="L19">
        <f>vtune_data_2933!S371</f>
        <v>31.7</v>
      </c>
      <c r="M19">
        <f>vtune_data_2933!S551</f>
        <v>36.1</v>
      </c>
      <c r="N19">
        <f>vtune_data_2933!S731</f>
        <v>37</v>
      </c>
      <c r="O19">
        <f>vtune_data_2933!S901</f>
        <v>36.5</v>
      </c>
      <c r="P19">
        <f>vtune_data_2933!S1081</f>
        <v>35.4</v>
      </c>
    </row>
    <row r="20" spans="2:16" x14ac:dyDescent="0.35">
      <c r="B20" s="18" t="s">
        <v>781</v>
      </c>
      <c r="C20">
        <f>vtune_data_2666!S147</f>
        <v>5.6</v>
      </c>
      <c r="D20">
        <f>vtune_data_2666!S267</f>
        <v>7.1</v>
      </c>
      <c r="E20">
        <f>vtune_data_2666!S377</f>
        <v>8.1</v>
      </c>
      <c r="F20">
        <f>vtune_data_2666!S557</f>
        <v>8.4</v>
      </c>
      <c r="G20">
        <f>vtune_data_2666!S737</f>
        <v>8.6999999999999993</v>
      </c>
      <c r="H20">
        <f>vtune_data_2666!S907</f>
        <v>8.8000000000000007</v>
      </c>
      <c r="I20">
        <f>vtune_data_2666!S1087</f>
        <v>8.6999999999999993</v>
      </c>
      <c r="J20">
        <f>vtune_data_2933!S147</f>
        <v>5.4</v>
      </c>
      <c r="K20">
        <f>vtune_data_2933!S267</f>
        <v>6.6</v>
      </c>
      <c r="L20">
        <f>vtune_data_2933!S377</f>
        <v>7.5</v>
      </c>
      <c r="M20">
        <f>vtune_data_2933!S557</f>
        <v>8.3000000000000007</v>
      </c>
      <c r="N20">
        <f>vtune_data_2933!S737</f>
        <v>8.6</v>
      </c>
      <c r="O20">
        <f>vtune_data_2933!S907</f>
        <v>8.6999999999999993</v>
      </c>
      <c r="P20">
        <f>vtune_data_2933!S1087</f>
        <v>8.6</v>
      </c>
    </row>
    <row r="21" spans="2:16" ht="16" x14ac:dyDescent="0.4">
      <c r="C21" s="21">
        <f>SUM(C16:C20)</f>
        <v>38.4</v>
      </c>
      <c r="D21" s="21">
        <f t="shared" ref="D21:P21" si="0">SUM(D16:D20)</f>
        <v>47.9</v>
      </c>
      <c r="E21" s="21">
        <f t="shared" si="0"/>
        <v>54.800000000000004</v>
      </c>
      <c r="F21" s="21">
        <f t="shared" si="0"/>
        <v>56.9</v>
      </c>
      <c r="G21" s="21">
        <f t="shared" si="0"/>
        <v>58.399999999999991</v>
      </c>
      <c r="H21" s="21">
        <f t="shared" si="0"/>
        <v>58.400000000000006</v>
      </c>
      <c r="I21" s="21">
        <f t="shared" si="0"/>
        <v>56.5</v>
      </c>
      <c r="J21" s="21">
        <f t="shared" si="0"/>
        <v>37.300000000000004</v>
      </c>
      <c r="K21" s="21">
        <f t="shared" si="0"/>
        <v>45.2</v>
      </c>
      <c r="L21" s="21">
        <f t="shared" si="0"/>
        <v>51.2</v>
      </c>
      <c r="M21" s="21">
        <f t="shared" si="0"/>
        <v>56.400000000000006</v>
      </c>
      <c r="N21" s="21">
        <f t="shared" si="0"/>
        <v>57.6</v>
      </c>
      <c r="O21" s="21">
        <f t="shared" si="0"/>
        <v>57.3</v>
      </c>
      <c r="P21" s="21">
        <f t="shared" si="0"/>
        <v>55.699999999999996</v>
      </c>
    </row>
    <row r="22" spans="2:16" x14ac:dyDescent="0.35">
      <c r="B22" s="18"/>
      <c r="C22" s="28" t="s">
        <v>782</v>
      </c>
      <c r="D22" s="28"/>
      <c r="E22" s="28"/>
      <c r="F22" s="28"/>
      <c r="G22" s="28"/>
      <c r="H22" s="28"/>
      <c r="I22" s="28"/>
      <c r="J22" s="28" t="s">
        <v>784</v>
      </c>
      <c r="K22" s="28"/>
      <c r="L22" s="28"/>
      <c r="M22" s="28"/>
      <c r="N22" s="28"/>
      <c r="O22" s="28"/>
      <c r="P22" s="28"/>
    </row>
    <row r="23" spans="2:16" x14ac:dyDescent="0.35">
      <c r="B23" s="18"/>
      <c r="C23" s="18">
        <v>1000</v>
      </c>
      <c r="D23" s="18">
        <v>1400</v>
      </c>
      <c r="E23" s="18">
        <v>1800</v>
      </c>
      <c r="F23" s="18">
        <v>2200</v>
      </c>
      <c r="G23" s="18">
        <v>2600</v>
      </c>
      <c r="H23" s="18">
        <v>2700</v>
      </c>
      <c r="I23" s="18">
        <v>2701</v>
      </c>
      <c r="J23" s="18">
        <v>1000</v>
      </c>
      <c r="K23" s="18">
        <v>1400</v>
      </c>
      <c r="L23" s="18">
        <v>1800</v>
      </c>
      <c r="M23" s="18">
        <v>2200</v>
      </c>
      <c r="N23" s="18">
        <v>2600</v>
      </c>
      <c r="O23" s="18">
        <v>2700</v>
      </c>
      <c r="P23" s="18">
        <v>2701</v>
      </c>
    </row>
    <row r="24" spans="2:16" x14ac:dyDescent="0.35">
      <c r="B24" s="19" t="s">
        <v>783</v>
      </c>
      <c r="C24">
        <f>vtune_data_2666!T142</f>
        <v>32.299999999999997</v>
      </c>
      <c r="D24">
        <f>vtune_data_2666!T262</f>
        <v>40</v>
      </c>
      <c r="E24">
        <f>vtune_data_2666!T372</f>
        <v>44.3</v>
      </c>
      <c r="F24">
        <f>vtune_data_2666!T552</f>
        <v>44.5</v>
      </c>
      <c r="G24">
        <f>vtune_data_2666!T732</f>
        <v>44.8</v>
      </c>
      <c r="H24">
        <f>vtune_data_2666!T902</f>
        <v>44.9</v>
      </c>
      <c r="I24">
        <f>vtune_data_2666!T1082</f>
        <v>42.9</v>
      </c>
      <c r="J24">
        <f>vtune_data_2933!T142</f>
        <v>31.1</v>
      </c>
      <c r="K24">
        <f>vtune_data_2933!T262</f>
        <v>37.1</v>
      </c>
      <c r="L24">
        <f>vtune_data_2933!T372</f>
        <v>40.799999999999997</v>
      </c>
      <c r="M24">
        <f>vtune_data_2933!T552</f>
        <v>44.2</v>
      </c>
      <c r="N24">
        <f>vtune_data_2933!T732</f>
        <v>44.4</v>
      </c>
      <c r="O24">
        <f>vtune_data_2933!T903</f>
        <v>9.8000000000000007</v>
      </c>
      <c r="P24">
        <f>vtune_data_2933!T1082</f>
        <v>42.3</v>
      </c>
    </row>
    <row r="25" spans="2:16" x14ac:dyDescent="0.35">
      <c r="B25" s="19" t="s">
        <v>787</v>
      </c>
      <c r="C25">
        <f>vtune_data_2666!T143</f>
        <v>10.5</v>
      </c>
      <c r="D25">
        <f>vtune_data_2666!T263</f>
        <v>10.7</v>
      </c>
      <c r="E25">
        <f>vtune_data_2666!T373</f>
        <v>10.6</v>
      </c>
      <c r="F25">
        <f>vtune_data_2666!T553</f>
        <v>10</v>
      </c>
      <c r="G25">
        <f>vtune_data_2666!T733</f>
        <v>9.9</v>
      </c>
      <c r="H25">
        <f>vtune_data_2666!T903</f>
        <v>9.8000000000000007</v>
      </c>
      <c r="I25">
        <f>vtune_data_2666!T1083</f>
        <v>9.6</v>
      </c>
      <c r="J25">
        <f>vtune_data_2933!T143</f>
        <v>10.6</v>
      </c>
      <c r="K25">
        <f>vtune_data_2933!T263</f>
        <v>10.199999999999999</v>
      </c>
      <c r="L25">
        <f>vtune_data_2933!T373</f>
        <v>10.1</v>
      </c>
      <c r="M25">
        <f>vtune_data_2933!T553</f>
        <v>10.199999999999999</v>
      </c>
      <c r="N25">
        <f>vtune_data_2933!T733</f>
        <v>10</v>
      </c>
      <c r="O25">
        <f>vtune_data_2933!T903</f>
        <v>9.8000000000000007</v>
      </c>
      <c r="P25">
        <f>vtune_data_2933!T1083</f>
        <v>9.6</v>
      </c>
    </row>
    <row r="27" spans="2:16" x14ac:dyDescent="0.35">
      <c r="B27" s="18"/>
      <c r="C27" s="30" t="s">
        <v>786</v>
      </c>
      <c r="D27" s="30"/>
      <c r="E27" s="30"/>
      <c r="F27" s="30"/>
      <c r="G27" s="30"/>
      <c r="H27" s="30"/>
      <c r="I27" s="30"/>
      <c r="J27" s="30" t="s">
        <v>788</v>
      </c>
      <c r="K27" s="30"/>
      <c r="L27" s="30"/>
      <c r="M27" s="30"/>
      <c r="N27" s="30"/>
      <c r="O27" s="30"/>
      <c r="P27" s="30"/>
    </row>
    <row r="28" spans="2:16" x14ac:dyDescent="0.35">
      <c r="B28" s="18"/>
      <c r="C28" s="18">
        <v>1000</v>
      </c>
      <c r="D28" s="18">
        <v>1400</v>
      </c>
      <c r="E28" s="18">
        <v>1800</v>
      </c>
      <c r="F28" s="18">
        <v>2200</v>
      </c>
      <c r="G28" s="18">
        <v>2600</v>
      </c>
      <c r="H28" s="18">
        <v>2700</v>
      </c>
      <c r="I28" s="18">
        <v>2701</v>
      </c>
      <c r="J28" s="18">
        <v>1000</v>
      </c>
      <c r="K28" s="18">
        <v>1400</v>
      </c>
      <c r="L28" s="18">
        <v>1800</v>
      </c>
      <c r="M28" s="18">
        <v>2200</v>
      </c>
      <c r="N28" s="18">
        <v>2600</v>
      </c>
      <c r="O28" s="18">
        <v>2700</v>
      </c>
      <c r="P28" s="18">
        <v>2701</v>
      </c>
    </row>
    <row r="29" spans="2:16" x14ac:dyDescent="0.35">
      <c r="B29" s="19" t="s">
        <v>789</v>
      </c>
      <c r="C29">
        <f>vtune_data_2666!U144</f>
        <v>96.7</v>
      </c>
      <c r="D29">
        <f>vtune_data_2666!U264</f>
        <v>90.8</v>
      </c>
      <c r="E29">
        <f>vtune_data_2666!U374</f>
        <v>80.599999999999994</v>
      </c>
      <c r="F29">
        <f>vtune_data_2666!U554</f>
        <v>67.400000000000006</v>
      </c>
      <c r="G29">
        <f>vtune_data_2666!U734</f>
        <v>62.6</v>
      </c>
      <c r="H29">
        <f>vtune_data_2666!U904</f>
        <v>62.3</v>
      </c>
      <c r="I29">
        <f>vtune_data_2666!U1084</f>
        <v>59.2</v>
      </c>
      <c r="J29">
        <f>vtune_data_2933!U144</f>
        <v>97.7</v>
      </c>
      <c r="K29">
        <f>vtune_data_2933!U264</f>
        <v>88.6</v>
      </c>
      <c r="L29">
        <f>vtune_data_2933!U374</f>
        <v>78.3</v>
      </c>
      <c r="M29">
        <f>vtune_data_2933!U554</f>
        <v>70.5</v>
      </c>
      <c r="N29">
        <f>vtune_data_2933!U734</f>
        <v>65.3</v>
      </c>
      <c r="O29">
        <f>vtune_data_2933!U904</f>
        <v>64.400000000000006</v>
      </c>
      <c r="P29">
        <f>vtune_data_2933!U1084</f>
        <v>61.4</v>
      </c>
    </row>
    <row r="30" spans="2:16" x14ac:dyDescent="0.35">
      <c r="B30" s="18" t="s">
        <v>790</v>
      </c>
      <c r="C30">
        <f>vtune_data_2666!U145</f>
        <v>0.5</v>
      </c>
      <c r="D30">
        <f>vtune_data_2666!U265</f>
        <v>0.4</v>
      </c>
      <c r="E30">
        <f>vtune_data_2666!U375</f>
        <v>0.4</v>
      </c>
      <c r="F30">
        <f>vtune_data_2666!U555</f>
        <v>0.3</v>
      </c>
      <c r="G30">
        <f>vtune_data_2666!U735</f>
        <v>0.3</v>
      </c>
      <c r="H30">
        <f>vtune_data_2666!U905</f>
        <v>0.3</v>
      </c>
      <c r="I30">
        <f>vtune_data_2666!U1085</f>
        <v>0.2</v>
      </c>
      <c r="J30">
        <f>vtune_data_2933!U145</f>
        <v>0.5</v>
      </c>
      <c r="K30">
        <f>vtune_data_2933!U265</f>
        <v>0.4</v>
      </c>
      <c r="L30">
        <f>vtune_data_2933!U375</f>
        <v>0.3</v>
      </c>
      <c r="M30">
        <f>vtune_data_2933!U555</f>
        <v>0.3</v>
      </c>
      <c r="N30">
        <f>vtune_data_2933!U735</f>
        <v>0.3</v>
      </c>
      <c r="O30">
        <f>vtune_data_2933!U905</f>
        <v>0.3</v>
      </c>
      <c r="P30">
        <f>vtune_data_2933!U1085</f>
        <v>0.2</v>
      </c>
    </row>
    <row r="31" spans="2:16" x14ac:dyDescent="0.35">
      <c r="B31" s="18" t="s">
        <v>791</v>
      </c>
      <c r="C31">
        <f>vtune_data_2666!U146</f>
        <v>1.7</v>
      </c>
      <c r="D31">
        <f>vtune_data_2666!U266</f>
        <v>1.3</v>
      </c>
      <c r="E31">
        <f>vtune_data_2666!U376</f>
        <v>1.1000000000000001</v>
      </c>
      <c r="F31">
        <f>vtune_data_2666!U556</f>
        <v>0.8</v>
      </c>
      <c r="G31">
        <f>vtune_data_2666!U736</f>
        <v>0.8</v>
      </c>
      <c r="H31">
        <f>vtune_data_2666!U906</f>
        <v>0.8</v>
      </c>
      <c r="I31">
        <f>vtune_data_2666!U1086</f>
        <v>0.8</v>
      </c>
      <c r="J31">
        <f>vtune_data_2933!U146</f>
        <v>1.7</v>
      </c>
      <c r="K31">
        <f>vtune_data_2933!U266</f>
        <v>1.2</v>
      </c>
      <c r="L31">
        <f>vtune_data_2933!U376</f>
        <v>1.1000000000000001</v>
      </c>
      <c r="M31">
        <f>vtune_data_2933!U556</f>
        <v>0.9</v>
      </c>
      <c r="N31">
        <f>vtune_data_2933!U736</f>
        <v>0.8</v>
      </c>
      <c r="O31">
        <f>vtune_data_2933!U906</f>
        <v>0.8</v>
      </c>
      <c r="P31">
        <f>vtune_data_2933!U1086</f>
        <v>0.8</v>
      </c>
    </row>
  </sheetData>
  <mergeCells count="14">
    <mergeCell ref="T2:Z2"/>
    <mergeCell ref="AA2:AG2"/>
    <mergeCell ref="T9:Z9"/>
    <mergeCell ref="AA9:AG9"/>
    <mergeCell ref="C27:I27"/>
    <mergeCell ref="J27:P27"/>
    <mergeCell ref="C2:I2"/>
    <mergeCell ref="J2:P2"/>
    <mergeCell ref="C9:I9"/>
    <mergeCell ref="J9:P9"/>
    <mergeCell ref="C14:I14"/>
    <mergeCell ref="J14:P14"/>
    <mergeCell ref="C22:I22"/>
    <mergeCell ref="J22:P22"/>
  </mergeCells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E65B-66F0-4709-B1F0-EEE097DEE75D}">
  <dimension ref="B2:AA141"/>
  <sheetViews>
    <sheetView zoomScale="60" zoomScaleNormal="60" workbookViewId="0">
      <selection activeCell="C21" sqref="C21"/>
    </sheetView>
  </sheetViews>
  <sheetFormatPr defaultRowHeight="14.5" x14ac:dyDescent="0.35"/>
  <sheetData>
    <row r="2" spans="2:27" x14ac:dyDescent="0.35">
      <c r="B2" t="s">
        <v>35</v>
      </c>
      <c r="C2">
        <v>3.7426270000000001</v>
      </c>
      <c r="D2">
        <v>3.7426270000000001</v>
      </c>
      <c r="E2">
        <v>4</v>
      </c>
      <c r="F2">
        <v>56</v>
      </c>
      <c r="G2" t="s">
        <v>36</v>
      </c>
      <c r="H2" t="s">
        <v>37</v>
      </c>
      <c r="I2" t="s">
        <v>33</v>
      </c>
      <c r="K2" t="s">
        <v>35</v>
      </c>
      <c r="L2">
        <v>3.6703990000000002</v>
      </c>
      <c r="M2">
        <v>3.6703990000000002</v>
      </c>
      <c r="N2">
        <v>4</v>
      </c>
      <c r="O2">
        <v>56</v>
      </c>
      <c r="P2" t="s">
        <v>38</v>
      </c>
      <c r="Q2" t="s">
        <v>39</v>
      </c>
      <c r="R2" t="s">
        <v>33</v>
      </c>
      <c r="T2" t="s">
        <v>35</v>
      </c>
      <c r="U2">
        <v>3.6531289999999998</v>
      </c>
      <c r="V2">
        <v>3.6531289999999998</v>
      </c>
      <c r="W2">
        <v>4</v>
      </c>
      <c r="X2">
        <v>56</v>
      </c>
      <c r="Y2" t="s">
        <v>40</v>
      </c>
      <c r="Z2" t="s">
        <v>41</v>
      </c>
      <c r="AA2" t="s">
        <v>33</v>
      </c>
    </row>
    <row r="3" spans="2:27" x14ac:dyDescent="0.35">
      <c r="B3" t="s">
        <v>42</v>
      </c>
      <c r="C3">
        <v>3.4937269999999998</v>
      </c>
      <c r="D3">
        <v>3.4937269999999998</v>
      </c>
      <c r="E3">
        <v>8</v>
      </c>
      <c r="F3">
        <v>56</v>
      </c>
      <c r="G3" t="s">
        <v>43</v>
      </c>
      <c r="H3" t="s">
        <v>37</v>
      </c>
      <c r="I3" t="s">
        <v>33</v>
      </c>
      <c r="K3" t="s">
        <v>42</v>
      </c>
      <c r="L3">
        <v>3.4080629999999998</v>
      </c>
      <c r="M3">
        <v>3.4080629999999998</v>
      </c>
      <c r="N3">
        <v>8</v>
      </c>
      <c r="O3">
        <v>56</v>
      </c>
      <c r="P3" t="s">
        <v>44</v>
      </c>
      <c r="Q3" t="s">
        <v>39</v>
      </c>
      <c r="R3" t="s">
        <v>33</v>
      </c>
      <c r="T3" t="s">
        <v>42</v>
      </c>
      <c r="U3">
        <v>3.3844439999999998</v>
      </c>
      <c r="V3">
        <v>3.3844439999999998</v>
      </c>
      <c r="W3">
        <v>8</v>
      </c>
      <c r="X3">
        <v>56</v>
      </c>
      <c r="Y3" t="s">
        <v>45</v>
      </c>
      <c r="Z3" t="s">
        <v>41</v>
      </c>
      <c r="AA3" t="s">
        <v>33</v>
      </c>
    </row>
    <row r="4" spans="2:27" x14ac:dyDescent="0.35">
      <c r="B4" t="s">
        <v>46</v>
      </c>
      <c r="C4">
        <v>3.3416899999999998</v>
      </c>
      <c r="D4">
        <v>3.3416899999999998</v>
      </c>
      <c r="E4">
        <v>12</v>
      </c>
      <c r="F4">
        <v>56</v>
      </c>
      <c r="G4" t="s">
        <v>47</v>
      </c>
      <c r="H4" t="s">
        <v>37</v>
      </c>
      <c r="I4" t="s">
        <v>33</v>
      </c>
      <c r="K4" t="s">
        <v>46</v>
      </c>
      <c r="L4">
        <v>3.240011</v>
      </c>
      <c r="M4">
        <v>3.240011</v>
      </c>
      <c r="N4">
        <v>12</v>
      </c>
      <c r="O4">
        <v>56</v>
      </c>
      <c r="P4" t="s">
        <v>48</v>
      </c>
      <c r="Q4" t="s">
        <v>39</v>
      </c>
      <c r="R4" t="s">
        <v>33</v>
      </c>
      <c r="T4" t="s">
        <v>46</v>
      </c>
      <c r="U4">
        <v>3.21576</v>
      </c>
      <c r="V4">
        <v>3.21576</v>
      </c>
      <c r="W4">
        <v>12</v>
      </c>
      <c r="X4">
        <v>56</v>
      </c>
      <c r="Y4" t="s">
        <v>49</v>
      </c>
      <c r="Z4" t="s">
        <v>41</v>
      </c>
      <c r="AA4" t="s">
        <v>33</v>
      </c>
    </row>
    <row r="5" spans="2:27" x14ac:dyDescent="0.35">
      <c r="B5" t="s">
        <v>50</v>
      </c>
      <c r="C5">
        <v>3.2286429999999999</v>
      </c>
      <c r="D5">
        <v>3.2286429999999999</v>
      </c>
      <c r="E5">
        <v>16</v>
      </c>
      <c r="F5">
        <v>56</v>
      </c>
      <c r="G5" t="s">
        <v>51</v>
      </c>
      <c r="H5" t="s">
        <v>37</v>
      </c>
      <c r="I5" t="s">
        <v>33</v>
      </c>
      <c r="K5" t="s">
        <v>50</v>
      </c>
      <c r="L5">
        <v>3.128495</v>
      </c>
      <c r="M5">
        <v>3.128495</v>
      </c>
      <c r="N5">
        <v>16</v>
      </c>
      <c r="O5">
        <v>56</v>
      </c>
      <c r="P5" t="s">
        <v>52</v>
      </c>
      <c r="Q5" t="s">
        <v>39</v>
      </c>
      <c r="R5" t="s">
        <v>33</v>
      </c>
      <c r="T5" t="s">
        <v>50</v>
      </c>
      <c r="U5">
        <v>3.1009340000000001</v>
      </c>
      <c r="V5">
        <v>3.1009340000000001</v>
      </c>
      <c r="W5">
        <v>16</v>
      </c>
      <c r="X5">
        <v>56</v>
      </c>
      <c r="Y5" t="s">
        <v>53</v>
      </c>
      <c r="Z5" t="s">
        <v>41</v>
      </c>
      <c r="AA5" t="s">
        <v>33</v>
      </c>
    </row>
    <row r="6" spans="2:27" x14ac:dyDescent="0.35">
      <c r="B6" t="s">
        <v>54</v>
      </c>
      <c r="C6">
        <v>3.1376189999999999</v>
      </c>
      <c r="D6">
        <v>3.1376189999999999</v>
      </c>
      <c r="E6">
        <v>20</v>
      </c>
      <c r="F6">
        <v>56</v>
      </c>
      <c r="G6" t="s">
        <v>55</v>
      </c>
      <c r="H6" t="s">
        <v>37</v>
      </c>
      <c r="I6" t="s">
        <v>33</v>
      </c>
      <c r="K6" t="s">
        <v>54</v>
      </c>
      <c r="L6">
        <v>3.0330170000000001</v>
      </c>
      <c r="M6">
        <v>3.0330170000000001</v>
      </c>
      <c r="N6">
        <v>20</v>
      </c>
      <c r="O6">
        <v>56</v>
      </c>
      <c r="P6" t="s">
        <v>56</v>
      </c>
      <c r="Q6" t="s">
        <v>39</v>
      </c>
      <c r="R6" t="s">
        <v>33</v>
      </c>
      <c r="T6" t="s">
        <v>54</v>
      </c>
      <c r="U6">
        <v>3.0145919999999999</v>
      </c>
      <c r="V6">
        <v>3.0145919999999999</v>
      </c>
      <c r="W6">
        <v>20</v>
      </c>
      <c r="X6">
        <v>56</v>
      </c>
      <c r="Y6" t="s">
        <v>57</v>
      </c>
      <c r="Z6" t="s">
        <v>41</v>
      </c>
      <c r="AA6" t="s">
        <v>33</v>
      </c>
    </row>
    <row r="7" spans="2:27" x14ac:dyDescent="0.35">
      <c r="B7" t="s">
        <v>58</v>
      </c>
      <c r="C7">
        <v>3.0671349999999999</v>
      </c>
      <c r="D7">
        <v>3.0671349999999999</v>
      </c>
      <c r="E7">
        <v>24</v>
      </c>
      <c r="F7">
        <v>56</v>
      </c>
      <c r="G7" t="s">
        <v>59</v>
      </c>
      <c r="H7" t="s">
        <v>37</v>
      </c>
      <c r="I7" t="s">
        <v>33</v>
      </c>
      <c r="K7" t="s">
        <v>58</v>
      </c>
      <c r="L7">
        <v>2.958688</v>
      </c>
      <c r="M7">
        <v>2.958688</v>
      </c>
      <c r="N7">
        <v>24</v>
      </c>
      <c r="O7">
        <v>56</v>
      </c>
      <c r="P7" t="s">
        <v>60</v>
      </c>
      <c r="Q7" t="s">
        <v>39</v>
      </c>
      <c r="R7" t="s">
        <v>33</v>
      </c>
      <c r="T7" t="s">
        <v>58</v>
      </c>
      <c r="U7">
        <v>2.9411079999999998</v>
      </c>
      <c r="V7">
        <v>2.9411079999999998</v>
      </c>
      <c r="W7">
        <v>24</v>
      </c>
      <c r="X7">
        <v>56</v>
      </c>
      <c r="Y7" t="s">
        <v>61</v>
      </c>
      <c r="Z7" t="s">
        <v>41</v>
      </c>
      <c r="AA7" t="s">
        <v>33</v>
      </c>
    </row>
    <row r="8" spans="2:27" x14ac:dyDescent="0.35">
      <c r="B8" t="s">
        <v>62</v>
      </c>
      <c r="C8">
        <v>2.9966179999999998</v>
      </c>
      <c r="D8">
        <v>2.9966179999999998</v>
      </c>
      <c r="E8">
        <v>28</v>
      </c>
      <c r="F8">
        <v>56</v>
      </c>
      <c r="G8" t="s">
        <v>63</v>
      </c>
      <c r="H8" t="s">
        <v>37</v>
      </c>
      <c r="I8" t="s">
        <v>33</v>
      </c>
      <c r="K8" t="s">
        <v>62</v>
      </c>
      <c r="L8">
        <v>2.8894869999999999</v>
      </c>
      <c r="M8">
        <v>2.8894869999999999</v>
      </c>
      <c r="N8">
        <v>28</v>
      </c>
      <c r="O8">
        <v>56</v>
      </c>
      <c r="P8" t="s">
        <v>64</v>
      </c>
      <c r="Q8" t="s">
        <v>39</v>
      </c>
      <c r="R8" t="s">
        <v>33</v>
      </c>
      <c r="T8" t="s">
        <v>62</v>
      </c>
      <c r="U8">
        <v>2.8705539999999998</v>
      </c>
      <c r="V8">
        <v>2.8705539999999998</v>
      </c>
      <c r="W8">
        <v>28</v>
      </c>
      <c r="X8">
        <v>56</v>
      </c>
      <c r="Y8" t="s">
        <v>65</v>
      </c>
      <c r="Z8" t="s">
        <v>41</v>
      </c>
      <c r="AA8" t="s">
        <v>33</v>
      </c>
    </row>
    <row r="9" spans="2:27" x14ac:dyDescent="0.35">
      <c r="B9" t="s">
        <v>66</v>
      </c>
      <c r="C9">
        <v>2.949919</v>
      </c>
      <c r="D9">
        <v>2.949919</v>
      </c>
      <c r="E9">
        <v>32</v>
      </c>
      <c r="F9">
        <v>56</v>
      </c>
      <c r="G9" t="s">
        <v>67</v>
      </c>
      <c r="H9" t="s">
        <v>37</v>
      </c>
      <c r="I9" t="s">
        <v>33</v>
      </c>
      <c r="K9" t="s">
        <v>66</v>
      </c>
      <c r="L9">
        <v>2.839839</v>
      </c>
      <c r="M9">
        <v>2.839839</v>
      </c>
      <c r="N9">
        <v>32</v>
      </c>
      <c r="O9">
        <v>56</v>
      </c>
      <c r="P9" t="s">
        <v>68</v>
      </c>
      <c r="Q9" t="s">
        <v>39</v>
      </c>
      <c r="R9" t="s">
        <v>33</v>
      </c>
      <c r="T9" t="s">
        <v>66</v>
      </c>
      <c r="U9">
        <v>2.8162560000000001</v>
      </c>
      <c r="V9">
        <v>2.8162560000000001</v>
      </c>
      <c r="W9">
        <v>32</v>
      </c>
      <c r="X9">
        <v>56</v>
      </c>
      <c r="Y9" t="s">
        <v>69</v>
      </c>
      <c r="Z9" t="s">
        <v>41</v>
      </c>
      <c r="AA9" t="s">
        <v>33</v>
      </c>
    </row>
    <row r="10" spans="2:27" x14ac:dyDescent="0.35">
      <c r="B10" t="s">
        <v>70</v>
      </c>
      <c r="C10">
        <v>2.9052410000000002</v>
      </c>
      <c r="D10">
        <v>2.9052410000000002</v>
      </c>
      <c r="E10">
        <v>36</v>
      </c>
      <c r="F10">
        <v>56</v>
      </c>
      <c r="G10" t="s">
        <v>71</v>
      </c>
      <c r="H10" t="s">
        <v>37</v>
      </c>
      <c r="I10" t="s">
        <v>33</v>
      </c>
      <c r="K10" t="s">
        <v>70</v>
      </c>
      <c r="L10">
        <v>2.7915179999999999</v>
      </c>
      <c r="M10">
        <v>2.7915179999999999</v>
      </c>
      <c r="N10">
        <v>36</v>
      </c>
      <c r="O10">
        <v>56</v>
      </c>
      <c r="P10" t="s">
        <v>72</v>
      </c>
      <c r="Q10" t="s">
        <v>39</v>
      </c>
      <c r="R10" t="s">
        <v>33</v>
      </c>
      <c r="T10" t="s">
        <v>70</v>
      </c>
      <c r="U10">
        <v>2.7735029999999998</v>
      </c>
      <c r="V10">
        <v>2.7735029999999998</v>
      </c>
      <c r="W10">
        <v>36</v>
      </c>
      <c r="X10">
        <v>56</v>
      </c>
      <c r="Y10" t="s">
        <v>73</v>
      </c>
      <c r="Z10" t="s">
        <v>41</v>
      </c>
      <c r="AA10" t="s">
        <v>33</v>
      </c>
    </row>
    <row r="11" spans="2:27" x14ac:dyDescent="0.35">
      <c r="B11" t="s">
        <v>74</v>
      </c>
      <c r="C11">
        <v>2.8789210000000001</v>
      </c>
      <c r="D11">
        <v>2.8789210000000001</v>
      </c>
      <c r="E11">
        <v>40</v>
      </c>
      <c r="F11">
        <v>56</v>
      </c>
      <c r="G11" t="s">
        <v>75</v>
      </c>
      <c r="H11" t="s">
        <v>37</v>
      </c>
      <c r="I11" t="s">
        <v>33</v>
      </c>
      <c r="K11" t="s">
        <v>74</v>
      </c>
      <c r="L11">
        <v>2.7622960000000001</v>
      </c>
      <c r="M11">
        <v>2.7622960000000001</v>
      </c>
      <c r="N11">
        <v>40</v>
      </c>
      <c r="O11">
        <v>56</v>
      </c>
      <c r="P11" t="s">
        <v>76</v>
      </c>
      <c r="Q11" t="s">
        <v>39</v>
      </c>
      <c r="R11" t="s">
        <v>33</v>
      </c>
      <c r="T11" t="s">
        <v>74</v>
      </c>
      <c r="U11">
        <v>2.7721520000000002</v>
      </c>
      <c r="V11">
        <v>0.250612</v>
      </c>
      <c r="W11">
        <v>40</v>
      </c>
      <c r="X11">
        <v>56</v>
      </c>
      <c r="Z11" t="s">
        <v>41</v>
      </c>
      <c r="AA11" t="s">
        <v>33</v>
      </c>
    </row>
    <row r="12" spans="2:27" x14ac:dyDescent="0.35">
      <c r="B12" t="s">
        <v>77</v>
      </c>
      <c r="C12">
        <v>2.8659020000000002</v>
      </c>
      <c r="D12">
        <v>2.8659020000000002</v>
      </c>
      <c r="E12">
        <v>44</v>
      </c>
      <c r="F12">
        <v>56</v>
      </c>
      <c r="G12" t="s">
        <v>78</v>
      </c>
      <c r="H12" t="s">
        <v>37</v>
      </c>
      <c r="I12" t="s">
        <v>33</v>
      </c>
      <c r="K12" t="s">
        <v>77</v>
      </c>
      <c r="L12">
        <v>2.7449340000000002</v>
      </c>
      <c r="M12">
        <v>2.7449340000000002</v>
      </c>
      <c r="N12">
        <v>44</v>
      </c>
      <c r="O12">
        <v>56</v>
      </c>
      <c r="P12" t="s">
        <v>79</v>
      </c>
      <c r="Q12" t="s">
        <v>39</v>
      </c>
      <c r="R12" t="s">
        <v>33</v>
      </c>
      <c r="T12" t="s">
        <v>77</v>
      </c>
      <c r="U12">
        <v>2.7295910000000001</v>
      </c>
      <c r="V12">
        <v>2.7295910000000001</v>
      </c>
      <c r="W12">
        <v>44</v>
      </c>
      <c r="X12">
        <v>56</v>
      </c>
      <c r="Y12" t="s">
        <v>80</v>
      </c>
      <c r="Z12" t="s">
        <v>41</v>
      </c>
      <c r="AA12" t="s">
        <v>33</v>
      </c>
    </row>
    <row r="13" spans="2:27" x14ac:dyDescent="0.35">
      <c r="B13" t="s">
        <v>81</v>
      </c>
      <c r="C13">
        <v>2.8444050000000001</v>
      </c>
      <c r="D13">
        <v>2.8444050000000001</v>
      </c>
      <c r="E13">
        <v>48</v>
      </c>
      <c r="F13">
        <v>56</v>
      </c>
      <c r="G13" t="s">
        <v>82</v>
      </c>
      <c r="H13" t="s">
        <v>37</v>
      </c>
      <c r="I13" t="s">
        <v>33</v>
      </c>
      <c r="K13" t="s">
        <v>81</v>
      </c>
      <c r="L13">
        <v>2.7290740000000002</v>
      </c>
      <c r="M13">
        <v>2.7290740000000002</v>
      </c>
      <c r="N13">
        <v>48</v>
      </c>
      <c r="O13">
        <v>56</v>
      </c>
      <c r="P13" t="s">
        <v>83</v>
      </c>
      <c r="Q13" t="s">
        <v>39</v>
      </c>
      <c r="R13" t="s">
        <v>33</v>
      </c>
      <c r="T13" t="s">
        <v>81</v>
      </c>
      <c r="U13">
        <v>2.7135609999999999</v>
      </c>
      <c r="V13">
        <v>2.7135609999999999</v>
      </c>
      <c r="W13">
        <v>48</v>
      </c>
      <c r="X13">
        <v>56</v>
      </c>
      <c r="Y13" t="s">
        <v>84</v>
      </c>
      <c r="Z13" t="s">
        <v>41</v>
      </c>
      <c r="AA13" t="s">
        <v>33</v>
      </c>
    </row>
    <row r="14" spans="2:27" x14ac:dyDescent="0.35">
      <c r="B14" t="s">
        <v>85</v>
      </c>
      <c r="C14">
        <v>2.8384260000000001</v>
      </c>
      <c r="D14">
        <v>2.8384260000000001</v>
      </c>
      <c r="E14">
        <v>52</v>
      </c>
      <c r="F14">
        <v>56</v>
      </c>
      <c r="G14" t="s">
        <v>86</v>
      </c>
      <c r="H14" t="s">
        <v>37</v>
      </c>
      <c r="I14" t="s">
        <v>33</v>
      </c>
      <c r="K14" t="s">
        <v>85</v>
      </c>
      <c r="L14">
        <v>2.7130800000000002</v>
      </c>
      <c r="M14">
        <v>2.7130800000000002</v>
      </c>
      <c r="N14">
        <v>52</v>
      </c>
      <c r="O14">
        <v>56</v>
      </c>
      <c r="P14" t="s">
        <v>87</v>
      </c>
      <c r="Q14" t="s">
        <v>39</v>
      </c>
      <c r="R14" t="s">
        <v>33</v>
      </c>
      <c r="T14" t="s">
        <v>85</v>
      </c>
      <c r="U14">
        <v>2.6999040000000001</v>
      </c>
      <c r="V14">
        <v>2.6999040000000001</v>
      </c>
      <c r="W14">
        <v>52</v>
      </c>
      <c r="X14">
        <v>56</v>
      </c>
      <c r="Y14" t="s">
        <v>88</v>
      </c>
      <c r="Z14" t="s">
        <v>41</v>
      </c>
      <c r="AA14" t="s">
        <v>33</v>
      </c>
    </row>
    <row r="15" spans="2:27" x14ac:dyDescent="0.35">
      <c r="B15" t="s">
        <v>89</v>
      </c>
      <c r="C15">
        <v>2.8493560000000002</v>
      </c>
      <c r="D15">
        <v>0.55481199999999997</v>
      </c>
      <c r="E15">
        <v>56</v>
      </c>
      <c r="F15">
        <v>56</v>
      </c>
      <c r="H15" t="s">
        <v>37</v>
      </c>
      <c r="I15" t="s">
        <v>33</v>
      </c>
      <c r="K15" t="s">
        <v>89</v>
      </c>
      <c r="L15">
        <v>2.7135590000000001</v>
      </c>
      <c r="M15">
        <v>2.7135590000000001</v>
      </c>
      <c r="N15">
        <v>56</v>
      </c>
      <c r="O15">
        <v>56</v>
      </c>
      <c r="P15" t="s">
        <v>90</v>
      </c>
      <c r="Q15" t="s">
        <v>39</v>
      </c>
      <c r="R15" t="s">
        <v>33</v>
      </c>
      <c r="T15" t="s">
        <v>89</v>
      </c>
      <c r="U15">
        <v>2.6997680000000002</v>
      </c>
      <c r="V15">
        <v>2.6997680000000002</v>
      </c>
      <c r="W15">
        <v>56</v>
      </c>
      <c r="X15">
        <v>56</v>
      </c>
      <c r="Y15" t="s">
        <v>91</v>
      </c>
      <c r="Z15" t="s">
        <v>41</v>
      </c>
      <c r="AA15" t="s">
        <v>33</v>
      </c>
    </row>
    <row r="16" spans="2:27" x14ac:dyDescent="0.35">
      <c r="B16" t="s">
        <v>92</v>
      </c>
      <c r="C16">
        <v>2.8392469999999999</v>
      </c>
      <c r="D16">
        <v>0.99117</v>
      </c>
      <c r="E16">
        <v>60</v>
      </c>
      <c r="F16">
        <v>56</v>
      </c>
      <c r="H16" t="s">
        <v>37</v>
      </c>
      <c r="I16" t="s">
        <v>33</v>
      </c>
      <c r="K16" t="s">
        <v>92</v>
      </c>
      <c r="L16">
        <v>2.7078190000000002</v>
      </c>
      <c r="M16">
        <v>2.7078190000000002</v>
      </c>
      <c r="N16">
        <v>60</v>
      </c>
      <c r="O16">
        <v>56</v>
      </c>
      <c r="P16" t="s">
        <v>93</v>
      </c>
      <c r="Q16" t="s">
        <v>39</v>
      </c>
      <c r="R16" t="s">
        <v>33</v>
      </c>
      <c r="T16" t="s">
        <v>92</v>
      </c>
      <c r="U16">
        <v>2.6956370000000001</v>
      </c>
      <c r="V16">
        <v>2.6956370000000001</v>
      </c>
      <c r="W16">
        <v>60</v>
      </c>
      <c r="X16">
        <v>56</v>
      </c>
      <c r="Y16" t="s">
        <v>94</v>
      </c>
      <c r="Z16" t="s">
        <v>41</v>
      </c>
      <c r="AA16" t="s">
        <v>33</v>
      </c>
    </row>
    <row r="17" spans="2:27" x14ac:dyDescent="0.35">
      <c r="B17" t="s">
        <v>95</v>
      </c>
      <c r="C17">
        <v>2.8314979999999998</v>
      </c>
      <c r="D17">
        <v>2.8314979999999998</v>
      </c>
      <c r="E17">
        <v>64</v>
      </c>
      <c r="F17">
        <v>56</v>
      </c>
      <c r="G17" t="s">
        <v>96</v>
      </c>
      <c r="H17" t="s">
        <v>37</v>
      </c>
      <c r="I17" t="s">
        <v>33</v>
      </c>
      <c r="K17" t="s">
        <v>95</v>
      </c>
      <c r="L17">
        <v>2.7035100000000001</v>
      </c>
      <c r="M17">
        <v>2.7035100000000001</v>
      </c>
      <c r="N17">
        <v>64</v>
      </c>
      <c r="O17">
        <v>56</v>
      </c>
      <c r="P17" t="s">
        <v>97</v>
      </c>
      <c r="Q17" t="s">
        <v>39</v>
      </c>
      <c r="R17" t="s">
        <v>33</v>
      </c>
      <c r="T17" t="s">
        <v>95</v>
      </c>
      <c r="U17">
        <v>2.6904650000000001</v>
      </c>
      <c r="V17">
        <v>2.6904650000000001</v>
      </c>
      <c r="W17">
        <v>64</v>
      </c>
      <c r="X17">
        <v>56</v>
      </c>
      <c r="Y17" t="s">
        <v>98</v>
      </c>
      <c r="Z17" t="s">
        <v>41</v>
      </c>
      <c r="AA17" t="s">
        <v>33</v>
      </c>
    </row>
    <row r="18" spans="2:27" x14ac:dyDescent="0.35">
      <c r="B18" t="s">
        <v>99</v>
      </c>
      <c r="C18">
        <v>2.8311809999999999</v>
      </c>
      <c r="D18">
        <v>2.8311809999999999</v>
      </c>
      <c r="E18">
        <v>68</v>
      </c>
      <c r="F18">
        <v>56</v>
      </c>
      <c r="G18" t="s">
        <v>100</v>
      </c>
      <c r="H18" t="s">
        <v>37</v>
      </c>
      <c r="I18" t="s">
        <v>33</v>
      </c>
      <c r="K18" t="s">
        <v>99</v>
      </c>
      <c r="L18">
        <v>2.7091859999999999</v>
      </c>
      <c r="M18">
        <v>2.7091859999999999</v>
      </c>
      <c r="N18">
        <v>68</v>
      </c>
      <c r="O18">
        <v>56</v>
      </c>
      <c r="P18" t="s">
        <v>101</v>
      </c>
      <c r="Q18" t="s">
        <v>39</v>
      </c>
      <c r="R18" t="s">
        <v>33</v>
      </c>
      <c r="T18" t="s">
        <v>99</v>
      </c>
      <c r="U18">
        <v>2.687551</v>
      </c>
      <c r="V18">
        <v>2.687551</v>
      </c>
      <c r="W18">
        <v>68</v>
      </c>
      <c r="X18">
        <v>56</v>
      </c>
      <c r="Y18" t="s">
        <v>102</v>
      </c>
      <c r="Z18" t="s">
        <v>41</v>
      </c>
      <c r="AA18" t="s">
        <v>33</v>
      </c>
    </row>
    <row r="19" spans="2:27" x14ac:dyDescent="0.35">
      <c r="B19" t="s">
        <v>103</v>
      </c>
      <c r="C19">
        <v>2.8286549999999999</v>
      </c>
      <c r="D19">
        <v>2.8286549999999999</v>
      </c>
      <c r="E19">
        <v>72</v>
      </c>
      <c r="F19">
        <v>56</v>
      </c>
      <c r="G19" t="s">
        <v>104</v>
      </c>
      <c r="H19" t="s">
        <v>37</v>
      </c>
      <c r="I19" t="s">
        <v>33</v>
      </c>
      <c r="K19" t="s">
        <v>103</v>
      </c>
      <c r="L19">
        <v>2.7017890000000002</v>
      </c>
      <c r="M19">
        <v>2.7017890000000002</v>
      </c>
      <c r="N19">
        <v>72</v>
      </c>
      <c r="O19">
        <v>56</v>
      </c>
      <c r="P19" t="s">
        <v>105</v>
      </c>
      <c r="Q19" t="s">
        <v>39</v>
      </c>
      <c r="R19" t="s">
        <v>33</v>
      </c>
      <c r="T19" t="s">
        <v>103</v>
      </c>
      <c r="U19">
        <v>2.680733</v>
      </c>
      <c r="V19">
        <v>2.680733</v>
      </c>
      <c r="W19">
        <v>72</v>
      </c>
      <c r="X19">
        <v>56</v>
      </c>
      <c r="Y19" t="s">
        <v>106</v>
      </c>
      <c r="Z19" t="s">
        <v>41</v>
      </c>
      <c r="AA19" t="s">
        <v>33</v>
      </c>
    </row>
    <row r="20" spans="2:27" x14ac:dyDescent="0.35">
      <c r="B20" t="s">
        <v>107</v>
      </c>
      <c r="C20">
        <v>2.825904</v>
      </c>
      <c r="D20">
        <v>2.825904</v>
      </c>
      <c r="E20">
        <v>76</v>
      </c>
      <c r="F20">
        <v>56</v>
      </c>
      <c r="G20" t="s">
        <v>108</v>
      </c>
      <c r="H20" t="s">
        <v>37</v>
      </c>
      <c r="I20" t="s">
        <v>33</v>
      </c>
      <c r="K20" t="s">
        <v>107</v>
      </c>
      <c r="L20">
        <v>2.699627</v>
      </c>
      <c r="M20">
        <v>2.699627</v>
      </c>
      <c r="N20">
        <v>76</v>
      </c>
      <c r="O20">
        <v>56</v>
      </c>
      <c r="P20" t="s">
        <v>109</v>
      </c>
      <c r="Q20" t="s">
        <v>39</v>
      </c>
      <c r="R20" t="s">
        <v>33</v>
      </c>
      <c r="T20" t="s">
        <v>107</v>
      </c>
      <c r="U20">
        <v>2.6782659999999998</v>
      </c>
      <c r="V20">
        <v>2.6782659999999998</v>
      </c>
      <c r="W20">
        <v>76</v>
      </c>
      <c r="X20">
        <v>56</v>
      </c>
      <c r="Y20" t="s">
        <v>110</v>
      </c>
      <c r="Z20" t="s">
        <v>41</v>
      </c>
      <c r="AA20" t="s">
        <v>33</v>
      </c>
    </row>
    <row r="21" spans="2:27" x14ac:dyDescent="0.35">
      <c r="B21" t="s">
        <v>111</v>
      </c>
      <c r="C21">
        <v>2.8246039999999999</v>
      </c>
      <c r="D21">
        <v>2.8246039999999999</v>
      </c>
      <c r="E21">
        <v>80</v>
      </c>
      <c r="F21">
        <v>56</v>
      </c>
      <c r="G21" t="s">
        <v>112</v>
      </c>
      <c r="H21" t="s">
        <v>37</v>
      </c>
      <c r="I21" t="s">
        <v>33</v>
      </c>
      <c r="K21" t="s">
        <v>111</v>
      </c>
      <c r="L21">
        <v>2.6987269999999999</v>
      </c>
      <c r="M21">
        <v>2.6987269999999999</v>
      </c>
      <c r="N21">
        <v>80</v>
      </c>
      <c r="O21">
        <v>56</v>
      </c>
      <c r="P21" t="s">
        <v>113</v>
      </c>
      <c r="Q21" t="s">
        <v>39</v>
      </c>
      <c r="R21" t="s">
        <v>33</v>
      </c>
      <c r="T21" t="s">
        <v>111</v>
      </c>
      <c r="U21">
        <v>2.6756739999999999</v>
      </c>
      <c r="V21">
        <v>2.6756739999999999</v>
      </c>
      <c r="W21">
        <v>80</v>
      </c>
      <c r="X21">
        <v>56</v>
      </c>
      <c r="Y21" t="s">
        <v>114</v>
      </c>
      <c r="Z21" t="s">
        <v>41</v>
      </c>
      <c r="AA21" t="s">
        <v>33</v>
      </c>
    </row>
    <row r="22" spans="2:27" x14ac:dyDescent="0.35">
      <c r="B22" t="s">
        <v>115</v>
      </c>
      <c r="C22">
        <v>2.820697</v>
      </c>
      <c r="D22">
        <v>2.820697</v>
      </c>
      <c r="E22">
        <v>84</v>
      </c>
      <c r="F22">
        <v>56</v>
      </c>
      <c r="G22" t="s">
        <v>116</v>
      </c>
      <c r="H22" t="s">
        <v>37</v>
      </c>
      <c r="I22" t="s">
        <v>33</v>
      </c>
      <c r="K22" t="s">
        <v>115</v>
      </c>
      <c r="L22">
        <v>2.6953719999999999</v>
      </c>
      <c r="M22">
        <v>2.6953719999999999</v>
      </c>
      <c r="N22">
        <v>84</v>
      </c>
      <c r="O22">
        <v>56</v>
      </c>
      <c r="P22" t="s">
        <v>117</v>
      </c>
      <c r="Q22" t="s">
        <v>39</v>
      </c>
      <c r="R22" t="s">
        <v>33</v>
      </c>
      <c r="T22" t="s">
        <v>115</v>
      </c>
      <c r="U22">
        <v>2.6764800000000002</v>
      </c>
      <c r="V22">
        <v>2.6764800000000002</v>
      </c>
      <c r="W22">
        <v>84</v>
      </c>
      <c r="X22">
        <v>56</v>
      </c>
      <c r="Y22" t="s">
        <v>118</v>
      </c>
      <c r="Z22" t="s">
        <v>41</v>
      </c>
      <c r="AA22" t="s">
        <v>33</v>
      </c>
    </row>
    <row r="23" spans="2:27" x14ac:dyDescent="0.35">
      <c r="B23" t="s">
        <v>119</v>
      </c>
      <c r="C23">
        <v>2.825402</v>
      </c>
      <c r="D23">
        <v>2.825402</v>
      </c>
      <c r="E23">
        <v>88</v>
      </c>
      <c r="F23">
        <v>56</v>
      </c>
      <c r="G23" t="s">
        <v>120</v>
      </c>
      <c r="H23" t="s">
        <v>37</v>
      </c>
      <c r="I23" t="s">
        <v>33</v>
      </c>
      <c r="K23" t="s">
        <v>119</v>
      </c>
      <c r="L23">
        <v>2.697673</v>
      </c>
      <c r="M23">
        <v>2.697673</v>
      </c>
      <c r="N23">
        <v>88</v>
      </c>
      <c r="O23">
        <v>56</v>
      </c>
      <c r="P23" t="s">
        <v>121</v>
      </c>
      <c r="Q23" t="s">
        <v>39</v>
      </c>
      <c r="R23" t="s">
        <v>33</v>
      </c>
      <c r="T23" t="s">
        <v>119</v>
      </c>
      <c r="U23">
        <v>2.679443</v>
      </c>
      <c r="V23">
        <v>2.679443</v>
      </c>
      <c r="W23">
        <v>88</v>
      </c>
      <c r="X23">
        <v>56</v>
      </c>
      <c r="Y23" t="s">
        <v>122</v>
      </c>
      <c r="Z23" t="s">
        <v>41</v>
      </c>
      <c r="AA23" t="s">
        <v>33</v>
      </c>
    </row>
    <row r="24" spans="2:27" x14ac:dyDescent="0.35">
      <c r="B24" t="s">
        <v>123</v>
      </c>
      <c r="C24">
        <v>2.8256169999999998</v>
      </c>
      <c r="D24">
        <v>2.8256169999999998</v>
      </c>
      <c r="E24">
        <v>92</v>
      </c>
      <c r="F24">
        <v>56</v>
      </c>
      <c r="G24" t="s">
        <v>124</v>
      </c>
      <c r="H24" t="s">
        <v>37</v>
      </c>
      <c r="I24" t="s">
        <v>33</v>
      </c>
      <c r="K24" t="s">
        <v>123</v>
      </c>
      <c r="L24">
        <v>2.6980400000000002</v>
      </c>
      <c r="M24">
        <v>2.6980400000000002</v>
      </c>
      <c r="N24">
        <v>92</v>
      </c>
      <c r="O24">
        <v>56</v>
      </c>
      <c r="P24" t="s">
        <v>125</v>
      </c>
      <c r="Q24" t="s">
        <v>39</v>
      </c>
      <c r="R24" t="s">
        <v>33</v>
      </c>
      <c r="T24" t="s">
        <v>123</v>
      </c>
      <c r="U24">
        <v>2.6769889999999998</v>
      </c>
      <c r="V24">
        <v>2.6769889999999998</v>
      </c>
      <c r="W24">
        <v>92</v>
      </c>
      <c r="X24">
        <v>56</v>
      </c>
      <c r="Y24" t="s">
        <v>126</v>
      </c>
      <c r="Z24" t="s">
        <v>41</v>
      </c>
      <c r="AA24" t="s">
        <v>33</v>
      </c>
    </row>
    <row r="25" spans="2:27" x14ac:dyDescent="0.35">
      <c r="B25" t="s">
        <v>127</v>
      </c>
      <c r="C25">
        <v>2.8514140000000001</v>
      </c>
      <c r="D25">
        <v>0.118974</v>
      </c>
      <c r="E25">
        <v>96</v>
      </c>
      <c r="F25">
        <v>56</v>
      </c>
      <c r="H25" t="s">
        <v>37</v>
      </c>
      <c r="I25" t="s">
        <v>33</v>
      </c>
      <c r="K25" t="s">
        <v>127</v>
      </c>
      <c r="L25">
        <v>2.6973210000000001</v>
      </c>
      <c r="M25">
        <v>2.6973210000000001</v>
      </c>
      <c r="N25">
        <v>96</v>
      </c>
      <c r="O25">
        <v>56</v>
      </c>
      <c r="P25" t="s">
        <v>128</v>
      </c>
      <c r="Q25" t="s">
        <v>39</v>
      </c>
      <c r="R25" t="s">
        <v>33</v>
      </c>
      <c r="T25" t="s">
        <v>127</v>
      </c>
      <c r="U25">
        <v>2.6784810000000001</v>
      </c>
      <c r="V25">
        <v>2.6784810000000001</v>
      </c>
      <c r="W25">
        <v>96</v>
      </c>
      <c r="X25">
        <v>56</v>
      </c>
      <c r="Y25" t="s">
        <v>129</v>
      </c>
      <c r="Z25" t="s">
        <v>41</v>
      </c>
      <c r="AA25" t="s">
        <v>33</v>
      </c>
    </row>
    <row r="26" spans="2:27" x14ac:dyDescent="0.35">
      <c r="B26" t="s">
        <v>130</v>
      </c>
      <c r="C26">
        <v>2.8324940000000001</v>
      </c>
      <c r="D26">
        <v>2.8324940000000001</v>
      </c>
      <c r="E26">
        <v>100</v>
      </c>
      <c r="F26">
        <v>56</v>
      </c>
      <c r="G26" t="s">
        <v>131</v>
      </c>
      <c r="H26" t="s">
        <v>37</v>
      </c>
      <c r="I26" t="s">
        <v>33</v>
      </c>
      <c r="K26" t="s">
        <v>130</v>
      </c>
      <c r="L26">
        <v>2.706582</v>
      </c>
      <c r="M26">
        <v>2.706582</v>
      </c>
      <c r="N26">
        <v>100</v>
      </c>
      <c r="O26">
        <v>56</v>
      </c>
      <c r="P26" t="s">
        <v>132</v>
      </c>
      <c r="Q26" t="s">
        <v>39</v>
      </c>
      <c r="R26" t="s">
        <v>33</v>
      </c>
      <c r="T26" t="s">
        <v>130</v>
      </c>
      <c r="U26">
        <v>2.6819540000000002</v>
      </c>
      <c r="V26">
        <v>2.6819540000000002</v>
      </c>
      <c r="W26">
        <v>100</v>
      </c>
      <c r="X26">
        <v>56</v>
      </c>
      <c r="Y26" t="s">
        <v>133</v>
      </c>
      <c r="Z26" t="s">
        <v>41</v>
      </c>
      <c r="AA26" t="s">
        <v>33</v>
      </c>
    </row>
    <row r="27" spans="2:27" x14ac:dyDescent="0.35">
      <c r="B27" t="s">
        <v>134</v>
      </c>
      <c r="C27">
        <v>2.8309449999999998</v>
      </c>
      <c r="D27">
        <v>2.8309449999999998</v>
      </c>
      <c r="E27">
        <v>104</v>
      </c>
      <c r="F27">
        <v>56</v>
      </c>
      <c r="G27" t="s">
        <v>135</v>
      </c>
      <c r="H27" t="s">
        <v>37</v>
      </c>
      <c r="I27" t="s">
        <v>33</v>
      </c>
      <c r="K27" t="s">
        <v>134</v>
      </c>
      <c r="L27">
        <v>2.7038799999999998</v>
      </c>
      <c r="M27">
        <v>2.7038799999999998</v>
      </c>
      <c r="N27">
        <v>104</v>
      </c>
      <c r="O27">
        <v>56</v>
      </c>
      <c r="P27" t="s">
        <v>136</v>
      </c>
      <c r="Q27" t="s">
        <v>39</v>
      </c>
      <c r="R27" t="s">
        <v>33</v>
      </c>
      <c r="T27" t="s">
        <v>134</v>
      </c>
      <c r="U27">
        <v>2.6850070000000001</v>
      </c>
      <c r="V27">
        <v>2.6850070000000001</v>
      </c>
      <c r="W27">
        <v>104</v>
      </c>
      <c r="X27">
        <v>56</v>
      </c>
      <c r="Y27" t="s">
        <v>137</v>
      </c>
      <c r="Z27" t="s">
        <v>41</v>
      </c>
      <c r="AA27" t="s">
        <v>33</v>
      </c>
    </row>
    <row r="28" spans="2:27" x14ac:dyDescent="0.35">
      <c r="B28" t="s">
        <v>138</v>
      </c>
      <c r="C28">
        <v>2.8335189999999999</v>
      </c>
      <c r="D28">
        <v>2.8335189999999999</v>
      </c>
      <c r="E28">
        <v>108</v>
      </c>
      <c r="F28">
        <v>56</v>
      </c>
      <c r="G28" t="s">
        <v>139</v>
      </c>
      <c r="H28" t="s">
        <v>37</v>
      </c>
      <c r="I28" t="s">
        <v>33</v>
      </c>
      <c r="K28" t="s">
        <v>138</v>
      </c>
      <c r="L28">
        <v>2.7035770000000001</v>
      </c>
      <c r="M28">
        <v>2.7035770000000001</v>
      </c>
      <c r="N28">
        <v>108</v>
      </c>
      <c r="O28">
        <v>56</v>
      </c>
      <c r="P28" t="s">
        <v>140</v>
      </c>
      <c r="Q28" t="s">
        <v>39</v>
      </c>
      <c r="R28" t="s">
        <v>33</v>
      </c>
      <c r="T28" t="s">
        <v>138</v>
      </c>
      <c r="U28">
        <v>2.6836509999999998</v>
      </c>
      <c r="V28">
        <v>2.6836509999999998</v>
      </c>
      <c r="W28">
        <v>108</v>
      </c>
      <c r="X28">
        <v>56</v>
      </c>
      <c r="Y28" t="s">
        <v>141</v>
      </c>
      <c r="Z28" t="s">
        <v>41</v>
      </c>
      <c r="AA28" t="s">
        <v>33</v>
      </c>
    </row>
    <row r="29" spans="2:27" x14ac:dyDescent="0.35">
      <c r="B29" t="s">
        <v>142</v>
      </c>
      <c r="C29">
        <v>2.831089</v>
      </c>
      <c r="D29">
        <v>2.831089</v>
      </c>
      <c r="E29">
        <v>112</v>
      </c>
      <c r="F29">
        <v>56</v>
      </c>
      <c r="G29" t="s">
        <v>143</v>
      </c>
      <c r="H29" t="s">
        <v>37</v>
      </c>
      <c r="I29" t="s">
        <v>33</v>
      </c>
      <c r="K29" t="s">
        <v>142</v>
      </c>
      <c r="L29">
        <v>2.7087669999999999</v>
      </c>
      <c r="M29">
        <v>2.7087669999999999</v>
      </c>
      <c r="N29">
        <v>112</v>
      </c>
      <c r="O29">
        <v>56</v>
      </c>
      <c r="P29" t="s">
        <v>144</v>
      </c>
      <c r="Q29" t="s">
        <v>39</v>
      </c>
      <c r="R29" t="s">
        <v>33</v>
      </c>
      <c r="T29" t="s">
        <v>142</v>
      </c>
      <c r="U29">
        <v>2.6876929999999999</v>
      </c>
      <c r="V29">
        <v>2.3288350000000002</v>
      </c>
      <c r="W29">
        <v>112</v>
      </c>
      <c r="X29">
        <v>56</v>
      </c>
      <c r="Z29" t="s">
        <v>41</v>
      </c>
      <c r="AA29" t="s">
        <v>33</v>
      </c>
    </row>
    <row r="30" spans="2:27" x14ac:dyDescent="0.35">
      <c r="B30" t="s">
        <v>145</v>
      </c>
      <c r="C30">
        <v>2.8322949999999998</v>
      </c>
      <c r="D30">
        <v>2.8322949999999998</v>
      </c>
      <c r="E30">
        <v>116</v>
      </c>
      <c r="F30">
        <v>56</v>
      </c>
      <c r="G30" t="s">
        <v>146</v>
      </c>
      <c r="H30" t="s">
        <v>37</v>
      </c>
      <c r="I30" t="s">
        <v>33</v>
      </c>
      <c r="K30" t="s">
        <v>145</v>
      </c>
      <c r="L30">
        <v>2.7103670000000002</v>
      </c>
      <c r="M30">
        <v>2.7103670000000002</v>
      </c>
      <c r="N30">
        <v>116</v>
      </c>
      <c r="O30">
        <v>56</v>
      </c>
      <c r="P30" t="s">
        <v>147</v>
      </c>
      <c r="Q30" t="s">
        <v>39</v>
      </c>
      <c r="R30" t="s">
        <v>33</v>
      </c>
      <c r="T30" t="s">
        <v>145</v>
      </c>
      <c r="U30">
        <v>2.6837279999999999</v>
      </c>
      <c r="V30">
        <v>2.6837279999999999</v>
      </c>
      <c r="W30">
        <v>116</v>
      </c>
      <c r="X30">
        <v>56</v>
      </c>
      <c r="Y30" t="s">
        <v>148</v>
      </c>
      <c r="Z30" t="s">
        <v>41</v>
      </c>
      <c r="AA30" t="s">
        <v>33</v>
      </c>
    </row>
    <row r="31" spans="2:27" x14ac:dyDescent="0.35">
      <c r="B31" t="s">
        <v>149</v>
      </c>
      <c r="C31">
        <v>2.8304040000000001</v>
      </c>
      <c r="D31">
        <v>2.8304040000000001</v>
      </c>
      <c r="E31">
        <v>120</v>
      </c>
      <c r="F31">
        <v>56</v>
      </c>
      <c r="G31" t="s">
        <v>150</v>
      </c>
      <c r="H31" t="s">
        <v>37</v>
      </c>
      <c r="I31" t="s">
        <v>33</v>
      </c>
      <c r="K31" t="s">
        <v>149</v>
      </c>
      <c r="L31">
        <v>2.7126009999999998</v>
      </c>
      <c r="M31">
        <v>2.7126009999999998</v>
      </c>
      <c r="N31">
        <v>120</v>
      </c>
      <c r="O31">
        <v>56</v>
      </c>
      <c r="P31" t="s">
        <v>151</v>
      </c>
      <c r="Q31" t="s">
        <v>39</v>
      </c>
      <c r="R31" t="s">
        <v>33</v>
      </c>
      <c r="T31" t="s">
        <v>149</v>
      </c>
      <c r="U31">
        <v>2.6844320000000002</v>
      </c>
      <c r="V31">
        <v>2.6844320000000002</v>
      </c>
      <c r="W31">
        <v>120</v>
      </c>
      <c r="X31">
        <v>56</v>
      </c>
      <c r="Y31" t="s">
        <v>152</v>
      </c>
      <c r="Z31" t="s">
        <v>41</v>
      </c>
      <c r="AA31" t="s">
        <v>33</v>
      </c>
    </row>
    <row r="32" spans="2:27" x14ac:dyDescent="0.35">
      <c r="B32" t="s">
        <v>153</v>
      </c>
      <c r="C32">
        <v>2.8335170000000001</v>
      </c>
      <c r="D32">
        <v>2.8335170000000001</v>
      </c>
      <c r="E32">
        <v>124</v>
      </c>
      <c r="F32">
        <v>56</v>
      </c>
      <c r="G32" t="s">
        <v>154</v>
      </c>
      <c r="H32" t="s">
        <v>37</v>
      </c>
      <c r="I32" t="s">
        <v>33</v>
      </c>
      <c r="K32" t="s">
        <v>153</v>
      </c>
      <c r="L32">
        <v>2.7123080000000002</v>
      </c>
      <c r="M32">
        <v>2.7123080000000002</v>
      </c>
      <c r="N32">
        <v>124</v>
      </c>
      <c r="O32">
        <v>56</v>
      </c>
      <c r="P32" t="s">
        <v>155</v>
      </c>
      <c r="Q32" t="s">
        <v>39</v>
      </c>
      <c r="R32" t="s">
        <v>33</v>
      </c>
      <c r="T32" t="s">
        <v>153</v>
      </c>
      <c r="U32">
        <v>2.7008009999999998</v>
      </c>
      <c r="V32">
        <v>0.13147200000000001</v>
      </c>
      <c r="W32">
        <v>124</v>
      </c>
      <c r="X32">
        <v>56</v>
      </c>
      <c r="Z32" t="s">
        <v>41</v>
      </c>
      <c r="AA32" t="s">
        <v>33</v>
      </c>
    </row>
    <row r="33" spans="2:27" x14ac:dyDescent="0.35">
      <c r="B33" t="s">
        <v>156</v>
      </c>
      <c r="C33">
        <v>2.8353280000000001</v>
      </c>
      <c r="D33">
        <v>2.8353280000000001</v>
      </c>
      <c r="E33">
        <v>128</v>
      </c>
      <c r="F33">
        <v>56</v>
      </c>
      <c r="G33" t="s">
        <v>157</v>
      </c>
      <c r="H33" t="s">
        <v>37</v>
      </c>
      <c r="I33" t="s">
        <v>33</v>
      </c>
      <c r="K33" t="s">
        <v>156</v>
      </c>
      <c r="L33">
        <v>2.7121390000000001</v>
      </c>
      <c r="M33">
        <v>2.7121390000000001</v>
      </c>
      <c r="N33">
        <v>128</v>
      </c>
      <c r="O33">
        <v>56</v>
      </c>
      <c r="P33" t="s">
        <v>158</v>
      </c>
      <c r="Q33" t="s">
        <v>39</v>
      </c>
      <c r="R33" t="s">
        <v>33</v>
      </c>
      <c r="T33" t="s">
        <v>156</v>
      </c>
      <c r="U33">
        <v>2.6870660000000002</v>
      </c>
      <c r="V33">
        <v>2.6870660000000002</v>
      </c>
      <c r="W33">
        <v>128</v>
      </c>
      <c r="X33">
        <v>56</v>
      </c>
      <c r="Y33" t="s">
        <v>159</v>
      </c>
      <c r="Z33" t="s">
        <v>41</v>
      </c>
      <c r="AA33" t="s">
        <v>33</v>
      </c>
    </row>
    <row r="34" spans="2:27" x14ac:dyDescent="0.35">
      <c r="B34" t="s">
        <v>160</v>
      </c>
      <c r="C34">
        <v>2.8398500000000002</v>
      </c>
      <c r="D34">
        <v>2.8398500000000002</v>
      </c>
      <c r="E34">
        <v>132</v>
      </c>
      <c r="F34">
        <v>56</v>
      </c>
      <c r="G34" t="s">
        <v>161</v>
      </c>
      <c r="H34" t="s">
        <v>37</v>
      </c>
      <c r="I34" t="s">
        <v>33</v>
      </c>
      <c r="K34" t="s">
        <v>160</v>
      </c>
      <c r="L34">
        <v>2.7102620000000002</v>
      </c>
      <c r="M34">
        <v>2.7102620000000002</v>
      </c>
      <c r="N34">
        <v>132</v>
      </c>
      <c r="O34">
        <v>56</v>
      </c>
      <c r="P34" t="s">
        <v>162</v>
      </c>
      <c r="Q34" t="s">
        <v>39</v>
      </c>
      <c r="R34" t="s">
        <v>33</v>
      </c>
      <c r="T34" t="s">
        <v>160</v>
      </c>
      <c r="U34">
        <v>2.7059989999999998</v>
      </c>
      <c r="V34">
        <v>0.32743</v>
      </c>
      <c r="W34">
        <v>132</v>
      </c>
      <c r="X34">
        <v>56</v>
      </c>
      <c r="Z34" t="s">
        <v>41</v>
      </c>
      <c r="AA34" t="s">
        <v>33</v>
      </c>
    </row>
    <row r="35" spans="2:27" x14ac:dyDescent="0.35">
      <c r="B35" t="s">
        <v>163</v>
      </c>
      <c r="C35">
        <v>2.8365040000000001</v>
      </c>
      <c r="D35">
        <v>2.8365040000000001</v>
      </c>
      <c r="E35">
        <v>140</v>
      </c>
      <c r="F35">
        <v>56</v>
      </c>
      <c r="G35" t="s">
        <v>164</v>
      </c>
      <c r="H35" t="s">
        <v>37</v>
      </c>
      <c r="I35" t="s">
        <v>33</v>
      </c>
      <c r="K35" t="s">
        <v>163</v>
      </c>
      <c r="L35">
        <v>2.7095539999999998</v>
      </c>
      <c r="M35">
        <v>2.7095539999999998</v>
      </c>
      <c r="N35">
        <v>140</v>
      </c>
      <c r="O35">
        <v>56</v>
      </c>
      <c r="P35" t="s">
        <v>165</v>
      </c>
      <c r="Q35" t="s">
        <v>39</v>
      </c>
      <c r="R35" t="s">
        <v>33</v>
      </c>
      <c r="T35" t="s">
        <v>163</v>
      </c>
      <c r="U35">
        <v>2.6902849999999998</v>
      </c>
      <c r="V35">
        <v>2.6902849999999998</v>
      </c>
      <c r="W35">
        <v>140</v>
      </c>
      <c r="X35">
        <v>56</v>
      </c>
      <c r="Y35" t="s">
        <v>166</v>
      </c>
      <c r="Z35" t="s">
        <v>41</v>
      </c>
      <c r="AA35" t="s">
        <v>33</v>
      </c>
    </row>
    <row r="36" spans="2:27" x14ac:dyDescent="0.35">
      <c r="B36" t="s">
        <v>167</v>
      </c>
      <c r="C36">
        <v>2.8445399999999998</v>
      </c>
      <c r="D36">
        <v>0.15825</v>
      </c>
      <c r="E36">
        <v>148</v>
      </c>
      <c r="F36">
        <v>56</v>
      </c>
      <c r="H36" t="s">
        <v>37</v>
      </c>
      <c r="I36" t="s">
        <v>33</v>
      </c>
      <c r="K36" t="s">
        <v>167</v>
      </c>
      <c r="L36">
        <v>2.7169500000000002</v>
      </c>
      <c r="M36">
        <v>2.7169500000000002</v>
      </c>
      <c r="N36">
        <v>148</v>
      </c>
      <c r="O36">
        <v>56</v>
      </c>
      <c r="P36" t="s">
        <v>168</v>
      </c>
      <c r="Q36" t="s">
        <v>39</v>
      </c>
      <c r="R36" t="s">
        <v>33</v>
      </c>
      <c r="T36" t="s">
        <v>167</v>
      </c>
      <c r="U36">
        <v>2.692142</v>
      </c>
      <c r="V36">
        <v>2.692142</v>
      </c>
      <c r="W36">
        <v>148</v>
      </c>
      <c r="X36">
        <v>56</v>
      </c>
      <c r="Y36" t="s">
        <v>169</v>
      </c>
      <c r="Z36" t="s">
        <v>41</v>
      </c>
      <c r="AA36" t="s">
        <v>33</v>
      </c>
    </row>
    <row r="37" spans="2:27" x14ac:dyDescent="0.35">
      <c r="B37" t="s">
        <v>170</v>
      </c>
      <c r="C37">
        <v>2.8405170000000002</v>
      </c>
      <c r="D37">
        <v>2.8405170000000002</v>
      </c>
      <c r="E37">
        <v>150</v>
      </c>
      <c r="F37">
        <v>56</v>
      </c>
      <c r="G37" t="s">
        <v>171</v>
      </c>
      <c r="H37" t="s">
        <v>37</v>
      </c>
      <c r="I37" t="s">
        <v>33</v>
      </c>
      <c r="K37" t="s">
        <v>170</v>
      </c>
      <c r="L37">
        <v>2.7156449999999999</v>
      </c>
      <c r="M37">
        <v>2.7156449999999999</v>
      </c>
      <c r="N37">
        <v>150</v>
      </c>
      <c r="O37">
        <v>56</v>
      </c>
      <c r="P37" t="s">
        <v>172</v>
      </c>
      <c r="Q37" t="s">
        <v>39</v>
      </c>
      <c r="R37" t="s">
        <v>33</v>
      </c>
      <c r="T37" t="s">
        <v>170</v>
      </c>
      <c r="U37">
        <v>2.691195</v>
      </c>
      <c r="V37">
        <v>2.691195</v>
      </c>
      <c r="W37">
        <v>150</v>
      </c>
      <c r="X37">
        <v>56</v>
      </c>
      <c r="Y37" t="s">
        <v>173</v>
      </c>
      <c r="Z37" t="s">
        <v>41</v>
      </c>
      <c r="AA37" t="s">
        <v>33</v>
      </c>
    </row>
    <row r="38" spans="2:27" x14ac:dyDescent="0.35">
      <c r="B38" t="s">
        <v>174</v>
      </c>
      <c r="C38">
        <v>2.8452959999999998</v>
      </c>
      <c r="D38">
        <v>2.8452959999999998</v>
      </c>
      <c r="E38">
        <v>150</v>
      </c>
      <c r="F38">
        <v>56</v>
      </c>
      <c r="G38" t="s">
        <v>175</v>
      </c>
      <c r="H38" t="s">
        <v>37</v>
      </c>
      <c r="I38" t="s">
        <v>33</v>
      </c>
      <c r="K38" t="s">
        <v>174</v>
      </c>
      <c r="L38">
        <v>2.7135400000000001</v>
      </c>
      <c r="M38">
        <v>2.7135400000000001</v>
      </c>
      <c r="N38">
        <v>150</v>
      </c>
      <c r="O38">
        <v>56</v>
      </c>
      <c r="P38" t="s">
        <v>176</v>
      </c>
      <c r="Q38" t="s">
        <v>39</v>
      </c>
      <c r="R38" t="s">
        <v>33</v>
      </c>
      <c r="T38" t="s">
        <v>174</v>
      </c>
      <c r="U38">
        <v>2.6920130000000002</v>
      </c>
      <c r="V38">
        <v>2.6920130000000002</v>
      </c>
      <c r="W38">
        <v>150</v>
      </c>
      <c r="X38">
        <v>56</v>
      </c>
      <c r="Y38" t="s">
        <v>177</v>
      </c>
      <c r="Z38" t="s">
        <v>41</v>
      </c>
      <c r="AA38" t="s">
        <v>33</v>
      </c>
    </row>
    <row r="39" spans="2:27" x14ac:dyDescent="0.35">
      <c r="B39" t="s">
        <v>178</v>
      </c>
      <c r="C39">
        <v>2.8407939999999998</v>
      </c>
      <c r="D39">
        <v>2.8407939999999998</v>
      </c>
      <c r="E39">
        <v>150</v>
      </c>
      <c r="F39">
        <v>56</v>
      </c>
      <c r="G39" t="s">
        <v>179</v>
      </c>
      <c r="H39" t="s">
        <v>37</v>
      </c>
      <c r="I39" t="s">
        <v>33</v>
      </c>
      <c r="K39" t="s">
        <v>178</v>
      </c>
      <c r="L39">
        <v>2.7145950000000001</v>
      </c>
      <c r="M39">
        <v>2.7145950000000001</v>
      </c>
      <c r="N39">
        <v>150</v>
      </c>
      <c r="O39">
        <v>56</v>
      </c>
      <c r="P39" t="s">
        <v>180</v>
      </c>
      <c r="Q39" t="s">
        <v>39</v>
      </c>
      <c r="R39" t="s">
        <v>33</v>
      </c>
      <c r="T39" t="s">
        <v>178</v>
      </c>
      <c r="U39">
        <v>2.6923780000000002</v>
      </c>
      <c r="V39">
        <v>2.6923780000000002</v>
      </c>
      <c r="W39">
        <v>150</v>
      </c>
      <c r="X39">
        <v>56</v>
      </c>
      <c r="Y39" t="s">
        <v>181</v>
      </c>
      <c r="Z39" t="s">
        <v>41</v>
      </c>
      <c r="AA39" t="s">
        <v>33</v>
      </c>
    </row>
    <row r="40" spans="2:27" x14ac:dyDescent="0.35">
      <c r="B40" t="s">
        <v>182</v>
      </c>
      <c r="C40">
        <v>2.8549699999999998</v>
      </c>
      <c r="D40">
        <v>2.8549699999999998</v>
      </c>
      <c r="E40">
        <v>150</v>
      </c>
      <c r="F40">
        <v>56</v>
      </c>
      <c r="G40" t="s">
        <v>183</v>
      </c>
      <c r="H40" t="s">
        <v>37</v>
      </c>
      <c r="I40" t="s">
        <v>33</v>
      </c>
      <c r="K40" t="s">
        <v>182</v>
      </c>
      <c r="L40">
        <v>2.717022</v>
      </c>
      <c r="M40">
        <v>2.717022</v>
      </c>
      <c r="N40">
        <v>150</v>
      </c>
      <c r="O40">
        <v>56</v>
      </c>
      <c r="P40" t="s">
        <v>184</v>
      </c>
      <c r="Q40" t="s">
        <v>39</v>
      </c>
      <c r="R40" t="s">
        <v>33</v>
      </c>
      <c r="T40" t="s">
        <v>182</v>
      </c>
      <c r="U40">
        <v>2.6861809999999999</v>
      </c>
      <c r="V40">
        <v>2.6861809999999999</v>
      </c>
      <c r="W40">
        <v>150</v>
      </c>
      <c r="X40">
        <v>56</v>
      </c>
      <c r="Y40" t="s">
        <v>185</v>
      </c>
      <c r="Z40" t="s">
        <v>41</v>
      </c>
      <c r="AA40" t="s">
        <v>33</v>
      </c>
    </row>
    <row r="41" spans="2:27" x14ac:dyDescent="0.35">
      <c r="B41" t="s">
        <v>186</v>
      </c>
      <c r="C41">
        <v>2.8554469999999998</v>
      </c>
      <c r="D41">
        <v>2.8554469999999998</v>
      </c>
      <c r="E41">
        <v>150</v>
      </c>
      <c r="F41">
        <v>56</v>
      </c>
      <c r="G41" t="s">
        <v>187</v>
      </c>
      <c r="H41" t="s">
        <v>37</v>
      </c>
      <c r="I41" t="s">
        <v>33</v>
      </c>
      <c r="K41" t="s">
        <v>186</v>
      </c>
      <c r="L41">
        <v>2.7131980000000002</v>
      </c>
      <c r="M41">
        <v>2.7131980000000002</v>
      </c>
      <c r="N41">
        <v>150</v>
      </c>
      <c r="O41">
        <v>56</v>
      </c>
      <c r="P41" t="s">
        <v>188</v>
      </c>
      <c r="Q41" t="s">
        <v>39</v>
      </c>
      <c r="R41" t="s">
        <v>33</v>
      </c>
      <c r="T41" t="s">
        <v>186</v>
      </c>
      <c r="U41">
        <v>2.682868</v>
      </c>
      <c r="V41">
        <v>2.682868</v>
      </c>
      <c r="W41">
        <v>150</v>
      </c>
      <c r="X41">
        <v>56</v>
      </c>
      <c r="Y41" t="s">
        <v>189</v>
      </c>
      <c r="Z41" t="s">
        <v>41</v>
      </c>
      <c r="AA41" t="s">
        <v>33</v>
      </c>
    </row>
    <row r="42" spans="2:27" x14ac:dyDescent="0.35">
      <c r="B42" t="s">
        <v>190</v>
      </c>
      <c r="C42">
        <v>2.8574820000000001</v>
      </c>
      <c r="D42">
        <v>2.8574820000000001</v>
      </c>
      <c r="E42">
        <v>150</v>
      </c>
      <c r="F42">
        <v>56</v>
      </c>
      <c r="G42" t="s">
        <v>191</v>
      </c>
      <c r="H42" t="s">
        <v>37</v>
      </c>
      <c r="I42" t="s">
        <v>33</v>
      </c>
      <c r="K42" t="s">
        <v>190</v>
      </c>
      <c r="L42">
        <v>2.7178230000000001</v>
      </c>
      <c r="M42">
        <v>2.7178230000000001</v>
      </c>
      <c r="N42">
        <v>150</v>
      </c>
      <c r="O42">
        <v>56</v>
      </c>
      <c r="P42" t="s">
        <v>192</v>
      </c>
      <c r="Q42" t="s">
        <v>39</v>
      </c>
      <c r="R42" t="s">
        <v>33</v>
      </c>
      <c r="T42" t="s">
        <v>190</v>
      </c>
      <c r="U42">
        <v>2.6892740000000002</v>
      </c>
      <c r="V42">
        <v>2.6892740000000002</v>
      </c>
      <c r="W42">
        <v>150</v>
      </c>
      <c r="X42">
        <v>56</v>
      </c>
      <c r="Y42" t="s">
        <v>193</v>
      </c>
      <c r="Z42" t="s">
        <v>41</v>
      </c>
      <c r="AA42" t="s">
        <v>33</v>
      </c>
    </row>
    <row r="43" spans="2:27" x14ac:dyDescent="0.35">
      <c r="B43" t="s">
        <v>194</v>
      </c>
      <c r="C43">
        <v>2.8565659999999999</v>
      </c>
      <c r="D43">
        <v>2.8565659999999999</v>
      </c>
      <c r="E43">
        <v>150</v>
      </c>
      <c r="F43">
        <v>56</v>
      </c>
      <c r="G43" t="s">
        <v>195</v>
      </c>
      <c r="H43" t="s">
        <v>37</v>
      </c>
      <c r="I43" t="s">
        <v>33</v>
      </c>
      <c r="K43" t="s">
        <v>194</v>
      </c>
      <c r="L43">
        <v>2.7153100000000001</v>
      </c>
      <c r="M43">
        <v>2.7153100000000001</v>
      </c>
      <c r="N43">
        <v>150</v>
      </c>
      <c r="O43">
        <v>56</v>
      </c>
      <c r="P43" t="s">
        <v>196</v>
      </c>
      <c r="Q43" t="s">
        <v>39</v>
      </c>
      <c r="R43" t="s">
        <v>33</v>
      </c>
      <c r="T43" t="s">
        <v>194</v>
      </c>
      <c r="U43">
        <v>2.690658</v>
      </c>
      <c r="V43">
        <v>2.690658</v>
      </c>
      <c r="W43">
        <v>150</v>
      </c>
      <c r="X43">
        <v>56</v>
      </c>
      <c r="Y43" t="s">
        <v>197</v>
      </c>
      <c r="Z43" t="s">
        <v>41</v>
      </c>
      <c r="AA43" t="s">
        <v>33</v>
      </c>
    </row>
    <row r="44" spans="2:27" x14ac:dyDescent="0.35">
      <c r="B44" t="s">
        <v>198</v>
      </c>
      <c r="C44">
        <v>2.8424999999999998</v>
      </c>
      <c r="D44">
        <v>2.8424999999999998</v>
      </c>
      <c r="E44">
        <v>150</v>
      </c>
      <c r="F44">
        <v>56</v>
      </c>
      <c r="G44" t="s">
        <v>199</v>
      </c>
      <c r="H44" t="s">
        <v>37</v>
      </c>
      <c r="I44" t="s">
        <v>33</v>
      </c>
      <c r="K44" t="s">
        <v>198</v>
      </c>
      <c r="L44">
        <v>2.7134499999999999</v>
      </c>
      <c r="M44">
        <v>2.7134499999999999</v>
      </c>
      <c r="N44">
        <v>150</v>
      </c>
      <c r="O44">
        <v>56</v>
      </c>
      <c r="P44" t="s">
        <v>200</v>
      </c>
      <c r="Q44" t="s">
        <v>39</v>
      </c>
      <c r="R44" t="s">
        <v>33</v>
      </c>
      <c r="T44" t="s">
        <v>198</v>
      </c>
      <c r="U44">
        <v>2.6949450000000001</v>
      </c>
      <c r="V44">
        <v>2.6949450000000001</v>
      </c>
      <c r="W44">
        <v>150</v>
      </c>
      <c r="X44">
        <v>56</v>
      </c>
      <c r="Y44" t="s">
        <v>201</v>
      </c>
      <c r="Z44" t="s">
        <v>41</v>
      </c>
      <c r="AA44" t="s">
        <v>33</v>
      </c>
    </row>
    <row r="45" spans="2:27" x14ac:dyDescent="0.35">
      <c r="B45" t="s">
        <v>202</v>
      </c>
      <c r="C45">
        <v>2.8472010000000001</v>
      </c>
      <c r="D45">
        <v>2.8472010000000001</v>
      </c>
      <c r="E45">
        <v>150</v>
      </c>
      <c r="F45">
        <v>56</v>
      </c>
      <c r="G45" t="s">
        <v>203</v>
      </c>
      <c r="H45" t="s">
        <v>37</v>
      </c>
      <c r="I45" t="s">
        <v>33</v>
      </c>
      <c r="K45" t="s">
        <v>202</v>
      </c>
      <c r="L45">
        <v>2.7120479999999998</v>
      </c>
      <c r="M45">
        <v>2.7120479999999998</v>
      </c>
      <c r="N45">
        <v>150</v>
      </c>
      <c r="O45">
        <v>56</v>
      </c>
      <c r="P45" t="s">
        <v>204</v>
      </c>
      <c r="Q45" t="s">
        <v>39</v>
      </c>
      <c r="R45" t="s">
        <v>33</v>
      </c>
      <c r="T45" t="s">
        <v>202</v>
      </c>
      <c r="U45">
        <v>2.693257</v>
      </c>
      <c r="V45">
        <v>2.693257</v>
      </c>
      <c r="W45">
        <v>150</v>
      </c>
      <c r="X45">
        <v>56</v>
      </c>
      <c r="Y45" t="s">
        <v>205</v>
      </c>
      <c r="Z45" t="s">
        <v>41</v>
      </c>
      <c r="AA45" t="s">
        <v>33</v>
      </c>
    </row>
    <row r="46" spans="2:27" x14ac:dyDescent="0.35">
      <c r="B46" t="s">
        <v>206</v>
      </c>
      <c r="C46">
        <v>7.9223850000000002</v>
      </c>
      <c r="D46">
        <v>4.8812470000000001</v>
      </c>
      <c r="E46">
        <v>4</v>
      </c>
      <c r="F46">
        <v>28</v>
      </c>
      <c r="H46" t="s">
        <v>37</v>
      </c>
      <c r="I46" t="s">
        <v>33</v>
      </c>
      <c r="K46" t="s">
        <v>206</v>
      </c>
      <c r="L46">
        <v>7.6878580000000003</v>
      </c>
      <c r="M46">
        <v>4.9719810000000004</v>
      </c>
      <c r="N46">
        <v>4</v>
      </c>
      <c r="O46">
        <v>28</v>
      </c>
      <c r="Q46" t="s">
        <v>39</v>
      </c>
      <c r="R46" t="s">
        <v>33</v>
      </c>
      <c r="T46" t="s">
        <v>206</v>
      </c>
      <c r="U46">
        <v>7.6470330000000004</v>
      </c>
      <c r="V46">
        <v>4.8924000000000003</v>
      </c>
      <c r="W46">
        <v>4</v>
      </c>
      <c r="X46">
        <v>28</v>
      </c>
      <c r="Z46" t="s">
        <v>41</v>
      </c>
      <c r="AA46" t="s">
        <v>33</v>
      </c>
    </row>
    <row r="47" spans="2:27" x14ac:dyDescent="0.35">
      <c r="B47" t="s">
        <v>207</v>
      </c>
      <c r="C47">
        <v>7.9053649999999998</v>
      </c>
      <c r="D47">
        <v>4.8817550000000001</v>
      </c>
      <c r="E47">
        <v>8</v>
      </c>
      <c r="F47">
        <v>28</v>
      </c>
      <c r="H47" t="s">
        <v>37</v>
      </c>
      <c r="I47" t="s">
        <v>33</v>
      </c>
      <c r="K47" t="s">
        <v>207</v>
      </c>
      <c r="L47">
        <v>7.6722770000000002</v>
      </c>
      <c r="M47">
        <v>4.972575</v>
      </c>
      <c r="N47">
        <v>8</v>
      </c>
      <c r="O47">
        <v>28</v>
      </c>
      <c r="Q47" t="s">
        <v>39</v>
      </c>
      <c r="R47" t="s">
        <v>33</v>
      </c>
      <c r="T47" t="s">
        <v>207</v>
      </c>
      <c r="U47">
        <v>7.6488740000000002</v>
      </c>
      <c r="V47">
        <v>4.8829390000000004</v>
      </c>
      <c r="W47">
        <v>8</v>
      </c>
      <c r="X47">
        <v>28</v>
      </c>
      <c r="Z47" t="s">
        <v>41</v>
      </c>
      <c r="AA47" t="s">
        <v>33</v>
      </c>
    </row>
    <row r="48" spans="2:27" x14ac:dyDescent="0.35">
      <c r="B48" t="s">
        <v>208</v>
      </c>
      <c r="C48">
        <v>7.5137450000000001</v>
      </c>
      <c r="D48">
        <v>4.8802770000000004</v>
      </c>
      <c r="E48">
        <v>12</v>
      </c>
      <c r="F48">
        <v>28</v>
      </c>
      <c r="H48" t="s">
        <v>37</v>
      </c>
      <c r="I48" t="s">
        <v>33</v>
      </c>
      <c r="K48" t="s">
        <v>208</v>
      </c>
      <c r="L48">
        <v>7.2430019999999997</v>
      </c>
      <c r="M48">
        <v>4.9764160000000004</v>
      </c>
      <c r="N48">
        <v>12</v>
      </c>
      <c r="O48">
        <v>28</v>
      </c>
      <c r="Q48" t="s">
        <v>39</v>
      </c>
      <c r="R48" t="s">
        <v>33</v>
      </c>
      <c r="T48" t="s">
        <v>208</v>
      </c>
      <c r="U48">
        <v>7.2543730000000002</v>
      </c>
      <c r="V48">
        <v>4.8934230000000003</v>
      </c>
      <c r="W48">
        <v>12</v>
      </c>
      <c r="X48">
        <v>28</v>
      </c>
      <c r="Z48" t="s">
        <v>41</v>
      </c>
      <c r="AA48" t="s">
        <v>33</v>
      </c>
    </row>
    <row r="49" spans="2:27" x14ac:dyDescent="0.35">
      <c r="B49" t="s">
        <v>209</v>
      </c>
      <c r="C49">
        <v>7.5026210000000004</v>
      </c>
      <c r="D49">
        <v>4.8834860000000004</v>
      </c>
      <c r="E49">
        <v>16</v>
      </c>
      <c r="F49">
        <v>28</v>
      </c>
      <c r="H49" t="s">
        <v>37</v>
      </c>
      <c r="I49" t="s">
        <v>33</v>
      </c>
      <c r="K49" t="s">
        <v>209</v>
      </c>
      <c r="L49">
        <v>7.2350149999999998</v>
      </c>
      <c r="M49">
        <v>4.9809910000000004</v>
      </c>
      <c r="N49">
        <v>16</v>
      </c>
      <c r="O49">
        <v>28</v>
      </c>
      <c r="Q49" t="s">
        <v>39</v>
      </c>
      <c r="R49" t="s">
        <v>33</v>
      </c>
      <c r="T49" t="s">
        <v>209</v>
      </c>
      <c r="U49">
        <v>7.2546189999999999</v>
      </c>
      <c r="V49">
        <v>4.8834989999999996</v>
      </c>
      <c r="W49">
        <v>16</v>
      </c>
      <c r="X49">
        <v>28</v>
      </c>
      <c r="Z49" t="s">
        <v>41</v>
      </c>
      <c r="AA49" t="s">
        <v>33</v>
      </c>
    </row>
    <row r="50" spans="2:27" x14ac:dyDescent="0.35">
      <c r="B50" t="s">
        <v>210</v>
      </c>
      <c r="C50">
        <v>7.293431</v>
      </c>
      <c r="D50">
        <v>4.879194</v>
      </c>
      <c r="E50">
        <v>20</v>
      </c>
      <c r="F50">
        <v>28</v>
      </c>
      <c r="H50" t="s">
        <v>37</v>
      </c>
      <c r="I50" t="s">
        <v>33</v>
      </c>
      <c r="K50" t="s">
        <v>210</v>
      </c>
      <c r="L50">
        <v>7.0204079999999998</v>
      </c>
      <c r="M50">
        <v>4.979705</v>
      </c>
      <c r="N50">
        <v>20</v>
      </c>
      <c r="O50">
        <v>28</v>
      </c>
      <c r="Q50" t="s">
        <v>39</v>
      </c>
      <c r="R50" t="s">
        <v>33</v>
      </c>
      <c r="T50" t="s">
        <v>210</v>
      </c>
      <c r="U50">
        <v>6.9874400000000003</v>
      </c>
      <c r="V50">
        <v>4.888293</v>
      </c>
      <c r="W50">
        <v>20</v>
      </c>
      <c r="X50">
        <v>28</v>
      </c>
      <c r="Z50" t="s">
        <v>41</v>
      </c>
      <c r="AA50" t="s">
        <v>33</v>
      </c>
    </row>
    <row r="51" spans="2:27" x14ac:dyDescent="0.35">
      <c r="B51" t="s">
        <v>211</v>
      </c>
      <c r="C51">
        <v>7.286168</v>
      </c>
      <c r="D51">
        <v>4.8844690000000002</v>
      </c>
      <c r="E51">
        <v>24</v>
      </c>
      <c r="F51">
        <v>28</v>
      </c>
      <c r="H51" t="s">
        <v>37</v>
      </c>
      <c r="I51" t="s">
        <v>33</v>
      </c>
      <c r="K51" t="s">
        <v>211</v>
      </c>
      <c r="L51">
        <v>7.0216149999999997</v>
      </c>
      <c r="M51">
        <v>4.9805609999999998</v>
      </c>
      <c r="N51">
        <v>24</v>
      </c>
      <c r="O51">
        <v>28</v>
      </c>
      <c r="Q51" t="s">
        <v>39</v>
      </c>
      <c r="R51" t="s">
        <v>33</v>
      </c>
      <c r="T51" t="s">
        <v>211</v>
      </c>
      <c r="U51">
        <v>6.9888870000000001</v>
      </c>
      <c r="V51">
        <v>4.8893040000000001</v>
      </c>
      <c r="W51">
        <v>24</v>
      </c>
      <c r="X51">
        <v>28</v>
      </c>
      <c r="Z51" t="s">
        <v>41</v>
      </c>
      <c r="AA51" t="s">
        <v>33</v>
      </c>
    </row>
    <row r="52" spans="2:27" x14ac:dyDescent="0.35">
      <c r="B52" t="s">
        <v>212</v>
      </c>
      <c r="C52">
        <v>5.1656209999999998</v>
      </c>
      <c r="D52">
        <v>4.885427</v>
      </c>
      <c r="E52">
        <v>28</v>
      </c>
      <c r="F52">
        <v>28</v>
      </c>
      <c r="H52" t="s">
        <v>37</v>
      </c>
      <c r="I52" t="s">
        <v>33</v>
      </c>
      <c r="K52" t="s">
        <v>212</v>
      </c>
      <c r="L52">
        <v>6.8708229999999997</v>
      </c>
      <c r="M52">
        <v>4.9691619999999999</v>
      </c>
      <c r="N52">
        <v>28</v>
      </c>
      <c r="O52">
        <v>28</v>
      </c>
      <c r="Q52" t="s">
        <v>39</v>
      </c>
      <c r="R52" t="s">
        <v>33</v>
      </c>
      <c r="T52" t="s">
        <v>212</v>
      </c>
      <c r="U52">
        <v>6.793946</v>
      </c>
      <c r="V52">
        <v>4.8852149999999996</v>
      </c>
      <c r="W52">
        <v>28</v>
      </c>
      <c r="X52">
        <v>28</v>
      </c>
      <c r="Z52" t="s">
        <v>41</v>
      </c>
      <c r="AA52" t="s">
        <v>33</v>
      </c>
    </row>
    <row r="53" spans="2:27" x14ac:dyDescent="0.35">
      <c r="B53" t="s">
        <v>213</v>
      </c>
      <c r="C53">
        <v>7.298667</v>
      </c>
      <c r="D53">
        <v>0.65982399999999997</v>
      </c>
      <c r="E53">
        <v>32</v>
      </c>
      <c r="F53">
        <v>28</v>
      </c>
      <c r="H53" t="s">
        <v>37</v>
      </c>
      <c r="I53" t="s">
        <v>33</v>
      </c>
      <c r="K53" t="s">
        <v>213</v>
      </c>
      <c r="L53">
        <v>6.871791</v>
      </c>
      <c r="M53">
        <v>4.9698630000000001</v>
      </c>
      <c r="N53">
        <v>32</v>
      </c>
      <c r="O53">
        <v>28</v>
      </c>
      <c r="Q53" t="s">
        <v>39</v>
      </c>
      <c r="R53" t="s">
        <v>33</v>
      </c>
      <c r="T53" t="s">
        <v>213</v>
      </c>
      <c r="U53">
        <v>6.7867730000000002</v>
      </c>
      <c r="V53">
        <v>4.8894970000000004</v>
      </c>
      <c r="W53">
        <v>32</v>
      </c>
      <c r="X53">
        <v>28</v>
      </c>
      <c r="Z53" t="s">
        <v>41</v>
      </c>
      <c r="AA53" t="s">
        <v>33</v>
      </c>
    </row>
    <row r="54" spans="2:27" x14ac:dyDescent="0.35">
      <c r="B54" t="s">
        <v>214</v>
      </c>
      <c r="C54">
        <v>6.9791970000000001</v>
      </c>
      <c r="D54">
        <v>4.8825260000000004</v>
      </c>
      <c r="E54">
        <v>36</v>
      </c>
      <c r="F54">
        <v>28</v>
      </c>
      <c r="H54" t="s">
        <v>37</v>
      </c>
      <c r="I54" t="s">
        <v>33</v>
      </c>
      <c r="K54" t="s">
        <v>214</v>
      </c>
      <c r="L54">
        <v>6.72037</v>
      </c>
      <c r="M54">
        <v>4.9725130000000002</v>
      </c>
      <c r="N54">
        <v>36</v>
      </c>
      <c r="O54">
        <v>28</v>
      </c>
      <c r="Q54" t="s">
        <v>39</v>
      </c>
      <c r="R54" t="s">
        <v>33</v>
      </c>
      <c r="T54" t="s">
        <v>214</v>
      </c>
      <c r="U54">
        <v>6.7069239999999999</v>
      </c>
      <c r="V54">
        <v>4.8879390000000003</v>
      </c>
      <c r="W54">
        <v>36</v>
      </c>
      <c r="X54">
        <v>28</v>
      </c>
      <c r="Z54" t="s">
        <v>41</v>
      </c>
      <c r="AA54" t="s">
        <v>33</v>
      </c>
    </row>
    <row r="55" spans="2:27" x14ac:dyDescent="0.35">
      <c r="B55" t="s">
        <v>215</v>
      </c>
      <c r="C55">
        <v>6.9718929999999997</v>
      </c>
      <c r="D55">
        <v>4.8774160000000002</v>
      </c>
      <c r="E55">
        <v>40</v>
      </c>
      <c r="F55">
        <v>28</v>
      </c>
      <c r="H55" t="s">
        <v>37</v>
      </c>
      <c r="I55" t="s">
        <v>33</v>
      </c>
      <c r="K55" t="s">
        <v>215</v>
      </c>
      <c r="L55">
        <v>6.7178009999999997</v>
      </c>
      <c r="M55">
        <v>4.9799550000000004</v>
      </c>
      <c r="N55">
        <v>40</v>
      </c>
      <c r="O55">
        <v>28</v>
      </c>
      <c r="Q55" t="s">
        <v>39</v>
      </c>
      <c r="R55" t="s">
        <v>33</v>
      </c>
      <c r="T55" t="s">
        <v>215</v>
      </c>
      <c r="U55">
        <v>6.7084219999999997</v>
      </c>
      <c r="V55">
        <v>4.8890310000000001</v>
      </c>
      <c r="W55">
        <v>40</v>
      </c>
      <c r="X55">
        <v>28</v>
      </c>
      <c r="Z55" t="s">
        <v>41</v>
      </c>
      <c r="AA55" t="s">
        <v>33</v>
      </c>
    </row>
    <row r="56" spans="2:27" x14ac:dyDescent="0.35">
      <c r="B56" t="s">
        <v>216</v>
      </c>
      <c r="C56">
        <v>6.9079129999999997</v>
      </c>
      <c r="D56">
        <v>4.8806950000000002</v>
      </c>
      <c r="E56">
        <v>44</v>
      </c>
      <c r="F56">
        <v>28</v>
      </c>
      <c r="H56" t="s">
        <v>37</v>
      </c>
      <c r="I56" t="s">
        <v>33</v>
      </c>
      <c r="K56" t="s">
        <v>216</v>
      </c>
      <c r="L56">
        <v>6.6295539999999997</v>
      </c>
      <c r="M56">
        <v>4.8499939999999997</v>
      </c>
      <c r="N56">
        <v>44</v>
      </c>
      <c r="O56">
        <v>28</v>
      </c>
      <c r="Q56" t="s">
        <v>39</v>
      </c>
      <c r="R56" t="s">
        <v>33</v>
      </c>
      <c r="T56" t="s">
        <v>216</v>
      </c>
      <c r="U56">
        <v>6.59626</v>
      </c>
      <c r="V56">
        <v>4.889856</v>
      </c>
      <c r="W56">
        <v>44</v>
      </c>
      <c r="X56">
        <v>28</v>
      </c>
      <c r="Z56" t="s">
        <v>41</v>
      </c>
      <c r="AA56" t="s">
        <v>33</v>
      </c>
    </row>
    <row r="57" spans="2:27" x14ac:dyDescent="0.35">
      <c r="B57" t="s">
        <v>217</v>
      </c>
      <c r="C57">
        <v>6.9148110000000003</v>
      </c>
      <c r="D57">
        <v>4.8855690000000003</v>
      </c>
      <c r="E57">
        <v>48</v>
      </c>
      <c r="F57">
        <v>28</v>
      </c>
      <c r="H57" t="s">
        <v>37</v>
      </c>
      <c r="I57" t="s">
        <v>33</v>
      </c>
      <c r="K57" t="s">
        <v>217</v>
      </c>
      <c r="L57">
        <v>6.625483</v>
      </c>
      <c r="M57">
        <v>4.847016</v>
      </c>
      <c r="N57">
        <v>48</v>
      </c>
      <c r="O57">
        <v>28</v>
      </c>
      <c r="Q57" t="s">
        <v>39</v>
      </c>
      <c r="R57" t="s">
        <v>33</v>
      </c>
      <c r="T57" t="s">
        <v>217</v>
      </c>
      <c r="U57">
        <v>6.5934929999999996</v>
      </c>
      <c r="V57">
        <v>4.8878050000000002</v>
      </c>
      <c r="W57">
        <v>48</v>
      </c>
      <c r="X57">
        <v>28</v>
      </c>
      <c r="Z57" t="s">
        <v>41</v>
      </c>
      <c r="AA57" t="s">
        <v>33</v>
      </c>
    </row>
    <row r="58" spans="2:27" x14ac:dyDescent="0.35">
      <c r="B58" t="s">
        <v>218</v>
      </c>
      <c r="C58">
        <v>6.8580509999999997</v>
      </c>
      <c r="D58">
        <v>4.8836190000000004</v>
      </c>
      <c r="E58">
        <v>52</v>
      </c>
      <c r="F58">
        <v>28</v>
      </c>
      <c r="H58" t="s">
        <v>37</v>
      </c>
      <c r="I58" t="s">
        <v>33</v>
      </c>
      <c r="K58" t="s">
        <v>218</v>
      </c>
      <c r="L58">
        <v>6.5490649999999997</v>
      </c>
      <c r="M58">
        <v>4.85487</v>
      </c>
      <c r="N58">
        <v>52</v>
      </c>
      <c r="O58">
        <v>28</v>
      </c>
      <c r="Q58" t="s">
        <v>39</v>
      </c>
      <c r="R58" t="s">
        <v>33</v>
      </c>
      <c r="T58" t="s">
        <v>218</v>
      </c>
      <c r="U58">
        <v>6.5065809999999997</v>
      </c>
      <c r="V58">
        <v>4.8776729999999997</v>
      </c>
      <c r="W58">
        <v>52</v>
      </c>
      <c r="X58">
        <v>28</v>
      </c>
      <c r="Z58" t="s">
        <v>41</v>
      </c>
      <c r="AA58" t="s">
        <v>33</v>
      </c>
    </row>
    <row r="59" spans="2:27" x14ac:dyDescent="0.35">
      <c r="B59" t="s">
        <v>219</v>
      </c>
      <c r="C59">
        <v>6.8543500000000002</v>
      </c>
      <c r="D59">
        <v>4.8809839999999998</v>
      </c>
      <c r="E59">
        <v>56</v>
      </c>
      <c r="F59">
        <v>28</v>
      </c>
      <c r="H59" t="s">
        <v>37</v>
      </c>
      <c r="I59" t="s">
        <v>33</v>
      </c>
      <c r="K59" t="s">
        <v>219</v>
      </c>
      <c r="L59">
        <v>6.5443949999999997</v>
      </c>
      <c r="M59">
        <v>4.8605099999999997</v>
      </c>
      <c r="N59">
        <v>56</v>
      </c>
      <c r="O59">
        <v>28</v>
      </c>
      <c r="Q59" t="s">
        <v>39</v>
      </c>
      <c r="R59" t="s">
        <v>33</v>
      </c>
      <c r="T59" t="s">
        <v>219</v>
      </c>
      <c r="U59">
        <v>6.4980760000000002</v>
      </c>
      <c r="V59">
        <v>4.8803349999999996</v>
      </c>
      <c r="W59">
        <v>56</v>
      </c>
      <c r="X59">
        <v>28</v>
      </c>
      <c r="Z59" t="s">
        <v>41</v>
      </c>
      <c r="AA59" t="s">
        <v>33</v>
      </c>
    </row>
    <row r="60" spans="2:27" x14ac:dyDescent="0.35">
      <c r="B60" t="s">
        <v>220</v>
      </c>
      <c r="C60">
        <v>4.9434709999999997</v>
      </c>
      <c r="D60">
        <v>4.8815920000000004</v>
      </c>
      <c r="E60">
        <v>60</v>
      </c>
      <c r="F60">
        <v>28</v>
      </c>
      <c r="H60" t="s">
        <v>37</v>
      </c>
      <c r="I60" t="s">
        <v>33</v>
      </c>
      <c r="K60" t="s">
        <v>220</v>
      </c>
      <c r="L60">
        <v>6.5071630000000003</v>
      </c>
      <c r="M60">
        <v>4.8600089999999998</v>
      </c>
      <c r="N60">
        <v>60</v>
      </c>
      <c r="O60">
        <v>28</v>
      </c>
      <c r="Q60" t="s">
        <v>39</v>
      </c>
      <c r="R60" t="s">
        <v>33</v>
      </c>
      <c r="T60" t="s">
        <v>220</v>
      </c>
      <c r="U60">
        <v>6.4416609999999999</v>
      </c>
      <c r="V60">
        <v>4.8738020000000004</v>
      </c>
      <c r="W60">
        <v>60</v>
      </c>
      <c r="X60">
        <v>28</v>
      </c>
      <c r="Z60" t="s">
        <v>41</v>
      </c>
      <c r="AA60" t="s">
        <v>33</v>
      </c>
    </row>
    <row r="61" spans="2:27" x14ac:dyDescent="0.35">
      <c r="B61" t="s">
        <v>221</v>
      </c>
      <c r="C61">
        <v>6.9798749999999998</v>
      </c>
      <c r="D61">
        <v>0.56305000000000005</v>
      </c>
      <c r="E61">
        <v>64</v>
      </c>
      <c r="F61">
        <v>28</v>
      </c>
      <c r="H61" t="s">
        <v>37</v>
      </c>
      <c r="I61" t="s">
        <v>33</v>
      </c>
      <c r="K61" t="s">
        <v>221</v>
      </c>
      <c r="L61">
        <v>6.5001100000000003</v>
      </c>
      <c r="M61">
        <v>4.8637819999999996</v>
      </c>
      <c r="N61">
        <v>64</v>
      </c>
      <c r="O61">
        <v>28</v>
      </c>
      <c r="Q61" t="s">
        <v>39</v>
      </c>
      <c r="R61" t="s">
        <v>33</v>
      </c>
      <c r="T61" t="s">
        <v>221</v>
      </c>
      <c r="U61">
        <v>6.437837</v>
      </c>
      <c r="V61">
        <v>4.8798630000000003</v>
      </c>
      <c r="W61">
        <v>64</v>
      </c>
      <c r="X61">
        <v>28</v>
      </c>
      <c r="Z61" t="s">
        <v>41</v>
      </c>
      <c r="AA61" t="s">
        <v>33</v>
      </c>
    </row>
    <row r="62" spans="2:27" x14ac:dyDescent="0.35">
      <c r="B62" t="s">
        <v>222</v>
      </c>
      <c r="C62">
        <v>6.8126610000000003</v>
      </c>
      <c r="D62">
        <v>4.8797230000000003</v>
      </c>
      <c r="E62">
        <v>68</v>
      </c>
      <c r="F62">
        <v>28</v>
      </c>
      <c r="H62" t="s">
        <v>37</v>
      </c>
      <c r="I62" t="s">
        <v>33</v>
      </c>
      <c r="K62" t="s">
        <v>222</v>
      </c>
      <c r="L62">
        <v>6.5001480000000003</v>
      </c>
      <c r="M62">
        <v>4.8547700000000003</v>
      </c>
      <c r="N62">
        <v>68</v>
      </c>
      <c r="O62">
        <v>28</v>
      </c>
      <c r="Q62" t="s">
        <v>39</v>
      </c>
      <c r="R62" t="s">
        <v>33</v>
      </c>
      <c r="T62" t="s">
        <v>222</v>
      </c>
      <c r="U62">
        <v>6.4477399999999996</v>
      </c>
      <c r="V62">
        <v>4.8784020000000003</v>
      </c>
      <c r="W62">
        <v>68</v>
      </c>
      <c r="X62">
        <v>28</v>
      </c>
      <c r="Z62" t="s">
        <v>41</v>
      </c>
      <c r="AA62" t="s">
        <v>33</v>
      </c>
    </row>
    <row r="63" spans="2:27" x14ac:dyDescent="0.35">
      <c r="B63" t="s">
        <v>223</v>
      </c>
      <c r="C63">
        <v>6.811922</v>
      </c>
      <c r="D63">
        <v>4.8791929999999999</v>
      </c>
      <c r="E63">
        <v>72</v>
      </c>
      <c r="F63">
        <v>28</v>
      </c>
      <c r="H63" t="s">
        <v>37</v>
      </c>
      <c r="I63" t="s">
        <v>33</v>
      </c>
      <c r="K63" t="s">
        <v>223</v>
      </c>
      <c r="L63">
        <v>6.5003080000000004</v>
      </c>
      <c r="M63">
        <v>4.854889</v>
      </c>
      <c r="N63">
        <v>72</v>
      </c>
      <c r="O63">
        <v>28</v>
      </c>
      <c r="Q63" t="s">
        <v>39</v>
      </c>
      <c r="R63" t="s">
        <v>33</v>
      </c>
      <c r="T63" t="s">
        <v>223</v>
      </c>
      <c r="U63">
        <v>6.4468240000000003</v>
      </c>
      <c r="V63">
        <v>4.8777080000000002</v>
      </c>
      <c r="W63">
        <v>72</v>
      </c>
      <c r="X63">
        <v>28</v>
      </c>
      <c r="Z63" t="s">
        <v>41</v>
      </c>
      <c r="AA63" t="s">
        <v>33</v>
      </c>
    </row>
    <row r="64" spans="2:27" x14ac:dyDescent="0.35">
      <c r="B64" t="s">
        <v>224</v>
      </c>
      <c r="C64">
        <v>6.6831079999999998</v>
      </c>
      <c r="D64">
        <v>4.8798769999999996</v>
      </c>
      <c r="E64">
        <v>76</v>
      </c>
      <c r="F64">
        <v>28</v>
      </c>
      <c r="H64" t="s">
        <v>37</v>
      </c>
      <c r="I64" t="s">
        <v>33</v>
      </c>
      <c r="K64" t="s">
        <v>224</v>
      </c>
      <c r="L64">
        <v>6.4475569999999998</v>
      </c>
      <c r="M64">
        <v>4.8513609999999998</v>
      </c>
      <c r="N64">
        <v>76</v>
      </c>
      <c r="O64">
        <v>28</v>
      </c>
      <c r="Q64" t="s">
        <v>39</v>
      </c>
      <c r="R64" t="s">
        <v>33</v>
      </c>
      <c r="T64" t="s">
        <v>224</v>
      </c>
      <c r="U64">
        <v>6.352563</v>
      </c>
      <c r="V64">
        <v>4.8770720000000001</v>
      </c>
      <c r="W64">
        <v>76</v>
      </c>
      <c r="X64">
        <v>28</v>
      </c>
      <c r="Z64" t="s">
        <v>41</v>
      </c>
      <c r="AA64" t="s">
        <v>33</v>
      </c>
    </row>
    <row r="65" spans="2:27" x14ac:dyDescent="0.35">
      <c r="B65" t="s">
        <v>225</v>
      </c>
      <c r="C65">
        <v>6.689832</v>
      </c>
      <c r="D65">
        <v>4.8847870000000002</v>
      </c>
      <c r="E65">
        <v>80</v>
      </c>
      <c r="F65">
        <v>28</v>
      </c>
      <c r="H65" t="s">
        <v>37</v>
      </c>
      <c r="I65" t="s">
        <v>33</v>
      </c>
      <c r="K65" t="s">
        <v>225</v>
      </c>
      <c r="L65">
        <v>6.4440049999999998</v>
      </c>
      <c r="M65">
        <v>4.8486880000000001</v>
      </c>
      <c r="N65">
        <v>80</v>
      </c>
      <c r="O65">
        <v>28</v>
      </c>
      <c r="Q65" t="s">
        <v>39</v>
      </c>
      <c r="R65" t="s">
        <v>33</v>
      </c>
      <c r="T65" t="s">
        <v>225</v>
      </c>
      <c r="U65">
        <v>6.3551190000000002</v>
      </c>
      <c r="V65">
        <v>4.870196</v>
      </c>
      <c r="W65">
        <v>80</v>
      </c>
      <c r="X65">
        <v>28</v>
      </c>
      <c r="Z65" t="s">
        <v>41</v>
      </c>
      <c r="AA65" t="s">
        <v>33</v>
      </c>
    </row>
    <row r="66" spans="2:27" x14ac:dyDescent="0.35">
      <c r="B66" t="s">
        <v>226</v>
      </c>
      <c r="C66">
        <v>6.7404849999999996</v>
      </c>
      <c r="D66">
        <v>4.874898</v>
      </c>
      <c r="E66">
        <v>84</v>
      </c>
      <c r="F66">
        <v>28</v>
      </c>
      <c r="H66" t="s">
        <v>37</v>
      </c>
      <c r="I66" t="s">
        <v>33</v>
      </c>
      <c r="K66" t="s">
        <v>226</v>
      </c>
      <c r="L66">
        <v>6.4337600000000004</v>
      </c>
      <c r="M66">
        <v>4.8499270000000001</v>
      </c>
      <c r="N66">
        <v>84</v>
      </c>
      <c r="O66">
        <v>28</v>
      </c>
      <c r="Q66" t="s">
        <v>39</v>
      </c>
      <c r="R66" t="s">
        <v>33</v>
      </c>
      <c r="T66" t="s">
        <v>226</v>
      </c>
      <c r="U66">
        <v>4.9875720000000001</v>
      </c>
      <c r="V66">
        <v>4.8765830000000001</v>
      </c>
      <c r="W66">
        <v>84</v>
      </c>
      <c r="X66">
        <v>28</v>
      </c>
      <c r="Z66" t="s">
        <v>41</v>
      </c>
      <c r="AA66" t="s">
        <v>33</v>
      </c>
    </row>
    <row r="67" spans="2:27" x14ac:dyDescent="0.35">
      <c r="B67" t="s">
        <v>227</v>
      </c>
      <c r="C67">
        <v>6.7365969999999997</v>
      </c>
      <c r="D67">
        <v>4.8720869999999996</v>
      </c>
      <c r="E67">
        <v>88</v>
      </c>
      <c r="F67">
        <v>28</v>
      </c>
      <c r="H67" t="s">
        <v>37</v>
      </c>
      <c r="I67" t="s">
        <v>33</v>
      </c>
      <c r="K67" t="s">
        <v>227</v>
      </c>
      <c r="L67">
        <v>6.434806</v>
      </c>
      <c r="M67">
        <v>4.8507160000000002</v>
      </c>
      <c r="N67">
        <v>88</v>
      </c>
      <c r="O67">
        <v>28</v>
      </c>
      <c r="Q67" t="s">
        <v>39</v>
      </c>
      <c r="R67" t="s">
        <v>33</v>
      </c>
      <c r="T67" t="s">
        <v>227</v>
      </c>
      <c r="U67">
        <v>6.387632</v>
      </c>
      <c r="V67">
        <v>1.7679260000000001</v>
      </c>
      <c r="W67">
        <v>88</v>
      </c>
      <c r="X67">
        <v>28</v>
      </c>
      <c r="Z67" t="s">
        <v>41</v>
      </c>
      <c r="AA67" t="s">
        <v>33</v>
      </c>
    </row>
    <row r="68" spans="2:27" x14ac:dyDescent="0.35">
      <c r="B68" t="s">
        <v>228</v>
      </c>
      <c r="C68">
        <v>6.7247680000000001</v>
      </c>
      <c r="D68">
        <v>4.8822369999999999</v>
      </c>
      <c r="E68">
        <v>92</v>
      </c>
      <c r="F68">
        <v>28</v>
      </c>
      <c r="H68" t="s">
        <v>37</v>
      </c>
      <c r="I68" t="s">
        <v>33</v>
      </c>
      <c r="K68" t="s">
        <v>228</v>
      </c>
      <c r="L68">
        <v>6.4455739999999997</v>
      </c>
      <c r="M68">
        <v>4.8498679999999998</v>
      </c>
      <c r="N68">
        <v>92</v>
      </c>
      <c r="O68">
        <v>28</v>
      </c>
      <c r="Q68" t="s">
        <v>39</v>
      </c>
      <c r="R68" t="s">
        <v>33</v>
      </c>
      <c r="T68" t="s">
        <v>228</v>
      </c>
      <c r="U68">
        <v>6.3965990000000001</v>
      </c>
      <c r="V68">
        <v>4.8663980000000002</v>
      </c>
      <c r="W68">
        <v>92</v>
      </c>
      <c r="X68">
        <v>28</v>
      </c>
      <c r="Z68" t="s">
        <v>41</v>
      </c>
      <c r="AA68" t="s">
        <v>33</v>
      </c>
    </row>
    <row r="69" spans="2:27" x14ac:dyDescent="0.35">
      <c r="B69" t="s">
        <v>229</v>
      </c>
      <c r="C69">
        <v>6.7274469999999997</v>
      </c>
      <c r="D69">
        <v>4.884182</v>
      </c>
      <c r="E69">
        <v>96</v>
      </c>
      <c r="F69">
        <v>28</v>
      </c>
      <c r="H69" t="s">
        <v>37</v>
      </c>
      <c r="I69" t="s">
        <v>33</v>
      </c>
      <c r="K69" t="s">
        <v>229</v>
      </c>
      <c r="L69">
        <v>6.4439780000000004</v>
      </c>
      <c r="M69">
        <v>4.848668</v>
      </c>
      <c r="N69">
        <v>96</v>
      </c>
      <c r="O69">
        <v>28</v>
      </c>
      <c r="Q69" t="s">
        <v>39</v>
      </c>
      <c r="R69" t="s">
        <v>33</v>
      </c>
      <c r="T69" t="s">
        <v>229</v>
      </c>
      <c r="U69">
        <v>6.3957750000000004</v>
      </c>
      <c r="V69">
        <v>4.8657700000000004</v>
      </c>
      <c r="W69">
        <v>96</v>
      </c>
      <c r="X69">
        <v>28</v>
      </c>
      <c r="Z69" t="s">
        <v>41</v>
      </c>
      <c r="AA69" t="s">
        <v>33</v>
      </c>
    </row>
    <row r="70" spans="2:27" x14ac:dyDescent="0.35">
      <c r="B70" t="s">
        <v>230</v>
      </c>
      <c r="C70">
        <v>6.7516699999999998</v>
      </c>
      <c r="D70">
        <v>4.8735980000000003</v>
      </c>
      <c r="E70">
        <v>100</v>
      </c>
      <c r="F70">
        <v>28</v>
      </c>
      <c r="H70" t="s">
        <v>37</v>
      </c>
      <c r="I70" t="s">
        <v>33</v>
      </c>
      <c r="K70" t="s">
        <v>230</v>
      </c>
      <c r="L70">
        <v>6.4338040000000003</v>
      </c>
      <c r="M70">
        <v>4.8499610000000004</v>
      </c>
      <c r="N70">
        <v>100</v>
      </c>
      <c r="O70">
        <v>28</v>
      </c>
      <c r="Q70" t="s">
        <v>39</v>
      </c>
      <c r="R70" t="s">
        <v>33</v>
      </c>
      <c r="T70" t="s">
        <v>230</v>
      </c>
      <c r="U70">
        <v>6.3640480000000004</v>
      </c>
      <c r="V70">
        <v>4.8770379999999998</v>
      </c>
      <c r="W70">
        <v>100</v>
      </c>
      <c r="X70">
        <v>28</v>
      </c>
      <c r="Z70" t="s">
        <v>41</v>
      </c>
      <c r="AA70" t="s">
        <v>33</v>
      </c>
    </row>
    <row r="71" spans="2:27" x14ac:dyDescent="0.35">
      <c r="B71" t="s">
        <v>231</v>
      </c>
      <c r="C71">
        <v>6.7509110000000003</v>
      </c>
      <c r="D71">
        <v>4.8730500000000001</v>
      </c>
      <c r="E71">
        <v>104</v>
      </c>
      <c r="F71">
        <v>28</v>
      </c>
      <c r="H71" t="s">
        <v>37</v>
      </c>
      <c r="I71" t="s">
        <v>33</v>
      </c>
      <c r="K71" t="s">
        <v>231</v>
      </c>
      <c r="L71">
        <v>6.4366070000000004</v>
      </c>
      <c r="M71">
        <v>4.852074</v>
      </c>
      <c r="N71">
        <v>104</v>
      </c>
      <c r="O71">
        <v>28</v>
      </c>
      <c r="Q71" t="s">
        <v>39</v>
      </c>
      <c r="R71" t="s">
        <v>33</v>
      </c>
      <c r="T71" t="s">
        <v>231</v>
      </c>
      <c r="U71">
        <v>6.364357</v>
      </c>
      <c r="V71">
        <v>4.8684229999999999</v>
      </c>
      <c r="W71">
        <v>104</v>
      </c>
      <c r="X71">
        <v>28</v>
      </c>
      <c r="Z71" t="s">
        <v>41</v>
      </c>
      <c r="AA71" t="s">
        <v>33</v>
      </c>
    </row>
    <row r="72" spans="2:27" x14ac:dyDescent="0.35">
      <c r="B72" t="s">
        <v>232</v>
      </c>
      <c r="C72">
        <v>6.6646809999999999</v>
      </c>
      <c r="D72">
        <v>4.8756909999999998</v>
      </c>
      <c r="E72">
        <v>108</v>
      </c>
      <c r="F72">
        <v>28</v>
      </c>
      <c r="H72" t="s">
        <v>37</v>
      </c>
      <c r="I72" t="s">
        <v>33</v>
      </c>
      <c r="K72" t="s">
        <v>232</v>
      </c>
      <c r="L72">
        <v>6.4417</v>
      </c>
      <c r="M72">
        <v>4.8559130000000001</v>
      </c>
      <c r="N72">
        <v>108</v>
      </c>
      <c r="O72">
        <v>28</v>
      </c>
      <c r="Q72" t="s">
        <v>39</v>
      </c>
      <c r="R72" t="s">
        <v>33</v>
      </c>
      <c r="T72" t="s">
        <v>232</v>
      </c>
      <c r="U72">
        <v>6.3889740000000002</v>
      </c>
      <c r="V72">
        <v>5.020543</v>
      </c>
      <c r="W72">
        <v>108</v>
      </c>
      <c r="X72">
        <v>28</v>
      </c>
      <c r="Z72" t="s">
        <v>41</v>
      </c>
      <c r="AA72" t="s">
        <v>33</v>
      </c>
    </row>
    <row r="73" spans="2:27" x14ac:dyDescent="0.35">
      <c r="B73" t="s">
        <v>233</v>
      </c>
      <c r="C73">
        <v>6.6629399999999999</v>
      </c>
      <c r="D73">
        <v>4.8836849999999998</v>
      </c>
      <c r="E73">
        <v>112</v>
      </c>
      <c r="F73">
        <v>28</v>
      </c>
      <c r="H73" t="s">
        <v>37</v>
      </c>
      <c r="I73" t="s">
        <v>33</v>
      </c>
      <c r="K73" t="s">
        <v>233</v>
      </c>
      <c r="L73">
        <v>6.4380389999999998</v>
      </c>
      <c r="M73">
        <v>4.8531529999999998</v>
      </c>
      <c r="N73">
        <v>112</v>
      </c>
      <c r="O73">
        <v>28</v>
      </c>
      <c r="Q73" t="s">
        <v>39</v>
      </c>
      <c r="R73" t="s">
        <v>33</v>
      </c>
      <c r="T73" t="s">
        <v>233</v>
      </c>
      <c r="U73">
        <v>6.3892090000000001</v>
      </c>
      <c r="V73">
        <v>5.0207280000000001</v>
      </c>
      <c r="W73">
        <v>112</v>
      </c>
      <c r="X73">
        <v>28</v>
      </c>
      <c r="Z73" t="s">
        <v>41</v>
      </c>
      <c r="AA73" t="s">
        <v>33</v>
      </c>
    </row>
    <row r="74" spans="2:27" x14ac:dyDescent="0.35">
      <c r="B74" t="s">
        <v>234</v>
      </c>
      <c r="C74">
        <v>6.7728929999999998</v>
      </c>
      <c r="D74">
        <v>4.8794969999999998</v>
      </c>
      <c r="E74">
        <v>116</v>
      </c>
      <c r="F74">
        <v>28</v>
      </c>
      <c r="H74" t="s">
        <v>37</v>
      </c>
      <c r="I74" t="s">
        <v>33</v>
      </c>
      <c r="K74" t="s">
        <v>234</v>
      </c>
      <c r="L74">
        <v>6.4367979999999996</v>
      </c>
      <c r="M74">
        <v>4.8522169999999996</v>
      </c>
      <c r="N74">
        <v>116</v>
      </c>
      <c r="O74">
        <v>28</v>
      </c>
      <c r="Q74" t="s">
        <v>39</v>
      </c>
      <c r="R74" t="s">
        <v>33</v>
      </c>
      <c r="T74" t="s">
        <v>234</v>
      </c>
      <c r="U74">
        <v>6.3726890000000003</v>
      </c>
      <c r="V74">
        <v>4.9368400000000001</v>
      </c>
      <c r="W74">
        <v>116</v>
      </c>
      <c r="X74">
        <v>28</v>
      </c>
      <c r="Z74" t="s">
        <v>41</v>
      </c>
      <c r="AA74" t="s">
        <v>33</v>
      </c>
    </row>
    <row r="75" spans="2:27" x14ac:dyDescent="0.35">
      <c r="B75" t="s">
        <v>235</v>
      </c>
      <c r="C75">
        <v>6.7666979999999999</v>
      </c>
      <c r="D75">
        <v>4.8844459999999996</v>
      </c>
      <c r="E75">
        <v>120</v>
      </c>
      <c r="F75">
        <v>28</v>
      </c>
      <c r="H75" t="s">
        <v>37</v>
      </c>
      <c r="I75" t="s">
        <v>33</v>
      </c>
      <c r="K75" t="s">
        <v>235</v>
      </c>
      <c r="L75">
        <v>6.4400760000000004</v>
      </c>
      <c r="M75">
        <v>4.8457319999999999</v>
      </c>
      <c r="N75">
        <v>120</v>
      </c>
      <c r="O75">
        <v>28</v>
      </c>
      <c r="Q75" t="s">
        <v>39</v>
      </c>
      <c r="R75" t="s">
        <v>33</v>
      </c>
      <c r="T75" t="s">
        <v>235</v>
      </c>
      <c r="U75">
        <v>6.3757549999999998</v>
      </c>
      <c r="V75">
        <v>4.9392149999999999</v>
      </c>
      <c r="W75">
        <v>120</v>
      </c>
      <c r="X75">
        <v>28</v>
      </c>
      <c r="Z75" t="s">
        <v>41</v>
      </c>
      <c r="AA75" t="s">
        <v>33</v>
      </c>
    </row>
    <row r="76" spans="2:27" x14ac:dyDescent="0.35">
      <c r="B76" t="s">
        <v>236</v>
      </c>
      <c r="C76">
        <v>6.7684360000000003</v>
      </c>
      <c r="D76">
        <v>4.8856999999999999</v>
      </c>
      <c r="E76">
        <v>124</v>
      </c>
      <c r="F76">
        <v>28</v>
      </c>
      <c r="H76" t="s">
        <v>37</v>
      </c>
      <c r="I76" t="s">
        <v>33</v>
      </c>
      <c r="K76" t="s">
        <v>236</v>
      </c>
      <c r="L76">
        <v>6.4688460000000001</v>
      </c>
      <c r="M76">
        <v>4.8493849999999998</v>
      </c>
      <c r="N76">
        <v>124</v>
      </c>
      <c r="O76">
        <v>28</v>
      </c>
      <c r="Q76" t="s">
        <v>39</v>
      </c>
      <c r="R76" t="s">
        <v>33</v>
      </c>
      <c r="T76" t="s">
        <v>236</v>
      </c>
      <c r="U76">
        <v>6.3420319999999997</v>
      </c>
      <c r="V76">
        <v>4.8513460000000004</v>
      </c>
      <c r="W76">
        <v>124</v>
      </c>
      <c r="X76">
        <v>28</v>
      </c>
      <c r="Z76" t="s">
        <v>41</v>
      </c>
      <c r="AA76" t="s">
        <v>33</v>
      </c>
    </row>
    <row r="77" spans="2:27" x14ac:dyDescent="0.35">
      <c r="B77" t="s">
        <v>237</v>
      </c>
      <c r="C77">
        <v>6.7731479999999999</v>
      </c>
      <c r="D77">
        <v>4.8796809999999997</v>
      </c>
      <c r="E77">
        <v>128</v>
      </c>
      <c r="F77">
        <v>28</v>
      </c>
      <c r="H77" t="s">
        <v>37</v>
      </c>
      <c r="I77" t="s">
        <v>33</v>
      </c>
      <c r="K77" t="s">
        <v>237</v>
      </c>
      <c r="L77">
        <v>6.4673530000000001</v>
      </c>
      <c r="M77">
        <v>4.8572610000000003</v>
      </c>
      <c r="N77">
        <v>128</v>
      </c>
      <c r="O77">
        <v>28</v>
      </c>
      <c r="Q77" t="s">
        <v>39</v>
      </c>
      <c r="R77" t="s">
        <v>33</v>
      </c>
      <c r="T77" t="s">
        <v>237</v>
      </c>
      <c r="U77">
        <v>6.3399169999999998</v>
      </c>
      <c r="V77">
        <v>4.8497279999999998</v>
      </c>
      <c r="W77">
        <v>128</v>
      </c>
      <c r="X77">
        <v>28</v>
      </c>
      <c r="Z77" t="s">
        <v>41</v>
      </c>
      <c r="AA77" t="s">
        <v>33</v>
      </c>
    </row>
    <row r="78" spans="2:27" x14ac:dyDescent="0.35">
      <c r="B78" t="s">
        <v>238</v>
      </c>
      <c r="C78">
        <v>6.7879860000000001</v>
      </c>
      <c r="D78">
        <v>4.8809300000000002</v>
      </c>
      <c r="E78">
        <v>132</v>
      </c>
      <c r="F78">
        <v>28</v>
      </c>
      <c r="H78" t="s">
        <v>37</v>
      </c>
      <c r="I78" t="s">
        <v>33</v>
      </c>
      <c r="K78" t="s">
        <v>238</v>
      </c>
      <c r="L78">
        <v>6.4578040000000003</v>
      </c>
      <c r="M78">
        <v>4.8500889999999997</v>
      </c>
      <c r="N78">
        <v>132</v>
      </c>
      <c r="O78">
        <v>28</v>
      </c>
      <c r="Q78" t="s">
        <v>39</v>
      </c>
      <c r="R78" t="s">
        <v>33</v>
      </c>
      <c r="T78" t="s">
        <v>238</v>
      </c>
      <c r="U78">
        <v>6.3987499999999997</v>
      </c>
      <c r="V78">
        <v>4.8591340000000001</v>
      </c>
      <c r="W78">
        <v>132</v>
      </c>
      <c r="X78">
        <v>28</v>
      </c>
      <c r="Z78" t="s">
        <v>41</v>
      </c>
      <c r="AA78" t="s">
        <v>33</v>
      </c>
    </row>
    <row r="79" spans="2:27" x14ac:dyDescent="0.35">
      <c r="B79" t="s">
        <v>239</v>
      </c>
      <c r="C79">
        <v>6.7863889999999998</v>
      </c>
      <c r="D79">
        <v>4.8797819999999996</v>
      </c>
      <c r="E79">
        <v>140</v>
      </c>
      <c r="F79">
        <v>28</v>
      </c>
      <c r="H79" t="s">
        <v>37</v>
      </c>
      <c r="I79" t="s">
        <v>33</v>
      </c>
      <c r="K79" t="s">
        <v>239</v>
      </c>
      <c r="L79">
        <v>6.4595479999999998</v>
      </c>
      <c r="M79">
        <v>4.8513989999999998</v>
      </c>
      <c r="N79">
        <v>140</v>
      </c>
      <c r="O79">
        <v>28</v>
      </c>
      <c r="Q79" t="s">
        <v>39</v>
      </c>
      <c r="R79" t="s">
        <v>33</v>
      </c>
      <c r="T79" t="s">
        <v>239</v>
      </c>
      <c r="U79">
        <v>6.4009530000000003</v>
      </c>
      <c r="V79">
        <v>4.8608070000000003</v>
      </c>
      <c r="W79">
        <v>140</v>
      </c>
      <c r="X79">
        <v>28</v>
      </c>
      <c r="Z79" t="s">
        <v>41</v>
      </c>
      <c r="AA79" t="s">
        <v>33</v>
      </c>
    </row>
    <row r="80" spans="2:27" x14ac:dyDescent="0.35">
      <c r="B80" t="s">
        <v>240</v>
      </c>
      <c r="C80">
        <v>6.7338449999999996</v>
      </c>
      <c r="D80">
        <v>4.8794620000000002</v>
      </c>
      <c r="E80">
        <v>148</v>
      </c>
      <c r="F80">
        <v>28</v>
      </c>
      <c r="H80" t="s">
        <v>37</v>
      </c>
      <c r="I80" t="s">
        <v>33</v>
      </c>
      <c r="K80" t="s">
        <v>240</v>
      </c>
      <c r="L80">
        <v>6.4517689999999996</v>
      </c>
      <c r="M80">
        <v>4.8545299999999996</v>
      </c>
      <c r="N80">
        <v>148</v>
      </c>
      <c r="O80">
        <v>28</v>
      </c>
      <c r="Q80" t="s">
        <v>39</v>
      </c>
      <c r="R80" t="s">
        <v>33</v>
      </c>
      <c r="T80" t="s">
        <v>240</v>
      </c>
      <c r="U80">
        <v>6.3556670000000004</v>
      </c>
      <c r="V80">
        <v>4.8882950000000003</v>
      </c>
      <c r="W80">
        <v>148</v>
      </c>
      <c r="X80">
        <v>28</v>
      </c>
      <c r="Z80" t="s">
        <v>41</v>
      </c>
      <c r="AA80" t="s">
        <v>33</v>
      </c>
    </row>
    <row r="81" spans="2:27" x14ac:dyDescent="0.35">
      <c r="B81" t="s">
        <v>241</v>
      </c>
      <c r="C81">
        <v>6.73855</v>
      </c>
      <c r="D81">
        <v>4.8828709999999997</v>
      </c>
      <c r="E81">
        <v>156</v>
      </c>
      <c r="F81">
        <v>28</v>
      </c>
      <c r="H81" t="s">
        <v>37</v>
      </c>
      <c r="I81" t="s">
        <v>33</v>
      </c>
      <c r="K81" t="s">
        <v>241</v>
      </c>
      <c r="L81">
        <v>6.4532679999999996</v>
      </c>
      <c r="M81">
        <v>4.855658</v>
      </c>
      <c r="N81">
        <v>156</v>
      </c>
      <c r="O81">
        <v>28</v>
      </c>
      <c r="Q81" t="s">
        <v>39</v>
      </c>
      <c r="R81" t="s">
        <v>33</v>
      </c>
      <c r="T81" t="s">
        <v>241</v>
      </c>
      <c r="U81">
        <v>6.3577380000000003</v>
      </c>
      <c r="V81">
        <v>4.8898869999999999</v>
      </c>
      <c r="W81">
        <v>156</v>
      </c>
      <c r="X81">
        <v>28</v>
      </c>
      <c r="Z81" t="s">
        <v>41</v>
      </c>
      <c r="AA81" t="s">
        <v>33</v>
      </c>
    </row>
    <row r="82" spans="2:27" x14ac:dyDescent="0.35">
      <c r="B82" t="s">
        <v>242</v>
      </c>
      <c r="C82">
        <v>6.7466559999999998</v>
      </c>
      <c r="D82">
        <v>4.8793620000000004</v>
      </c>
      <c r="E82">
        <v>164</v>
      </c>
      <c r="F82">
        <v>28</v>
      </c>
      <c r="H82" t="s">
        <v>37</v>
      </c>
      <c r="I82" t="s">
        <v>33</v>
      </c>
      <c r="K82" t="s">
        <v>242</v>
      </c>
      <c r="L82">
        <v>6.4791759999999998</v>
      </c>
      <c r="M82">
        <v>4.8481180000000004</v>
      </c>
      <c r="N82">
        <v>164</v>
      </c>
      <c r="O82">
        <v>28</v>
      </c>
      <c r="Q82" t="s">
        <v>39</v>
      </c>
      <c r="R82" t="s">
        <v>33</v>
      </c>
      <c r="T82" t="s">
        <v>242</v>
      </c>
      <c r="U82">
        <v>6.3366490000000004</v>
      </c>
      <c r="V82">
        <v>4.8912940000000003</v>
      </c>
      <c r="W82">
        <v>164</v>
      </c>
      <c r="X82">
        <v>28</v>
      </c>
      <c r="Z82" t="s">
        <v>41</v>
      </c>
      <c r="AA82" t="s">
        <v>33</v>
      </c>
    </row>
    <row r="83" spans="2:27" x14ac:dyDescent="0.35">
      <c r="B83" t="s">
        <v>243</v>
      </c>
      <c r="C83">
        <v>6.7470280000000002</v>
      </c>
      <c r="D83">
        <v>4.8796309999999998</v>
      </c>
      <c r="E83">
        <v>172</v>
      </c>
      <c r="F83">
        <v>28</v>
      </c>
      <c r="H83" t="s">
        <v>37</v>
      </c>
      <c r="I83" t="s">
        <v>33</v>
      </c>
      <c r="K83" t="s">
        <v>243</v>
      </c>
      <c r="L83">
        <v>6.4779</v>
      </c>
      <c r="M83">
        <v>4.8471630000000001</v>
      </c>
      <c r="N83">
        <v>172</v>
      </c>
      <c r="O83">
        <v>28</v>
      </c>
      <c r="Q83" t="s">
        <v>39</v>
      </c>
      <c r="R83" t="s">
        <v>33</v>
      </c>
      <c r="T83" t="s">
        <v>243</v>
      </c>
      <c r="U83">
        <v>6.3391909999999996</v>
      </c>
      <c r="V83">
        <v>4.893256</v>
      </c>
      <c r="W83">
        <v>172</v>
      </c>
      <c r="X83">
        <v>28</v>
      </c>
      <c r="Z83" t="s">
        <v>41</v>
      </c>
      <c r="AA83" t="s">
        <v>33</v>
      </c>
    </row>
    <row r="84" spans="2:27" x14ac:dyDescent="0.35">
      <c r="B84" t="s">
        <v>244</v>
      </c>
      <c r="C84">
        <v>6.7886379999999997</v>
      </c>
      <c r="D84">
        <v>4.9663750000000002</v>
      </c>
      <c r="E84">
        <v>172</v>
      </c>
      <c r="F84">
        <v>28</v>
      </c>
      <c r="H84" t="s">
        <v>37</v>
      </c>
      <c r="I84" t="s">
        <v>33</v>
      </c>
      <c r="K84" t="s">
        <v>244</v>
      </c>
      <c r="L84">
        <v>6.4679549999999999</v>
      </c>
      <c r="M84">
        <v>4.8577130000000004</v>
      </c>
      <c r="N84">
        <v>172</v>
      </c>
      <c r="O84">
        <v>28</v>
      </c>
      <c r="Q84" t="s">
        <v>39</v>
      </c>
      <c r="R84" t="s">
        <v>33</v>
      </c>
      <c r="T84" t="s">
        <v>244</v>
      </c>
      <c r="U84">
        <v>6.3851699999999996</v>
      </c>
      <c r="V84">
        <v>4.8488220000000002</v>
      </c>
      <c r="W84">
        <v>172</v>
      </c>
      <c r="X84">
        <v>28</v>
      </c>
      <c r="Z84" t="s">
        <v>41</v>
      </c>
      <c r="AA84" t="s">
        <v>33</v>
      </c>
    </row>
    <row r="85" spans="2:27" x14ac:dyDescent="0.35">
      <c r="B85" t="s">
        <v>245</v>
      </c>
      <c r="C85">
        <v>6.7913269999999999</v>
      </c>
      <c r="D85">
        <v>4.9683419999999998</v>
      </c>
      <c r="E85">
        <v>172</v>
      </c>
      <c r="F85">
        <v>28</v>
      </c>
      <c r="H85" t="s">
        <v>37</v>
      </c>
      <c r="I85" t="s">
        <v>33</v>
      </c>
      <c r="K85" t="s">
        <v>245</v>
      </c>
      <c r="L85">
        <v>6.4649400000000004</v>
      </c>
      <c r="M85">
        <v>4.8554490000000001</v>
      </c>
      <c r="N85">
        <v>172</v>
      </c>
      <c r="O85">
        <v>28</v>
      </c>
      <c r="Q85" t="s">
        <v>39</v>
      </c>
      <c r="R85" t="s">
        <v>33</v>
      </c>
      <c r="T85" t="s">
        <v>245</v>
      </c>
      <c r="U85">
        <v>6.3816990000000002</v>
      </c>
      <c r="V85">
        <v>4.8550620000000002</v>
      </c>
      <c r="W85">
        <v>172</v>
      </c>
      <c r="X85">
        <v>28</v>
      </c>
      <c r="Z85" t="s">
        <v>41</v>
      </c>
      <c r="AA85" t="s">
        <v>33</v>
      </c>
    </row>
    <row r="86" spans="2:27" x14ac:dyDescent="0.35">
      <c r="B86" t="s">
        <v>246</v>
      </c>
      <c r="C86">
        <v>6.744567</v>
      </c>
      <c r="D86">
        <v>4.9716560000000003</v>
      </c>
      <c r="E86">
        <v>172</v>
      </c>
      <c r="F86">
        <v>28</v>
      </c>
      <c r="H86" t="s">
        <v>37</v>
      </c>
      <c r="I86" t="s">
        <v>33</v>
      </c>
      <c r="K86" t="s">
        <v>246</v>
      </c>
      <c r="L86">
        <v>6.4826449999999998</v>
      </c>
      <c r="M86">
        <v>4.8597299999999999</v>
      </c>
      <c r="N86">
        <v>172</v>
      </c>
      <c r="O86">
        <v>28</v>
      </c>
      <c r="Q86" t="s">
        <v>39</v>
      </c>
      <c r="R86" t="s">
        <v>33</v>
      </c>
      <c r="T86" t="s">
        <v>246</v>
      </c>
      <c r="U86">
        <v>6.3357950000000001</v>
      </c>
      <c r="V86">
        <v>4.8906340000000004</v>
      </c>
      <c r="W86">
        <v>172</v>
      </c>
      <c r="X86">
        <v>28</v>
      </c>
      <c r="Z86" t="s">
        <v>41</v>
      </c>
      <c r="AA86" t="s">
        <v>33</v>
      </c>
    </row>
    <row r="87" spans="2:27" x14ac:dyDescent="0.35">
      <c r="B87" t="s">
        <v>247</v>
      </c>
      <c r="C87">
        <v>6.7436550000000004</v>
      </c>
      <c r="D87">
        <v>4.9709839999999996</v>
      </c>
      <c r="E87">
        <v>172</v>
      </c>
      <c r="F87">
        <v>28</v>
      </c>
      <c r="H87" t="s">
        <v>37</v>
      </c>
      <c r="I87" t="s">
        <v>33</v>
      </c>
      <c r="K87" t="s">
        <v>247</v>
      </c>
      <c r="L87">
        <v>6.4820000000000002</v>
      </c>
      <c r="M87">
        <v>4.8592459999999997</v>
      </c>
      <c r="N87">
        <v>172</v>
      </c>
      <c r="O87">
        <v>28</v>
      </c>
      <c r="Q87" t="s">
        <v>39</v>
      </c>
      <c r="R87" t="s">
        <v>33</v>
      </c>
      <c r="T87" t="s">
        <v>247</v>
      </c>
      <c r="U87">
        <v>6.3361130000000001</v>
      </c>
      <c r="V87">
        <v>4.8820680000000003</v>
      </c>
      <c r="W87">
        <v>172</v>
      </c>
      <c r="X87">
        <v>28</v>
      </c>
      <c r="Z87" t="s">
        <v>41</v>
      </c>
      <c r="AA87" t="s">
        <v>33</v>
      </c>
    </row>
    <row r="88" spans="2:27" x14ac:dyDescent="0.35">
      <c r="B88" t="s">
        <v>248</v>
      </c>
      <c r="C88">
        <v>6.7404310000000001</v>
      </c>
      <c r="D88">
        <v>4.9686070000000004</v>
      </c>
      <c r="E88">
        <v>172</v>
      </c>
      <c r="F88">
        <v>28</v>
      </c>
      <c r="H88" t="s">
        <v>37</v>
      </c>
      <c r="I88" t="s">
        <v>33</v>
      </c>
      <c r="K88" t="s">
        <v>248</v>
      </c>
      <c r="L88">
        <v>6.4358009999999997</v>
      </c>
      <c r="M88">
        <v>4.860417</v>
      </c>
      <c r="N88">
        <v>172</v>
      </c>
      <c r="O88">
        <v>28</v>
      </c>
      <c r="Q88" t="s">
        <v>39</v>
      </c>
      <c r="R88" t="s">
        <v>33</v>
      </c>
      <c r="T88" t="s">
        <v>248</v>
      </c>
      <c r="U88">
        <v>6.3725199999999997</v>
      </c>
      <c r="V88">
        <v>4.8835300000000004</v>
      </c>
      <c r="W88">
        <v>172</v>
      </c>
      <c r="X88">
        <v>28</v>
      </c>
      <c r="Z88" t="s">
        <v>41</v>
      </c>
      <c r="AA88" t="s">
        <v>33</v>
      </c>
    </row>
    <row r="89" spans="2:27" x14ac:dyDescent="0.35">
      <c r="B89" t="s">
        <v>249</v>
      </c>
      <c r="C89">
        <v>6.7420949999999999</v>
      </c>
      <c r="D89">
        <v>4.9698330000000004</v>
      </c>
      <c r="E89">
        <v>172</v>
      </c>
      <c r="F89">
        <v>28</v>
      </c>
      <c r="H89" t="s">
        <v>37</v>
      </c>
      <c r="I89" t="s">
        <v>33</v>
      </c>
      <c r="K89" t="s">
        <v>249</v>
      </c>
      <c r="L89">
        <v>6.4346480000000001</v>
      </c>
      <c r="M89">
        <v>4.8595470000000001</v>
      </c>
      <c r="N89">
        <v>172</v>
      </c>
      <c r="O89">
        <v>28</v>
      </c>
      <c r="Q89" t="s">
        <v>39</v>
      </c>
      <c r="R89" t="s">
        <v>33</v>
      </c>
      <c r="T89" t="s">
        <v>249</v>
      </c>
      <c r="U89">
        <v>6.3723320000000001</v>
      </c>
      <c r="V89">
        <v>4.8833859999999998</v>
      </c>
      <c r="W89">
        <v>172</v>
      </c>
      <c r="X89">
        <v>28</v>
      </c>
      <c r="Z89" t="s">
        <v>41</v>
      </c>
      <c r="AA89" t="s">
        <v>33</v>
      </c>
    </row>
    <row r="90" spans="2:27" x14ac:dyDescent="0.35">
      <c r="B90" t="s">
        <v>250</v>
      </c>
      <c r="C90">
        <v>20.811076</v>
      </c>
      <c r="D90">
        <v>4.7468940000000002</v>
      </c>
      <c r="E90">
        <v>4</v>
      </c>
      <c r="F90">
        <v>14</v>
      </c>
      <c r="H90" t="s">
        <v>37</v>
      </c>
      <c r="I90" t="s">
        <v>33</v>
      </c>
      <c r="K90" t="s">
        <v>250</v>
      </c>
      <c r="L90">
        <v>20.490243</v>
      </c>
      <c r="M90">
        <v>4.7022120000000003</v>
      </c>
      <c r="N90">
        <v>4</v>
      </c>
      <c r="O90">
        <v>14</v>
      </c>
      <c r="Q90" t="s">
        <v>39</v>
      </c>
      <c r="R90" t="s">
        <v>33</v>
      </c>
      <c r="T90" t="s">
        <v>250</v>
      </c>
      <c r="U90">
        <v>18.975137</v>
      </c>
      <c r="V90">
        <v>4.7239909999999998</v>
      </c>
      <c r="W90">
        <v>4</v>
      </c>
      <c r="X90">
        <v>14</v>
      </c>
      <c r="Z90" t="s">
        <v>41</v>
      </c>
      <c r="AA90" t="s">
        <v>33</v>
      </c>
    </row>
    <row r="91" spans="2:27" x14ac:dyDescent="0.35">
      <c r="B91" t="s">
        <v>251</v>
      </c>
      <c r="C91">
        <v>21.29927</v>
      </c>
      <c r="D91">
        <v>4.7397539999999996</v>
      </c>
      <c r="E91">
        <v>8</v>
      </c>
      <c r="F91">
        <v>14</v>
      </c>
      <c r="H91" t="s">
        <v>37</v>
      </c>
      <c r="I91" t="s">
        <v>33</v>
      </c>
      <c r="K91" t="s">
        <v>251</v>
      </c>
      <c r="L91">
        <v>20.238782</v>
      </c>
      <c r="M91">
        <v>4.7008020000000004</v>
      </c>
      <c r="N91">
        <v>8</v>
      </c>
      <c r="O91">
        <v>14</v>
      </c>
      <c r="Q91" t="s">
        <v>39</v>
      </c>
      <c r="R91" t="s">
        <v>33</v>
      </c>
      <c r="T91" t="s">
        <v>251</v>
      </c>
      <c r="U91">
        <v>18.960923000000001</v>
      </c>
      <c r="V91">
        <v>4.7204519999999999</v>
      </c>
      <c r="W91">
        <v>8</v>
      </c>
      <c r="X91">
        <v>14</v>
      </c>
      <c r="Z91" t="s">
        <v>41</v>
      </c>
      <c r="AA91" t="s">
        <v>33</v>
      </c>
    </row>
    <row r="92" spans="2:27" x14ac:dyDescent="0.35">
      <c r="B92" t="s">
        <v>252</v>
      </c>
      <c r="C92">
        <v>20.051448000000001</v>
      </c>
      <c r="D92">
        <v>4.7409540000000003</v>
      </c>
      <c r="E92">
        <v>12</v>
      </c>
      <c r="F92">
        <v>14</v>
      </c>
      <c r="H92" t="s">
        <v>37</v>
      </c>
      <c r="I92" t="s">
        <v>33</v>
      </c>
      <c r="K92" t="s">
        <v>252</v>
      </c>
      <c r="L92">
        <v>19.945511</v>
      </c>
      <c r="M92">
        <v>4.6881659999999998</v>
      </c>
      <c r="N92">
        <v>12</v>
      </c>
      <c r="O92">
        <v>14</v>
      </c>
      <c r="Q92" t="s">
        <v>39</v>
      </c>
      <c r="R92" t="s">
        <v>33</v>
      </c>
      <c r="T92" t="s">
        <v>252</v>
      </c>
      <c r="U92">
        <v>18.798009</v>
      </c>
      <c r="V92">
        <v>4.732183</v>
      </c>
      <c r="W92">
        <v>12</v>
      </c>
      <c r="X92">
        <v>14</v>
      </c>
      <c r="Z92" t="s">
        <v>41</v>
      </c>
      <c r="AA92" t="s">
        <v>33</v>
      </c>
    </row>
    <row r="93" spans="2:27" x14ac:dyDescent="0.35">
      <c r="B93" t="s">
        <v>253</v>
      </c>
      <c r="C93">
        <v>20.350334</v>
      </c>
      <c r="D93">
        <v>4.7550150000000002</v>
      </c>
      <c r="E93">
        <v>16</v>
      </c>
      <c r="F93">
        <v>14</v>
      </c>
      <c r="H93" t="s">
        <v>37</v>
      </c>
      <c r="I93" t="s">
        <v>33</v>
      </c>
      <c r="K93" t="s">
        <v>253</v>
      </c>
      <c r="L93">
        <v>19.769808000000001</v>
      </c>
      <c r="M93">
        <v>4.7018599999999999</v>
      </c>
      <c r="N93">
        <v>16</v>
      </c>
      <c r="O93">
        <v>14</v>
      </c>
      <c r="Q93" t="s">
        <v>39</v>
      </c>
      <c r="R93" t="s">
        <v>33</v>
      </c>
      <c r="T93" t="s">
        <v>253</v>
      </c>
      <c r="U93">
        <v>18.333898999999999</v>
      </c>
      <c r="V93">
        <v>4.7173449999999999</v>
      </c>
      <c r="W93">
        <v>16</v>
      </c>
      <c r="X93">
        <v>14</v>
      </c>
      <c r="Z93" t="s">
        <v>41</v>
      </c>
      <c r="AA93" t="s">
        <v>33</v>
      </c>
    </row>
    <row r="94" spans="2:27" x14ac:dyDescent="0.35">
      <c r="B94" t="s">
        <v>254</v>
      </c>
      <c r="C94">
        <v>19.554690000000001</v>
      </c>
      <c r="D94">
        <v>1.9037949999999999</v>
      </c>
      <c r="E94">
        <v>20</v>
      </c>
      <c r="F94">
        <v>14</v>
      </c>
      <c r="H94" t="s">
        <v>37</v>
      </c>
      <c r="I94" t="s">
        <v>33</v>
      </c>
      <c r="K94" t="s">
        <v>254</v>
      </c>
      <c r="L94">
        <v>17.719940000000001</v>
      </c>
      <c r="M94">
        <v>4.6333080000000004</v>
      </c>
      <c r="N94">
        <v>20</v>
      </c>
      <c r="O94">
        <v>14</v>
      </c>
      <c r="Q94" t="s">
        <v>39</v>
      </c>
      <c r="R94" t="s">
        <v>33</v>
      </c>
      <c r="T94" t="s">
        <v>254</v>
      </c>
      <c r="U94">
        <v>19.070139999999999</v>
      </c>
      <c r="V94">
        <v>4.72112</v>
      </c>
      <c r="W94">
        <v>20</v>
      </c>
      <c r="X94">
        <v>14</v>
      </c>
      <c r="Z94" t="s">
        <v>41</v>
      </c>
      <c r="AA94" t="s">
        <v>33</v>
      </c>
    </row>
    <row r="95" spans="2:27" x14ac:dyDescent="0.35">
      <c r="B95" t="s">
        <v>255</v>
      </c>
      <c r="C95">
        <v>16.666536000000001</v>
      </c>
      <c r="D95">
        <v>4.7751130000000002</v>
      </c>
      <c r="E95">
        <v>24</v>
      </c>
      <c r="F95">
        <v>14</v>
      </c>
      <c r="H95" t="s">
        <v>37</v>
      </c>
      <c r="I95" t="s">
        <v>33</v>
      </c>
      <c r="K95" t="s">
        <v>255</v>
      </c>
      <c r="L95">
        <v>17.572922999999999</v>
      </c>
      <c r="M95">
        <v>4.6437489999999997</v>
      </c>
      <c r="N95">
        <v>24</v>
      </c>
      <c r="O95">
        <v>14</v>
      </c>
      <c r="Q95" t="s">
        <v>39</v>
      </c>
      <c r="R95" t="s">
        <v>33</v>
      </c>
      <c r="T95" t="s">
        <v>255</v>
      </c>
      <c r="U95">
        <v>19.106694000000001</v>
      </c>
      <c r="V95">
        <v>4.7301690000000001</v>
      </c>
      <c r="W95">
        <v>24</v>
      </c>
      <c r="X95">
        <v>14</v>
      </c>
      <c r="Z95" t="s">
        <v>41</v>
      </c>
      <c r="AA95" t="s">
        <v>33</v>
      </c>
    </row>
    <row r="96" spans="2:27" x14ac:dyDescent="0.35">
      <c r="B96" t="s">
        <v>256</v>
      </c>
      <c r="C96">
        <v>16.567098999999999</v>
      </c>
      <c r="D96">
        <v>4.7466239999999997</v>
      </c>
      <c r="E96">
        <v>28</v>
      </c>
      <c r="F96">
        <v>14</v>
      </c>
      <c r="H96" t="s">
        <v>37</v>
      </c>
      <c r="I96" t="s">
        <v>33</v>
      </c>
      <c r="K96" t="s">
        <v>256</v>
      </c>
      <c r="L96">
        <v>16.879006</v>
      </c>
      <c r="M96">
        <v>4.6247069999999999</v>
      </c>
      <c r="N96">
        <v>28</v>
      </c>
      <c r="O96">
        <v>14</v>
      </c>
      <c r="Q96" t="s">
        <v>39</v>
      </c>
      <c r="R96" t="s">
        <v>33</v>
      </c>
      <c r="T96" t="s">
        <v>256</v>
      </c>
      <c r="U96">
        <v>19.172685000000001</v>
      </c>
      <c r="V96">
        <v>4.7198399999999996</v>
      </c>
      <c r="W96">
        <v>28</v>
      </c>
      <c r="X96">
        <v>14</v>
      </c>
      <c r="Z96" t="s">
        <v>41</v>
      </c>
      <c r="AA96" t="s">
        <v>33</v>
      </c>
    </row>
    <row r="97" spans="2:27" x14ac:dyDescent="0.35">
      <c r="B97" t="s">
        <v>257</v>
      </c>
      <c r="C97">
        <v>16.264997999999999</v>
      </c>
      <c r="D97">
        <v>4.7505559999999996</v>
      </c>
      <c r="E97">
        <v>32</v>
      </c>
      <c r="F97">
        <v>14</v>
      </c>
      <c r="H97" t="s">
        <v>37</v>
      </c>
      <c r="I97" t="s">
        <v>33</v>
      </c>
      <c r="K97" t="s">
        <v>257</v>
      </c>
      <c r="L97">
        <v>17.64263</v>
      </c>
      <c r="M97">
        <v>4.6376309999999998</v>
      </c>
      <c r="N97">
        <v>32</v>
      </c>
      <c r="O97">
        <v>14</v>
      </c>
      <c r="Q97" t="s">
        <v>39</v>
      </c>
      <c r="R97" t="s">
        <v>33</v>
      </c>
      <c r="T97" t="s">
        <v>257</v>
      </c>
      <c r="U97">
        <v>18.719429999999999</v>
      </c>
      <c r="V97">
        <v>4.7384370000000002</v>
      </c>
      <c r="W97">
        <v>32</v>
      </c>
      <c r="X97">
        <v>14</v>
      </c>
      <c r="Z97" t="s">
        <v>41</v>
      </c>
      <c r="AA97" t="s">
        <v>33</v>
      </c>
    </row>
    <row r="98" spans="2:27" x14ac:dyDescent="0.35">
      <c r="B98" t="s">
        <v>258</v>
      </c>
      <c r="C98">
        <v>17.728166999999999</v>
      </c>
      <c r="D98">
        <v>4.7340859999999996</v>
      </c>
      <c r="E98">
        <v>36</v>
      </c>
      <c r="F98">
        <v>14</v>
      </c>
      <c r="H98" t="s">
        <v>37</v>
      </c>
      <c r="I98" t="s">
        <v>33</v>
      </c>
      <c r="K98" t="s">
        <v>258</v>
      </c>
      <c r="L98">
        <v>18.519970000000001</v>
      </c>
      <c r="M98">
        <v>4.6364320000000001</v>
      </c>
      <c r="N98">
        <v>36</v>
      </c>
      <c r="O98">
        <v>14</v>
      </c>
      <c r="Q98" t="s">
        <v>39</v>
      </c>
      <c r="R98" t="s">
        <v>33</v>
      </c>
      <c r="T98" t="s">
        <v>258</v>
      </c>
      <c r="U98">
        <v>17.848102000000001</v>
      </c>
      <c r="V98">
        <v>4.7412900000000002</v>
      </c>
      <c r="W98">
        <v>36</v>
      </c>
      <c r="X98">
        <v>14</v>
      </c>
      <c r="Z98" t="s">
        <v>41</v>
      </c>
      <c r="AA98" t="s">
        <v>33</v>
      </c>
    </row>
    <row r="99" spans="2:27" x14ac:dyDescent="0.35">
      <c r="B99" t="s">
        <v>259</v>
      </c>
      <c r="C99">
        <v>18.557110000000002</v>
      </c>
      <c r="D99">
        <v>4.7489679999999996</v>
      </c>
      <c r="E99">
        <v>40</v>
      </c>
      <c r="F99">
        <v>14</v>
      </c>
      <c r="H99" t="s">
        <v>37</v>
      </c>
      <c r="I99" t="s">
        <v>33</v>
      </c>
      <c r="K99" t="s">
        <v>259</v>
      </c>
      <c r="L99">
        <v>18.154944</v>
      </c>
      <c r="M99">
        <v>4.6460499999999998</v>
      </c>
      <c r="N99">
        <v>40</v>
      </c>
      <c r="O99">
        <v>14</v>
      </c>
      <c r="Q99" t="s">
        <v>39</v>
      </c>
      <c r="R99" t="s">
        <v>33</v>
      </c>
      <c r="T99" t="s">
        <v>259</v>
      </c>
      <c r="U99">
        <v>18.024487000000001</v>
      </c>
      <c r="V99">
        <v>4.7129399999999997</v>
      </c>
      <c r="W99">
        <v>40</v>
      </c>
      <c r="X99">
        <v>14</v>
      </c>
      <c r="Z99" t="s">
        <v>41</v>
      </c>
      <c r="AA99" t="s">
        <v>33</v>
      </c>
    </row>
    <row r="100" spans="2:27" x14ac:dyDescent="0.35">
      <c r="B100" t="s">
        <v>260</v>
      </c>
      <c r="C100">
        <v>18.224912</v>
      </c>
      <c r="D100">
        <v>4.7399979999999999</v>
      </c>
      <c r="E100">
        <v>44</v>
      </c>
      <c r="F100">
        <v>14</v>
      </c>
      <c r="H100" t="s">
        <v>37</v>
      </c>
      <c r="I100" t="s">
        <v>33</v>
      </c>
      <c r="K100" t="s">
        <v>260</v>
      </c>
      <c r="L100">
        <v>17.572338999999999</v>
      </c>
      <c r="M100">
        <v>4.6435950000000004</v>
      </c>
      <c r="N100">
        <v>44</v>
      </c>
      <c r="O100">
        <v>14</v>
      </c>
      <c r="Q100" t="s">
        <v>39</v>
      </c>
      <c r="R100" t="s">
        <v>33</v>
      </c>
      <c r="T100" t="s">
        <v>260</v>
      </c>
      <c r="U100">
        <v>17.700565000000001</v>
      </c>
      <c r="V100">
        <v>4.7267150000000004</v>
      </c>
      <c r="W100">
        <v>44</v>
      </c>
      <c r="X100">
        <v>14</v>
      </c>
      <c r="Z100" t="s">
        <v>41</v>
      </c>
      <c r="AA100" t="s">
        <v>33</v>
      </c>
    </row>
    <row r="101" spans="2:27" x14ac:dyDescent="0.35">
      <c r="B101" t="s">
        <v>261</v>
      </c>
      <c r="C101">
        <v>18.452556999999999</v>
      </c>
      <c r="D101">
        <v>4.7478759999999998</v>
      </c>
      <c r="E101">
        <v>48</v>
      </c>
      <c r="F101">
        <v>14</v>
      </c>
      <c r="H101" t="s">
        <v>37</v>
      </c>
      <c r="I101" t="s">
        <v>33</v>
      </c>
      <c r="K101" t="s">
        <v>261</v>
      </c>
      <c r="L101">
        <v>18.732800000000001</v>
      </c>
      <c r="M101">
        <v>4.6376059999999999</v>
      </c>
      <c r="N101">
        <v>48</v>
      </c>
      <c r="O101">
        <v>14</v>
      </c>
      <c r="Q101" t="s">
        <v>39</v>
      </c>
      <c r="R101" t="s">
        <v>33</v>
      </c>
      <c r="T101" t="s">
        <v>261</v>
      </c>
      <c r="U101">
        <v>18.180914999999999</v>
      </c>
      <c r="V101">
        <v>4.7285550000000001</v>
      </c>
      <c r="W101">
        <v>48</v>
      </c>
      <c r="X101">
        <v>14</v>
      </c>
      <c r="Z101" t="s">
        <v>41</v>
      </c>
      <c r="AA101" t="s">
        <v>33</v>
      </c>
    </row>
    <row r="102" spans="2:27" x14ac:dyDescent="0.35">
      <c r="B102" t="s">
        <v>262</v>
      </c>
      <c r="C102">
        <v>18.094058</v>
      </c>
      <c r="D102">
        <v>4.7311300000000003</v>
      </c>
      <c r="E102">
        <v>52</v>
      </c>
      <c r="F102">
        <v>14</v>
      </c>
      <c r="H102" t="s">
        <v>37</v>
      </c>
      <c r="I102" t="s">
        <v>33</v>
      </c>
      <c r="K102" t="s">
        <v>262</v>
      </c>
      <c r="L102">
        <v>17.809096</v>
      </c>
      <c r="M102">
        <v>4.7309279999999996</v>
      </c>
      <c r="N102">
        <v>52</v>
      </c>
      <c r="O102">
        <v>14</v>
      </c>
      <c r="Q102" t="s">
        <v>39</v>
      </c>
      <c r="R102" t="s">
        <v>33</v>
      </c>
      <c r="T102" t="s">
        <v>262</v>
      </c>
      <c r="U102">
        <v>17.445281999999999</v>
      </c>
      <c r="V102">
        <v>4.7313349999999996</v>
      </c>
      <c r="W102">
        <v>52</v>
      </c>
      <c r="X102">
        <v>14</v>
      </c>
      <c r="Z102" t="s">
        <v>41</v>
      </c>
      <c r="AA102" t="s">
        <v>33</v>
      </c>
    </row>
    <row r="103" spans="2:27" x14ac:dyDescent="0.35">
      <c r="B103" t="s">
        <v>263</v>
      </c>
      <c r="C103">
        <v>18.120082</v>
      </c>
      <c r="D103">
        <v>4.7379350000000002</v>
      </c>
      <c r="E103">
        <v>56</v>
      </c>
      <c r="F103">
        <v>14</v>
      </c>
      <c r="H103" t="s">
        <v>37</v>
      </c>
      <c r="I103" t="s">
        <v>33</v>
      </c>
      <c r="K103" t="s">
        <v>263</v>
      </c>
      <c r="L103">
        <v>17.335104000000001</v>
      </c>
      <c r="M103">
        <v>4.7255640000000003</v>
      </c>
      <c r="N103">
        <v>56</v>
      </c>
      <c r="O103">
        <v>14</v>
      </c>
      <c r="Q103" t="s">
        <v>39</v>
      </c>
      <c r="R103" t="s">
        <v>33</v>
      </c>
      <c r="T103" t="s">
        <v>263</v>
      </c>
      <c r="U103">
        <v>17.198982000000001</v>
      </c>
      <c r="V103">
        <v>4.7362979999999997</v>
      </c>
      <c r="W103">
        <v>56</v>
      </c>
      <c r="X103">
        <v>14</v>
      </c>
      <c r="Z103" t="s">
        <v>41</v>
      </c>
      <c r="AA103" t="s">
        <v>33</v>
      </c>
    </row>
    <row r="104" spans="2:27" x14ac:dyDescent="0.35">
      <c r="B104" t="s">
        <v>264</v>
      </c>
      <c r="C104">
        <v>17.721309999999999</v>
      </c>
      <c r="D104">
        <v>4.7322550000000003</v>
      </c>
      <c r="E104">
        <v>60</v>
      </c>
      <c r="F104">
        <v>14</v>
      </c>
      <c r="H104" t="s">
        <v>37</v>
      </c>
      <c r="I104" t="s">
        <v>33</v>
      </c>
      <c r="K104" t="s">
        <v>264</v>
      </c>
      <c r="L104">
        <v>17.276053999999998</v>
      </c>
      <c r="M104">
        <v>4.7334949999999996</v>
      </c>
      <c r="N104">
        <v>60</v>
      </c>
      <c r="O104">
        <v>14</v>
      </c>
      <c r="Q104" t="s">
        <v>39</v>
      </c>
      <c r="R104" t="s">
        <v>33</v>
      </c>
      <c r="T104" t="s">
        <v>264</v>
      </c>
      <c r="U104">
        <v>16.924516000000001</v>
      </c>
      <c r="V104">
        <v>4.7313320000000001</v>
      </c>
      <c r="W104">
        <v>60</v>
      </c>
      <c r="X104">
        <v>14</v>
      </c>
      <c r="Z104" t="s">
        <v>41</v>
      </c>
      <c r="AA104" t="s">
        <v>33</v>
      </c>
    </row>
    <row r="105" spans="2:27" x14ac:dyDescent="0.35">
      <c r="B105" t="s">
        <v>265</v>
      </c>
      <c r="C105">
        <v>18.060234000000001</v>
      </c>
      <c r="D105">
        <v>4.7474049999999997</v>
      </c>
      <c r="E105">
        <v>64</v>
      </c>
      <c r="F105">
        <v>14</v>
      </c>
      <c r="H105" t="s">
        <v>37</v>
      </c>
      <c r="I105" t="s">
        <v>33</v>
      </c>
      <c r="K105" t="s">
        <v>265</v>
      </c>
      <c r="L105">
        <v>17.515080999999999</v>
      </c>
      <c r="M105">
        <v>4.725905</v>
      </c>
      <c r="N105">
        <v>64</v>
      </c>
      <c r="O105">
        <v>14</v>
      </c>
      <c r="Q105" t="s">
        <v>39</v>
      </c>
      <c r="R105" t="s">
        <v>33</v>
      </c>
      <c r="T105" t="s">
        <v>265</v>
      </c>
      <c r="U105">
        <v>17.803305999999999</v>
      </c>
      <c r="V105">
        <v>4.7293900000000004</v>
      </c>
      <c r="W105">
        <v>64</v>
      </c>
      <c r="X105">
        <v>14</v>
      </c>
      <c r="Z105" t="s">
        <v>41</v>
      </c>
      <c r="AA105" t="s">
        <v>33</v>
      </c>
    </row>
    <row r="106" spans="2:27" x14ac:dyDescent="0.35">
      <c r="B106" t="s">
        <v>266</v>
      </c>
      <c r="C106">
        <v>19.062806999999999</v>
      </c>
      <c r="D106">
        <v>4.7458169999999997</v>
      </c>
      <c r="E106">
        <v>68</v>
      </c>
      <c r="F106">
        <v>14</v>
      </c>
      <c r="H106" t="s">
        <v>37</v>
      </c>
      <c r="I106" t="s">
        <v>33</v>
      </c>
      <c r="K106" t="s">
        <v>266</v>
      </c>
      <c r="L106">
        <v>18.509231</v>
      </c>
      <c r="M106">
        <v>4.6337429999999999</v>
      </c>
      <c r="N106">
        <v>68</v>
      </c>
      <c r="O106">
        <v>14</v>
      </c>
      <c r="Q106" t="s">
        <v>39</v>
      </c>
      <c r="R106" t="s">
        <v>33</v>
      </c>
      <c r="T106" t="s">
        <v>266</v>
      </c>
      <c r="U106">
        <v>18.256450999999998</v>
      </c>
      <c r="V106">
        <v>4.7228089999999998</v>
      </c>
      <c r="W106">
        <v>68</v>
      </c>
      <c r="X106">
        <v>14</v>
      </c>
      <c r="Z106" t="s">
        <v>41</v>
      </c>
      <c r="AA106" t="s">
        <v>33</v>
      </c>
    </row>
    <row r="107" spans="2:27" x14ac:dyDescent="0.35">
      <c r="B107" t="s">
        <v>267</v>
      </c>
      <c r="C107">
        <v>18.427885</v>
      </c>
      <c r="D107">
        <v>4.7415279999999997</v>
      </c>
      <c r="E107">
        <v>72</v>
      </c>
      <c r="F107">
        <v>14</v>
      </c>
      <c r="H107" t="s">
        <v>37</v>
      </c>
      <c r="I107" t="s">
        <v>33</v>
      </c>
      <c r="K107" t="s">
        <v>267</v>
      </c>
      <c r="L107">
        <v>18.337733</v>
      </c>
      <c r="M107">
        <v>4.6418179999999998</v>
      </c>
      <c r="N107">
        <v>72</v>
      </c>
      <c r="O107">
        <v>14</v>
      </c>
      <c r="Q107" t="s">
        <v>39</v>
      </c>
      <c r="R107" t="s">
        <v>33</v>
      </c>
      <c r="T107" t="s">
        <v>267</v>
      </c>
      <c r="U107">
        <v>17.763200000000001</v>
      </c>
      <c r="V107">
        <v>4.7187359999999998</v>
      </c>
      <c r="W107">
        <v>72</v>
      </c>
      <c r="X107">
        <v>14</v>
      </c>
      <c r="Z107" t="s">
        <v>41</v>
      </c>
      <c r="AA107" t="s">
        <v>33</v>
      </c>
    </row>
    <row r="108" spans="2:27" x14ac:dyDescent="0.35">
      <c r="B108" t="s">
        <v>268</v>
      </c>
      <c r="C108">
        <v>18.313302</v>
      </c>
      <c r="D108">
        <v>4.7375160000000003</v>
      </c>
      <c r="E108">
        <v>76</v>
      </c>
      <c r="F108">
        <v>14</v>
      </c>
      <c r="H108" t="s">
        <v>37</v>
      </c>
      <c r="I108" t="s">
        <v>33</v>
      </c>
      <c r="K108" t="s">
        <v>268</v>
      </c>
      <c r="L108">
        <v>17.579630000000002</v>
      </c>
      <c r="M108">
        <v>4.6455209999999996</v>
      </c>
      <c r="N108">
        <v>76</v>
      </c>
      <c r="O108">
        <v>14</v>
      </c>
      <c r="Q108" t="s">
        <v>39</v>
      </c>
      <c r="R108" t="s">
        <v>33</v>
      </c>
      <c r="T108" t="s">
        <v>268</v>
      </c>
      <c r="U108">
        <v>17.062373999999998</v>
      </c>
      <c r="V108">
        <v>4.72241</v>
      </c>
      <c r="W108">
        <v>76</v>
      </c>
      <c r="X108">
        <v>14</v>
      </c>
      <c r="Z108" t="s">
        <v>41</v>
      </c>
      <c r="AA108" t="s">
        <v>33</v>
      </c>
    </row>
    <row r="109" spans="2:27" x14ac:dyDescent="0.35">
      <c r="B109" t="s">
        <v>269</v>
      </c>
      <c r="C109">
        <v>17.642409000000001</v>
      </c>
      <c r="D109">
        <v>4.7357230000000001</v>
      </c>
      <c r="E109">
        <v>80</v>
      </c>
      <c r="F109">
        <v>14</v>
      </c>
      <c r="H109" t="s">
        <v>37</v>
      </c>
      <c r="I109" t="s">
        <v>33</v>
      </c>
      <c r="K109" t="s">
        <v>269</v>
      </c>
      <c r="L109">
        <v>17.462443</v>
      </c>
      <c r="M109">
        <v>4.6388410000000002</v>
      </c>
      <c r="N109">
        <v>80</v>
      </c>
      <c r="O109">
        <v>14</v>
      </c>
      <c r="Q109" t="s">
        <v>39</v>
      </c>
      <c r="R109" t="s">
        <v>33</v>
      </c>
      <c r="T109" t="s">
        <v>269</v>
      </c>
      <c r="U109">
        <v>17.222114999999999</v>
      </c>
      <c r="V109">
        <v>4.7187159999999997</v>
      </c>
      <c r="W109">
        <v>80</v>
      </c>
      <c r="X109">
        <v>14</v>
      </c>
      <c r="Z109" t="s">
        <v>41</v>
      </c>
      <c r="AA109" t="s">
        <v>33</v>
      </c>
    </row>
    <row r="110" spans="2:27" x14ac:dyDescent="0.35">
      <c r="B110" t="s">
        <v>270</v>
      </c>
      <c r="C110">
        <v>18.209894999999999</v>
      </c>
      <c r="D110">
        <v>4.8120719999999997</v>
      </c>
      <c r="E110">
        <v>84</v>
      </c>
      <c r="F110">
        <v>14</v>
      </c>
      <c r="H110" t="s">
        <v>37</v>
      </c>
      <c r="I110" t="s">
        <v>33</v>
      </c>
      <c r="K110" t="s">
        <v>270</v>
      </c>
      <c r="L110">
        <v>17.099260999999998</v>
      </c>
      <c r="M110">
        <v>4.6374909999999998</v>
      </c>
      <c r="N110">
        <v>84</v>
      </c>
      <c r="O110">
        <v>14</v>
      </c>
      <c r="Q110" t="s">
        <v>39</v>
      </c>
      <c r="R110" t="s">
        <v>33</v>
      </c>
      <c r="T110" t="s">
        <v>270</v>
      </c>
      <c r="U110">
        <v>17.41159</v>
      </c>
      <c r="V110">
        <v>4.7221979999999997</v>
      </c>
      <c r="W110">
        <v>84</v>
      </c>
      <c r="X110">
        <v>14</v>
      </c>
      <c r="Z110" t="s">
        <v>41</v>
      </c>
      <c r="AA110" t="s">
        <v>33</v>
      </c>
    </row>
    <row r="111" spans="2:27" x14ac:dyDescent="0.35">
      <c r="B111" t="s">
        <v>271</v>
      </c>
      <c r="C111">
        <v>17.565045000000001</v>
      </c>
      <c r="D111">
        <v>4.8126759999999997</v>
      </c>
      <c r="E111">
        <v>88</v>
      </c>
      <c r="F111">
        <v>14</v>
      </c>
      <c r="H111" t="s">
        <v>37</v>
      </c>
      <c r="I111" t="s">
        <v>33</v>
      </c>
      <c r="K111" t="s">
        <v>271</v>
      </c>
      <c r="L111">
        <v>17.028735999999999</v>
      </c>
      <c r="M111">
        <v>4.642048</v>
      </c>
      <c r="N111">
        <v>88</v>
      </c>
      <c r="O111">
        <v>14</v>
      </c>
      <c r="Q111" t="s">
        <v>39</v>
      </c>
      <c r="R111" t="s">
        <v>33</v>
      </c>
      <c r="T111" t="s">
        <v>271</v>
      </c>
      <c r="U111">
        <v>17.725014000000002</v>
      </c>
      <c r="V111">
        <v>4.733244</v>
      </c>
      <c r="W111">
        <v>88</v>
      </c>
      <c r="X111">
        <v>14</v>
      </c>
      <c r="Z111" t="s">
        <v>41</v>
      </c>
      <c r="AA111" t="s">
        <v>33</v>
      </c>
    </row>
    <row r="112" spans="2:27" x14ac:dyDescent="0.35">
      <c r="B112" t="s">
        <v>272</v>
      </c>
      <c r="C112">
        <v>18.151242</v>
      </c>
      <c r="D112">
        <v>4.8218180000000004</v>
      </c>
      <c r="E112">
        <v>92</v>
      </c>
      <c r="F112">
        <v>14</v>
      </c>
      <c r="H112" t="s">
        <v>37</v>
      </c>
      <c r="I112" t="s">
        <v>33</v>
      </c>
      <c r="K112" t="s">
        <v>272</v>
      </c>
      <c r="L112">
        <v>17.305206999999999</v>
      </c>
      <c r="M112">
        <v>4.6452080000000002</v>
      </c>
      <c r="N112">
        <v>92</v>
      </c>
      <c r="O112">
        <v>14</v>
      </c>
      <c r="Q112" t="s">
        <v>39</v>
      </c>
      <c r="R112" t="s">
        <v>33</v>
      </c>
      <c r="T112" t="s">
        <v>272</v>
      </c>
      <c r="U112">
        <v>17.886033000000001</v>
      </c>
      <c r="V112">
        <v>4.7264900000000001</v>
      </c>
      <c r="W112">
        <v>92</v>
      </c>
      <c r="X112">
        <v>14</v>
      </c>
      <c r="Z112" t="s">
        <v>41</v>
      </c>
      <c r="AA112" t="s">
        <v>33</v>
      </c>
    </row>
    <row r="113" spans="2:27" x14ac:dyDescent="0.35">
      <c r="B113" t="s">
        <v>273</v>
      </c>
      <c r="C113">
        <v>18.849304</v>
      </c>
      <c r="D113">
        <v>4.8237439999999996</v>
      </c>
      <c r="E113">
        <v>96</v>
      </c>
      <c r="F113">
        <v>14</v>
      </c>
      <c r="H113" t="s">
        <v>37</v>
      </c>
      <c r="I113" t="s">
        <v>33</v>
      </c>
      <c r="K113" t="s">
        <v>273</v>
      </c>
      <c r="L113">
        <v>17.756563</v>
      </c>
      <c r="M113">
        <v>4.6428839999999996</v>
      </c>
      <c r="N113">
        <v>96</v>
      </c>
      <c r="O113">
        <v>14</v>
      </c>
      <c r="Q113" t="s">
        <v>39</v>
      </c>
      <c r="R113" t="s">
        <v>33</v>
      </c>
      <c r="T113" t="s">
        <v>273</v>
      </c>
      <c r="U113">
        <v>18.154667</v>
      </c>
      <c r="V113">
        <v>4.7217279999999997</v>
      </c>
      <c r="W113">
        <v>96</v>
      </c>
      <c r="X113">
        <v>14</v>
      </c>
      <c r="Z113" t="s">
        <v>41</v>
      </c>
      <c r="AA113" t="s">
        <v>33</v>
      </c>
    </row>
    <row r="114" spans="2:27" x14ac:dyDescent="0.35">
      <c r="B114" t="s">
        <v>274</v>
      </c>
      <c r="C114">
        <v>18.791682999999999</v>
      </c>
      <c r="D114">
        <v>4.7567259999999996</v>
      </c>
      <c r="E114">
        <v>100</v>
      </c>
      <c r="F114">
        <v>14</v>
      </c>
      <c r="H114" t="s">
        <v>37</v>
      </c>
      <c r="I114" t="s">
        <v>33</v>
      </c>
      <c r="K114" t="s">
        <v>274</v>
      </c>
      <c r="L114">
        <v>17.426338000000001</v>
      </c>
      <c r="M114">
        <v>4.6292499999999999</v>
      </c>
      <c r="N114">
        <v>100</v>
      </c>
      <c r="O114">
        <v>14</v>
      </c>
      <c r="Q114" t="s">
        <v>39</v>
      </c>
      <c r="R114" t="s">
        <v>33</v>
      </c>
      <c r="T114" t="s">
        <v>274</v>
      </c>
      <c r="U114">
        <v>17.194492</v>
      </c>
      <c r="V114">
        <v>4.7350620000000001</v>
      </c>
      <c r="W114">
        <v>100</v>
      </c>
      <c r="X114">
        <v>14</v>
      </c>
      <c r="Z114" t="s">
        <v>41</v>
      </c>
      <c r="AA114" t="s">
        <v>33</v>
      </c>
    </row>
    <row r="115" spans="2:27" x14ac:dyDescent="0.35">
      <c r="B115" t="s">
        <v>275</v>
      </c>
      <c r="C115">
        <v>19.085804</v>
      </c>
      <c r="D115">
        <v>4.7515419999999997</v>
      </c>
      <c r="E115">
        <v>104</v>
      </c>
      <c r="F115">
        <v>14</v>
      </c>
      <c r="H115" t="s">
        <v>37</v>
      </c>
      <c r="I115" t="s">
        <v>33</v>
      </c>
      <c r="K115" t="s">
        <v>275</v>
      </c>
      <c r="L115">
        <v>17.569991999999999</v>
      </c>
      <c r="M115">
        <v>4.6429739999999997</v>
      </c>
      <c r="N115">
        <v>104</v>
      </c>
      <c r="O115">
        <v>14</v>
      </c>
      <c r="Q115" t="s">
        <v>39</v>
      </c>
      <c r="R115" t="s">
        <v>33</v>
      </c>
      <c r="T115" t="s">
        <v>275</v>
      </c>
      <c r="U115">
        <v>17.580055999999999</v>
      </c>
      <c r="V115">
        <v>4.7189860000000001</v>
      </c>
      <c r="W115">
        <v>104</v>
      </c>
      <c r="X115">
        <v>14</v>
      </c>
      <c r="Z115" t="s">
        <v>41</v>
      </c>
      <c r="AA115" t="s">
        <v>33</v>
      </c>
    </row>
    <row r="116" spans="2:27" x14ac:dyDescent="0.35">
      <c r="B116" t="s">
        <v>276</v>
      </c>
      <c r="C116">
        <v>19.066105</v>
      </c>
      <c r="D116">
        <v>4.7466379999999999</v>
      </c>
      <c r="E116">
        <v>108</v>
      </c>
      <c r="F116">
        <v>14</v>
      </c>
      <c r="H116" t="s">
        <v>37</v>
      </c>
      <c r="I116" t="s">
        <v>33</v>
      </c>
      <c r="K116" t="s">
        <v>276</v>
      </c>
      <c r="L116">
        <v>17.990629999999999</v>
      </c>
      <c r="M116">
        <v>4.629022</v>
      </c>
      <c r="N116">
        <v>108</v>
      </c>
      <c r="O116">
        <v>14</v>
      </c>
      <c r="Q116" t="s">
        <v>39</v>
      </c>
      <c r="R116" t="s">
        <v>33</v>
      </c>
      <c r="T116" t="s">
        <v>276</v>
      </c>
      <c r="U116">
        <v>17.735427000000001</v>
      </c>
      <c r="V116">
        <v>4.7360249999999997</v>
      </c>
      <c r="W116">
        <v>108</v>
      </c>
      <c r="X116">
        <v>14</v>
      </c>
      <c r="Z116" t="s">
        <v>41</v>
      </c>
      <c r="AA116" t="s">
        <v>33</v>
      </c>
    </row>
    <row r="117" spans="2:27" x14ac:dyDescent="0.35">
      <c r="B117" t="s">
        <v>277</v>
      </c>
      <c r="C117">
        <v>19.552641999999999</v>
      </c>
      <c r="D117">
        <v>4.7589880000000004</v>
      </c>
      <c r="E117">
        <v>112</v>
      </c>
      <c r="F117">
        <v>14</v>
      </c>
      <c r="H117" t="s">
        <v>37</v>
      </c>
      <c r="I117" t="s">
        <v>33</v>
      </c>
      <c r="K117" t="s">
        <v>277</v>
      </c>
      <c r="L117">
        <v>18.233782999999999</v>
      </c>
      <c r="M117">
        <v>4.6408659999999999</v>
      </c>
      <c r="N117">
        <v>112</v>
      </c>
      <c r="O117">
        <v>14</v>
      </c>
      <c r="Q117" t="s">
        <v>39</v>
      </c>
      <c r="R117" t="s">
        <v>33</v>
      </c>
      <c r="T117" t="s">
        <v>277</v>
      </c>
      <c r="U117">
        <v>17.904755000000002</v>
      </c>
      <c r="V117">
        <v>4.7314369999999997</v>
      </c>
      <c r="W117">
        <v>112</v>
      </c>
      <c r="X117">
        <v>14</v>
      </c>
      <c r="Z117" t="s">
        <v>41</v>
      </c>
      <c r="AA117" t="s">
        <v>33</v>
      </c>
    </row>
    <row r="118" spans="2:27" x14ac:dyDescent="0.35">
      <c r="B118" t="s">
        <v>278</v>
      </c>
      <c r="C118">
        <v>18.868369999999999</v>
      </c>
      <c r="D118">
        <v>4.2775299999999996</v>
      </c>
      <c r="E118">
        <v>116</v>
      </c>
      <c r="F118">
        <v>14</v>
      </c>
      <c r="H118" t="s">
        <v>37</v>
      </c>
      <c r="I118" t="s">
        <v>33</v>
      </c>
      <c r="K118" t="s">
        <v>278</v>
      </c>
      <c r="L118">
        <v>18.367574000000001</v>
      </c>
      <c r="M118">
        <v>4.7004640000000002</v>
      </c>
      <c r="N118">
        <v>116</v>
      </c>
      <c r="O118">
        <v>14</v>
      </c>
      <c r="Q118" t="s">
        <v>39</v>
      </c>
      <c r="R118" t="s">
        <v>33</v>
      </c>
      <c r="T118" t="s">
        <v>278</v>
      </c>
      <c r="U118">
        <v>17.674001000000001</v>
      </c>
      <c r="V118">
        <v>4.7196220000000002</v>
      </c>
      <c r="W118">
        <v>116</v>
      </c>
      <c r="X118">
        <v>14</v>
      </c>
      <c r="Z118" t="s">
        <v>41</v>
      </c>
      <c r="AA118" t="s">
        <v>33</v>
      </c>
    </row>
    <row r="119" spans="2:27" x14ac:dyDescent="0.35">
      <c r="B119" t="s">
        <v>279</v>
      </c>
      <c r="C119">
        <v>18.408228000000001</v>
      </c>
      <c r="D119">
        <v>4.8132780000000004</v>
      </c>
      <c r="E119">
        <v>120</v>
      </c>
      <c r="F119">
        <v>14</v>
      </c>
      <c r="H119" t="s">
        <v>37</v>
      </c>
      <c r="I119" t="s">
        <v>33</v>
      </c>
      <c r="K119" t="s">
        <v>279</v>
      </c>
      <c r="L119">
        <v>18.117577000000001</v>
      </c>
      <c r="M119">
        <v>4.6868840000000001</v>
      </c>
      <c r="N119">
        <v>120</v>
      </c>
      <c r="O119">
        <v>14</v>
      </c>
      <c r="Q119" t="s">
        <v>39</v>
      </c>
      <c r="R119" t="s">
        <v>33</v>
      </c>
      <c r="T119" t="s">
        <v>279</v>
      </c>
      <c r="U119">
        <v>17.966518000000001</v>
      </c>
      <c r="V119">
        <v>4.7227699999999997</v>
      </c>
      <c r="W119">
        <v>120</v>
      </c>
      <c r="X119">
        <v>14</v>
      </c>
      <c r="Z119" t="s">
        <v>41</v>
      </c>
      <c r="AA119" t="s">
        <v>33</v>
      </c>
    </row>
    <row r="120" spans="2:27" x14ac:dyDescent="0.35">
      <c r="B120" t="s">
        <v>280</v>
      </c>
      <c r="C120">
        <v>17.948378999999999</v>
      </c>
      <c r="D120">
        <v>4.8178539999999996</v>
      </c>
      <c r="E120">
        <v>124</v>
      </c>
      <c r="F120">
        <v>14</v>
      </c>
      <c r="H120" t="s">
        <v>37</v>
      </c>
      <c r="I120" t="s">
        <v>33</v>
      </c>
      <c r="K120" t="s">
        <v>280</v>
      </c>
      <c r="L120">
        <v>18.149262</v>
      </c>
      <c r="M120">
        <v>4.6950799999999999</v>
      </c>
      <c r="N120">
        <v>124</v>
      </c>
      <c r="O120">
        <v>14</v>
      </c>
      <c r="Q120" t="s">
        <v>39</v>
      </c>
      <c r="R120" t="s">
        <v>33</v>
      </c>
      <c r="T120" t="s">
        <v>280</v>
      </c>
      <c r="U120">
        <v>17.704174999999999</v>
      </c>
      <c r="V120">
        <v>4.7276800000000003</v>
      </c>
      <c r="W120">
        <v>124</v>
      </c>
      <c r="X120">
        <v>14</v>
      </c>
      <c r="Z120" t="s">
        <v>41</v>
      </c>
      <c r="AA120" t="s">
        <v>33</v>
      </c>
    </row>
    <row r="121" spans="2:27" x14ac:dyDescent="0.35">
      <c r="B121" t="s">
        <v>281</v>
      </c>
      <c r="C121">
        <v>18.069723</v>
      </c>
      <c r="D121">
        <v>4.8001630000000004</v>
      </c>
      <c r="E121">
        <v>128</v>
      </c>
      <c r="F121">
        <v>14</v>
      </c>
      <c r="H121" t="s">
        <v>37</v>
      </c>
      <c r="I121" t="s">
        <v>33</v>
      </c>
      <c r="K121" t="s">
        <v>281</v>
      </c>
      <c r="L121">
        <v>17.429110000000001</v>
      </c>
      <c r="M121">
        <v>4.7027080000000003</v>
      </c>
      <c r="N121">
        <v>128</v>
      </c>
      <c r="O121">
        <v>14</v>
      </c>
      <c r="Q121" t="s">
        <v>39</v>
      </c>
      <c r="R121" t="s">
        <v>33</v>
      </c>
      <c r="T121" t="s">
        <v>281</v>
      </c>
      <c r="U121">
        <v>17.756074000000002</v>
      </c>
      <c r="V121">
        <v>4.7168429999999999</v>
      </c>
      <c r="W121">
        <v>128</v>
      </c>
      <c r="X121">
        <v>14</v>
      </c>
      <c r="Z121" t="s">
        <v>41</v>
      </c>
      <c r="AA121" t="s">
        <v>33</v>
      </c>
    </row>
    <row r="122" spans="2:27" x14ac:dyDescent="0.35">
      <c r="B122" t="s">
        <v>282</v>
      </c>
      <c r="C122">
        <v>18.936236999999998</v>
      </c>
      <c r="D122">
        <v>4.7406430000000004</v>
      </c>
      <c r="E122">
        <v>132</v>
      </c>
      <c r="F122">
        <v>14</v>
      </c>
      <c r="H122" t="s">
        <v>37</v>
      </c>
      <c r="I122" t="s">
        <v>33</v>
      </c>
      <c r="K122" t="s">
        <v>282</v>
      </c>
      <c r="L122">
        <v>18.870557999999999</v>
      </c>
      <c r="M122">
        <v>4.6979550000000003</v>
      </c>
      <c r="N122">
        <v>132</v>
      </c>
      <c r="O122">
        <v>14</v>
      </c>
      <c r="Q122" t="s">
        <v>39</v>
      </c>
      <c r="R122" t="s">
        <v>33</v>
      </c>
      <c r="T122" t="s">
        <v>282</v>
      </c>
      <c r="U122">
        <v>18.773104</v>
      </c>
      <c r="V122">
        <v>4.7259130000000003</v>
      </c>
      <c r="W122">
        <v>132</v>
      </c>
      <c r="X122">
        <v>14</v>
      </c>
      <c r="Z122" t="s">
        <v>41</v>
      </c>
      <c r="AA122" t="s">
        <v>33</v>
      </c>
    </row>
    <row r="123" spans="2:27" x14ac:dyDescent="0.35">
      <c r="B123" t="s">
        <v>283</v>
      </c>
      <c r="C123">
        <v>18.485175000000002</v>
      </c>
      <c r="D123">
        <v>4.7562689999999996</v>
      </c>
      <c r="E123">
        <v>140</v>
      </c>
      <c r="F123">
        <v>14</v>
      </c>
      <c r="H123" t="s">
        <v>37</v>
      </c>
      <c r="I123" t="s">
        <v>33</v>
      </c>
      <c r="K123" t="s">
        <v>283</v>
      </c>
      <c r="L123">
        <v>18.445191000000001</v>
      </c>
      <c r="M123">
        <v>4.6946729999999999</v>
      </c>
      <c r="N123">
        <v>140</v>
      </c>
      <c r="O123">
        <v>14</v>
      </c>
      <c r="Q123" t="s">
        <v>39</v>
      </c>
      <c r="R123" t="s">
        <v>33</v>
      </c>
      <c r="T123" t="s">
        <v>283</v>
      </c>
      <c r="U123">
        <v>18.041961000000001</v>
      </c>
      <c r="V123">
        <v>4.7175089999999997</v>
      </c>
      <c r="W123">
        <v>140</v>
      </c>
      <c r="X123">
        <v>14</v>
      </c>
      <c r="Z123" t="s">
        <v>41</v>
      </c>
      <c r="AA123" t="s">
        <v>33</v>
      </c>
    </row>
    <row r="124" spans="2:27" x14ac:dyDescent="0.35">
      <c r="B124" t="s">
        <v>284</v>
      </c>
      <c r="C124">
        <v>17.358288000000002</v>
      </c>
      <c r="D124">
        <v>4.7560260000000003</v>
      </c>
      <c r="E124">
        <v>148</v>
      </c>
      <c r="F124">
        <v>14</v>
      </c>
      <c r="H124" t="s">
        <v>37</v>
      </c>
      <c r="I124" t="s">
        <v>33</v>
      </c>
      <c r="K124" t="s">
        <v>284</v>
      </c>
      <c r="L124">
        <v>18.031426</v>
      </c>
      <c r="M124">
        <v>4.6896760000000004</v>
      </c>
      <c r="N124">
        <v>148</v>
      </c>
      <c r="O124">
        <v>14</v>
      </c>
      <c r="Q124" t="s">
        <v>39</v>
      </c>
      <c r="R124" t="s">
        <v>33</v>
      </c>
      <c r="T124" t="s">
        <v>284</v>
      </c>
      <c r="U124">
        <v>17.792749000000001</v>
      </c>
      <c r="V124">
        <v>4.7265860000000002</v>
      </c>
      <c r="W124">
        <v>148</v>
      </c>
      <c r="X124">
        <v>14</v>
      </c>
      <c r="Z124" t="s">
        <v>41</v>
      </c>
      <c r="AA124" t="s">
        <v>33</v>
      </c>
    </row>
    <row r="125" spans="2:27" x14ac:dyDescent="0.35">
      <c r="B125" t="s">
        <v>285</v>
      </c>
      <c r="C125">
        <v>17.856556999999999</v>
      </c>
      <c r="D125">
        <v>4.7435359999999998</v>
      </c>
      <c r="E125">
        <v>156</v>
      </c>
      <c r="F125">
        <v>14</v>
      </c>
      <c r="H125" t="s">
        <v>37</v>
      </c>
      <c r="I125" t="s">
        <v>33</v>
      </c>
      <c r="K125" t="s">
        <v>285</v>
      </c>
      <c r="L125">
        <v>17.602252</v>
      </c>
      <c r="M125">
        <v>4.7004619999999999</v>
      </c>
      <c r="N125">
        <v>156</v>
      </c>
      <c r="O125">
        <v>14</v>
      </c>
      <c r="Q125" t="s">
        <v>39</v>
      </c>
      <c r="R125" t="s">
        <v>33</v>
      </c>
      <c r="T125" t="s">
        <v>285</v>
      </c>
      <c r="U125">
        <v>17.302288999999998</v>
      </c>
      <c r="V125">
        <v>4.7166180000000004</v>
      </c>
      <c r="W125">
        <v>156</v>
      </c>
      <c r="X125">
        <v>14</v>
      </c>
      <c r="Z125" t="s">
        <v>41</v>
      </c>
      <c r="AA125" t="s">
        <v>33</v>
      </c>
    </row>
    <row r="126" spans="2:27" x14ac:dyDescent="0.35">
      <c r="B126" t="s">
        <v>286</v>
      </c>
      <c r="C126">
        <v>18.351793000000001</v>
      </c>
      <c r="D126">
        <v>4.7474740000000004</v>
      </c>
      <c r="E126">
        <v>164</v>
      </c>
      <c r="F126">
        <v>14</v>
      </c>
      <c r="H126" t="s">
        <v>37</v>
      </c>
      <c r="I126" t="s">
        <v>33</v>
      </c>
      <c r="K126" t="s">
        <v>286</v>
      </c>
      <c r="L126">
        <v>18.102557000000001</v>
      </c>
      <c r="M126">
        <v>4.7081759999999999</v>
      </c>
      <c r="N126">
        <v>164</v>
      </c>
      <c r="O126">
        <v>14</v>
      </c>
      <c r="Q126" t="s">
        <v>39</v>
      </c>
      <c r="R126" t="s">
        <v>33</v>
      </c>
      <c r="T126" t="s">
        <v>286</v>
      </c>
      <c r="U126">
        <v>17.356529999999999</v>
      </c>
      <c r="V126">
        <v>4.7072649999999996</v>
      </c>
      <c r="W126">
        <v>164</v>
      </c>
      <c r="X126">
        <v>14</v>
      </c>
      <c r="Z126" t="s">
        <v>41</v>
      </c>
      <c r="AA126" t="s">
        <v>33</v>
      </c>
    </row>
    <row r="127" spans="2:27" x14ac:dyDescent="0.35">
      <c r="B127" t="s">
        <v>287</v>
      </c>
      <c r="C127">
        <v>18.202881000000001</v>
      </c>
      <c r="D127">
        <v>4.7342680000000001</v>
      </c>
      <c r="E127">
        <v>172</v>
      </c>
      <c r="F127">
        <v>14</v>
      </c>
      <c r="H127" t="s">
        <v>37</v>
      </c>
      <c r="I127" t="s">
        <v>33</v>
      </c>
      <c r="K127" t="s">
        <v>287</v>
      </c>
      <c r="L127">
        <v>17.464641</v>
      </c>
      <c r="M127">
        <v>4.7122950000000001</v>
      </c>
      <c r="N127">
        <v>172</v>
      </c>
      <c r="O127">
        <v>14</v>
      </c>
      <c r="Q127" t="s">
        <v>39</v>
      </c>
      <c r="R127" t="s">
        <v>33</v>
      </c>
      <c r="T127" t="s">
        <v>287</v>
      </c>
      <c r="U127">
        <v>17.230481999999999</v>
      </c>
      <c r="V127">
        <v>4.7210080000000003</v>
      </c>
      <c r="W127">
        <v>172</v>
      </c>
      <c r="X127">
        <v>14</v>
      </c>
      <c r="Z127" t="s">
        <v>41</v>
      </c>
      <c r="AA127" t="s">
        <v>33</v>
      </c>
    </row>
    <row r="128" spans="2:27" x14ac:dyDescent="0.35">
      <c r="B128" t="s">
        <v>288</v>
      </c>
      <c r="C128">
        <v>18.253197</v>
      </c>
      <c r="D128">
        <v>4.7473549999999998</v>
      </c>
      <c r="E128">
        <v>172</v>
      </c>
      <c r="F128">
        <v>14</v>
      </c>
      <c r="H128" t="s">
        <v>37</v>
      </c>
      <c r="I128" t="s">
        <v>33</v>
      </c>
      <c r="K128" t="s">
        <v>288</v>
      </c>
      <c r="L128">
        <v>17.253243999999999</v>
      </c>
      <c r="M128">
        <v>4.7032489999999996</v>
      </c>
      <c r="N128">
        <v>172</v>
      </c>
      <c r="O128">
        <v>14</v>
      </c>
      <c r="Q128" t="s">
        <v>39</v>
      </c>
      <c r="R128" t="s">
        <v>33</v>
      </c>
      <c r="T128" t="s">
        <v>288</v>
      </c>
      <c r="U128">
        <v>16.980518</v>
      </c>
      <c r="V128">
        <v>4.7233710000000002</v>
      </c>
      <c r="W128">
        <v>172</v>
      </c>
      <c r="X128">
        <v>14</v>
      </c>
      <c r="Z128" t="s">
        <v>41</v>
      </c>
      <c r="AA128" t="s">
        <v>33</v>
      </c>
    </row>
    <row r="129" spans="2:27" x14ac:dyDescent="0.35">
      <c r="B129" t="s">
        <v>289</v>
      </c>
      <c r="C129">
        <v>18.056729000000001</v>
      </c>
      <c r="D129">
        <v>4.7464839999999997</v>
      </c>
      <c r="E129">
        <v>172</v>
      </c>
      <c r="F129">
        <v>14</v>
      </c>
      <c r="H129" t="s">
        <v>37</v>
      </c>
      <c r="I129" t="s">
        <v>33</v>
      </c>
      <c r="K129" t="s">
        <v>289</v>
      </c>
      <c r="L129">
        <v>17.565622000000001</v>
      </c>
      <c r="M129">
        <v>4.6906809999999997</v>
      </c>
      <c r="N129">
        <v>172</v>
      </c>
      <c r="O129">
        <v>14</v>
      </c>
      <c r="Q129" t="s">
        <v>39</v>
      </c>
      <c r="R129" t="s">
        <v>33</v>
      </c>
      <c r="T129" t="s">
        <v>289</v>
      </c>
      <c r="U129">
        <v>17.509981</v>
      </c>
      <c r="V129">
        <v>4.7245290000000004</v>
      </c>
      <c r="W129">
        <v>172</v>
      </c>
      <c r="X129">
        <v>14</v>
      </c>
      <c r="Z129" t="s">
        <v>41</v>
      </c>
      <c r="AA129" t="s">
        <v>33</v>
      </c>
    </row>
    <row r="130" spans="2:27" x14ac:dyDescent="0.35">
      <c r="B130" t="s">
        <v>290</v>
      </c>
      <c r="C130">
        <v>18.406873000000001</v>
      </c>
      <c r="D130">
        <v>4.7617219999999998</v>
      </c>
      <c r="E130">
        <v>172</v>
      </c>
      <c r="F130">
        <v>14</v>
      </c>
      <c r="H130" t="s">
        <v>37</v>
      </c>
      <c r="I130" t="s">
        <v>33</v>
      </c>
      <c r="K130" t="s">
        <v>290</v>
      </c>
      <c r="L130">
        <v>17.258618999999999</v>
      </c>
      <c r="M130">
        <v>4.7047140000000001</v>
      </c>
      <c r="N130">
        <v>172</v>
      </c>
      <c r="O130">
        <v>14</v>
      </c>
      <c r="Q130" t="s">
        <v>39</v>
      </c>
      <c r="R130" t="s">
        <v>33</v>
      </c>
      <c r="T130" t="s">
        <v>290</v>
      </c>
      <c r="U130">
        <v>16.873939</v>
      </c>
      <c r="V130">
        <v>4.717193</v>
      </c>
      <c r="W130">
        <v>172</v>
      </c>
      <c r="X130">
        <v>14</v>
      </c>
      <c r="Z130" t="s">
        <v>41</v>
      </c>
      <c r="AA130" t="s">
        <v>33</v>
      </c>
    </row>
    <row r="131" spans="2:27" x14ac:dyDescent="0.35">
      <c r="B131" t="s">
        <v>291</v>
      </c>
      <c r="C131">
        <v>18.474364000000001</v>
      </c>
      <c r="D131">
        <v>4.7534869999999998</v>
      </c>
      <c r="E131">
        <v>172</v>
      </c>
      <c r="F131">
        <v>14</v>
      </c>
      <c r="H131" t="s">
        <v>37</v>
      </c>
      <c r="I131" t="s">
        <v>33</v>
      </c>
      <c r="K131" t="s">
        <v>291</v>
      </c>
      <c r="L131">
        <v>18.356929000000001</v>
      </c>
      <c r="M131">
        <v>4.6977399999999996</v>
      </c>
      <c r="N131">
        <v>172</v>
      </c>
      <c r="O131">
        <v>14</v>
      </c>
      <c r="Q131" t="s">
        <v>39</v>
      </c>
      <c r="R131" t="s">
        <v>33</v>
      </c>
      <c r="T131" t="s">
        <v>291</v>
      </c>
      <c r="U131">
        <v>17.409168000000001</v>
      </c>
      <c r="V131">
        <v>4.7215410000000002</v>
      </c>
      <c r="W131">
        <v>172</v>
      </c>
      <c r="X131">
        <v>14</v>
      </c>
      <c r="Z131" t="s">
        <v>41</v>
      </c>
      <c r="AA131" t="s">
        <v>33</v>
      </c>
    </row>
    <row r="132" spans="2:27" x14ac:dyDescent="0.35">
      <c r="B132" t="s">
        <v>292</v>
      </c>
      <c r="C132">
        <v>18.477097000000001</v>
      </c>
      <c r="D132">
        <v>4.7541909999999996</v>
      </c>
      <c r="E132">
        <v>172</v>
      </c>
      <c r="F132">
        <v>14</v>
      </c>
      <c r="H132" t="s">
        <v>37</v>
      </c>
      <c r="I132" t="s">
        <v>33</v>
      </c>
      <c r="K132" t="s">
        <v>292</v>
      </c>
      <c r="L132">
        <v>18.063898999999999</v>
      </c>
      <c r="M132">
        <v>4.6981210000000004</v>
      </c>
      <c r="N132">
        <v>172</v>
      </c>
      <c r="O132">
        <v>14</v>
      </c>
      <c r="Q132" t="s">
        <v>39</v>
      </c>
      <c r="R132" t="s">
        <v>33</v>
      </c>
      <c r="T132" t="s">
        <v>292</v>
      </c>
      <c r="U132">
        <v>16.916025999999999</v>
      </c>
      <c r="V132">
        <v>4.7054309999999999</v>
      </c>
      <c r="W132">
        <v>172</v>
      </c>
      <c r="X132">
        <v>14</v>
      </c>
      <c r="Z132" t="s">
        <v>41</v>
      </c>
      <c r="AA132" t="s">
        <v>33</v>
      </c>
    </row>
    <row r="133" spans="2:27" x14ac:dyDescent="0.35">
      <c r="B133" t="s">
        <v>293</v>
      </c>
      <c r="C133">
        <v>18.377033000000001</v>
      </c>
      <c r="D133">
        <v>4.754003</v>
      </c>
      <c r="E133">
        <v>172</v>
      </c>
      <c r="F133">
        <v>14</v>
      </c>
      <c r="H133" t="s">
        <v>37</v>
      </c>
      <c r="I133" t="s">
        <v>33</v>
      </c>
      <c r="K133" t="s">
        <v>293</v>
      </c>
      <c r="L133">
        <v>17.619216000000002</v>
      </c>
      <c r="M133">
        <v>4.7049919999999998</v>
      </c>
      <c r="N133">
        <v>172</v>
      </c>
      <c r="O133">
        <v>14</v>
      </c>
      <c r="Q133" t="s">
        <v>39</v>
      </c>
      <c r="R133" t="s">
        <v>33</v>
      </c>
      <c r="T133" t="s">
        <v>293</v>
      </c>
      <c r="U133">
        <v>16.944738999999998</v>
      </c>
      <c r="V133">
        <v>4.7134179999999999</v>
      </c>
      <c r="W133">
        <v>172</v>
      </c>
      <c r="X133">
        <v>14</v>
      </c>
      <c r="Z133" t="s">
        <v>41</v>
      </c>
      <c r="AA133" t="s">
        <v>33</v>
      </c>
    </row>
    <row r="136" spans="2:27" x14ac:dyDescent="0.35">
      <c r="G136" t="s">
        <v>294</v>
      </c>
      <c r="H136" t="s">
        <v>295</v>
      </c>
      <c r="I136" t="s">
        <v>296</v>
      </c>
      <c r="J136" t="s">
        <v>297</v>
      </c>
      <c r="M136" t="s">
        <v>294</v>
      </c>
      <c r="N136" t="s">
        <v>295</v>
      </c>
      <c r="O136" t="s">
        <v>296</v>
      </c>
    </row>
    <row r="137" spans="2:27" x14ac:dyDescent="0.35">
      <c r="F137" t="s">
        <v>298</v>
      </c>
      <c r="G137">
        <f>C21</f>
        <v>2.8246039999999999</v>
      </c>
      <c r="H137">
        <f>L21</f>
        <v>2.6987269999999999</v>
      </c>
      <c r="I137">
        <f>U21</f>
        <v>2.6756739999999999</v>
      </c>
      <c r="J137">
        <v>2.6816819999999999</v>
      </c>
      <c r="L137" t="s">
        <v>298</v>
      </c>
      <c r="M137">
        <v>2.822333</v>
      </c>
      <c r="N137">
        <v>2.6947000000000001</v>
      </c>
      <c r="O137">
        <v>2.6787350000000001</v>
      </c>
    </row>
    <row r="138" spans="2:27" x14ac:dyDescent="0.35">
      <c r="F138" t="s">
        <v>299</v>
      </c>
      <c r="G138">
        <v>2.9691649999999998</v>
      </c>
      <c r="H138">
        <v>2.8334570000000001</v>
      </c>
      <c r="I138">
        <v>2.810981</v>
      </c>
      <c r="J138">
        <v>2.830667</v>
      </c>
      <c r="L138" t="s">
        <v>299</v>
      </c>
      <c r="M138">
        <v>2.9687220000000001</v>
      </c>
      <c r="N138">
        <v>2.833974</v>
      </c>
      <c r="O138">
        <v>2.8235839999999999</v>
      </c>
    </row>
    <row r="139" spans="2:27" x14ac:dyDescent="0.35">
      <c r="G139">
        <f>1/G137</f>
        <v>0.35403192801539618</v>
      </c>
      <c r="H139">
        <f t="shared" ref="H139:J140" si="0">1/H137</f>
        <v>0.37054507551152821</v>
      </c>
      <c r="I139">
        <f t="shared" si="0"/>
        <v>0.37373760779526954</v>
      </c>
      <c r="J139">
        <f t="shared" si="0"/>
        <v>0.37290029168260819</v>
      </c>
    </row>
    <row r="140" spans="2:27" x14ac:dyDescent="0.35">
      <c r="G140">
        <f t="shared" ref="G140:I140" si="1">1/G138</f>
        <v>0.33679502486389273</v>
      </c>
      <c r="H140">
        <f t="shared" si="1"/>
        <v>0.35292577229864436</v>
      </c>
      <c r="I140">
        <f t="shared" si="1"/>
        <v>0.3557476909306751</v>
      </c>
      <c r="J140">
        <f t="shared" si="0"/>
        <v>0.35327362773508858</v>
      </c>
    </row>
    <row r="141" spans="2:27" x14ac:dyDescent="0.35">
      <c r="G141">
        <f>((G139-G140)/G140)*100</f>
        <v>5.117920954583373</v>
      </c>
      <c r="H141">
        <f t="shared" ref="H141:J141" si="2">((H139-H140)/H140)*100</f>
        <v>4.9923538023668241</v>
      </c>
      <c r="I141">
        <f t="shared" si="2"/>
        <v>5.0569314497954565</v>
      </c>
      <c r="J141">
        <f t="shared" si="2"/>
        <v>5.5556549956333479</v>
      </c>
    </row>
  </sheetData>
  <conditionalFormatting sqref="U2:U10 U12:U45">
    <cfRule type="top10" dxfId="2" priority="4" bottom="1" rank="4"/>
  </conditionalFormatting>
  <conditionalFormatting sqref="L2:L45">
    <cfRule type="top10" dxfId="1" priority="2" bottom="1" rank="4"/>
    <cfRule type="top10" priority="3" bottom="1" rank="4"/>
  </conditionalFormatting>
  <conditionalFormatting sqref="C2:C45">
    <cfRule type="top10" dxfId="0" priority="1" bottom="1" rank="4"/>
  </conditionalFormatting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25C9-0E8A-462C-AAC0-26D58C3D43A6}">
  <dimension ref="A29:O32"/>
  <sheetViews>
    <sheetView topLeftCell="A15" workbookViewId="0">
      <selection activeCell="A19" sqref="A19:O22"/>
    </sheetView>
  </sheetViews>
  <sheetFormatPr defaultRowHeight="14.5" x14ac:dyDescent="0.35"/>
  <sheetData>
    <row r="29" spans="1:15" x14ac:dyDescent="0.35">
      <c r="A29" t="s">
        <v>381</v>
      </c>
      <c r="B29" t="s">
        <v>370</v>
      </c>
      <c r="C29">
        <v>2933</v>
      </c>
      <c r="D29">
        <v>56</v>
      </c>
      <c r="E29">
        <v>56</v>
      </c>
      <c r="F29">
        <v>2000</v>
      </c>
      <c r="H29">
        <v>1994</v>
      </c>
      <c r="J29" t="s">
        <v>377</v>
      </c>
      <c r="L29">
        <v>139.837791544</v>
      </c>
      <c r="O29">
        <v>2.944483</v>
      </c>
    </row>
    <row r="30" spans="1:15" x14ac:dyDescent="0.35">
      <c r="A30" t="s">
        <v>382</v>
      </c>
      <c r="J30" t="s">
        <v>377</v>
      </c>
    </row>
    <row r="31" spans="1:15" x14ac:dyDescent="0.35">
      <c r="A31" t="s">
        <v>383</v>
      </c>
      <c r="J31" t="s">
        <v>377</v>
      </c>
    </row>
    <row r="32" spans="1:15" x14ac:dyDescent="0.35">
      <c r="A32" t="s">
        <v>384</v>
      </c>
      <c r="J32" t="s">
        <v>377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67FF-7F0D-4C0B-8229-DB4051681297}">
  <dimension ref="A3:P80"/>
  <sheetViews>
    <sheetView zoomScale="80" zoomScaleNormal="80" workbookViewId="0">
      <selection activeCell="G5" sqref="G5"/>
    </sheetView>
  </sheetViews>
  <sheetFormatPr defaultRowHeight="14.5" x14ac:dyDescent="0.35"/>
  <cols>
    <col min="1" max="1" width="14" customWidth="1"/>
    <col min="6" max="6" width="16.36328125" customWidth="1"/>
    <col min="7" max="7" width="22.6328125" customWidth="1"/>
    <col min="8" max="8" width="18.36328125" customWidth="1"/>
    <col min="9" max="9" width="12.08984375" customWidth="1"/>
    <col min="14" max="14" width="19.6328125" customWidth="1"/>
    <col min="15" max="15" width="11.6328125" customWidth="1"/>
  </cols>
  <sheetData>
    <row r="3" spans="1:15" x14ac:dyDescent="0.35">
      <c r="A3" t="s">
        <v>380</v>
      </c>
      <c r="B3" t="s">
        <v>368</v>
      </c>
      <c r="C3" t="s">
        <v>369</v>
      </c>
      <c r="D3" t="s">
        <v>374</v>
      </c>
      <c r="E3" t="s">
        <v>375</v>
      </c>
      <c r="F3" t="s">
        <v>378</v>
      </c>
      <c r="G3" t="s">
        <v>585</v>
      </c>
      <c r="H3" t="s">
        <v>385</v>
      </c>
      <c r="I3" t="s">
        <v>651</v>
      </c>
      <c r="J3" t="s">
        <v>376</v>
      </c>
      <c r="K3" t="s">
        <v>379</v>
      </c>
      <c r="L3" t="s">
        <v>373</v>
      </c>
      <c r="M3" t="s">
        <v>372</v>
      </c>
      <c r="N3" t="s">
        <v>443</v>
      </c>
      <c r="O3" t="s">
        <v>371</v>
      </c>
    </row>
    <row r="4" spans="1:15" x14ac:dyDescent="0.35">
      <c r="A4" t="s">
        <v>381</v>
      </c>
      <c r="B4" t="s">
        <v>370</v>
      </c>
      <c r="C4">
        <v>2933</v>
      </c>
      <c r="D4">
        <v>56</v>
      </c>
      <c r="E4">
        <v>56</v>
      </c>
      <c r="F4">
        <v>1000</v>
      </c>
      <c r="H4">
        <v>997</v>
      </c>
      <c r="J4" t="s">
        <v>377</v>
      </c>
      <c r="L4">
        <v>109.223271986</v>
      </c>
      <c r="O4">
        <v>3.7698010000000002</v>
      </c>
    </row>
    <row r="5" spans="1:15" x14ac:dyDescent="0.35">
      <c r="A5" t="s">
        <v>382</v>
      </c>
      <c r="B5" t="s">
        <v>370</v>
      </c>
      <c r="C5">
        <v>2933</v>
      </c>
      <c r="D5">
        <v>56</v>
      </c>
      <c r="E5">
        <v>56</v>
      </c>
      <c r="F5">
        <v>1000</v>
      </c>
      <c r="G5">
        <f>vtune_data_2933!D95</f>
        <v>997.654</v>
      </c>
      <c r="J5" t="s">
        <v>377</v>
      </c>
      <c r="K5">
        <f>vtune_data_2933!D94</f>
        <v>0.83399999999999996</v>
      </c>
      <c r="L5">
        <v>108.370349429</v>
      </c>
      <c r="M5">
        <f>vtune_data_2933!D91</f>
        <v>175.322</v>
      </c>
      <c r="N5">
        <f>vtune_data_2933!E110</f>
        <v>117.19</v>
      </c>
      <c r="O5">
        <v>3.799471</v>
      </c>
    </row>
    <row r="6" spans="1:15" x14ac:dyDescent="0.35">
      <c r="A6" t="s">
        <v>383</v>
      </c>
      <c r="B6" t="s">
        <v>370</v>
      </c>
      <c r="C6">
        <v>2933</v>
      </c>
      <c r="D6">
        <v>56</v>
      </c>
      <c r="E6">
        <v>56</v>
      </c>
      <c r="F6">
        <v>1000</v>
      </c>
      <c r="G6">
        <f>vtune_data_2933!Q175</f>
        <v>997.66700000000003</v>
      </c>
      <c r="J6" t="s">
        <v>377</v>
      </c>
      <c r="K6">
        <f>vtune_data_2933!Q93</f>
        <v>0.85299999999999998</v>
      </c>
      <c r="L6">
        <v>108.36880923699999</v>
      </c>
      <c r="O6">
        <v>3.799525</v>
      </c>
    </row>
    <row r="7" spans="1:15" x14ac:dyDescent="0.35">
      <c r="A7" t="s">
        <v>384</v>
      </c>
      <c r="B7" t="s">
        <v>370</v>
      </c>
      <c r="C7">
        <v>2933</v>
      </c>
      <c r="D7">
        <v>56</v>
      </c>
      <c r="E7">
        <v>56</v>
      </c>
      <c r="F7">
        <v>1000</v>
      </c>
      <c r="I7">
        <f>vtune_data_2933!AD107</f>
        <v>22</v>
      </c>
      <c r="J7" t="s">
        <v>377</v>
      </c>
      <c r="L7">
        <v>108.338755742</v>
      </c>
      <c r="N7">
        <f>vtune_data_2933!AE113</f>
        <v>126.801</v>
      </c>
      <c r="O7">
        <v>3.8005789999999999</v>
      </c>
    </row>
    <row r="9" spans="1:15" x14ac:dyDescent="0.35">
      <c r="A9" t="s">
        <v>381</v>
      </c>
      <c r="B9" t="s">
        <v>370</v>
      </c>
      <c r="C9">
        <v>2933</v>
      </c>
      <c r="D9">
        <v>56</v>
      </c>
      <c r="E9">
        <v>56</v>
      </c>
      <c r="F9">
        <v>1200</v>
      </c>
      <c r="H9">
        <v>1196</v>
      </c>
      <c r="J9" t="s">
        <v>377</v>
      </c>
      <c r="L9">
        <v>118.80593327699999</v>
      </c>
      <c r="O9">
        <v>3.4657360000000001</v>
      </c>
    </row>
    <row r="10" spans="1:15" x14ac:dyDescent="0.35">
      <c r="A10" t="s">
        <v>382</v>
      </c>
    </row>
    <row r="11" spans="1:15" x14ac:dyDescent="0.35">
      <c r="A11" t="s">
        <v>383</v>
      </c>
    </row>
    <row r="12" spans="1:15" x14ac:dyDescent="0.35">
      <c r="A12" t="s">
        <v>384</v>
      </c>
    </row>
    <row r="14" spans="1:15" x14ac:dyDescent="0.35">
      <c r="A14" t="s">
        <v>381</v>
      </c>
      <c r="B14" t="s">
        <v>370</v>
      </c>
      <c r="C14">
        <v>2933</v>
      </c>
      <c r="D14">
        <v>56</v>
      </c>
      <c r="E14">
        <v>56</v>
      </c>
      <c r="F14">
        <v>1400</v>
      </c>
      <c r="H14">
        <v>1396</v>
      </c>
      <c r="J14" t="s">
        <v>377</v>
      </c>
      <c r="L14">
        <v>126.02364561</v>
      </c>
      <c r="O14">
        <v>3.2672439999999998</v>
      </c>
    </row>
    <row r="15" spans="1:15" x14ac:dyDescent="0.35">
      <c r="A15" t="s">
        <v>382</v>
      </c>
      <c r="B15" t="s">
        <v>370</v>
      </c>
      <c r="C15">
        <v>2933</v>
      </c>
      <c r="D15">
        <v>56</v>
      </c>
      <c r="E15">
        <v>56</v>
      </c>
      <c r="F15">
        <v>1400</v>
      </c>
      <c r="G15">
        <f>vtune_data_2933!D215 * 1000</f>
        <v>1397</v>
      </c>
      <c r="J15" t="s">
        <v>377</v>
      </c>
      <c r="K15">
        <f>vtune_data_2933!D214</f>
        <v>0.997</v>
      </c>
      <c r="L15">
        <v>125.272031203</v>
      </c>
      <c r="M15">
        <f>vtune_data_2933!D211</f>
        <v>202.178</v>
      </c>
      <c r="N15">
        <f>vtune_data_2933!E230</f>
        <v>145.24299999999999</v>
      </c>
      <c r="O15">
        <v>3.2868469999999999</v>
      </c>
    </row>
    <row r="16" spans="1:15" x14ac:dyDescent="0.35">
      <c r="A16" t="s">
        <v>383</v>
      </c>
      <c r="B16" t="s">
        <v>370</v>
      </c>
      <c r="C16">
        <v>2933</v>
      </c>
      <c r="D16">
        <v>56</v>
      </c>
      <c r="E16">
        <v>56</v>
      </c>
      <c r="F16">
        <v>1400</v>
      </c>
      <c r="G16">
        <f>vtune_data_2933!Q295 * 1000</f>
        <v>1397</v>
      </c>
      <c r="J16" t="s">
        <v>377</v>
      </c>
      <c r="K16">
        <f>vtune_data_2933!Q213</f>
        <v>1.0109999999999999</v>
      </c>
      <c r="L16">
        <v>125.358149814</v>
      </c>
      <c r="O16">
        <v>3.284589</v>
      </c>
    </row>
    <row r="17" spans="1:15" x14ac:dyDescent="0.35">
      <c r="A17" t="s">
        <v>384</v>
      </c>
      <c r="B17" t="s">
        <v>370</v>
      </c>
      <c r="C17">
        <v>2933</v>
      </c>
      <c r="D17">
        <v>56</v>
      </c>
      <c r="E17">
        <v>56</v>
      </c>
      <c r="F17">
        <v>1400</v>
      </c>
      <c r="I17">
        <f>vtune_data_2933!AD227</f>
        <v>25</v>
      </c>
      <c r="J17" t="s">
        <v>377</v>
      </c>
      <c r="L17">
        <v>125.16042115</v>
      </c>
      <c r="N17">
        <f>vtune_data_2933!AE233</f>
        <v>105.551</v>
      </c>
      <c r="O17">
        <v>3.2897780000000001</v>
      </c>
    </row>
    <row r="19" spans="1:15" x14ac:dyDescent="0.35">
      <c r="A19" t="s">
        <v>381</v>
      </c>
      <c r="B19" t="s">
        <v>370</v>
      </c>
      <c r="C19">
        <v>2933</v>
      </c>
      <c r="D19">
        <v>56</v>
      </c>
      <c r="E19">
        <v>56</v>
      </c>
      <c r="F19">
        <v>1600</v>
      </c>
      <c r="H19">
        <v>1595</v>
      </c>
      <c r="J19" t="s">
        <v>377</v>
      </c>
      <c r="L19">
        <v>131.74060775500001</v>
      </c>
      <c r="O19">
        <v>3.1254599999999999</v>
      </c>
    </row>
    <row r="20" spans="1:15" x14ac:dyDescent="0.35">
      <c r="A20" t="s">
        <v>382</v>
      </c>
    </row>
    <row r="21" spans="1:15" x14ac:dyDescent="0.35">
      <c r="A21" t="s">
        <v>383</v>
      </c>
    </row>
    <row r="22" spans="1:15" x14ac:dyDescent="0.35">
      <c r="A22" t="s">
        <v>384</v>
      </c>
    </row>
    <row r="24" spans="1:15" x14ac:dyDescent="0.35">
      <c r="A24" t="s">
        <v>381</v>
      </c>
      <c r="B24" t="s">
        <v>370</v>
      </c>
      <c r="C24">
        <v>2933</v>
      </c>
      <c r="D24">
        <v>56</v>
      </c>
      <c r="E24">
        <v>56</v>
      </c>
      <c r="F24">
        <v>1800</v>
      </c>
      <c r="H24">
        <v>1795</v>
      </c>
      <c r="J24" t="s">
        <v>377</v>
      </c>
      <c r="L24">
        <v>136.31302966000001</v>
      </c>
      <c r="O24">
        <v>3.0206209999999998</v>
      </c>
    </row>
    <row r="25" spans="1:15" x14ac:dyDescent="0.35">
      <c r="A25" t="s">
        <v>382</v>
      </c>
      <c r="B25" t="s">
        <v>370</v>
      </c>
      <c r="C25">
        <v>2933</v>
      </c>
      <c r="D25">
        <v>56</v>
      </c>
      <c r="E25">
        <v>56</v>
      </c>
      <c r="F25">
        <v>1800</v>
      </c>
      <c r="G25">
        <f>vtune_data_2933!D325*1000</f>
        <v>1796</v>
      </c>
      <c r="J25" t="s">
        <v>377</v>
      </c>
      <c r="K25">
        <f>vtune_data_2933!D324</f>
        <v>1.1599999999999999</v>
      </c>
      <c r="L25">
        <v>135.25614407800001</v>
      </c>
      <c r="M25">
        <f>vtune_data_2933!D321</f>
        <v>217.983</v>
      </c>
      <c r="N25">
        <f>vtune_data_2933!E340</f>
        <v>157.047</v>
      </c>
      <c r="O25">
        <v>3.0442239999999998</v>
      </c>
    </row>
    <row r="26" spans="1:15" x14ac:dyDescent="0.35">
      <c r="A26" t="s">
        <v>383</v>
      </c>
      <c r="B26" t="s">
        <v>370</v>
      </c>
      <c r="C26">
        <v>2933</v>
      </c>
      <c r="D26">
        <v>56</v>
      </c>
      <c r="E26">
        <v>56</v>
      </c>
      <c r="F26">
        <v>1800</v>
      </c>
      <c r="G26">
        <f>vtune_data_2933!Q405*1000</f>
        <v>1796</v>
      </c>
      <c r="J26" t="s">
        <v>377</v>
      </c>
      <c r="K26">
        <f>vtune_data_2933!Q323</f>
        <v>1.163</v>
      </c>
      <c r="L26">
        <v>135.529542784</v>
      </c>
      <c r="O26">
        <v>3.0380829999999999</v>
      </c>
    </row>
    <row r="27" spans="1:15" x14ac:dyDescent="0.35">
      <c r="A27" t="s">
        <v>384</v>
      </c>
      <c r="B27" t="s">
        <v>370</v>
      </c>
      <c r="C27">
        <v>2933</v>
      </c>
      <c r="D27">
        <v>56</v>
      </c>
      <c r="E27">
        <v>56</v>
      </c>
      <c r="F27">
        <v>1800</v>
      </c>
      <c r="I27">
        <f>vtune_data_2933!AD337</f>
        <v>28</v>
      </c>
      <c r="J27" t="s">
        <v>377</v>
      </c>
      <c r="L27">
        <v>135.80960332999999</v>
      </c>
      <c r="N27">
        <f>vtune_data_2933!AE343</f>
        <v>156.72900000000001</v>
      </c>
      <c r="O27">
        <v>3.0318179999999999</v>
      </c>
    </row>
    <row r="29" spans="1:15" x14ac:dyDescent="0.35">
      <c r="A29" t="s">
        <v>381</v>
      </c>
      <c r="B29" t="s">
        <v>370</v>
      </c>
      <c r="C29">
        <v>2933</v>
      </c>
      <c r="D29">
        <v>56</v>
      </c>
      <c r="E29">
        <v>56</v>
      </c>
      <c r="F29">
        <v>2000</v>
      </c>
      <c r="H29">
        <v>1994</v>
      </c>
      <c r="J29" t="s">
        <v>377</v>
      </c>
      <c r="L29">
        <v>139.837791544</v>
      </c>
      <c r="O29">
        <v>2.944483</v>
      </c>
    </row>
    <row r="30" spans="1:15" x14ac:dyDescent="0.35">
      <c r="A30" t="s">
        <v>382</v>
      </c>
      <c r="J30" t="s">
        <v>377</v>
      </c>
    </row>
    <row r="31" spans="1:15" x14ac:dyDescent="0.35">
      <c r="A31" t="s">
        <v>383</v>
      </c>
      <c r="J31" t="s">
        <v>377</v>
      </c>
    </row>
    <row r="32" spans="1:15" x14ac:dyDescent="0.35">
      <c r="A32" t="s">
        <v>384</v>
      </c>
      <c r="J32" t="s">
        <v>377</v>
      </c>
    </row>
    <row r="34" spans="1:15" x14ac:dyDescent="0.35">
      <c r="A34" t="s">
        <v>381</v>
      </c>
      <c r="B34" t="s">
        <v>370</v>
      </c>
      <c r="C34">
        <v>2933</v>
      </c>
      <c r="D34">
        <v>56</v>
      </c>
      <c r="E34">
        <v>56</v>
      </c>
      <c r="F34">
        <v>2200</v>
      </c>
      <c r="H34">
        <v>2194</v>
      </c>
      <c r="J34" t="s">
        <v>377</v>
      </c>
      <c r="L34">
        <v>142.97267179900001</v>
      </c>
      <c r="O34">
        <v>2.879921</v>
      </c>
    </row>
    <row r="35" spans="1:15" x14ac:dyDescent="0.35">
      <c r="A35" t="s">
        <v>382</v>
      </c>
      <c r="B35" t="s">
        <v>370</v>
      </c>
      <c r="C35">
        <v>2933</v>
      </c>
      <c r="D35">
        <v>56</v>
      </c>
      <c r="E35">
        <v>56</v>
      </c>
      <c r="F35">
        <v>2200</v>
      </c>
      <c r="G35">
        <f>vtune_data_2933!D505*1000</f>
        <v>2195</v>
      </c>
      <c r="J35" t="s">
        <v>377</v>
      </c>
      <c r="K35">
        <f>vtune_data_2933!D504</f>
        <v>1.292</v>
      </c>
      <c r="L35">
        <v>141.91796572000001</v>
      </c>
      <c r="M35">
        <f>vtune_data_2933!D501</f>
        <v>229.375</v>
      </c>
      <c r="N35">
        <f>vtune_data_2933!E520</f>
        <v>164.21600000000001</v>
      </c>
      <c r="O35">
        <v>2.9013239999999998</v>
      </c>
    </row>
    <row r="36" spans="1:15" x14ac:dyDescent="0.35">
      <c r="A36" t="s">
        <v>383</v>
      </c>
      <c r="B36" t="s">
        <v>370</v>
      </c>
      <c r="C36">
        <v>2933</v>
      </c>
      <c r="D36">
        <v>56</v>
      </c>
      <c r="E36">
        <v>56</v>
      </c>
      <c r="F36">
        <v>2200</v>
      </c>
      <c r="G36">
        <f>vtune_data_2933!Q585*1000</f>
        <v>2195</v>
      </c>
      <c r="J36" t="s">
        <v>377</v>
      </c>
      <c r="K36">
        <f>vtune_data_2933!Q503</f>
        <v>1.32</v>
      </c>
      <c r="L36">
        <v>142.51103224799999</v>
      </c>
      <c r="O36">
        <v>2.8892500000000001</v>
      </c>
    </row>
    <row r="37" spans="1:15" x14ac:dyDescent="0.35">
      <c r="A37" t="s">
        <v>384</v>
      </c>
      <c r="B37" t="s">
        <v>370</v>
      </c>
      <c r="C37">
        <v>2933</v>
      </c>
      <c r="D37">
        <v>56</v>
      </c>
      <c r="E37">
        <v>56</v>
      </c>
      <c r="F37">
        <v>2200</v>
      </c>
      <c r="I37">
        <f>vtune_data_2933!AD517</f>
        <v>30</v>
      </c>
      <c r="J37" t="s">
        <v>377</v>
      </c>
      <c r="L37">
        <v>142.311694905</v>
      </c>
      <c r="N37">
        <f>vtune_data_2933!AE523</f>
        <v>164.30199999999999</v>
      </c>
      <c r="O37">
        <v>2.893297</v>
      </c>
    </row>
    <row r="39" spans="1:15" x14ac:dyDescent="0.35">
      <c r="A39" t="s">
        <v>381</v>
      </c>
      <c r="B39" t="s">
        <v>370</v>
      </c>
      <c r="C39">
        <v>2933</v>
      </c>
      <c r="D39">
        <v>56</v>
      </c>
      <c r="E39">
        <v>56</v>
      </c>
      <c r="F39">
        <v>2600</v>
      </c>
      <c r="H39">
        <v>2319.6799999999998</v>
      </c>
      <c r="J39" t="s">
        <v>377</v>
      </c>
      <c r="L39">
        <v>145.851391318</v>
      </c>
      <c r="O39">
        <v>2.8230789999999999</v>
      </c>
    </row>
    <row r="40" spans="1:15" x14ac:dyDescent="0.35">
      <c r="A40" t="s">
        <v>382</v>
      </c>
      <c r="B40" t="s">
        <v>370</v>
      </c>
      <c r="C40">
        <v>2933</v>
      </c>
      <c r="D40">
        <v>56</v>
      </c>
      <c r="E40">
        <v>56</v>
      </c>
      <c r="F40">
        <v>2600</v>
      </c>
      <c r="G40">
        <f>vtune_data_2933!D685*1000</f>
        <v>2451</v>
      </c>
      <c r="J40" t="s">
        <v>377</v>
      </c>
      <c r="K40">
        <f>vtune_data_2933!D684</f>
        <v>1.377</v>
      </c>
      <c r="L40">
        <v>144.52733680700001</v>
      </c>
      <c r="M40">
        <f>vtune_data_2933!D681</f>
        <v>233.96600000000001</v>
      </c>
      <c r="N40">
        <f>vtune_data_2933!E700</f>
        <v>167.678</v>
      </c>
      <c r="O40">
        <v>2.8489420000000001</v>
      </c>
    </row>
    <row r="41" spans="1:15" x14ac:dyDescent="0.35">
      <c r="A41" t="s">
        <v>383</v>
      </c>
      <c r="B41" t="s">
        <v>370</v>
      </c>
      <c r="C41">
        <v>2933</v>
      </c>
      <c r="D41">
        <v>56</v>
      </c>
      <c r="E41">
        <v>56</v>
      </c>
      <c r="F41">
        <v>2600</v>
      </c>
      <c r="G41">
        <f>vtune_data_2933!Q765*1000</f>
        <v>2451</v>
      </c>
      <c r="J41" t="s">
        <v>377</v>
      </c>
      <c r="K41">
        <f>vtune_data_2933!Q683</f>
        <v>1.3839999999999999</v>
      </c>
      <c r="L41">
        <v>144.96590702200001</v>
      </c>
      <c r="O41">
        <v>2.8403230000000002</v>
      </c>
    </row>
    <row r="42" spans="1:15" x14ac:dyDescent="0.35">
      <c r="A42" t="s">
        <v>384</v>
      </c>
      <c r="B42" t="s">
        <v>370</v>
      </c>
      <c r="C42">
        <v>2933</v>
      </c>
      <c r="D42">
        <v>56</v>
      </c>
      <c r="E42">
        <v>56</v>
      </c>
      <c r="F42">
        <v>2600</v>
      </c>
      <c r="I42">
        <f>vtune_data_2933!AD697</f>
        <v>31</v>
      </c>
      <c r="J42" t="s">
        <v>377</v>
      </c>
      <c r="L42">
        <v>144.90953139199999</v>
      </c>
      <c r="N42">
        <f>vtune_data_2933!AE703</f>
        <v>167.715</v>
      </c>
      <c r="O42">
        <v>2.8414280000000001</v>
      </c>
    </row>
    <row r="44" spans="1:15" x14ac:dyDescent="0.35">
      <c r="A44" t="s">
        <v>381</v>
      </c>
      <c r="B44" t="s">
        <v>370</v>
      </c>
      <c r="C44">
        <v>2933</v>
      </c>
      <c r="D44">
        <v>56</v>
      </c>
      <c r="E44">
        <v>56</v>
      </c>
      <c r="F44">
        <v>2700</v>
      </c>
      <c r="H44">
        <v>2225.9699999999998</v>
      </c>
      <c r="J44" t="s">
        <v>377</v>
      </c>
      <c r="L44">
        <v>145.539235655</v>
      </c>
      <c r="O44">
        <v>2.8291339999999998</v>
      </c>
    </row>
    <row r="45" spans="1:15" x14ac:dyDescent="0.35">
      <c r="A45" t="s">
        <v>382</v>
      </c>
      <c r="B45" t="s">
        <v>370</v>
      </c>
      <c r="C45">
        <v>2933</v>
      </c>
      <c r="D45">
        <v>56</v>
      </c>
      <c r="E45">
        <v>56</v>
      </c>
      <c r="F45">
        <v>2700</v>
      </c>
      <c r="G45">
        <f>vtune_data_2933!D855*1000</f>
        <v>2481</v>
      </c>
      <c r="J45" t="s">
        <v>377</v>
      </c>
      <c r="K45">
        <f>vtune_data_2933!D854</f>
        <v>1.3819999999999999</v>
      </c>
      <c r="L45">
        <v>144.53098946899999</v>
      </c>
      <c r="M45">
        <f>vtune_data_2933!D851</f>
        <v>231.50700000000001</v>
      </c>
      <c r="N45">
        <f>vtune_data_2933!E870</f>
        <v>165.92099999999999</v>
      </c>
      <c r="O45">
        <v>2.8488699999999998</v>
      </c>
    </row>
    <row r="46" spans="1:15" x14ac:dyDescent="0.35">
      <c r="A46" t="s">
        <v>383</v>
      </c>
      <c r="B46" t="s">
        <v>370</v>
      </c>
      <c r="C46">
        <v>2933</v>
      </c>
      <c r="D46">
        <v>56</v>
      </c>
      <c r="E46">
        <v>56</v>
      </c>
      <c r="F46">
        <v>2700</v>
      </c>
      <c r="G46">
        <f>vtune_data_2933!Q935 * 1000</f>
        <v>2479</v>
      </c>
      <c r="J46" t="s">
        <v>377</v>
      </c>
      <c r="K46">
        <f>vtune_data_2933!Q853</f>
        <v>1.3680000000000001</v>
      </c>
      <c r="L46">
        <v>144.80847122500001</v>
      </c>
      <c r="O46">
        <v>2.8434110000000001</v>
      </c>
    </row>
    <row r="47" spans="1:15" x14ac:dyDescent="0.35">
      <c r="A47" t="s">
        <v>384</v>
      </c>
      <c r="B47" t="s">
        <v>370</v>
      </c>
      <c r="C47">
        <v>2933</v>
      </c>
      <c r="D47">
        <v>56</v>
      </c>
      <c r="E47">
        <v>56</v>
      </c>
      <c r="F47">
        <v>2700</v>
      </c>
      <c r="I47">
        <f>vtune_data_2933!AD867</f>
        <v>28</v>
      </c>
      <c r="J47" t="s">
        <v>377</v>
      </c>
      <c r="L47">
        <v>139.61138699099999</v>
      </c>
      <c r="N47">
        <f>vtune_data_2933!AE873</f>
        <v>167.59800000000001</v>
      </c>
      <c r="O47">
        <v>2.9492579999999999</v>
      </c>
    </row>
    <row r="48" spans="1:15" x14ac:dyDescent="0.35">
      <c r="A48" t="s">
        <v>649</v>
      </c>
    </row>
    <row r="49" spans="1:15" x14ac:dyDescent="0.35">
      <c r="A49" t="s">
        <v>381</v>
      </c>
      <c r="B49" t="s">
        <v>370</v>
      </c>
      <c r="C49">
        <v>2933</v>
      </c>
      <c r="D49">
        <v>56</v>
      </c>
      <c r="E49">
        <v>56</v>
      </c>
      <c r="F49">
        <v>2701</v>
      </c>
      <c r="J49" t="s">
        <v>377</v>
      </c>
      <c r="L49">
        <v>145.898885939</v>
      </c>
      <c r="O49">
        <v>2.8221599999999998</v>
      </c>
    </row>
    <row r="50" spans="1:15" x14ac:dyDescent="0.35">
      <c r="A50" t="s">
        <v>382</v>
      </c>
      <c r="B50" t="s">
        <v>370</v>
      </c>
      <c r="C50">
        <v>2933</v>
      </c>
      <c r="D50">
        <v>56</v>
      </c>
      <c r="E50">
        <v>56</v>
      </c>
      <c r="F50">
        <v>2701</v>
      </c>
      <c r="G50">
        <f>vtune_data_2933!D1035*1000</f>
        <v>2604</v>
      </c>
      <c r="J50" t="s">
        <v>377</v>
      </c>
      <c r="K50">
        <f>vtune_data_2933!D1034</f>
        <v>1.343</v>
      </c>
      <c r="L50">
        <v>144.98780586300001</v>
      </c>
      <c r="M50">
        <f>vtune_data_2933!D1031</f>
        <v>234.649</v>
      </c>
      <c r="N50">
        <f>vtune_data_2933!E1050</f>
        <v>168.113</v>
      </c>
      <c r="O50">
        <v>2.8398940000000001</v>
      </c>
    </row>
    <row r="51" spans="1:15" x14ac:dyDescent="0.35">
      <c r="A51" t="s">
        <v>383</v>
      </c>
      <c r="B51" t="s">
        <v>370</v>
      </c>
      <c r="C51">
        <v>2933</v>
      </c>
      <c r="D51">
        <v>56</v>
      </c>
      <c r="E51">
        <v>56</v>
      </c>
      <c r="F51">
        <v>2701</v>
      </c>
      <c r="G51">
        <f>vtune_data_2933!Q1115*1000</f>
        <v>2606</v>
      </c>
      <c r="J51" t="s">
        <v>377</v>
      </c>
      <c r="K51">
        <f>vtune_data_2933!Q1033</f>
        <v>1.3149999999999999</v>
      </c>
      <c r="L51">
        <v>144.926771062</v>
      </c>
      <c r="O51">
        <v>2.8410899999999999</v>
      </c>
    </row>
    <row r="52" spans="1:15" x14ac:dyDescent="0.35">
      <c r="A52" t="s">
        <v>384</v>
      </c>
      <c r="B52" t="s">
        <v>370</v>
      </c>
      <c r="C52">
        <v>2933</v>
      </c>
      <c r="D52">
        <v>56</v>
      </c>
      <c r="E52">
        <v>56</v>
      </c>
      <c r="F52">
        <v>2701</v>
      </c>
      <c r="I52">
        <f>vtune_data_2933!AD1047</f>
        <v>28</v>
      </c>
      <c r="J52" t="s">
        <v>377</v>
      </c>
      <c r="L52">
        <v>144.205159012</v>
      </c>
      <c r="N52">
        <f>vtune_data_2933!AE1053</f>
        <v>167.59800000000001</v>
      </c>
      <c r="O52">
        <v>2.8553069999999998</v>
      </c>
    </row>
    <row r="79" spans="16:16" x14ac:dyDescent="0.35">
      <c r="P79" t="s">
        <v>1085</v>
      </c>
    </row>
    <row r="80" spans="16:16" x14ac:dyDescent="0.35">
      <c r="P80" t="s">
        <v>1086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7D65-7AAD-46B0-9846-EBE41AF0696C}">
  <dimension ref="A89:AI1456"/>
  <sheetViews>
    <sheetView topLeftCell="R1346" zoomScale="40" zoomScaleNormal="40" workbookViewId="0">
      <selection activeCell="F1378" sqref="F1378"/>
    </sheetView>
  </sheetViews>
  <sheetFormatPr defaultRowHeight="14.5" x14ac:dyDescent="0.35"/>
  <cols>
    <col min="2" max="2" width="36.81640625" customWidth="1"/>
    <col min="3" max="3" width="25.08984375" customWidth="1"/>
    <col min="4" max="4" width="24.26953125" customWidth="1"/>
    <col min="6" max="6" width="38.90625" customWidth="1"/>
    <col min="13" max="13" width="23.36328125" style="5" customWidth="1"/>
    <col min="15" max="15" width="21.36328125" customWidth="1"/>
    <col min="16" max="16" width="17.453125" customWidth="1"/>
    <col min="17" max="17" width="20.54296875" customWidth="1"/>
    <col min="18" max="18" width="29.08984375" customWidth="1"/>
    <col min="19" max="19" width="31.08984375" customWidth="1"/>
    <col min="20" max="20" width="23.54296875" customWidth="1"/>
    <col min="21" max="21" width="15.08984375" customWidth="1"/>
    <col min="26" max="26" width="20" style="5" customWidth="1"/>
    <col min="28" max="28" width="24.26953125" customWidth="1"/>
    <col min="29" max="29" width="23" customWidth="1"/>
    <col min="30" max="30" width="23.81640625" customWidth="1"/>
    <col min="31" max="31" width="23.7265625" customWidth="1"/>
    <col min="32" max="32" width="38" customWidth="1"/>
  </cols>
  <sheetData>
    <row r="89" spans="1:35" s="5" customFormat="1" x14ac:dyDescent="0.35">
      <c r="A89" s="5" t="s">
        <v>386</v>
      </c>
    </row>
    <row r="90" spans="1:35" s="16" customFormat="1" ht="13" customHeight="1" x14ac:dyDescent="0.35">
      <c r="B90" t="s">
        <v>23</v>
      </c>
      <c r="C90">
        <v>3062.431</v>
      </c>
      <c r="D90"/>
      <c r="E90"/>
      <c r="F90"/>
      <c r="G90"/>
      <c r="H90"/>
      <c r="I90"/>
      <c r="J90"/>
      <c r="K90"/>
      <c r="L90"/>
      <c r="M90" s="5"/>
      <c r="O90" t="s">
        <v>23</v>
      </c>
      <c r="P90">
        <v>3092.9250000000002</v>
      </c>
      <c r="Q90"/>
      <c r="R90"/>
      <c r="S90"/>
      <c r="T90"/>
      <c r="U90"/>
      <c r="V90"/>
      <c r="W90"/>
      <c r="X90"/>
      <c r="Y90"/>
      <c r="Z90" s="5"/>
      <c r="AB90" t="s">
        <v>23</v>
      </c>
      <c r="AC90">
        <v>3057.7869999999998</v>
      </c>
      <c r="AD90"/>
      <c r="AE90"/>
      <c r="AF90"/>
      <c r="AG90"/>
      <c r="AH90"/>
      <c r="AI90"/>
    </row>
    <row r="91" spans="1:35" s="16" customFormat="1" x14ac:dyDescent="0.35">
      <c r="B91" t="s">
        <v>402</v>
      </c>
      <c r="C91" t="s">
        <v>417</v>
      </c>
      <c r="D91">
        <v>175.322</v>
      </c>
      <c r="E91"/>
      <c r="F91"/>
      <c r="G91"/>
      <c r="H91"/>
      <c r="I91"/>
      <c r="J91"/>
      <c r="K91"/>
      <c r="L91"/>
      <c r="M91" s="5"/>
      <c r="O91" t="s">
        <v>402</v>
      </c>
      <c r="P91" t="s">
        <v>444</v>
      </c>
      <c r="Q91" s="8">
        <v>170134668000000</v>
      </c>
      <c r="R91"/>
      <c r="S91"/>
      <c r="T91"/>
      <c r="U91"/>
      <c r="V91"/>
      <c r="W91"/>
      <c r="X91"/>
      <c r="Y91"/>
      <c r="Z91" s="5"/>
      <c r="AB91" t="s">
        <v>543</v>
      </c>
      <c r="AC91" t="s">
        <v>527</v>
      </c>
      <c r="AD91">
        <v>168939.625</v>
      </c>
      <c r="AE91"/>
      <c r="AF91"/>
      <c r="AG91"/>
      <c r="AH91"/>
      <c r="AI91"/>
    </row>
    <row r="92" spans="1:35" s="16" customFormat="1" x14ac:dyDescent="0.35">
      <c r="B92" t="s">
        <v>402</v>
      </c>
      <c r="C92" t="s">
        <v>418</v>
      </c>
      <c r="D92">
        <v>0.378</v>
      </c>
      <c r="E92"/>
      <c r="F92"/>
      <c r="G92"/>
      <c r="H92"/>
      <c r="I92"/>
      <c r="J92"/>
      <c r="K92"/>
      <c r="L92"/>
      <c r="M92" s="5"/>
      <c r="O92" t="s">
        <v>402</v>
      </c>
      <c r="P92" t="s">
        <v>712</v>
      </c>
      <c r="Q92" s="8">
        <v>199364490000000</v>
      </c>
      <c r="R92"/>
      <c r="S92"/>
      <c r="T92"/>
      <c r="U92"/>
      <c r="V92"/>
      <c r="W92"/>
      <c r="X92"/>
      <c r="Y92"/>
      <c r="Z92" s="5"/>
      <c r="AB92" t="s">
        <v>543</v>
      </c>
      <c r="AC92" t="s">
        <v>14</v>
      </c>
      <c r="AD92">
        <v>41.6</v>
      </c>
      <c r="AE92" t="s">
        <v>427</v>
      </c>
      <c r="AF92"/>
      <c r="AG92"/>
      <c r="AH92"/>
      <c r="AI92"/>
    </row>
    <row r="93" spans="1:35" x14ac:dyDescent="0.35">
      <c r="B93" t="s">
        <v>402</v>
      </c>
      <c r="C93" t="s">
        <v>419</v>
      </c>
      <c r="D93">
        <v>0</v>
      </c>
      <c r="O93" t="s">
        <v>402</v>
      </c>
      <c r="P93" t="s">
        <v>420</v>
      </c>
      <c r="Q93">
        <v>0.85299999999999998</v>
      </c>
      <c r="AB93" t="s">
        <v>543</v>
      </c>
      <c r="AD93" t="s">
        <v>475</v>
      </c>
      <c r="AE93">
        <v>7.9</v>
      </c>
      <c r="AF93" t="s">
        <v>429</v>
      </c>
    </row>
    <row r="94" spans="1:35" x14ac:dyDescent="0.35">
      <c r="B94" t="s">
        <v>402</v>
      </c>
      <c r="C94" t="s">
        <v>420</v>
      </c>
      <c r="D94">
        <v>0.83399999999999996</v>
      </c>
      <c r="O94" t="s">
        <v>402</v>
      </c>
      <c r="P94" t="s">
        <v>445</v>
      </c>
      <c r="Q94">
        <v>0.99299999999999999</v>
      </c>
      <c r="AB94" t="s">
        <v>543</v>
      </c>
      <c r="AD94" t="s">
        <v>485</v>
      </c>
      <c r="AE94">
        <v>2.4</v>
      </c>
      <c r="AF94" t="s">
        <v>429</v>
      </c>
    </row>
    <row r="95" spans="1:35" x14ac:dyDescent="0.35">
      <c r="B95" t="s">
        <v>402</v>
      </c>
      <c r="C95" t="s">
        <v>708</v>
      </c>
      <c r="D95">
        <v>997.654</v>
      </c>
      <c r="O95" t="s">
        <v>402</v>
      </c>
      <c r="P95" t="s">
        <v>446</v>
      </c>
      <c r="Q95">
        <v>30.8</v>
      </c>
      <c r="R95" t="s">
        <v>427</v>
      </c>
      <c r="AB95" t="s">
        <v>543</v>
      </c>
      <c r="AD95" t="s">
        <v>486</v>
      </c>
      <c r="AE95">
        <v>1.7</v>
      </c>
      <c r="AF95" t="s">
        <v>429</v>
      </c>
    </row>
    <row r="96" spans="1:35" x14ac:dyDescent="0.35">
      <c r="B96" t="s">
        <v>402</v>
      </c>
      <c r="C96" t="s">
        <v>422</v>
      </c>
      <c r="D96">
        <v>71</v>
      </c>
      <c r="O96" t="s">
        <v>404</v>
      </c>
      <c r="Q96" t="s">
        <v>526</v>
      </c>
      <c r="R96">
        <v>30.2</v>
      </c>
      <c r="S96" t="s">
        <v>427</v>
      </c>
      <c r="AB96" t="s">
        <v>543</v>
      </c>
      <c r="AD96" t="s">
        <v>430</v>
      </c>
      <c r="AE96">
        <v>19.8</v>
      </c>
      <c r="AF96" t="s">
        <v>429</v>
      </c>
    </row>
    <row r="97" spans="2:33" x14ac:dyDescent="0.35">
      <c r="B97" t="s">
        <v>524</v>
      </c>
      <c r="C97" s="1">
        <v>0.94699999999999995</v>
      </c>
      <c r="O97" t="s">
        <v>407</v>
      </c>
      <c r="R97" t="s">
        <v>447</v>
      </c>
      <c r="S97">
        <v>20.3</v>
      </c>
      <c r="T97" t="s">
        <v>406</v>
      </c>
      <c r="AB97" t="s">
        <v>543</v>
      </c>
      <c r="AE97" t="s">
        <v>431</v>
      </c>
      <c r="AF97">
        <v>50.5</v>
      </c>
      <c r="AG97" t="s">
        <v>432</v>
      </c>
    </row>
    <row r="98" spans="2:33" x14ac:dyDescent="0.35">
      <c r="B98" t="s">
        <v>402</v>
      </c>
      <c r="C98" t="s">
        <v>423</v>
      </c>
      <c r="D98">
        <v>53.051000000000002</v>
      </c>
      <c r="E98">
        <v>56</v>
      </c>
      <c r="O98" t="s">
        <v>410</v>
      </c>
      <c r="S98" t="s">
        <v>448</v>
      </c>
      <c r="T98">
        <v>0</v>
      </c>
      <c r="U98" t="s">
        <v>406</v>
      </c>
      <c r="AB98" t="s">
        <v>543</v>
      </c>
      <c r="AD98" t="s">
        <v>528</v>
      </c>
      <c r="AE98">
        <v>5.4</v>
      </c>
      <c r="AF98" t="s">
        <v>429</v>
      </c>
    </row>
    <row r="99" spans="2:33" x14ac:dyDescent="0.35">
      <c r="B99" t="s">
        <v>402</v>
      </c>
      <c r="C99" t="s">
        <v>424</v>
      </c>
      <c r="D99">
        <v>111.79900000000001</v>
      </c>
      <c r="E99" s="1">
        <v>-3.6999999999999998E-2</v>
      </c>
      <c r="O99" t="s">
        <v>410</v>
      </c>
      <c r="S99" t="s">
        <v>449</v>
      </c>
      <c r="T99">
        <v>4.5</v>
      </c>
      <c r="U99" t="s">
        <v>406</v>
      </c>
      <c r="AB99" t="s">
        <v>543</v>
      </c>
      <c r="AD99" t="s">
        <v>529</v>
      </c>
      <c r="AE99" t="s">
        <v>530</v>
      </c>
      <c r="AF99" s="1">
        <v>4.0000000000000001E-3</v>
      </c>
    </row>
    <row r="100" spans="2:33" x14ac:dyDescent="0.35">
      <c r="B100" t="s">
        <v>402</v>
      </c>
      <c r="C100" t="s">
        <v>425</v>
      </c>
      <c r="O100" t="s">
        <v>410</v>
      </c>
      <c r="S100" t="s">
        <v>450</v>
      </c>
      <c r="T100">
        <v>15.8</v>
      </c>
      <c r="U100" t="s">
        <v>406</v>
      </c>
      <c r="AB100" t="s">
        <v>543</v>
      </c>
      <c r="AC100" t="s">
        <v>531</v>
      </c>
      <c r="AD100">
        <v>0</v>
      </c>
      <c r="AE100" t="s">
        <v>432</v>
      </c>
    </row>
    <row r="101" spans="2:33" x14ac:dyDescent="0.35">
      <c r="B101" t="s">
        <v>404</v>
      </c>
      <c r="C101" t="s">
        <v>426</v>
      </c>
      <c r="D101">
        <v>34.832000000000001</v>
      </c>
      <c r="E101" s="1">
        <v>1.0999999999999999E-2</v>
      </c>
      <c r="O101" t="s">
        <v>407</v>
      </c>
      <c r="R101" t="s">
        <v>451</v>
      </c>
      <c r="S101">
        <v>79.7</v>
      </c>
      <c r="T101" t="s">
        <v>406</v>
      </c>
      <c r="AB101" t="s">
        <v>543</v>
      </c>
      <c r="AC101" t="s">
        <v>532</v>
      </c>
      <c r="AD101" s="8">
        <v>72107413157500</v>
      </c>
    </row>
    <row r="102" spans="2:33" x14ac:dyDescent="0.35">
      <c r="B102" t="s">
        <v>14</v>
      </c>
      <c r="C102">
        <v>41.1</v>
      </c>
      <c r="D102" t="s">
        <v>427</v>
      </c>
      <c r="O102" t="s">
        <v>404</v>
      </c>
      <c r="Q102" t="s">
        <v>452</v>
      </c>
      <c r="R102">
        <v>0.6</v>
      </c>
      <c r="S102" t="s">
        <v>427</v>
      </c>
      <c r="AB102" t="s">
        <v>543</v>
      </c>
      <c r="AC102" t="s">
        <v>533</v>
      </c>
      <c r="AD102" s="8">
        <v>22836185065000</v>
      </c>
    </row>
    <row r="103" spans="2:33" x14ac:dyDescent="0.35">
      <c r="B103" t="s">
        <v>402</v>
      </c>
      <c r="C103" t="s">
        <v>428</v>
      </c>
      <c r="D103">
        <v>11.6</v>
      </c>
      <c r="E103" t="s">
        <v>429</v>
      </c>
      <c r="O103" t="s">
        <v>407</v>
      </c>
      <c r="R103" t="s">
        <v>453</v>
      </c>
      <c r="S103">
        <v>0</v>
      </c>
      <c r="T103" t="s">
        <v>427</v>
      </c>
      <c r="AB103" t="s">
        <v>543</v>
      </c>
      <c r="AC103" t="s">
        <v>534</v>
      </c>
      <c r="AD103" s="8">
        <v>324022680000</v>
      </c>
    </row>
    <row r="104" spans="2:33" x14ac:dyDescent="0.35">
      <c r="B104" t="s">
        <v>402</v>
      </c>
      <c r="C104" t="s">
        <v>430</v>
      </c>
      <c r="D104">
        <v>19.7</v>
      </c>
      <c r="E104" t="s">
        <v>429</v>
      </c>
      <c r="O104" t="s">
        <v>402</v>
      </c>
      <c r="P104" t="s">
        <v>454</v>
      </c>
      <c r="Q104">
        <v>4.0999999999999996</v>
      </c>
      <c r="R104" t="s">
        <v>427</v>
      </c>
      <c r="AB104" t="s">
        <v>543</v>
      </c>
      <c r="AD104" t="s">
        <v>535</v>
      </c>
      <c r="AE104" s="8">
        <v>315562087800</v>
      </c>
    </row>
    <row r="105" spans="2:33" x14ac:dyDescent="0.35">
      <c r="B105" t="s">
        <v>404</v>
      </c>
      <c r="D105" t="s">
        <v>431</v>
      </c>
      <c r="E105">
        <v>0</v>
      </c>
      <c r="F105" t="s">
        <v>432</v>
      </c>
      <c r="O105" t="s">
        <v>404</v>
      </c>
      <c r="Q105" t="s">
        <v>455</v>
      </c>
      <c r="R105">
        <v>1.3</v>
      </c>
      <c r="S105" t="s">
        <v>427</v>
      </c>
      <c r="AB105" t="s">
        <v>543</v>
      </c>
      <c r="AD105" t="s">
        <v>536</v>
      </c>
      <c r="AE105">
        <v>1150080500</v>
      </c>
    </row>
    <row r="106" spans="2:33" x14ac:dyDescent="0.35">
      <c r="B106" t="s">
        <v>433</v>
      </c>
      <c r="C106" t="s">
        <v>434</v>
      </c>
      <c r="O106" t="s">
        <v>407</v>
      </c>
      <c r="R106" t="s">
        <v>456</v>
      </c>
      <c r="S106">
        <v>0.6</v>
      </c>
      <c r="T106" t="s">
        <v>429</v>
      </c>
      <c r="AB106" t="s">
        <v>543</v>
      </c>
      <c r="AD106" t="s">
        <v>537</v>
      </c>
      <c r="AE106">
        <v>5840408800</v>
      </c>
    </row>
    <row r="107" spans="2:33" x14ac:dyDescent="0.35">
      <c r="O107" t="s">
        <v>407</v>
      </c>
      <c r="R107" t="s">
        <v>457</v>
      </c>
      <c r="S107">
        <v>0.4</v>
      </c>
      <c r="T107" t="s">
        <v>429</v>
      </c>
      <c r="AB107" t="s">
        <v>543</v>
      </c>
      <c r="AC107" t="s">
        <v>542</v>
      </c>
      <c r="AD107">
        <v>22</v>
      </c>
    </row>
    <row r="108" spans="2:33" x14ac:dyDescent="0.35">
      <c r="B108" t="s">
        <v>22</v>
      </c>
      <c r="O108" t="s">
        <v>407</v>
      </c>
      <c r="R108" t="s">
        <v>458</v>
      </c>
      <c r="S108">
        <v>0.5</v>
      </c>
      <c r="T108" t="s">
        <v>429</v>
      </c>
      <c r="AB108" t="s">
        <v>543</v>
      </c>
      <c r="AC108" t="s">
        <v>422</v>
      </c>
      <c r="AD108">
        <v>78</v>
      </c>
    </row>
    <row r="109" spans="2:33" x14ac:dyDescent="0.35">
      <c r="B109" t="s">
        <v>562</v>
      </c>
      <c r="C109" t="s">
        <v>563</v>
      </c>
      <c r="D109" t="s">
        <v>540</v>
      </c>
      <c r="E109" t="s">
        <v>564</v>
      </c>
      <c r="F109" t="s">
        <v>435</v>
      </c>
      <c r="O109" t="s">
        <v>410</v>
      </c>
      <c r="S109" t="s">
        <v>459</v>
      </c>
      <c r="T109">
        <v>0.5</v>
      </c>
      <c r="U109" t="s">
        <v>429</v>
      </c>
      <c r="AB109" t="s">
        <v>543</v>
      </c>
      <c r="AC109" t="s">
        <v>522</v>
      </c>
      <c r="AD109" t="s">
        <v>523</v>
      </c>
    </row>
    <row r="110" spans="2:33" x14ac:dyDescent="0.35">
      <c r="B110" t="s">
        <v>565</v>
      </c>
      <c r="C110">
        <v>128</v>
      </c>
      <c r="D110">
        <v>13345.8</v>
      </c>
      <c r="E110">
        <v>117.19</v>
      </c>
      <c r="F110" s="1">
        <v>0.439</v>
      </c>
      <c r="O110" t="s">
        <v>410</v>
      </c>
      <c r="S110" t="s">
        <v>460</v>
      </c>
      <c r="T110">
        <v>0</v>
      </c>
      <c r="U110" t="s">
        <v>429</v>
      </c>
    </row>
    <row r="111" spans="2:33" x14ac:dyDescent="0.35">
      <c r="B111" t="s">
        <v>566</v>
      </c>
      <c r="C111">
        <v>6673</v>
      </c>
      <c r="D111">
        <v>13243.8</v>
      </c>
      <c r="E111">
        <v>74.759</v>
      </c>
      <c r="F111" s="1">
        <v>0</v>
      </c>
      <c r="O111" t="s">
        <v>410</v>
      </c>
      <c r="S111" t="s">
        <v>461</v>
      </c>
      <c r="T111">
        <v>0.1</v>
      </c>
      <c r="U111" t="s">
        <v>429</v>
      </c>
      <c r="AB111" t="s">
        <v>538</v>
      </c>
    </row>
    <row r="112" spans="2:33" x14ac:dyDescent="0.35">
      <c r="B112" t="s">
        <v>0</v>
      </c>
      <c r="C112">
        <v>77.8</v>
      </c>
      <c r="D112" t="s">
        <v>401</v>
      </c>
      <c r="O112" t="s">
        <v>407</v>
      </c>
      <c r="R112" t="s">
        <v>462</v>
      </c>
      <c r="S112">
        <v>4.5</v>
      </c>
      <c r="T112" t="s">
        <v>429</v>
      </c>
      <c r="AB112" t="s">
        <v>539</v>
      </c>
      <c r="AC112" t="s">
        <v>544</v>
      </c>
      <c r="AD112" t="s">
        <v>545</v>
      </c>
      <c r="AE112" t="s">
        <v>546</v>
      </c>
      <c r="AF112" t="s">
        <v>435</v>
      </c>
    </row>
    <row r="113" spans="2:32" x14ac:dyDescent="0.35">
      <c r="B113" t="s">
        <v>402</v>
      </c>
      <c r="C113" t="s">
        <v>403</v>
      </c>
      <c r="O113" t="s">
        <v>407</v>
      </c>
      <c r="R113" t="s">
        <v>463</v>
      </c>
      <c r="S113">
        <v>0</v>
      </c>
      <c r="T113" t="s">
        <v>429</v>
      </c>
      <c r="AB113" t="s">
        <v>547</v>
      </c>
      <c r="AC113">
        <v>128</v>
      </c>
      <c r="AD113">
        <v>228.5</v>
      </c>
      <c r="AE113">
        <v>126.801</v>
      </c>
      <c r="AF113" s="1">
        <v>0.626</v>
      </c>
    </row>
    <row r="114" spans="2:32" x14ac:dyDescent="0.35">
      <c r="B114" t="s">
        <v>404</v>
      </c>
      <c r="D114" t="s">
        <v>405</v>
      </c>
      <c r="E114">
        <v>19.5</v>
      </c>
      <c r="F114" t="s">
        <v>406</v>
      </c>
      <c r="O114" t="s">
        <v>407</v>
      </c>
      <c r="R114" t="s">
        <v>464</v>
      </c>
      <c r="S114">
        <v>1.1000000000000001</v>
      </c>
      <c r="T114" t="s">
        <v>429</v>
      </c>
      <c r="AB114" t="s">
        <v>548</v>
      </c>
      <c r="AC114">
        <v>114</v>
      </c>
      <c r="AD114">
        <v>114.5</v>
      </c>
      <c r="AE114">
        <v>65.34</v>
      </c>
      <c r="AF114" s="1">
        <v>0.505</v>
      </c>
    </row>
    <row r="115" spans="2:32" x14ac:dyDescent="0.35">
      <c r="B115" t="s">
        <v>407</v>
      </c>
      <c r="E115" t="s">
        <v>408</v>
      </c>
      <c r="F115">
        <v>80</v>
      </c>
      <c r="G115" t="s">
        <v>409</v>
      </c>
      <c r="O115" t="s">
        <v>404</v>
      </c>
      <c r="Q115" t="s">
        <v>465</v>
      </c>
      <c r="R115">
        <v>2.8</v>
      </c>
      <c r="S115" t="s">
        <v>427</v>
      </c>
      <c r="AB115" t="s">
        <v>541</v>
      </c>
    </row>
    <row r="116" spans="2:32" x14ac:dyDescent="0.35">
      <c r="B116" t="s">
        <v>410</v>
      </c>
      <c r="F116" t="s">
        <v>309</v>
      </c>
      <c r="G116">
        <v>0</v>
      </c>
      <c r="H116" t="s">
        <v>409</v>
      </c>
      <c r="O116" t="s">
        <v>407</v>
      </c>
      <c r="R116" t="s">
        <v>466</v>
      </c>
      <c r="S116">
        <v>7.8</v>
      </c>
      <c r="T116" t="s">
        <v>429</v>
      </c>
      <c r="AB116" t="s">
        <v>387</v>
      </c>
    </row>
    <row r="117" spans="2:32" x14ac:dyDescent="0.35">
      <c r="B117" t="s">
        <v>410</v>
      </c>
      <c r="F117" t="s">
        <v>310</v>
      </c>
      <c r="G117">
        <v>0.1</v>
      </c>
      <c r="H117" t="s">
        <v>409</v>
      </c>
      <c r="O117" t="s">
        <v>407</v>
      </c>
      <c r="R117" t="s">
        <v>467</v>
      </c>
      <c r="S117">
        <v>5.7</v>
      </c>
      <c r="T117" t="s">
        <v>429</v>
      </c>
      <c r="AB117" t="s">
        <v>549</v>
      </c>
    </row>
    <row r="118" spans="2:32" x14ac:dyDescent="0.35">
      <c r="B118" t="s">
        <v>410</v>
      </c>
      <c r="F118" t="s">
        <v>311</v>
      </c>
      <c r="G118">
        <v>79.900000000000006</v>
      </c>
      <c r="H118" t="s">
        <v>409</v>
      </c>
      <c r="O118" t="s">
        <v>407</v>
      </c>
      <c r="R118" t="s">
        <v>468</v>
      </c>
      <c r="S118">
        <v>0</v>
      </c>
      <c r="T118" t="s">
        <v>429</v>
      </c>
      <c r="AB118" t="s">
        <v>550</v>
      </c>
    </row>
    <row r="119" spans="2:32" x14ac:dyDescent="0.35">
      <c r="B119" t="s">
        <v>407</v>
      </c>
      <c r="E119" t="s">
        <v>312</v>
      </c>
      <c r="F119">
        <v>20</v>
      </c>
      <c r="G119" t="s">
        <v>409</v>
      </c>
      <c r="O119" t="s">
        <v>407</v>
      </c>
      <c r="R119" t="s">
        <v>469</v>
      </c>
      <c r="S119" s="1">
        <v>0.66200000000000003</v>
      </c>
      <c r="AB119" t="s">
        <v>551</v>
      </c>
    </row>
    <row r="120" spans="2:32" x14ac:dyDescent="0.35">
      <c r="B120" t="s">
        <v>404</v>
      </c>
      <c r="D120" t="s">
        <v>411</v>
      </c>
      <c r="E120">
        <v>0.5</v>
      </c>
      <c r="F120" t="s">
        <v>406</v>
      </c>
      <c r="O120" t="s">
        <v>407</v>
      </c>
      <c r="R120" t="s">
        <v>470</v>
      </c>
      <c r="S120" s="1">
        <v>1.4999999999999999E-2</v>
      </c>
      <c r="AB120" t="s">
        <v>552</v>
      </c>
    </row>
    <row r="121" spans="2:32" x14ac:dyDescent="0.35">
      <c r="B121" t="s">
        <v>407</v>
      </c>
      <c r="E121" t="s">
        <v>408</v>
      </c>
      <c r="F121">
        <v>0.7</v>
      </c>
      <c r="G121" t="s">
        <v>412</v>
      </c>
      <c r="O121" t="s">
        <v>402</v>
      </c>
      <c r="P121" t="s">
        <v>471</v>
      </c>
      <c r="Q121">
        <v>1.5</v>
      </c>
      <c r="R121" t="s">
        <v>427</v>
      </c>
      <c r="AB121" t="s">
        <v>553</v>
      </c>
    </row>
    <row r="122" spans="2:32" x14ac:dyDescent="0.35">
      <c r="B122" t="s">
        <v>410</v>
      </c>
      <c r="F122" t="s">
        <v>309</v>
      </c>
      <c r="G122">
        <v>0.7</v>
      </c>
      <c r="H122" t="s">
        <v>412</v>
      </c>
      <c r="O122" t="s">
        <v>404</v>
      </c>
      <c r="Q122" t="s">
        <v>472</v>
      </c>
      <c r="R122">
        <v>1.5</v>
      </c>
      <c r="S122" t="s">
        <v>427</v>
      </c>
      <c r="AB122" t="s">
        <v>715</v>
      </c>
    </row>
    <row r="123" spans="2:32" x14ac:dyDescent="0.35">
      <c r="B123" t="s">
        <v>410</v>
      </c>
      <c r="F123" t="s">
        <v>310</v>
      </c>
      <c r="G123">
        <v>0</v>
      </c>
      <c r="H123" t="s">
        <v>412</v>
      </c>
      <c r="O123" t="s">
        <v>404</v>
      </c>
      <c r="Q123" t="s">
        <v>473</v>
      </c>
      <c r="R123">
        <v>0</v>
      </c>
      <c r="S123" t="s">
        <v>427</v>
      </c>
      <c r="AB123" t="s">
        <v>716</v>
      </c>
    </row>
    <row r="124" spans="2:32" x14ac:dyDescent="0.35">
      <c r="B124" t="s">
        <v>410</v>
      </c>
      <c r="F124" t="s">
        <v>311</v>
      </c>
      <c r="G124">
        <v>0</v>
      </c>
      <c r="H124" t="s">
        <v>412</v>
      </c>
      <c r="O124" t="s">
        <v>402</v>
      </c>
      <c r="P124" t="s">
        <v>474</v>
      </c>
      <c r="Q124">
        <v>63.6</v>
      </c>
      <c r="R124" t="s">
        <v>427</v>
      </c>
      <c r="AB124" t="s">
        <v>556</v>
      </c>
    </row>
    <row r="125" spans="2:32" x14ac:dyDescent="0.35">
      <c r="B125" t="s">
        <v>407</v>
      </c>
      <c r="E125" t="s">
        <v>312</v>
      </c>
      <c r="F125">
        <v>99.3</v>
      </c>
      <c r="G125" t="s">
        <v>412</v>
      </c>
      <c r="O125" t="s">
        <v>404</v>
      </c>
      <c r="Q125" t="s">
        <v>14</v>
      </c>
      <c r="R125">
        <v>42</v>
      </c>
      <c r="S125" t="s">
        <v>427</v>
      </c>
      <c r="AB125" t="s">
        <v>557</v>
      </c>
    </row>
    <row r="126" spans="2:32" x14ac:dyDescent="0.35">
      <c r="B126" t="s">
        <v>404</v>
      </c>
      <c r="D126" t="s">
        <v>413</v>
      </c>
      <c r="E126">
        <v>0</v>
      </c>
      <c r="F126" t="s">
        <v>406</v>
      </c>
      <c r="O126" t="s">
        <v>407</v>
      </c>
      <c r="R126" t="s">
        <v>475</v>
      </c>
      <c r="S126">
        <v>8.3000000000000007</v>
      </c>
      <c r="T126" t="s">
        <v>429</v>
      </c>
      <c r="AB126" t="s">
        <v>558</v>
      </c>
    </row>
    <row r="127" spans="2:32" x14ac:dyDescent="0.35">
      <c r="B127" t="s">
        <v>404</v>
      </c>
      <c r="D127" t="s">
        <v>414</v>
      </c>
      <c r="E127">
        <v>80</v>
      </c>
      <c r="F127" t="s">
        <v>406</v>
      </c>
      <c r="O127" t="s">
        <v>410</v>
      </c>
      <c r="S127" t="s">
        <v>476</v>
      </c>
      <c r="T127">
        <v>7.7</v>
      </c>
      <c r="U127" t="s">
        <v>429</v>
      </c>
      <c r="AB127" t="s">
        <v>559</v>
      </c>
    </row>
    <row r="128" spans="2:32" x14ac:dyDescent="0.35">
      <c r="B128" t="s">
        <v>402</v>
      </c>
      <c r="C128" t="s">
        <v>415</v>
      </c>
      <c r="D128">
        <v>0.58699999999999997</v>
      </c>
      <c r="O128" t="s">
        <v>477</v>
      </c>
      <c r="T128" t="s">
        <v>478</v>
      </c>
      <c r="U128">
        <v>7.3</v>
      </c>
      <c r="V128" t="s">
        <v>429</v>
      </c>
      <c r="AB128" t="s">
        <v>560</v>
      </c>
    </row>
    <row r="129" spans="2:29" x14ac:dyDescent="0.35">
      <c r="B129" t="s">
        <v>402</v>
      </c>
      <c r="C129" t="s">
        <v>416</v>
      </c>
      <c r="D129">
        <v>1.853</v>
      </c>
      <c r="O129" t="s">
        <v>477</v>
      </c>
      <c r="T129" t="s">
        <v>479</v>
      </c>
      <c r="U129">
        <v>0.4</v>
      </c>
      <c r="V129" t="s">
        <v>429</v>
      </c>
      <c r="AB129" t="s">
        <v>717</v>
      </c>
      <c r="AC129" t="s">
        <v>718</v>
      </c>
    </row>
    <row r="130" spans="2:29" x14ac:dyDescent="0.35">
      <c r="B130" t="s">
        <v>387</v>
      </c>
      <c r="O130" t="s">
        <v>410</v>
      </c>
      <c r="S130" t="s">
        <v>480</v>
      </c>
      <c r="T130">
        <v>2</v>
      </c>
      <c r="U130" t="s">
        <v>429</v>
      </c>
    </row>
    <row r="131" spans="2:29" x14ac:dyDescent="0.35">
      <c r="B131" t="s">
        <v>388</v>
      </c>
      <c r="O131" t="s">
        <v>410</v>
      </c>
      <c r="S131" t="s">
        <v>481</v>
      </c>
      <c r="T131">
        <v>0</v>
      </c>
      <c r="U131" t="s">
        <v>429</v>
      </c>
    </row>
    <row r="132" spans="2:29" x14ac:dyDescent="0.35">
      <c r="B132" t="s">
        <v>389</v>
      </c>
      <c r="O132" t="s">
        <v>410</v>
      </c>
      <c r="S132" t="s">
        <v>482</v>
      </c>
      <c r="T132">
        <v>62.3</v>
      </c>
      <c r="U132" t="s">
        <v>429</v>
      </c>
    </row>
    <row r="133" spans="2:29" x14ac:dyDescent="0.35">
      <c r="B133" t="s">
        <v>390</v>
      </c>
      <c r="O133" t="s">
        <v>410</v>
      </c>
      <c r="S133" t="s">
        <v>483</v>
      </c>
      <c r="T133">
        <v>3.7</v>
      </c>
      <c r="U133" t="s">
        <v>429</v>
      </c>
    </row>
    <row r="134" spans="2:29" x14ac:dyDescent="0.35">
      <c r="B134" t="s">
        <v>391</v>
      </c>
      <c r="O134" t="s">
        <v>410</v>
      </c>
      <c r="S134" t="s">
        <v>484</v>
      </c>
      <c r="T134">
        <v>100</v>
      </c>
      <c r="U134" t="s">
        <v>429</v>
      </c>
    </row>
    <row r="135" spans="2:29" x14ac:dyDescent="0.35">
      <c r="B135" t="s">
        <v>572</v>
      </c>
      <c r="O135" t="s">
        <v>407</v>
      </c>
      <c r="R135" t="s">
        <v>485</v>
      </c>
      <c r="S135">
        <v>2.4</v>
      </c>
      <c r="T135" t="s">
        <v>429</v>
      </c>
    </row>
    <row r="136" spans="2:29" x14ac:dyDescent="0.35">
      <c r="B136" t="s">
        <v>700</v>
      </c>
      <c r="O136" t="s">
        <v>407</v>
      </c>
      <c r="R136" t="s">
        <v>486</v>
      </c>
      <c r="S136">
        <v>1.6</v>
      </c>
      <c r="T136" t="s">
        <v>429</v>
      </c>
    </row>
    <row r="137" spans="2:29" x14ac:dyDescent="0.35">
      <c r="B137" t="s">
        <v>701</v>
      </c>
      <c r="O137" t="s">
        <v>410</v>
      </c>
      <c r="S137" t="s">
        <v>487</v>
      </c>
      <c r="T137">
        <v>0.1</v>
      </c>
      <c r="U137" t="s">
        <v>429</v>
      </c>
    </row>
    <row r="138" spans="2:29" x14ac:dyDescent="0.35">
      <c r="B138" t="s">
        <v>395</v>
      </c>
      <c r="O138" t="s">
        <v>410</v>
      </c>
      <c r="S138" t="s">
        <v>488</v>
      </c>
      <c r="T138">
        <v>0</v>
      </c>
      <c r="U138" t="s">
        <v>429</v>
      </c>
    </row>
    <row r="139" spans="2:29" x14ac:dyDescent="0.35">
      <c r="B139" t="s">
        <v>396</v>
      </c>
      <c r="O139" t="s">
        <v>410</v>
      </c>
      <c r="S139" t="s">
        <v>489</v>
      </c>
      <c r="T139">
        <v>4.3</v>
      </c>
      <c r="U139" t="s">
        <v>429</v>
      </c>
    </row>
    <row r="140" spans="2:29" x14ac:dyDescent="0.35">
      <c r="B140" t="s">
        <v>397</v>
      </c>
      <c r="O140" t="s">
        <v>410</v>
      </c>
      <c r="S140" t="s">
        <v>490</v>
      </c>
      <c r="T140">
        <v>5.6</v>
      </c>
      <c r="U140" t="s">
        <v>429</v>
      </c>
    </row>
    <row r="141" spans="2:29" x14ac:dyDescent="0.35">
      <c r="B141" t="s">
        <v>398</v>
      </c>
      <c r="O141" t="s">
        <v>407</v>
      </c>
      <c r="R141" t="s">
        <v>430</v>
      </c>
      <c r="S141">
        <v>19.600000000000001</v>
      </c>
      <c r="T141" t="s">
        <v>429</v>
      </c>
    </row>
    <row r="142" spans="2:29" x14ac:dyDescent="0.35">
      <c r="B142" t="s">
        <v>399</v>
      </c>
      <c r="O142" t="s">
        <v>410</v>
      </c>
      <c r="S142" t="s">
        <v>491</v>
      </c>
      <c r="T142">
        <v>31.1</v>
      </c>
      <c r="U142" t="s">
        <v>429</v>
      </c>
    </row>
    <row r="143" spans="2:29" x14ac:dyDescent="0.35">
      <c r="B143" t="s">
        <v>707</v>
      </c>
      <c r="O143" t="s">
        <v>410</v>
      </c>
      <c r="S143" t="s">
        <v>492</v>
      </c>
      <c r="T143">
        <v>10.6</v>
      </c>
      <c r="U143" t="s">
        <v>429</v>
      </c>
    </row>
    <row r="144" spans="2:29" x14ac:dyDescent="0.35">
      <c r="O144" t="s">
        <v>477</v>
      </c>
      <c r="T144" t="s">
        <v>493</v>
      </c>
      <c r="U144">
        <v>97.7</v>
      </c>
      <c r="V144" t="s">
        <v>429</v>
      </c>
    </row>
    <row r="145" spans="2:32" x14ac:dyDescent="0.35">
      <c r="B145" t="s">
        <v>702</v>
      </c>
      <c r="O145" t="s">
        <v>477</v>
      </c>
      <c r="T145" t="s">
        <v>713</v>
      </c>
      <c r="U145">
        <v>0.5</v>
      </c>
      <c r="V145" t="s">
        <v>429</v>
      </c>
    </row>
    <row r="146" spans="2:32" x14ac:dyDescent="0.35">
      <c r="B146" t="s">
        <v>703</v>
      </c>
      <c r="O146" t="s">
        <v>477</v>
      </c>
      <c r="T146" t="s">
        <v>494</v>
      </c>
      <c r="U146">
        <v>1.7</v>
      </c>
      <c r="V146" t="s">
        <v>429</v>
      </c>
      <c r="AF146" s="1"/>
    </row>
    <row r="147" spans="2:32" x14ac:dyDescent="0.35">
      <c r="B147" t="s">
        <v>704</v>
      </c>
      <c r="C147" t="s">
        <v>705</v>
      </c>
      <c r="O147" t="s">
        <v>407</v>
      </c>
      <c r="R147" t="s">
        <v>677</v>
      </c>
      <c r="S147">
        <v>5.4</v>
      </c>
      <c r="T147" t="s">
        <v>429</v>
      </c>
    </row>
    <row r="148" spans="2:32" x14ac:dyDescent="0.35">
      <c r="B148" t="s">
        <v>706</v>
      </c>
      <c r="O148" t="s">
        <v>410</v>
      </c>
      <c r="S148" t="s">
        <v>714</v>
      </c>
      <c r="T148">
        <v>32.5</v>
      </c>
      <c r="U148" t="s">
        <v>429</v>
      </c>
    </row>
    <row r="149" spans="2:32" x14ac:dyDescent="0.35">
      <c r="O149" t="s">
        <v>410</v>
      </c>
      <c r="S149" t="s">
        <v>495</v>
      </c>
      <c r="T149">
        <v>0.1</v>
      </c>
      <c r="U149" t="s">
        <v>429</v>
      </c>
    </row>
    <row r="150" spans="2:32" x14ac:dyDescent="0.35">
      <c r="O150" t="s">
        <v>410</v>
      </c>
      <c r="S150" t="s">
        <v>496</v>
      </c>
      <c r="T150">
        <v>1.5</v>
      </c>
      <c r="U150" t="s">
        <v>429</v>
      </c>
    </row>
    <row r="151" spans="2:32" x14ac:dyDescent="0.35">
      <c r="O151" t="s">
        <v>410</v>
      </c>
      <c r="S151" t="s">
        <v>497</v>
      </c>
      <c r="T151">
        <v>0.8</v>
      </c>
      <c r="U151" t="s">
        <v>429</v>
      </c>
    </row>
    <row r="152" spans="2:32" x14ac:dyDescent="0.35">
      <c r="O152" t="s">
        <v>477</v>
      </c>
      <c r="T152" t="s">
        <v>498</v>
      </c>
      <c r="U152">
        <v>0.4</v>
      </c>
      <c r="V152" t="s">
        <v>429</v>
      </c>
    </row>
    <row r="153" spans="2:32" x14ac:dyDescent="0.35">
      <c r="O153" t="s">
        <v>477</v>
      </c>
      <c r="T153" t="s">
        <v>498</v>
      </c>
      <c r="U153">
        <v>0.4</v>
      </c>
      <c r="V153" t="s">
        <v>429</v>
      </c>
    </row>
    <row r="154" spans="2:32" x14ac:dyDescent="0.35">
      <c r="O154" t="s">
        <v>404</v>
      </c>
      <c r="Q154" t="s">
        <v>499</v>
      </c>
      <c r="R154">
        <v>21.6</v>
      </c>
      <c r="S154" t="s">
        <v>427</v>
      </c>
    </row>
    <row r="155" spans="2:32" x14ac:dyDescent="0.35">
      <c r="O155" t="s">
        <v>407</v>
      </c>
      <c r="R155" t="s">
        <v>500</v>
      </c>
      <c r="S155">
        <v>1.6</v>
      </c>
      <c r="T155" t="s">
        <v>429</v>
      </c>
    </row>
    <row r="156" spans="2:32" x14ac:dyDescent="0.35">
      <c r="O156" t="s">
        <v>407</v>
      </c>
      <c r="R156" t="s">
        <v>501</v>
      </c>
      <c r="S156">
        <v>19.2</v>
      </c>
      <c r="T156" t="s">
        <v>429</v>
      </c>
    </row>
    <row r="157" spans="2:32" x14ac:dyDescent="0.35">
      <c r="O157" t="s">
        <v>410</v>
      </c>
      <c r="S157" t="s">
        <v>502</v>
      </c>
      <c r="T157">
        <v>22.9</v>
      </c>
      <c r="U157" t="s">
        <v>429</v>
      </c>
    </row>
    <row r="158" spans="2:32" x14ac:dyDescent="0.35">
      <c r="O158" t="s">
        <v>477</v>
      </c>
      <c r="T158" t="s">
        <v>503</v>
      </c>
      <c r="U158">
        <v>9.5</v>
      </c>
      <c r="V158" t="s">
        <v>429</v>
      </c>
    </row>
    <row r="159" spans="2:32" x14ac:dyDescent="0.35">
      <c r="O159" t="s">
        <v>504</v>
      </c>
      <c r="U159" t="s">
        <v>505</v>
      </c>
      <c r="V159">
        <v>27</v>
      </c>
      <c r="W159" t="s">
        <v>429</v>
      </c>
    </row>
    <row r="160" spans="2:32" x14ac:dyDescent="0.35">
      <c r="O160" t="s">
        <v>410</v>
      </c>
      <c r="S160" t="s">
        <v>506</v>
      </c>
      <c r="T160">
        <v>7.9</v>
      </c>
      <c r="U160" t="s">
        <v>429</v>
      </c>
    </row>
    <row r="161" spans="15:23" x14ac:dyDescent="0.35">
      <c r="O161" t="s">
        <v>410</v>
      </c>
      <c r="S161" t="s">
        <v>507</v>
      </c>
      <c r="T161">
        <v>6.7</v>
      </c>
      <c r="U161" t="s">
        <v>429</v>
      </c>
    </row>
    <row r="162" spans="15:23" x14ac:dyDescent="0.35">
      <c r="O162" t="s">
        <v>410</v>
      </c>
      <c r="S162" t="s">
        <v>508</v>
      </c>
      <c r="T162">
        <v>12.7</v>
      </c>
      <c r="U162" t="s">
        <v>429</v>
      </c>
    </row>
    <row r="163" spans="15:23" x14ac:dyDescent="0.35">
      <c r="O163" t="s">
        <v>477</v>
      </c>
      <c r="T163" t="s">
        <v>509</v>
      </c>
      <c r="U163">
        <v>19.5</v>
      </c>
      <c r="V163" t="s">
        <v>429</v>
      </c>
    </row>
    <row r="164" spans="15:23" x14ac:dyDescent="0.35">
      <c r="O164" t="s">
        <v>504</v>
      </c>
      <c r="U164" t="s">
        <v>510</v>
      </c>
      <c r="V164">
        <v>23.6</v>
      </c>
      <c r="W164" t="s">
        <v>429</v>
      </c>
    </row>
    <row r="165" spans="15:23" x14ac:dyDescent="0.35">
      <c r="O165" t="s">
        <v>504</v>
      </c>
      <c r="U165" t="s">
        <v>511</v>
      </c>
      <c r="V165">
        <v>12.9</v>
      </c>
      <c r="W165" t="s">
        <v>429</v>
      </c>
    </row>
    <row r="166" spans="15:23" x14ac:dyDescent="0.35">
      <c r="O166" t="s">
        <v>504</v>
      </c>
      <c r="U166" t="s">
        <v>512</v>
      </c>
      <c r="V166">
        <v>22.3</v>
      </c>
      <c r="W166" t="s">
        <v>429</v>
      </c>
    </row>
    <row r="167" spans="15:23" x14ac:dyDescent="0.35">
      <c r="O167" t="s">
        <v>504</v>
      </c>
      <c r="U167" t="s">
        <v>513</v>
      </c>
      <c r="V167">
        <v>19.100000000000001</v>
      </c>
      <c r="W167" t="s">
        <v>429</v>
      </c>
    </row>
    <row r="168" spans="15:23" x14ac:dyDescent="0.35">
      <c r="O168" t="s">
        <v>477</v>
      </c>
      <c r="T168" t="s">
        <v>514</v>
      </c>
      <c r="U168">
        <v>23.1</v>
      </c>
      <c r="V168" t="s">
        <v>429</v>
      </c>
    </row>
    <row r="169" spans="15:23" x14ac:dyDescent="0.35">
      <c r="O169" t="s">
        <v>504</v>
      </c>
      <c r="U169" t="s">
        <v>515</v>
      </c>
      <c r="V169">
        <v>26.9</v>
      </c>
      <c r="W169" t="s">
        <v>429</v>
      </c>
    </row>
    <row r="170" spans="15:23" x14ac:dyDescent="0.35">
      <c r="O170" t="s">
        <v>504</v>
      </c>
      <c r="U170" t="s">
        <v>516</v>
      </c>
      <c r="V170">
        <v>27.1</v>
      </c>
      <c r="W170" t="s">
        <v>429</v>
      </c>
    </row>
    <row r="171" spans="15:23" x14ac:dyDescent="0.35">
      <c r="O171" t="s">
        <v>477</v>
      </c>
      <c r="T171" t="s">
        <v>517</v>
      </c>
      <c r="U171">
        <v>15</v>
      </c>
      <c r="V171" t="s">
        <v>429</v>
      </c>
    </row>
    <row r="172" spans="15:23" x14ac:dyDescent="0.35">
      <c r="O172" t="s">
        <v>504</v>
      </c>
      <c r="U172" t="s">
        <v>518</v>
      </c>
      <c r="V172">
        <v>15</v>
      </c>
      <c r="W172" t="s">
        <v>429</v>
      </c>
    </row>
    <row r="173" spans="15:23" x14ac:dyDescent="0.35">
      <c r="O173" t="s">
        <v>504</v>
      </c>
      <c r="U173" t="s">
        <v>519</v>
      </c>
      <c r="V173">
        <v>7.1</v>
      </c>
      <c r="W173" t="s">
        <v>429</v>
      </c>
    </row>
    <row r="174" spans="15:23" x14ac:dyDescent="0.35">
      <c r="O174" t="s">
        <v>410</v>
      </c>
      <c r="S174" t="s">
        <v>520</v>
      </c>
      <c r="T174" s="1">
        <v>0.79300000000000004</v>
      </c>
    </row>
    <row r="175" spans="15:23" x14ac:dyDescent="0.35">
      <c r="O175" t="s">
        <v>402</v>
      </c>
      <c r="P175" t="s">
        <v>521</v>
      </c>
      <c r="Q175">
        <v>997.66700000000003</v>
      </c>
    </row>
    <row r="176" spans="15:23" x14ac:dyDescent="0.35">
      <c r="O176" t="s">
        <v>402</v>
      </c>
      <c r="P176" t="s">
        <v>422</v>
      </c>
      <c r="Q176">
        <v>78</v>
      </c>
    </row>
    <row r="177" spans="15:17" x14ac:dyDescent="0.35">
      <c r="O177" t="s">
        <v>402</v>
      </c>
      <c r="P177" t="s">
        <v>522</v>
      </c>
      <c r="Q177" t="s">
        <v>523</v>
      </c>
    </row>
    <row r="178" spans="15:17" x14ac:dyDescent="0.35">
      <c r="O178" t="s">
        <v>524</v>
      </c>
      <c r="P178" s="1">
        <v>0.95699999999999996</v>
      </c>
    </row>
    <row r="179" spans="15:17" x14ac:dyDescent="0.35">
      <c r="O179" t="s">
        <v>402</v>
      </c>
      <c r="P179" t="s">
        <v>423</v>
      </c>
      <c r="Q179" t="s">
        <v>709</v>
      </c>
    </row>
    <row r="180" spans="15:17" x14ac:dyDescent="0.35">
      <c r="O180" t="s">
        <v>387</v>
      </c>
    </row>
    <row r="181" spans="15:17" x14ac:dyDescent="0.35">
      <c r="O181" t="s">
        <v>388</v>
      </c>
    </row>
    <row r="182" spans="15:17" x14ac:dyDescent="0.35">
      <c r="O182" t="s">
        <v>389</v>
      </c>
    </row>
    <row r="183" spans="15:17" x14ac:dyDescent="0.35">
      <c r="O183" t="s">
        <v>390</v>
      </c>
    </row>
    <row r="184" spans="15:17" x14ac:dyDescent="0.35">
      <c r="O184" t="s">
        <v>391</v>
      </c>
    </row>
    <row r="185" spans="15:17" x14ac:dyDescent="0.35">
      <c r="O185" t="s">
        <v>567</v>
      </c>
    </row>
    <row r="186" spans="15:17" x14ac:dyDescent="0.35">
      <c r="O186" t="s">
        <v>710</v>
      </c>
    </row>
    <row r="187" spans="15:17" x14ac:dyDescent="0.35">
      <c r="O187" t="s">
        <v>711</v>
      </c>
    </row>
    <row r="188" spans="15:17" x14ac:dyDescent="0.35">
      <c r="O188" t="s">
        <v>395</v>
      </c>
    </row>
    <row r="189" spans="15:17" x14ac:dyDescent="0.35">
      <c r="O189" t="s">
        <v>396</v>
      </c>
    </row>
    <row r="190" spans="15:17" x14ac:dyDescent="0.35">
      <c r="O190" t="s">
        <v>397</v>
      </c>
    </row>
    <row r="191" spans="15:17" x14ac:dyDescent="0.35">
      <c r="O191" t="s">
        <v>398</v>
      </c>
    </row>
    <row r="192" spans="15:17" x14ac:dyDescent="0.35">
      <c r="O192" t="s">
        <v>399</v>
      </c>
    </row>
    <row r="209" spans="1:33" s="5" customFormat="1" x14ac:dyDescent="0.35">
      <c r="A209" s="5" t="s">
        <v>586</v>
      </c>
    </row>
    <row r="210" spans="1:33" x14ac:dyDescent="0.35">
      <c r="B210" t="s">
        <v>23</v>
      </c>
      <c r="C210" t="s">
        <v>721</v>
      </c>
      <c r="O210" t="s">
        <v>23</v>
      </c>
      <c r="P210" t="s">
        <v>725</v>
      </c>
      <c r="AB210" t="s">
        <v>23</v>
      </c>
      <c r="AC210">
        <v>2651.6480000000001</v>
      </c>
    </row>
    <row r="211" spans="1:33" x14ac:dyDescent="0.35">
      <c r="B211" t="s">
        <v>402</v>
      </c>
      <c r="C211" t="s">
        <v>417</v>
      </c>
      <c r="D211">
        <v>202.178</v>
      </c>
      <c r="O211" t="s">
        <v>402</v>
      </c>
      <c r="P211" t="s">
        <v>444</v>
      </c>
      <c r="Q211">
        <v>206575866000000</v>
      </c>
      <c r="AB211" t="s">
        <v>543</v>
      </c>
      <c r="AC211" t="s">
        <v>527</v>
      </c>
      <c r="AD211" t="s">
        <v>729</v>
      </c>
    </row>
    <row r="212" spans="1:33" x14ac:dyDescent="0.35">
      <c r="B212" t="s">
        <v>402</v>
      </c>
      <c r="C212" t="s">
        <v>418</v>
      </c>
      <c r="D212">
        <v>0.44</v>
      </c>
      <c r="O212" t="s">
        <v>402</v>
      </c>
      <c r="P212" t="s">
        <v>712</v>
      </c>
      <c r="Q212">
        <v>204345855000000</v>
      </c>
      <c r="AB212" t="s">
        <v>543</v>
      </c>
      <c r="AC212" t="s">
        <v>14</v>
      </c>
      <c r="AD212">
        <v>50</v>
      </c>
      <c r="AE212" t="s">
        <v>427</v>
      </c>
    </row>
    <row r="213" spans="1:33" x14ac:dyDescent="0.35">
      <c r="B213" t="s">
        <v>402</v>
      </c>
      <c r="C213" t="s">
        <v>419</v>
      </c>
      <c r="D213">
        <v>0</v>
      </c>
      <c r="O213" t="s">
        <v>402</v>
      </c>
      <c r="P213" t="s">
        <v>420</v>
      </c>
      <c r="Q213">
        <v>1.0109999999999999</v>
      </c>
      <c r="AB213" t="s">
        <v>543</v>
      </c>
      <c r="AD213" t="s">
        <v>475</v>
      </c>
      <c r="AE213">
        <v>7.9</v>
      </c>
      <c r="AF213" t="s">
        <v>429</v>
      </c>
    </row>
    <row r="214" spans="1:33" x14ac:dyDescent="0.35">
      <c r="B214" t="s">
        <v>402</v>
      </c>
      <c r="C214" t="s">
        <v>420</v>
      </c>
      <c r="D214">
        <v>0.997</v>
      </c>
      <c r="O214" t="s">
        <v>402</v>
      </c>
      <c r="P214" t="s">
        <v>445</v>
      </c>
      <c r="Q214">
        <v>0.99399999999999999</v>
      </c>
      <c r="AB214" t="s">
        <v>543</v>
      </c>
      <c r="AD214" t="s">
        <v>485</v>
      </c>
      <c r="AE214">
        <v>1.9</v>
      </c>
      <c r="AF214" t="s">
        <v>429</v>
      </c>
    </row>
    <row r="215" spans="1:33" x14ac:dyDescent="0.35">
      <c r="B215" t="s">
        <v>402</v>
      </c>
      <c r="C215" t="s">
        <v>584</v>
      </c>
      <c r="D215">
        <v>1.397</v>
      </c>
      <c r="O215" t="s">
        <v>402</v>
      </c>
      <c r="P215" t="s">
        <v>446</v>
      </c>
      <c r="Q215">
        <v>26.1</v>
      </c>
      <c r="R215" t="s">
        <v>427</v>
      </c>
      <c r="AB215" t="s">
        <v>543</v>
      </c>
      <c r="AD215" t="s">
        <v>486</v>
      </c>
      <c r="AE215">
        <v>2</v>
      </c>
      <c r="AF215" t="s">
        <v>429</v>
      </c>
    </row>
    <row r="216" spans="1:33" x14ac:dyDescent="0.35">
      <c r="B216" t="s">
        <v>402</v>
      </c>
      <c r="C216" t="s">
        <v>422</v>
      </c>
      <c r="D216">
        <v>68</v>
      </c>
      <c r="O216" t="s">
        <v>404</v>
      </c>
      <c r="Q216" t="s">
        <v>526</v>
      </c>
      <c r="R216">
        <v>25.6</v>
      </c>
      <c r="S216" t="s">
        <v>427</v>
      </c>
      <c r="AB216" t="s">
        <v>543</v>
      </c>
      <c r="AD216" t="s">
        <v>430</v>
      </c>
      <c r="AE216">
        <v>27</v>
      </c>
      <c r="AF216" t="s">
        <v>429</v>
      </c>
    </row>
    <row r="217" spans="1:33" x14ac:dyDescent="0.35">
      <c r="B217" t="s">
        <v>524</v>
      </c>
      <c r="C217" s="1">
        <v>0.95299999999999996</v>
      </c>
      <c r="O217" t="s">
        <v>407</v>
      </c>
      <c r="R217" t="s">
        <v>447</v>
      </c>
      <c r="S217">
        <v>19.600000000000001</v>
      </c>
      <c r="T217" t="s">
        <v>406</v>
      </c>
      <c r="AB217" t="s">
        <v>543</v>
      </c>
      <c r="AE217" t="s">
        <v>431</v>
      </c>
      <c r="AF217">
        <v>61.3</v>
      </c>
      <c r="AG217" t="s">
        <v>432</v>
      </c>
    </row>
    <row r="218" spans="1:33" x14ac:dyDescent="0.35">
      <c r="B218" t="s">
        <v>402</v>
      </c>
      <c r="C218" t="s">
        <v>423</v>
      </c>
      <c r="D218">
        <v>53.366</v>
      </c>
      <c r="E218">
        <v>56</v>
      </c>
      <c r="O218" t="s">
        <v>410</v>
      </c>
      <c r="S218" t="s">
        <v>448</v>
      </c>
      <c r="T218">
        <v>0</v>
      </c>
      <c r="U218" t="s">
        <v>406</v>
      </c>
      <c r="AB218" t="s">
        <v>543</v>
      </c>
      <c r="AD218" t="s">
        <v>528</v>
      </c>
      <c r="AE218">
        <v>6.6</v>
      </c>
      <c r="AF218" t="s">
        <v>429</v>
      </c>
    </row>
    <row r="219" spans="1:33" x14ac:dyDescent="0.35">
      <c r="B219" t="s">
        <v>402</v>
      </c>
      <c r="C219" t="s">
        <v>424</v>
      </c>
      <c r="D219">
        <v>77.694000000000003</v>
      </c>
      <c r="E219" s="1">
        <v>-2.9000000000000001E-2</v>
      </c>
      <c r="O219" t="s">
        <v>410</v>
      </c>
      <c r="S219" t="s">
        <v>449</v>
      </c>
      <c r="T219">
        <v>4.3</v>
      </c>
      <c r="U219" t="s">
        <v>406</v>
      </c>
      <c r="AB219" t="s">
        <v>543</v>
      </c>
      <c r="AD219" t="s">
        <v>529</v>
      </c>
      <c r="AE219" t="s">
        <v>530</v>
      </c>
      <c r="AF219" s="1">
        <v>3.0000000000000001E-3</v>
      </c>
    </row>
    <row r="220" spans="1:33" x14ac:dyDescent="0.35">
      <c r="B220" t="s">
        <v>402</v>
      </c>
      <c r="C220" t="s">
        <v>425</v>
      </c>
      <c r="O220" t="s">
        <v>410</v>
      </c>
      <c r="S220" t="s">
        <v>450</v>
      </c>
      <c r="T220">
        <v>15.3</v>
      </c>
      <c r="U220" t="s">
        <v>406</v>
      </c>
      <c r="AB220" t="s">
        <v>543</v>
      </c>
      <c r="AC220" t="s">
        <v>531</v>
      </c>
      <c r="AD220">
        <v>0</v>
      </c>
      <c r="AE220" t="s">
        <v>432</v>
      </c>
    </row>
    <row r="221" spans="1:33" x14ac:dyDescent="0.35">
      <c r="B221" t="s">
        <v>404</v>
      </c>
      <c r="C221" t="s">
        <v>426</v>
      </c>
      <c r="D221">
        <v>14.734999999999999</v>
      </c>
      <c r="E221" s="1">
        <v>-6.0000000000000001E-3</v>
      </c>
      <c r="O221" t="s">
        <v>407</v>
      </c>
      <c r="R221" t="s">
        <v>451</v>
      </c>
      <c r="S221">
        <v>80.400000000000006</v>
      </c>
      <c r="T221" t="s">
        <v>406</v>
      </c>
      <c r="AB221" t="s">
        <v>543</v>
      </c>
      <c r="AC221" t="s">
        <v>532</v>
      </c>
      <c r="AD221" s="8">
        <v>73358770697100</v>
      </c>
    </row>
    <row r="222" spans="1:33" x14ac:dyDescent="0.35">
      <c r="B222" t="s">
        <v>14</v>
      </c>
      <c r="C222">
        <v>49.8</v>
      </c>
      <c r="D222" t="s">
        <v>427</v>
      </c>
      <c r="O222" t="s">
        <v>404</v>
      </c>
      <c r="Q222" t="s">
        <v>452</v>
      </c>
      <c r="R222">
        <v>0.6</v>
      </c>
      <c r="S222" t="s">
        <v>427</v>
      </c>
      <c r="AB222" t="s">
        <v>543</v>
      </c>
      <c r="AC222" t="s">
        <v>533</v>
      </c>
      <c r="AD222" s="8">
        <v>23329704870150</v>
      </c>
    </row>
    <row r="223" spans="1:33" x14ac:dyDescent="0.35">
      <c r="B223" t="s">
        <v>402</v>
      </c>
      <c r="C223" t="s">
        <v>428</v>
      </c>
      <c r="D223">
        <v>11.7</v>
      </c>
      <c r="E223" t="s">
        <v>429</v>
      </c>
      <c r="O223" t="s">
        <v>407</v>
      </c>
      <c r="R223" t="s">
        <v>453</v>
      </c>
      <c r="S223">
        <v>0</v>
      </c>
      <c r="T223" t="s">
        <v>427</v>
      </c>
      <c r="AB223" t="s">
        <v>543</v>
      </c>
      <c r="AC223" t="s">
        <v>534</v>
      </c>
      <c r="AD223" s="8">
        <v>354399806250</v>
      </c>
    </row>
    <row r="224" spans="1:33" x14ac:dyDescent="0.35">
      <c r="B224" t="s">
        <v>402</v>
      </c>
      <c r="C224" t="s">
        <v>430</v>
      </c>
      <c r="D224">
        <v>26.9</v>
      </c>
      <c r="E224" t="s">
        <v>429</v>
      </c>
      <c r="O224" t="s">
        <v>402</v>
      </c>
      <c r="P224" t="s">
        <v>454</v>
      </c>
      <c r="Q224">
        <v>3.8</v>
      </c>
      <c r="R224" t="s">
        <v>427</v>
      </c>
      <c r="AB224" t="s">
        <v>543</v>
      </c>
      <c r="AD224" t="s">
        <v>535</v>
      </c>
      <c r="AE224" s="8">
        <v>345834206700</v>
      </c>
    </row>
    <row r="225" spans="2:32" x14ac:dyDescent="0.35">
      <c r="B225" t="s">
        <v>404</v>
      </c>
      <c r="D225" t="s">
        <v>431</v>
      </c>
      <c r="E225">
        <v>61.3</v>
      </c>
      <c r="F225" t="s">
        <v>432</v>
      </c>
      <c r="O225" t="s">
        <v>404</v>
      </c>
      <c r="Q225" t="s">
        <v>455</v>
      </c>
      <c r="R225">
        <v>1.3</v>
      </c>
      <c r="S225" t="s">
        <v>427</v>
      </c>
      <c r="AB225" t="s">
        <v>543</v>
      </c>
      <c r="AD225" t="s">
        <v>536</v>
      </c>
      <c r="AE225">
        <v>1130079100</v>
      </c>
    </row>
    <row r="226" spans="2:32" x14ac:dyDescent="0.35">
      <c r="B226" t="s">
        <v>433</v>
      </c>
      <c r="C226" t="s">
        <v>434</v>
      </c>
      <c r="O226" t="s">
        <v>407</v>
      </c>
      <c r="R226" t="s">
        <v>456</v>
      </c>
      <c r="S226">
        <v>0.6</v>
      </c>
      <c r="T226" t="s">
        <v>429</v>
      </c>
      <c r="AB226" t="s">
        <v>543</v>
      </c>
      <c r="AD226" t="s">
        <v>537</v>
      </c>
      <c r="AE226">
        <v>5610392700</v>
      </c>
    </row>
    <row r="227" spans="2:32" x14ac:dyDescent="0.35">
      <c r="O227" t="s">
        <v>407</v>
      </c>
      <c r="R227" t="s">
        <v>457</v>
      </c>
      <c r="S227">
        <v>0.4</v>
      </c>
      <c r="T227" t="s">
        <v>429</v>
      </c>
      <c r="AB227" t="s">
        <v>543</v>
      </c>
      <c r="AC227" t="s">
        <v>542</v>
      </c>
      <c r="AD227">
        <v>25</v>
      </c>
    </row>
    <row r="228" spans="2:32" x14ac:dyDescent="0.35">
      <c r="B228" t="s">
        <v>22</v>
      </c>
      <c r="O228" t="s">
        <v>407</v>
      </c>
      <c r="R228" t="s">
        <v>458</v>
      </c>
      <c r="S228">
        <v>0.5</v>
      </c>
      <c r="T228" t="s">
        <v>429</v>
      </c>
      <c r="AB228" t="s">
        <v>543</v>
      </c>
      <c r="AC228" t="s">
        <v>422</v>
      </c>
      <c r="AD228">
        <v>83</v>
      </c>
    </row>
    <row r="229" spans="2:32" x14ac:dyDescent="0.35">
      <c r="B229" t="s">
        <v>562</v>
      </c>
      <c r="C229" t="s">
        <v>563</v>
      </c>
      <c r="D229" t="s">
        <v>540</v>
      </c>
      <c r="E229" t="s">
        <v>564</v>
      </c>
      <c r="F229" t="s">
        <v>435</v>
      </c>
      <c r="O229" t="s">
        <v>410</v>
      </c>
      <c r="S229" t="s">
        <v>459</v>
      </c>
      <c r="T229">
        <v>0.4</v>
      </c>
      <c r="U229" t="s">
        <v>429</v>
      </c>
      <c r="AB229" t="s">
        <v>543</v>
      </c>
      <c r="AC229" t="s">
        <v>522</v>
      </c>
      <c r="AD229" t="s">
        <v>523</v>
      </c>
    </row>
    <row r="230" spans="2:32" x14ac:dyDescent="0.35">
      <c r="B230" t="s">
        <v>565</v>
      </c>
      <c r="C230">
        <v>128</v>
      </c>
      <c r="D230">
        <v>228.3</v>
      </c>
      <c r="E230">
        <v>145.24299999999999</v>
      </c>
      <c r="F230" s="1">
        <v>0.69199999999999995</v>
      </c>
      <c r="O230" t="s">
        <v>410</v>
      </c>
      <c r="S230" t="s">
        <v>460</v>
      </c>
      <c r="T230">
        <v>0</v>
      </c>
      <c r="U230" t="s">
        <v>429</v>
      </c>
    </row>
    <row r="231" spans="2:32" x14ac:dyDescent="0.35">
      <c r="B231" t="s">
        <v>566</v>
      </c>
      <c r="C231">
        <v>114</v>
      </c>
      <c r="D231">
        <v>114.2</v>
      </c>
      <c r="E231">
        <v>74.391000000000005</v>
      </c>
      <c r="F231" s="1">
        <v>0.61299999999999999</v>
      </c>
      <c r="O231" t="s">
        <v>410</v>
      </c>
      <c r="S231" t="s">
        <v>461</v>
      </c>
      <c r="T231">
        <v>0.1</v>
      </c>
      <c r="U231" t="s">
        <v>429</v>
      </c>
      <c r="AB231" t="s">
        <v>538</v>
      </c>
    </row>
    <row r="232" spans="2:32" x14ac:dyDescent="0.35">
      <c r="B232" t="s">
        <v>0</v>
      </c>
      <c r="C232">
        <v>77.8</v>
      </c>
      <c r="D232" t="s">
        <v>401</v>
      </c>
      <c r="O232" t="s">
        <v>407</v>
      </c>
      <c r="R232" t="s">
        <v>462</v>
      </c>
      <c r="S232">
        <v>4.5</v>
      </c>
      <c r="T232" t="s">
        <v>429</v>
      </c>
      <c r="AB232" t="s">
        <v>539</v>
      </c>
      <c r="AC232" t="s">
        <v>544</v>
      </c>
      <c r="AD232" t="s">
        <v>545</v>
      </c>
      <c r="AE232" t="s">
        <v>546</v>
      </c>
      <c r="AF232" t="s">
        <v>435</v>
      </c>
    </row>
    <row r="233" spans="2:32" x14ac:dyDescent="0.35">
      <c r="B233" t="s">
        <v>402</v>
      </c>
      <c r="C233" t="s">
        <v>403</v>
      </c>
      <c r="O233" t="s">
        <v>407</v>
      </c>
      <c r="R233" t="s">
        <v>463</v>
      </c>
      <c r="S233">
        <v>0</v>
      </c>
      <c r="T233" t="s">
        <v>429</v>
      </c>
      <c r="AB233" t="s">
        <v>547</v>
      </c>
      <c r="AC233">
        <v>130</v>
      </c>
      <c r="AD233">
        <v>228.2</v>
      </c>
      <c r="AE233">
        <v>105.551</v>
      </c>
      <c r="AF233" s="1">
        <v>0.60199999999999998</v>
      </c>
    </row>
    <row r="234" spans="2:32" x14ac:dyDescent="0.35">
      <c r="B234" t="s">
        <v>404</v>
      </c>
      <c r="D234" t="s">
        <v>405</v>
      </c>
      <c r="E234">
        <v>19.2</v>
      </c>
      <c r="F234" t="s">
        <v>406</v>
      </c>
      <c r="O234" t="s">
        <v>407</v>
      </c>
      <c r="R234" t="s">
        <v>464</v>
      </c>
      <c r="S234">
        <v>1.1000000000000001</v>
      </c>
      <c r="T234" t="s">
        <v>429</v>
      </c>
      <c r="AB234" t="s">
        <v>548</v>
      </c>
      <c r="AC234">
        <v>114</v>
      </c>
      <c r="AD234">
        <v>114.3</v>
      </c>
      <c r="AE234">
        <v>73.528000000000006</v>
      </c>
      <c r="AF234" s="1">
        <v>0.61299999999999999</v>
      </c>
    </row>
    <row r="235" spans="2:32" x14ac:dyDescent="0.35">
      <c r="B235" t="s">
        <v>407</v>
      </c>
      <c r="E235" t="s">
        <v>408</v>
      </c>
      <c r="F235">
        <v>80</v>
      </c>
      <c r="G235" t="s">
        <v>409</v>
      </c>
      <c r="O235" t="s">
        <v>404</v>
      </c>
      <c r="Q235" t="s">
        <v>465</v>
      </c>
      <c r="R235">
        <v>2.5</v>
      </c>
      <c r="S235" t="s">
        <v>427</v>
      </c>
      <c r="AB235" t="s">
        <v>541</v>
      </c>
    </row>
    <row r="236" spans="2:32" x14ac:dyDescent="0.35">
      <c r="B236" t="s">
        <v>410</v>
      </c>
      <c r="F236" t="s">
        <v>309</v>
      </c>
      <c r="G236">
        <v>0</v>
      </c>
      <c r="H236" t="s">
        <v>409</v>
      </c>
      <c r="O236" t="s">
        <v>407</v>
      </c>
      <c r="R236" t="s">
        <v>466</v>
      </c>
      <c r="S236">
        <v>6.8</v>
      </c>
      <c r="T236" t="s">
        <v>429</v>
      </c>
      <c r="AB236" t="s">
        <v>387</v>
      </c>
    </row>
    <row r="237" spans="2:32" x14ac:dyDescent="0.35">
      <c r="B237" t="s">
        <v>410</v>
      </c>
      <c r="F237" t="s">
        <v>310</v>
      </c>
      <c r="G237">
        <v>0.1</v>
      </c>
      <c r="H237" t="s">
        <v>409</v>
      </c>
      <c r="O237" t="s">
        <v>407</v>
      </c>
      <c r="R237" t="s">
        <v>467</v>
      </c>
      <c r="S237">
        <v>4.8</v>
      </c>
      <c r="T237" t="s">
        <v>429</v>
      </c>
      <c r="AB237" t="s">
        <v>549</v>
      </c>
    </row>
    <row r="238" spans="2:32" x14ac:dyDescent="0.35">
      <c r="B238" t="s">
        <v>410</v>
      </c>
      <c r="F238" t="s">
        <v>311</v>
      </c>
      <c r="G238">
        <v>79.900000000000006</v>
      </c>
      <c r="H238" t="s">
        <v>409</v>
      </c>
      <c r="O238" t="s">
        <v>407</v>
      </c>
      <c r="R238" t="s">
        <v>468</v>
      </c>
      <c r="S238">
        <v>0</v>
      </c>
      <c r="T238" t="s">
        <v>429</v>
      </c>
      <c r="AB238" t="s">
        <v>550</v>
      </c>
    </row>
    <row r="239" spans="2:32" x14ac:dyDescent="0.35">
      <c r="B239" t="s">
        <v>407</v>
      </c>
      <c r="E239" t="s">
        <v>312</v>
      </c>
      <c r="F239">
        <v>20</v>
      </c>
      <c r="G239" t="s">
        <v>409</v>
      </c>
      <c r="O239" t="s">
        <v>407</v>
      </c>
      <c r="R239" t="s">
        <v>469</v>
      </c>
      <c r="S239" s="1">
        <v>0.66200000000000003</v>
      </c>
      <c r="AB239" t="s">
        <v>551</v>
      </c>
    </row>
    <row r="240" spans="2:32" x14ac:dyDescent="0.35">
      <c r="B240" t="s">
        <v>404</v>
      </c>
      <c r="D240" t="s">
        <v>411</v>
      </c>
      <c r="E240">
        <v>0.5</v>
      </c>
      <c r="F240" t="s">
        <v>406</v>
      </c>
      <c r="O240" t="s">
        <v>407</v>
      </c>
      <c r="R240" t="s">
        <v>470</v>
      </c>
      <c r="S240" s="1">
        <v>1.4999999999999999E-2</v>
      </c>
      <c r="AB240" t="s">
        <v>552</v>
      </c>
    </row>
    <row r="241" spans="2:29" x14ac:dyDescent="0.35">
      <c r="B241" t="s">
        <v>407</v>
      </c>
      <c r="E241" t="s">
        <v>408</v>
      </c>
      <c r="F241">
        <v>0.7</v>
      </c>
      <c r="G241" t="s">
        <v>412</v>
      </c>
      <c r="O241" t="s">
        <v>402</v>
      </c>
      <c r="P241" t="s">
        <v>471</v>
      </c>
      <c r="Q241">
        <v>1.2</v>
      </c>
      <c r="R241" t="s">
        <v>427</v>
      </c>
      <c r="AB241" t="s">
        <v>730</v>
      </c>
    </row>
    <row r="242" spans="2:29" x14ac:dyDescent="0.35">
      <c r="B242" t="s">
        <v>410</v>
      </c>
      <c r="F242" t="s">
        <v>309</v>
      </c>
      <c r="G242">
        <v>0.7</v>
      </c>
      <c r="H242" t="s">
        <v>412</v>
      </c>
      <c r="O242" t="s">
        <v>404</v>
      </c>
      <c r="Q242" t="s">
        <v>472</v>
      </c>
      <c r="R242">
        <v>1.2</v>
      </c>
      <c r="S242" t="s">
        <v>427</v>
      </c>
      <c r="AB242" t="s">
        <v>731</v>
      </c>
    </row>
    <row r="243" spans="2:29" x14ac:dyDescent="0.35">
      <c r="B243" t="s">
        <v>410</v>
      </c>
      <c r="F243" t="s">
        <v>310</v>
      </c>
      <c r="G243">
        <v>0</v>
      </c>
      <c r="H243" t="s">
        <v>412</v>
      </c>
      <c r="O243" t="s">
        <v>404</v>
      </c>
      <c r="Q243" t="s">
        <v>473</v>
      </c>
      <c r="R243">
        <v>0</v>
      </c>
      <c r="S243" t="s">
        <v>427</v>
      </c>
      <c r="AB243" t="s">
        <v>732</v>
      </c>
    </row>
    <row r="244" spans="2:29" x14ac:dyDescent="0.35">
      <c r="B244" t="s">
        <v>410</v>
      </c>
      <c r="F244" t="s">
        <v>311</v>
      </c>
      <c r="G244">
        <v>0</v>
      </c>
      <c r="H244" t="s">
        <v>412</v>
      </c>
      <c r="O244" t="s">
        <v>402</v>
      </c>
      <c r="P244" t="s">
        <v>474</v>
      </c>
      <c r="Q244">
        <v>68.900000000000006</v>
      </c>
      <c r="R244" t="s">
        <v>427</v>
      </c>
      <c r="AB244" t="s">
        <v>556</v>
      </c>
    </row>
    <row r="245" spans="2:29" x14ac:dyDescent="0.35">
      <c r="B245" t="s">
        <v>407</v>
      </c>
      <c r="E245" t="s">
        <v>312</v>
      </c>
      <c r="F245">
        <v>99.3</v>
      </c>
      <c r="G245" t="s">
        <v>412</v>
      </c>
      <c r="O245" t="s">
        <v>404</v>
      </c>
      <c r="Q245" t="s">
        <v>14</v>
      </c>
      <c r="R245">
        <v>50.1</v>
      </c>
      <c r="S245" t="s">
        <v>427</v>
      </c>
      <c r="AB245" t="s">
        <v>557</v>
      </c>
    </row>
    <row r="246" spans="2:29" x14ac:dyDescent="0.35">
      <c r="B246" t="s">
        <v>404</v>
      </c>
      <c r="D246" t="s">
        <v>413</v>
      </c>
      <c r="E246">
        <v>0</v>
      </c>
      <c r="F246" t="s">
        <v>406</v>
      </c>
      <c r="O246" t="s">
        <v>407</v>
      </c>
      <c r="R246" t="s">
        <v>475</v>
      </c>
      <c r="S246">
        <v>8.3000000000000007</v>
      </c>
      <c r="T246" t="s">
        <v>429</v>
      </c>
      <c r="AB246" t="s">
        <v>558</v>
      </c>
    </row>
    <row r="247" spans="2:29" x14ac:dyDescent="0.35">
      <c r="B247" t="s">
        <v>404</v>
      </c>
      <c r="D247" t="s">
        <v>414</v>
      </c>
      <c r="E247">
        <v>80.2</v>
      </c>
      <c r="F247" t="s">
        <v>406</v>
      </c>
      <c r="O247" t="s">
        <v>410</v>
      </c>
      <c r="S247" t="s">
        <v>476</v>
      </c>
      <c r="T247">
        <v>5</v>
      </c>
      <c r="U247" t="s">
        <v>429</v>
      </c>
      <c r="AB247" t="s">
        <v>559</v>
      </c>
    </row>
    <row r="248" spans="2:29" x14ac:dyDescent="0.35">
      <c r="B248" t="s">
        <v>402</v>
      </c>
      <c r="C248" t="s">
        <v>415</v>
      </c>
      <c r="D248">
        <v>0.57999999999999996</v>
      </c>
      <c r="O248" t="s">
        <v>477</v>
      </c>
      <c r="T248" t="s">
        <v>478</v>
      </c>
      <c r="U248">
        <v>4.5999999999999996</v>
      </c>
      <c r="V248" t="s">
        <v>429</v>
      </c>
      <c r="AB248" t="s">
        <v>560</v>
      </c>
    </row>
    <row r="249" spans="2:29" x14ac:dyDescent="0.35">
      <c r="B249" t="s">
        <v>402</v>
      </c>
      <c r="C249" t="s">
        <v>416</v>
      </c>
      <c r="D249">
        <v>1.823</v>
      </c>
      <c r="O249" t="s">
        <v>477</v>
      </c>
      <c r="T249" t="s">
        <v>479</v>
      </c>
      <c r="U249">
        <v>0.4</v>
      </c>
      <c r="V249" t="s">
        <v>429</v>
      </c>
      <c r="AB249" t="s">
        <v>717</v>
      </c>
      <c r="AC249" t="s">
        <v>718</v>
      </c>
    </row>
    <row r="250" spans="2:29" x14ac:dyDescent="0.35">
      <c r="B250" t="s">
        <v>387</v>
      </c>
      <c r="O250" t="s">
        <v>410</v>
      </c>
      <c r="S250" t="s">
        <v>480</v>
      </c>
      <c r="T250">
        <v>1.7</v>
      </c>
      <c r="U250" t="s">
        <v>429</v>
      </c>
    </row>
    <row r="251" spans="2:29" x14ac:dyDescent="0.35">
      <c r="B251" t="s">
        <v>388</v>
      </c>
      <c r="O251" t="s">
        <v>410</v>
      </c>
      <c r="S251" t="s">
        <v>481</v>
      </c>
      <c r="T251">
        <v>0</v>
      </c>
      <c r="U251" t="s">
        <v>429</v>
      </c>
    </row>
    <row r="252" spans="2:29" x14ac:dyDescent="0.35">
      <c r="B252" t="s">
        <v>389</v>
      </c>
      <c r="O252" t="s">
        <v>410</v>
      </c>
      <c r="S252" t="s">
        <v>482</v>
      </c>
      <c r="T252">
        <v>77.099999999999994</v>
      </c>
      <c r="U252" t="s">
        <v>429</v>
      </c>
    </row>
    <row r="253" spans="2:29" x14ac:dyDescent="0.35">
      <c r="B253" t="s">
        <v>390</v>
      </c>
      <c r="O253" t="s">
        <v>410</v>
      </c>
      <c r="S253" t="s">
        <v>483</v>
      </c>
      <c r="T253">
        <v>3.1</v>
      </c>
      <c r="U253" t="s">
        <v>429</v>
      </c>
    </row>
    <row r="254" spans="2:29" x14ac:dyDescent="0.35">
      <c r="B254" t="s">
        <v>391</v>
      </c>
      <c r="O254" t="s">
        <v>410</v>
      </c>
      <c r="S254" t="s">
        <v>484</v>
      </c>
      <c r="T254">
        <v>100</v>
      </c>
      <c r="U254" t="s">
        <v>429</v>
      </c>
    </row>
    <row r="255" spans="2:29" x14ac:dyDescent="0.35">
      <c r="B255" t="s">
        <v>572</v>
      </c>
      <c r="O255" t="s">
        <v>407</v>
      </c>
      <c r="R255" t="s">
        <v>485</v>
      </c>
      <c r="S255">
        <v>1.8</v>
      </c>
      <c r="T255" t="s">
        <v>429</v>
      </c>
    </row>
    <row r="256" spans="2:29" x14ac:dyDescent="0.35">
      <c r="B256" t="s">
        <v>722</v>
      </c>
      <c r="O256" t="s">
        <v>407</v>
      </c>
      <c r="R256" t="s">
        <v>486</v>
      </c>
      <c r="S256">
        <v>1.9</v>
      </c>
      <c r="T256" t="s">
        <v>429</v>
      </c>
    </row>
    <row r="257" spans="2:22" x14ac:dyDescent="0.35">
      <c r="B257" t="s">
        <v>723</v>
      </c>
      <c r="O257" t="s">
        <v>410</v>
      </c>
      <c r="S257" t="s">
        <v>487</v>
      </c>
      <c r="T257">
        <v>0.1</v>
      </c>
      <c r="U257" t="s">
        <v>429</v>
      </c>
    </row>
    <row r="258" spans="2:22" x14ac:dyDescent="0.35">
      <c r="B258" t="s">
        <v>395</v>
      </c>
      <c r="O258" t="s">
        <v>410</v>
      </c>
      <c r="S258" t="s">
        <v>488</v>
      </c>
      <c r="T258">
        <v>0</v>
      </c>
      <c r="U258" t="s">
        <v>429</v>
      </c>
    </row>
    <row r="259" spans="2:22" x14ac:dyDescent="0.35">
      <c r="B259" t="s">
        <v>396</v>
      </c>
      <c r="O259" t="s">
        <v>410</v>
      </c>
      <c r="S259" t="s">
        <v>489</v>
      </c>
      <c r="T259">
        <v>3.5</v>
      </c>
      <c r="U259" t="s">
        <v>429</v>
      </c>
    </row>
    <row r="260" spans="2:22" x14ac:dyDescent="0.35">
      <c r="B260" t="s">
        <v>397</v>
      </c>
      <c r="O260" t="s">
        <v>410</v>
      </c>
      <c r="S260" t="s">
        <v>490</v>
      </c>
      <c r="T260">
        <v>6.8</v>
      </c>
      <c r="U260" t="s">
        <v>429</v>
      </c>
    </row>
    <row r="261" spans="2:22" x14ac:dyDescent="0.35">
      <c r="B261" t="s">
        <v>398</v>
      </c>
      <c r="O261" t="s">
        <v>407</v>
      </c>
      <c r="R261" t="s">
        <v>430</v>
      </c>
      <c r="S261">
        <v>26.6</v>
      </c>
      <c r="T261" t="s">
        <v>429</v>
      </c>
    </row>
    <row r="262" spans="2:22" x14ac:dyDescent="0.35">
      <c r="B262" t="s">
        <v>399</v>
      </c>
      <c r="O262" t="s">
        <v>410</v>
      </c>
      <c r="S262" t="s">
        <v>491</v>
      </c>
      <c r="T262">
        <v>37.1</v>
      </c>
      <c r="U262" t="s">
        <v>429</v>
      </c>
    </row>
    <row r="263" spans="2:22" x14ac:dyDescent="0.35">
      <c r="B263" t="s">
        <v>724</v>
      </c>
      <c r="O263" t="s">
        <v>410</v>
      </c>
      <c r="S263" t="s">
        <v>492</v>
      </c>
      <c r="T263">
        <v>10.199999999999999</v>
      </c>
      <c r="U263" t="s">
        <v>429</v>
      </c>
    </row>
    <row r="264" spans="2:22" x14ac:dyDescent="0.35">
      <c r="O264" t="s">
        <v>477</v>
      </c>
      <c r="T264" t="s">
        <v>493</v>
      </c>
      <c r="U264">
        <v>88.6</v>
      </c>
      <c r="V264" t="s">
        <v>429</v>
      </c>
    </row>
    <row r="265" spans="2:22" x14ac:dyDescent="0.35">
      <c r="O265" t="s">
        <v>477</v>
      </c>
      <c r="T265" t="s">
        <v>713</v>
      </c>
      <c r="U265">
        <v>0.4</v>
      </c>
      <c r="V265" t="s">
        <v>429</v>
      </c>
    </row>
    <row r="266" spans="2:22" x14ac:dyDescent="0.35">
      <c r="O266" t="s">
        <v>477</v>
      </c>
      <c r="T266" t="s">
        <v>494</v>
      </c>
      <c r="U266">
        <v>1.2</v>
      </c>
      <c r="V266" t="s">
        <v>429</v>
      </c>
    </row>
    <row r="267" spans="2:22" x14ac:dyDescent="0.35">
      <c r="O267" t="s">
        <v>407</v>
      </c>
      <c r="R267" t="s">
        <v>677</v>
      </c>
      <c r="S267">
        <v>6.6</v>
      </c>
      <c r="T267" t="s">
        <v>429</v>
      </c>
    </row>
    <row r="268" spans="2:22" x14ac:dyDescent="0.35">
      <c r="O268" t="s">
        <v>410</v>
      </c>
      <c r="S268" t="s">
        <v>714</v>
      </c>
      <c r="T268">
        <v>33.799999999999997</v>
      </c>
      <c r="U268" t="s">
        <v>429</v>
      </c>
    </row>
    <row r="269" spans="2:22" x14ac:dyDescent="0.35">
      <c r="O269" t="s">
        <v>410</v>
      </c>
      <c r="S269" t="s">
        <v>495</v>
      </c>
      <c r="T269">
        <v>0.1</v>
      </c>
      <c r="U269" t="s">
        <v>429</v>
      </c>
    </row>
    <row r="270" spans="2:22" x14ac:dyDescent="0.35">
      <c r="O270" t="s">
        <v>410</v>
      </c>
      <c r="S270" t="s">
        <v>496</v>
      </c>
      <c r="T270">
        <v>1.3</v>
      </c>
      <c r="U270" t="s">
        <v>429</v>
      </c>
    </row>
    <row r="271" spans="2:22" x14ac:dyDescent="0.35">
      <c r="O271" t="s">
        <v>410</v>
      </c>
      <c r="S271" t="s">
        <v>497</v>
      </c>
      <c r="T271">
        <v>0.7</v>
      </c>
      <c r="U271" t="s">
        <v>429</v>
      </c>
    </row>
    <row r="272" spans="2:22" x14ac:dyDescent="0.35">
      <c r="O272" t="s">
        <v>477</v>
      </c>
      <c r="T272" t="s">
        <v>498</v>
      </c>
      <c r="U272">
        <v>0.3</v>
      </c>
      <c r="V272" t="s">
        <v>429</v>
      </c>
    </row>
    <row r="273" spans="15:23" x14ac:dyDescent="0.35">
      <c r="O273" t="s">
        <v>477</v>
      </c>
      <c r="T273" t="s">
        <v>498</v>
      </c>
      <c r="U273">
        <v>0.4</v>
      </c>
      <c r="V273" t="s">
        <v>429</v>
      </c>
    </row>
    <row r="274" spans="15:23" x14ac:dyDescent="0.35">
      <c r="O274" t="s">
        <v>404</v>
      </c>
      <c r="Q274" t="s">
        <v>499</v>
      </c>
      <c r="R274">
        <v>18.8</v>
      </c>
      <c r="S274" t="s">
        <v>427</v>
      </c>
    </row>
    <row r="275" spans="15:23" x14ac:dyDescent="0.35">
      <c r="O275" t="s">
        <v>407</v>
      </c>
      <c r="R275" t="s">
        <v>500</v>
      </c>
      <c r="S275">
        <v>1.3</v>
      </c>
      <c r="T275" t="s">
        <v>429</v>
      </c>
    </row>
    <row r="276" spans="15:23" x14ac:dyDescent="0.35">
      <c r="O276" t="s">
        <v>407</v>
      </c>
      <c r="R276" t="s">
        <v>501</v>
      </c>
      <c r="S276">
        <v>17</v>
      </c>
      <c r="T276" t="s">
        <v>429</v>
      </c>
    </row>
    <row r="277" spans="15:23" x14ac:dyDescent="0.35">
      <c r="O277" t="s">
        <v>410</v>
      </c>
      <c r="S277" t="s">
        <v>502</v>
      </c>
      <c r="T277">
        <v>27</v>
      </c>
      <c r="U277" t="s">
        <v>429</v>
      </c>
    </row>
    <row r="278" spans="15:23" x14ac:dyDescent="0.35">
      <c r="O278" t="s">
        <v>477</v>
      </c>
      <c r="T278" t="s">
        <v>503</v>
      </c>
      <c r="U278">
        <v>9.8000000000000007</v>
      </c>
      <c r="V278" t="s">
        <v>429</v>
      </c>
    </row>
    <row r="279" spans="15:23" x14ac:dyDescent="0.35">
      <c r="O279" t="s">
        <v>504</v>
      </c>
      <c r="U279" t="s">
        <v>505</v>
      </c>
      <c r="V279">
        <v>28.3</v>
      </c>
      <c r="W279" t="s">
        <v>429</v>
      </c>
    </row>
    <row r="280" spans="15:23" x14ac:dyDescent="0.35">
      <c r="O280" t="s">
        <v>410</v>
      </c>
      <c r="S280" t="s">
        <v>506</v>
      </c>
      <c r="T280">
        <v>6.8</v>
      </c>
      <c r="U280" t="s">
        <v>429</v>
      </c>
    </row>
    <row r="281" spans="15:23" x14ac:dyDescent="0.35">
      <c r="O281" t="s">
        <v>410</v>
      </c>
      <c r="S281" t="s">
        <v>507</v>
      </c>
      <c r="T281">
        <v>5.5</v>
      </c>
      <c r="U281" t="s">
        <v>429</v>
      </c>
    </row>
    <row r="282" spans="15:23" x14ac:dyDescent="0.35">
      <c r="O282" t="s">
        <v>410</v>
      </c>
      <c r="S282" t="s">
        <v>508</v>
      </c>
      <c r="T282">
        <v>10.6</v>
      </c>
      <c r="U282" t="s">
        <v>429</v>
      </c>
    </row>
    <row r="283" spans="15:23" x14ac:dyDescent="0.35">
      <c r="O283" t="s">
        <v>477</v>
      </c>
      <c r="T283" t="s">
        <v>509</v>
      </c>
      <c r="U283">
        <v>16.5</v>
      </c>
      <c r="V283" t="s">
        <v>429</v>
      </c>
    </row>
    <row r="284" spans="15:23" x14ac:dyDescent="0.35">
      <c r="O284" t="s">
        <v>504</v>
      </c>
      <c r="U284" t="s">
        <v>510</v>
      </c>
      <c r="V284">
        <v>20.100000000000001</v>
      </c>
      <c r="W284" t="s">
        <v>429</v>
      </c>
    </row>
    <row r="285" spans="15:23" x14ac:dyDescent="0.35">
      <c r="O285" t="s">
        <v>504</v>
      </c>
      <c r="U285" t="s">
        <v>511</v>
      </c>
      <c r="V285">
        <v>10.8</v>
      </c>
      <c r="W285" t="s">
        <v>429</v>
      </c>
    </row>
    <row r="286" spans="15:23" x14ac:dyDescent="0.35">
      <c r="O286" t="s">
        <v>504</v>
      </c>
      <c r="U286" t="s">
        <v>512</v>
      </c>
      <c r="V286">
        <v>18.899999999999999</v>
      </c>
      <c r="W286" t="s">
        <v>429</v>
      </c>
    </row>
    <row r="287" spans="15:23" x14ac:dyDescent="0.35">
      <c r="O287" t="s">
        <v>504</v>
      </c>
      <c r="U287" t="s">
        <v>513</v>
      </c>
      <c r="V287">
        <v>16.100000000000001</v>
      </c>
      <c r="W287" t="s">
        <v>429</v>
      </c>
    </row>
    <row r="288" spans="15:23" x14ac:dyDescent="0.35">
      <c r="O288" t="s">
        <v>477</v>
      </c>
      <c r="T288" t="s">
        <v>514</v>
      </c>
      <c r="U288">
        <v>19.3</v>
      </c>
      <c r="V288" t="s">
        <v>429</v>
      </c>
    </row>
    <row r="289" spans="15:23" x14ac:dyDescent="0.35">
      <c r="O289" t="s">
        <v>504</v>
      </c>
      <c r="U289" t="s">
        <v>515</v>
      </c>
      <c r="V289">
        <v>22.7</v>
      </c>
      <c r="W289" t="s">
        <v>429</v>
      </c>
    </row>
    <row r="290" spans="15:23" x14ac:dyDescent="0.35">
      <c r="O290" t="s">
        <v>504</v>
      </c>
      <c r="U290" t="s">
        <v>516</v>
      </c>
      <c r="V290">
        <v>22.7</v>
      </c>
      <c r="W290" t="s">
        <v>429</v>
      </c>
    </row>
    <row r="291" spans="15:23" x14ac:dyDescent="0.35">
      <c r="O291" t="s">
        <v>477</v>
      </c>
      <c r="T291" t="s">
        <v>517</v>
      </c>
      <c r="U291">
        <v>12.7</v>
      </c>
      <c r="V291" t="s">
        <v>429</v>
      </c>
    </row>
    <row r="292" spans="15:23" x14ac:dyDescent="0.35">
      <c r="O292" t="s">
        <v>504</v>
      </c>
      <c r="U292" t="s">
        <v>518</v>
      </c>
      <c r="V292">
        <v>12.7</v>
      </c>
      <c r="W292" t="s">
        <v>429</v>
      </c>
    </row>
    <row r="293" spans="15:23" x14ac:dyDescent="0.35">
      <c r="O293" t="s">
        <v>504</v>
      </c>
      <c r="U293" t="s">
        <v>519</v>
      </c>
      <c r="V293">
        <v>6</v>
      </c>
      <c r="W293" t="s">
        <v>429</v>
      </c>
    </row>
    <row r="294" spans="15:23" x14ac:dyDescent="0.35">
      <c r="O294" t="s">
        <v>410</v>
      </c>
      <c r="S294" t="s">
        <v>520</v>
      </c>
      <c r="T294" s="1">
        <v>0.79500000000000004</v>
      </c>
    </row>
    <row r="295" spans="15:23" x14ac:dyDescent="0.35">
      <c r="O295" t="s">
        <v>402</v>
      </c>
      <c r="P295" t="s">
        <v>521</v>
      </c>
      <c r="Q295">
        <v>1.397</v>
      </c>
    </row>
    <row r="296" spans="15:23" x14ac:dyDescent="0.35">
      <c r="O296" t="s">
        <v>402</v>
      </c>
      <c r="P296" t="s">
        <v>422</v>
      </c>
      <c r="Q296">
        <v>77</v>
      </c>
    </row>
    <row r="297" spans="15:23" x14ac:dyDescent="0.35">
      <c r="O297" t="s">
        <v>402</v>
      </c>
      <c r="P297" t="s">
        <v>522</v>
      </c>
      <c r="Q297" t="s">
        <v>523</v>
      </c>
    </row>
    <row r="298" spans="15:23" x14ac:dyDescent="0.35">
      <c r="O298" t="s">
        <v>524</v>
      </c>
      <c r="P298" s="1">
        <v>0.95899999999999996</v>
      </c>
    </row>
    <row r="299" spans="15:23" x14ac:dyDescent="0.35">
      <c r="O299" t="s">
        <v>402</v>
      </c>
      <c r="P299" t="s">
        <v>423</v>
      </c>
      <c r="Q299" t="s">
        <v>726</v>
      </c>
    </row>
    <row r="300" spans="15:23" x14ac:dyDescent="0.35">
      <c r="O300" t="s">
        <v>387</v>
      </c>
    </row>
    <row r="301" spans="15:23" x14ac:dyDescent="0.35">
      <c r="O301" t="s">
        <v>388</v>
      </c>
    </row>
    <row r="302" spans="15:23" x14ac:dyDescent="0.35">
      <c r="O302" t="s">
        <v>389</v>
      </c>
    </row>
    <row r="303" spans="15:23" x14ac:dyDescent="0.35">
      <c r="O303" t="s">
        <v>390</v>
      </c>
    </row>
    <row r="304" spans="15:23" x14ac:dyDescent="0.35">
      <c r="O304" t="s">
        <v>391</v>
      </c>
    </row>
    <row r="305" spans="1:29" x14ac:dyDescent="0.35">
      <c r="O305" t="s">
        <v>567</v>
      </c>
    </row>
    <row r="306" spans="1:29" x14ac:dyDescent="0.35">
      <c r="O306" t="s">
        <v>727</v>
      </c>
    </row>
    <row r="307" spans="1:29" x14ac:dyDescent="0.35">
      <c r="O307" t="s">
        <v>728</v>
      </c>
    </row>
    <row r="308" spans="1:29" x14ac:dyDescent="0.35">
      <c r="O308" t="s">
        <v>395</v>
      </c>
    </row>
    <row r="309" spans="1:29" x14ac:dyDescent="0.35">
      <c r="O309" t="s">
        <v>396</v>
      </c>
    </row>
    <row r="310" spans="1:29" x14ac:dyDescent="0.35">
      <c r="O310" t="s">
        <v>397</v>
      </c>
    </row>
    <row r="311" spans="1:29" x14ac:dyDescent="0.35">
      <c r="O311" t="s">
        <v>398</v>
      </c>
    </row>
    <row r="312" spans="1:29" x14ac:dyDescent="0.35">
      <c r="O312" t="s">
        <v>399</v>
      </c>
    </row>
    <row r="319" spans="1:29" s="5" customFormat="1" x14ac:dyDescent="0.35">
      <c r="A319" s="5" t="s">
        <v>588</v>
      </c>
      <c r="D319" s="11"/>
    </row>
    <row r="320" spans="1:29" x14ac:dyDescent="0.35">
      <c r="B320" t="s">
        <v>23</v>
      </c>
      <c r="C320">
        <v>2451.8040000000001</v>
      </c>
      <c r="O320" t="s">
        <v>23</v>
      </c>
      <c r="P320">
        <v>2481.9940000000001</v>
      </c>
      <c r="AB320" t="s">
        <v>23</v>
      </c>
      <c r="AC320" t="s">
        <v>739</v>
      </c>
    </row>
    <row r="321" spans="2:33" x14ac:dyDescent="0.35">
      <c r="B321" t="s">
        <v>402</v>
      </c>
      <c r="C321" t="s">
        <v>417</v>
      </c>
      <c r="D321">
        <v>217.983</v>
      </c>
      <c r="O321" t="s">
        <v>402</v>
      </c>
      <c r="P321" t="s">
        <v>444</v>
      </c>
      <c r="Q321" s="8">
        <v>246007192500000</v>
      </c>
      <c r="AB321" t="s">
        <v>543</v>
      </c>
      <c r="AC321" t="s">
        <v>527</v>
      </c>
      <c r="AD321" t="s">
        <v>740</v>
      </c>
    </row>
    <row r="322" spans="2:33" x14ac:dyDescent="0.35">
      <c r="B322" t="s">
        <v>402</v>
      </c>
      <c r="C322" t="s">
        <v>418</v>
      </c>
      <c r="D322">
        <v>0.46100000000000002</v>
      </c>
      <c r="O322" t="s">
        <v>402</v>
      </c>
      <c r="P322" t="s">
        <v>712</v>
      </c>
      <c r="Q322" s="8">
        <v>211455900000000</v>
      </c>
      <c r="AB322" t="s">
        <v>543</v>
      </c>
      <c r="AC322" t="s">
        <v>14</v>
      </c>
      <c r="AD322">
        <v>56.2</v>
      </c>
      <c r="AE322" t="s">
        <v>427</v>
      </c>
    </row>
    <row r="323" spans="2:33" x14ac:dyDescent="0.35">
      <c r="B323" t="s">
        <v>402</v>
      </c>
      <c r="C323" t="s">
        <v>419</v>
      </c>
      <c r="D323">
        <v>0</v>
      </c>
      <c r="O323" t="s">
        <v>402</v>
      </c>
      <c r="P323" t="s">
        <v>420</v>
      </c>
      <c r="Q323">
        <v>1.163</v>
      </c>
      <c r="AB323" t="s">
        <v>543</v>
      </c>
      <c r="AD323" t="s">
        <v>475</v>
      </c>
      <c r="AE323">
        <v>7.9</v>
      </c>
      <c r="AF323" t="s">
        <v>429</v>
      </c>
    </row>
    <row r="324" spans="2:33" x14ac:dyDescent="0.35">
      <c r="B324" t="s">
        <v>402</v>
      </c>
      <c r="C324" t="s">
        <v>420</v>
      </c>
      <c r="D324">
        <v>1.1599999999999999</v>
      </c>
      <c r="O324" t="s">
        <v>402</v>
      </c>
      <c r="P324" t="s">
        <v>445</v>
      </c>
      <c r="Q324">
        <v>0.99399999999999999</v>
      </c>
      <c r="AB324" t="s">
        <v>543</v>
      </c>
      <c r="AD324" t="s">
        <v>485</v>
      </c>
      <c r="AE324">
        <v>1.6</v>
      </c>
      <c r="AF324" t="s">
        <v>429</v>
      </c>
    </row>
    <row r="325" spans="2:33" x14ac:dyDescent="0.35">
      <c r="B325" t="s">
        <v>402</v>
      </c>
      <c r="C325" t="s">
        <v>584</v>
      </c>
      <c r="D325">
        <v>1.796</v>
      </c>
      <c r="O325" t="s">
        <v>402</v>
      </c>
      <c r="P325" t="s">
        <v>446</v>
      </c>
      <c r="Q325">
        <v>22.6</v>
      </c>
      <c r="R325" t="s">
        <v>427</v>
      </c>
      <c r="AB325" t="s">
        <v>543</v>
      </c>
      <c r="AD325" t="s">
        <v>486</v>
      </c>
      <c r="AE325">
        <v>2.2999999999999998</v>
      </c>
      <c r="AF325" t="s">
        <v>429</v>
      </c>
    </row>
    <row r="326" spans="2:33" x14ac:dyDescent="0.35">
      <c r="B326" t="s">
        <v>402</v>
      </c>
      <c r="C326" t="s">
        <v>422</v>
      </c>
      <c r="D326">
        <v>79</v>
      </c>
      <c r="O326" t="s">
        <v>404</v>
      </c>
      <c r="Q326" t="s">
        <v>526</v>
      </c>
      <c r="R326">
        <v>22.1</v>
      </c>
      <c r="S326" t="s">
        <v>427</v>
      </c>
      <c r="AB326" t="s">
        <v>543</v>
      </c>
      <c r="AD326" t="s">
        <v>430</v>
      </c>
      <c r="AE326">
        <v>32.299999999999997</v>
      </c>
      <c r="AF326" t="s">
        <v>429</v>
      </c>
    </row>
    <row r="327" spans="2:33" x14ac:dyDescent="0.35">
      <c r="B327" t="s">
        <v>524</v>
      </c>
      <c r="C327" s="1">
        <v>0.96099999999999997</v>
      </c>
      <c r="O327" t="s">
        <v>407</v>
      </c>
      <c r="R327" t="s">
        <v>447</v>
      </c>
      <c r="S327">
        <v>19.100000000000001</v>
      </c>
      <c r="T327" t="s">
        <v>406</v>
      </c>
      <c r="AB327" t="s">
        <v>543</v>
      </c>
      <c r="AE327" t="s">
        <v>431</v>
      </c>
      <c r="AF327">
        <v>67.900000000000006</v>
      </c>
      <c r="AG327" t="s">
        <v>432</v>
      </c>
    </row>
    <row r="328" spans="2:33" x14ac:dyDescent="0.35">
      <c r="B328" t="s">
        <v>402</v>
      </c>
      <c r="C328" t="s">
        <v>423</v>
      </c>
      <c r="D328">
        <v>53.820999999999998</v>
      </c>
      <c r="E328">
        <v>56</v>
      </c>
      <c r="O328" t="s">
        <v>410</v>
      </c>
      <c r="S328" t="s">
        <v>448</v>
      </c>
      <c r="T328">
        <v>0</v>
      </c>
      <c r="U328" t="s">
        <v>406</v>
      </c>
      <c r="AB328" t="s">
        <v>543</v>
      </c>
      <c r="AD328" t="s">
        <v>528</v>
      </c>
      <c r="AE328">
        <v>7.6</v>
      </c>
      <c r="AF328" t="s">
        <v>429</v>
      </c>
    </row>
    <row r="329" spans="2:33" x14ac:dyDescent="0.35">
      <c r="B329" t="s">
        <v>402</v>
      </c>
      <c r="C329" t="s">
        <v>424</v>
      </c>
      <c r="D329">
        <v>61.902999999999999</v>
      </c>
      <c r="E329" s="1">
        <v>2.5000000000000001E-2</v>
      </c>
      <c r="O329" t="s">
        <v>410</v>
      </c>
      <c r="S329" t="s">
        <v>449</v>
      </c>
      <c r="T329">
        <v>4.3</v>
      </c>
      <c r="U329" t="s">
        <v>406</v>
      </c>
      <c r="AB329" t="s">
        <v>543</v>
      </c>
      <c r="AD329" t="s">
        <v>529</v>
      </c>
      <c r="AE329" t="s">
        <v>530</v>
      </c>
      <c r="AF329" s="1">
        <v>3.0000000000000001E-3</v>
      </c>
    </row>
    <row r="330" spans="2:33" x14ac:dyDescent="0.35">
      <c r="B330" t="s">
        <v>402</v>
      </c>
      <c r="C330" t="s">
        <v>425</v>
      </c>
      <c r="O330" t="s">
        <v>410</v>
      </c>
      <c r="S330" t="s">
        <v>450</v>
      </c>
      <c r="T330">
        <v>14.9</v>
      </c>
      <c r="U330" t="s">
        <v>406</v>
      </c>
      <c r="AB330" t="s">
        <v>543</v>
      </c>
      <c r="AC330" t="s">
        <v>531</v>
      </c>
      <c r="AD330">
        <v>0</v>
      </c>
      <c r="AE330" t="s">
        <v>432</v>
      </c>
    </row>
    <row r="331" spans="2:33" x14ac:dyDescent="0.35">
      <c r="B331" t="s">
        <v>404</v>
      </c>
      <c r="C331" t="s">
        <v>426</v>
      </c>
      <c r="D331">
        <v>28.486999999999998</v>
      </c>
      <c r="E331" s="1">
        <v>1.2E-2</v>
      </c>
      <c r="O331" t="s">
        <v>407</v>
      </c>
      <c r="R331" t="s">
        <v>451</v>
      </c>
      <c r="S331">
        <v>80.900000000000006</v>
      </c>
      <c r="T331" t="s">
        <v>406</v>
      </c>
      <c r="AB331" t="s">
        <v>543</v>
      </c>
      <c r="AC331" t="s">
        <v>532</v>
      </c>
      <c r="AD331">
        <v>75649984431450</v>
      </c>
    </row>
    <row r="332" spans="2:33" x14ac:dyDescent="0.35">
      <c r="B332" t="s">
        <v>14</v>
      </c>
      <c r="C332">
        <v>56.1</v>
      </c>
      <c r="D332" t="s">
        <v>427</v>
      </c>
      <c r="O332" t="s">
        <v>404</v>
      </c>
      <c r="Q332" t="s">
        <v>452</v>
      </c>
      <c r="R332">
        <v>0.5</v>
      </c>
      <c r="S332" t="s">
        <v>427</v>
      </c>
      <c r="AB332" t="s">
        <v>543</v>
      </c>
      <c r="AC332" t="s">
        <v>533</v>
      </c>
      <c r="AD332">
        <v>24254112601550</v>
      </c>
    </row>
    <row r="333" spans="2:33" x14ac:dyDescent="0.35">
      <c r="B333" t="s">
        <v>402</v>
      </c>
      <c r="C333" t="s">
        <v>428</v>
      </c>
      <c r="D333">
        <v>11.5</v>
      </c>
      <c r="E333" t="s">
        <v>429</v>
      </c>
      <c r="O333" t="s">
        <v>407</v>
      </c>
      <c r="R333" t="s">
        <v>453</v>
      </c>
      <c r="S333">
        <v>0</v>
      </c>
      <c r="T333" t="s">
        <v>427</v>
      </c>
      <c r="AB333" t="s">
        <v>543</v>
      </c>
      <c r="AC333" t="s">
        <v>534</v>
      </c>
      <c r="AD333">
        <v>372956105100</v>
      </c>
    </row>
    <row r="334" spans="2:33" x14ac:dyDescent="0.35">
      <c r="B334" t="s">
        <v>402</v>
      </c>
      <c r="C334" t="s">
        <v>430</v>
      </c>
      <c r="D334">
        <v>32.1</v>
      </c>
      <c r="E334" t="s">
        <v>429</v>
      </c>
      <c r="O334" t="s">
        <v>402</v>
      </c>
      <c r="P334" t="s">
        <v>454</v>
      </c>
      <c r="Q334">
        <v>3.4</v>
      </c>
      <c r="R334" t="s">
        <v>427</v>
      </c>
      <c r="AB334" t="s">
        <v>543</v>
      </c>
      <c r="AD334" t="s">
        <v>535</v>
      </c>
      <c r="AE334">
        <v>364360503450</v>
      </c>
    </row>
    <row r="335" spans="2:33" x14ac:dyDescent="0.35">
      <c r="B335" t="s">
        <v>404</v>
      </c>
      <c r="D335" t="s">
        <v>431</v>
      </c>
      <c r="E335">
        <v>68.2</v>
      </c>
      <c r="F335" t="s">
        <v>432</v>
      </c>
      <c r="O335" t="s">
        <v>404</v>
      </c>
      <c r="Q335" t="s">
        <v>455</v>
      </c>
      <c r="R335">
        <v>1.2</v>
      </c>
      <c r="S335" t="s">
        <v>427</v>
      </c>
      <c r="AB335" t="s">
        <v>543</v>
      </c>
      <c r="AD335" t="s">
        <v>536</v>
      </c>
      <c r="AE335">
        <v>1145080150</v>
      </c>
    </row>
    <row r="336" spans="2:33" x14ac:dyDescent="0.35">
      <c r="B336" t="s">
        <v>433</v>
      </c>
      <c r="C336" t="s">
        <v>593</v>
      </c>
      <c r="O336" t="s">
        <v>407</v>
      </c>
      <c r="R336" t="s">
        <v>456</v>
      </c>
      <c r="S336">
        <v>0.7</v>
      </c>
      <c r="T336" t="s">
        <v>429</v>
      </c>
      <c r="AB336" t="s">
        <v>543</v>
      </c>
      <c r="AD336" t="s">
        <v>537</v>
      </c>
      <c r="AE336">
        <v>5445381150</v>
      </c>
    </row>
    <row r="337" spans="2:32" x14ac:dyDescent="0.35">
      <c r="O337" t="s">
        <v>407</v>
      </c>
      <c r="R337" t="s">
        <v>457</v>
      </c>
      <c r="S337">
        <v>0.4</v>
      </c>
      <c r="T337" t="s">
        <v>429</v>
      </c>
      <c r="AB337" t="s">
        <v>543</v>
      </c>
      <c r="AC337" t="s">
        <v>542</v>
      </c>
      <c r="AD337">
        <v>28</v>
      </c>
    </row>
    <row r="338" spans="2:32" x14ac:dyDescent="0.35">
      <c r="B338" t="s">
        <v>22</v>
      </c>
      <c r="O338" t="s">
        <v>407</v>
      </c>
      <c r="R338" t="s">
        <v>458</v>
      </c>
      <c r="S338">
        <v>0.4</v>
      </c>
      <c r="T338" t="s">
        <v>429</v>
      </c>
      <c r="AB338" t="s">
        <v>543</v>
      </c>
      <c r="AC338" t="s">
        <v>422</v>
      </c>
      <c r="AD338">
        <v>69</v>
      </c>
    </row>
    <row r="339" spans="2:32" x14ac:dyDescent="0.35">
      <c r="B339" t="s">
        <v>562</v>
      </c>
      <c r="C339" t="s">
        <v>563</v>
      </c>
      <c r="D339" t="s">
        <v>540</v>
      </c>
      <c r="E339" t="s">
        <v>564</v>
      </c>
      <c r="F339" t="s">
        <v>435</v>
      </c>
      <c r="O339" t="s">
        <v>410</v>
      </c>
      <c r="S339" t="s">
        <v>459</v>
      </c>
      <c r="T339">
        <v>0.4</v>
      </c>
      <c r="U339" t="s">
        <v>429</v>
      </c>
      <c r="AB339" t="s">
        <v>543</v>
      </c>
      <c r="AC339" t="s">
        <v>522</v>
      </c>
      <c r="AD339" t="s">
        <v>523</v>
      </c>
    </row>
    <row r="340" spans="2:32" x14ac:dyDescent="0.35">
      <c r="B340" t="s">
        <v>565</v>
      </c>
      <c r="C340">
        <v>128</v>
      </c>
      <c r="D340">
        <v>228.3</v>
      </c>
      <c r="E340">
        <v>157.047</v>
      </c>
      <c r="F340" s="1">
        <v>0.75800000000000001</v>
      </c>
      <c r="O340" t="s">
        <v>410</v>
      </c>
      <c r="S340" t="s">
        <v>460</v>
      </c>
      <c r="T340">
        <v>0</v>
      </c>
      <c r="U340" t="s">
        <v>429</v>
      </c>
    </row>
    <row r="341" spans="2:32" x14ac:dyDescent="0.35">
      <c r="B341" t="s">
        <v>566</v>
      </c>
      <c r="C341">
        <v>114</v>
      </c>
      <c r="D341">
        <v>114.3</v>
      </c>
      <c r="E341">
        <v>80.289000000000001</v>
      </c>
      <c r="F341" s="1">
        <v>0.68200000000000005</v>
      </c>
      <c r="O341" t="s">
        <v>410</v>
      </c>
      <c r="S341" t="s">
        <v>461</v>
      </c>
      <c r="T341">
        <v>0</v>
      </c>
      <c r="U341" t="s">
        <v>429</v>
      </c>
      <c r="AB341" t="s">
        <v>538</v>
      </c>
    </row>
    <row r="342" spans="2:32" x14ac:dyDescent="0.35">
      <c r="B342" t="s">
        <v>0</v>
      </c>
      <c r="C342">
        <v>77.900000000000006</v>
      </c>
      <c r="D342" t="s">
        <v>401</v>
      </c>
      <c r="O342" t="s">
        <v>407</v>
      </c>
      <c r="R342" t="s">
        <v>462</v>
      </c>
      <c r="S342">
        <v>4.5999999999999996</v>
      </c>
      <c r="T342" t="s">
        <v>429</v>
      </c>
      <c r="AB342" t="s">
        <v>539</v>
      </c>
      <c r="AC342" t="s">
        <v>544</v>
      </c>
      <c r="AD342" t="s">
        <v>545</v>
      </c>
      <c r="AE342" t="s">
        <v>546</v>
      </c>
      <c r="AF342" t="s">
        <v>435</v>
      </c>
    </row>
    <row r="343" spans="2:32" x14ac:dyDescent="0.35">
      <c r="B343" t="s">
        <v>402</v>
      </c>
      <c r="C343" t="s">
        <v>403</v>
      </c>
      <c r="O343" t="s">
        <v>407</v>
      </c>
      <c r="R343" t="s">
        <v>463</v>
      </c>
      <c r="S343">
        <v>0</v>
      </c>
      <c r="T343" t="s">
        <v>429</v>
      </c>
      <c r="AB343" t="s">
        <v>547</v>
      </c>
      <c r="AC343">
        <v>130</v>
      </c>
      <c r="AD343">
        <v>228.6</v>
      </c>
      <c r="AE343">
        <v>156.72900000000001</v>
      </c>
      <c r="AF343" s="1">
        <v>0.74299999999999999</v>
      </c>
    </row>
    <row r="344" spans="2:32" x14ac:dyDescent="0.35">
      <c r="B344" t="s">
        <v>404</v>
      </c>
      <c r="D344" t="s">
        <v>405</v>
      </c>
      <c r="E344">
        <v>18.7</v>
      </c>
      <c r="F344" t="s">
        <v>406</v>
      </c>
      <c r="O344" t="s">
        <v>407</v>
      </c>
      <c r="R344" t="s">
        <v>464</v>
      </c>
      <c r="S344">
        <v>1</v>
      </c>
      <c r="T344" t="s">
        <v>429</v>
      </c>
      <c r="AB344" t="s">
        <v>548</v>
      </c>
      <c r="AC344">
        <v>114</v>
      </c>
      <c r="AD344">
        <v>114.6</v>
      </c>
      <c r="AE344">
        <v>80.103999999999999</v>
      </c>
      <c r="AF344" s="1">
        <v>0.67900000000000005</v>
      </c>
    </row>
    <row r="345" spans="2:32" x14ac:dyDescent="0.35">
      <c r="B345" t="s">
        <v>407</v>
      </c>
      <c r="E345" t="s">
        <v>408</v>
      </c>
      <c r="F345">
        <v>80</v>
      </c>
      <c r="G345" t="s">
        <v>409</v>
      </c>
      <c r="O345" t="s">
        <v>404</v>
      </c>
      <c r="Q345" t="s">
        <v>465</v>
      </c>
      <c r="R345">
        <v>2.2000000000000002</v>
      </c>
      <c r="S345" t="s">
        <v>427</v>
      </c>
      <c r="AB345" t="s">
        <v>541</v>
      </c>
    </row>
    <row r="346" spans="2:32" x14ac:dyDescent="0.35">
      <c r="B346" t="s">
        <v>410</v>
      </c>
      <c r="F346" t="s">
        <v>309</v>
      </c>
      <c r="G346">
        <v>0</v>
      </c>
      <c r="H346" t="s">
        <v>409</v>
      </c>
      <c r="O346" t="s">
        <v>407</v>
      </c>
      <c r="R346" t="s">
        <v>466</v>
      </c>
      <c r="S346">
        <v>6.1</v>
      </c>
      <c r="T346" t="s">
        <v>429</v>
      </c>
      <c r="AB346" t="s">
        <v>387</v>
      </c>
    </row>
    <row r="347" spans="2:32" x14ac:dyDescent="0.35">
      <c r="B347" t="s">
        <v>410</v>
      </c>
      <c r="F347" t="s">
        <v>310</v>
      </c>
      <c r="G347">
        <v>0.1</v>
      </c>
      <c r="H347" t="s">
        <v>409</v>
      </c>
      <c r="O347" t="s">
        <v>407</v>
      </c>
      <c r="R347" t="s">
        <v>467</v>
      </c>
      <c r="S347">
        <v>4.2</v>
      </c>
      <c r="T347" t="s">
        <v>429</v>
      </c>
      <c r="AB347" t="s">
        <v>549</v>
      </c>
    </row>
    <row r="348" spans="2:32" x14ac:dyDescent="0.35">
      <c r="B348" t="s">
        <v>410</v>
      </c>
      <c r="F348" t="s">
        <v>311</v>
      </c>
      <c r="G348">
        <v>79.900000000000006</v>
      </c>
      <c r="H348" t="s">
        <v>409</v>
      </c>
      <c r="O348" t="s">
        <v>407</v>
      </c>
      <c r="R348" t="s">
        <v>468</v>
      </c>
      <c r="S348">
        <v>0</v>
      </c>
      <c r="T348" t="s">
        <v>429</v>
      </c>
      <c r="AB348" t="s">
        <v>550</v>
      </c>
    </row>
    <row r="349" spans="2:32" x14ac:dyDescent="0.35">
      <c r="B349" t="s">
        <v>407</v>
      </c>
      <c r="E349" t="s">
        <v>312</v>
      </c>
      <c r="F349">
        <v>20</v>
      </c>
      <c r="G349" t="s">
        <v>409</v>
      </c>
      <c r="O349" t="s">
        <v>407</v>
      </c>
      <c r="R349" t="s">
        <v>469</v>
      </c>
      <c r="S349" s="1">
        <v>0.66100000000000003</v>
      </c>
      <c r="AB349" t="s">
        <v>743</v>
      </c>
    </row>
    <row r="350" spans="2:32" x14ac:dyDescent="0.35">
      <c r="B350" t="s">
        <v>404</v>
      </c>
      <c r="D350" t="s">
        <v>411</v>
      </c>
      <c r="E350">
        <v>0.5</v>
      </c>
      <c r="F350" t="s">
        <v>406</v>
      </c>
      <c r="O350" t="s">
        <v>407</v>
      </c>
      <c r="R350" t="s">
        <v>470</v>
      </c>
      <c r="S350" s="1">
        <v>1.4E-2</v>
      </c>
      <c r="AB350" t="s">
        <v>552</v>
      </c>
    </row>
    <row r="351" spans="2:32" x14ac:dyDescent="0.35">
      <c r="B351" t="s">
        <v>407</v>
      </c>
      <c r="E351" t="s">
        <v>408</v>
      </c>
      <c r="F351">
        <v>0.7</v>
      </c>
      <c r="G351" t="s">
        <v>412</v>
      </c>
      <c r="O351" t="s">
        <v>402</v>
      </c>
      <c r="P351" t="s">
        <v>471</v>
      </c>
      <c r="Q351">
        <v>1</v>
      </c>
      <c r="R351" t="s">
        <v>427</v>
      </c>
      <c r="AB351" t="s">
        <v>553</v>
      </c>
    </row>
    <row r="352" spans="2:32" x14ac:dyDescent="0.35">
      <c r="B352" t="s">
        <v>410</v>
      </c>
      <c r="F352" t="s">
        <v>309</v>
      </c>
      <c r="G352">
        <v>0.7</v>
      </c>
      <c r="H352" t="s">
        <v>412</v>
      </c>
      <c r="O352" t="s">
        <v>404</v>
      </c>
      <c r="Q352" t="s">
        <v>472</v>
      </c>
      <c r="R352">
        <v>1</v>
      </c>
      <c r="S352" t="s">
        <v>427</v>
      </c>
      <c r="AB352" t="s">
        <v>741</v>
      </c>
    </row>
    <row r="353" spans="2:29" x14ac:dyDescent="0.35">
      <c r="B353" t="s">
        <v>410</v>
      </c>
      <c r="F353" t="s">
        <v>310</v>
      </c>
      <c r="G353">
        <v>0</v>
      </c>
      <c r="H353" t="s">
        <v>412</v>
      </c>
      <c r="O353" t="s">
        <v>404</v>
      </c>
      <c r="Q353" t="s">
        <v>473</v>
      </c>
      <c r="R353">
        <v>0</v>
      </c>
      <c r="S353" t="s">
        <v>427</v>
      </c>
      <c r="AB353" t="s">
        <v>742</v>
      </c>
    </row>
    <row r="354" spans="2:29" x14ac:dyDescent="0.35">
      <c r="B354" t="s">
        <v>410</v>
      </c>
      <c r="F354" t="s">
        <v>311</v>
      </c>
      <c r="G354">
        <v>0</v>
      </c>
      <c r="H354" t="s">
        <v>412</v>
      </c>
      <c r="O354" t="s">
        <v>402</v>
      </c>
      <c r="P354" t="s">
        <v>474</v>
      </c>
      <c r="Q354">
        <v>72.900000000000006</v>
      </c>
      <c r="R354" t="s">
        <v>427</v>
      </c>
      <c r="AB354" t="s">
        <v>556</v>
      </c>
    </row>
    <row r="355" spans="2:29" x14ac:dyDescent="0.35">
      <c r="B355" t="s">
        <v>407</v>
      </c>
      <c r="E355" t="s">
        <v>312</v>
      </c>
      <c r="F355">
        <v>99.3</v>
      </c>
      <c r="G355" t="s">
        <v>412</v>
      </c>
      <c r="O355" t="s">
        <v>404</v>
      </c>
      <c r="Q355" t="s">
        <v>14</v>
      </c>
      <c r="R355">
        <v>56.1</v>
      </c>
      <c r="S355" t="s">
        <v>427</v>
      </c>
      <c r="AB355" t="s">
        <v>557</v>
      </c>
    </row>
    <row r="356" spans="2:29" x14ac:dyDescent="0.35">
      <c r="B356" t="s">
        <v>404</v>
      </c>
      <c r="D356" t="s">
        <v>413</v>
      </c>
      <c r="E356">
        <v>0</v>
      </c>
      <c r="F356" t="s">
        <v>406</v>
      </c>
      <c r="O356" t="s">
        <v>407</v>
      </c>
      <c r="R356" t="s">
        <v>475</v>
      </c>
      <c r="S356">
        <v>8.1999999999999993</v>
      </c>
      <c r="T356" t="s">
        <v>429</v>
      </c>
      <c r="AB356" t="s">
        <v>558</v>
      </c>
    </row>
    <row r="357" spans="2:29" x14ac:dyDescent="0.35">
      <c r="B357" t="s">
        <v>404</v>
      </c>
      <c r="D357" t="s">
        <v>414</v>
      </c>
      <c r="E357">
        <v>80.8</v>
      </c>
      <c r="F357" t="s">
        <v>406</v>
      </c>
      <c r="O357" t="s">
        <v>410</v>
      </c>
      <c r="S357" t="s">
        <v>476</v>
      </c>
      <c r="T357">
        <v>4.9000000000000004</v>
      </c>
      <c r="U357" t="s">
        <v>429</v>
      </c>
      <c r="AB357" t="s">
        <v>559</v>
      </c>
    </row>
    <row r="358" spans="2:29" x14ac:dyDescent="0.35">
      <c r="B358" t="s">
        <v>402</v>
      </c>
      <c r="C358" t="s">
        <v>415</v>
      </c>
      <c r="D358">
        <v>0.56599999999999995</v>
      </c>
      <c r="O358" t="s">
        <v>477</v>
      </c>
      <c r="T358" t="s">
        <v>478</v>
      </c>
      <c r="U358">
        <v>4.5</v>
      </c>
      <c r="V358" t="s">
        <v>429</v>
      </c>
      <c r="AB358" t="s">
        <v>560</v>
      </c>
    </row>
    <row r="359" spans="2:29" x14ac:dyDescent="0.35">
      <c r="B359" t="s">
        <v>402</v>
      </c>
      <c r="C359" t="s">
        <v>416</v>
      </c>
      <c r="D359">
        <v>1.7729999999999999</v>
      </c>
      <c r="O359" t="s">
        <v>477</v>
      </c>
      <c r="T359" t="s">
        <v>479</v>
      </c>
      <c r="U359">
        <v>0.4</v>
      </c>
      <c r="V359" t="s">
        <v>429</v>
      </c>
      <c r="AB359" t="s">
        <v>717</v>
      </c>
      <c r="AC359" t="s">
        <v>718</v>
      </c>
    </row>
    <row r="360" spans="2:29" x14ac:dyDescent="0.35">
      <c r="B360" t="s">
        <v>387</v>
      </c>
      <c r="O360" t="s">
        <v>410</v>
      </c>
      <c r="S360" t="s">
        <v>480</v>
      </c>
      <c r="T360">
        <v>1.5</v>
      </c>
      <c r="U360" t="s">
        <v>429</v>
      </c>
    </row>
    <row r="361" spans="2:29" x14ac:dyDescent="0.35">
      <c r="B361" t="s">
        <v>388</v>
      </c>
      <c r="O361" t="s">
        <v>410</v>
      </c>
      <c r="S361" t="s">
        <v>481</v>
      </c>
      <c r="T361">
        <v>0</v>
      </c>
      <c r="U361" t="s">
        <v>429</v>
      </c>
    </row>
    <row r="362" spans="2:29" x14ac:dyDescent="0.35">
      <c r="B362" t="s">
        <v>389</v>
      </c>
      <c r="O362" t="s">
        <v>410</v>
      </c>
      <c r="S362" t="s">
        <v>482</v>
      </c>
      <c r="T362">
        <v>87</v>
      </c>
      <c r="U362" t="s">
        <v>429</v>
      </c>
    </row>
    <row r="363" spans="2:29" x14ac:dyDescent="0.35">
      <c r="B363" t="s">
        <v>390</v>
      </c>
      <c r="O363" t="s">
        <v>410</v>
      </c>
      <c r="S363" t="s">
        <v>483</v>
      </c>
      <c r="T363">
        <v>2.7</v>
      </c>
      <c r="U363" t="s">
        <v>429</v>
      </c>
    </row>
    <row r="364" spans="2:29" x14ac:dyDescent="0.35">
      <c r="B364" t="s">
        <v>735</v>
      </c>
      <c r="O364" t="s">
        <v>410</v>
      </c>
      <c r="S364" t="s">
        <v>484</v>
      </c>
      <c r="T364">
        <v>100</v>
      </c>
      <c r="U364" t="s">
        <v>429</v>
      </c>
    </row>
    <row r="365" spans="2:29" x14ac:dyDescent="0.35">
      <c r="B365" t="s">
        <v>572</v>
      </c>
      <c r="O365" t="s">
        <v>407</v>
      </c>
      <c r="R365" t="s">
        <v>485</v>
      </c>
      <c r="S365">
        <v>1.6</v>
      </c>
      <c r="T365" t="s">
        <v>429</v>
      </c>
    </row>
    <row r="366" spans="2:29" x14ac:dyDescent="0.35">
      <c r="B366" t="s">
        <v>733</v>
      </c>
      <c r="O366" t="s">
        <v>407</v>
      </c>
      <c r="R366" t="s">
        <v>486</v>
      </c>
      <c r="S366">
        <v>2.2000000000000002</v>
      </c>
      <c r="T366" t="s">
        <v>429</v>
      </c>
    </row>
    <row r="367" spans="2:29" x14ac:dyDescent="0.35">
      <c r="B367" t="s">
        <v>734</v>
      </c>
      <c r="O367" t="s">
        <v>410</v>
      </c>
      <c r="S367" t="s">
        <v>487</v>
      </c>
      <c r="T367">
        <v>0.1</v>
      </c>
      <c r="U367" t="s">
        <v>429</v>
      </c>
    </row>
    <row r="368" spans="2:29" x14ac:dyDescent="0.35">
      <c r="B368" t="s">
        <v>395</v>
      </c>
      <c r="O368" t="s">
        <v>410</v>
      </c>
      <c r="S368" t="s">
        <v>488</v>
      </c>
      <c r="T368">
        <v>0</v>
      </c>
      <c r="U368" t="s">
        <v>429</v>
      </c>
    </row>
    <row r="369" spans="2:22" x14ac:dyDescent="0.35">
      <c r="B369" t="s">
        <v>396</v>
      </c>
      <c r="O369" t="s">
        <v>410</v>
      </c>
      <c r="S369" t="s">
        <v>489</v>
      </c>
      <c r="T369">
        <v>3</v>
      </c>
      <c r="U369" t="s">
        <v>429</v>
      </c>
    </row>
    <row r="370" spans="2:22" x14ac:dyDescent="0.35">
      <c r="B370" t="s">
        <v>397</v>
      </c>
      <c r="O370" t="s">
        <v>410</v>
      </c>
      <c r="S370" t="s">
        <v>490</v>
      </c>
      <c r="T370">
        <v>7.4</v>
      </c>
      <c r="U370" t="s">
        <v>429</v>
      </c>
    </row>
    <row r="371" spans="2:22" x14ac:dyDescent="0.35">
      <c r="B371" t="s">
        <v>398</v>
      </c>
      <c r="O371" t="s">
        <v>407</v>
      </c>
      <c r="R371" t="s">
        <v>430</v>
      </c>
      <c r="S371">
        <v>31.7</v>
      </c>
      <c r="T371" t="s">
        <v>429</v>
      </c>
    </row>
    <row r="372" spans="2:22" x14ac:dyDescent="0.35">
      <c r="B372" t="s">
        <v>399</v>
      </c>
      <c r="O372" t="s">
        <v>410</v>
      </c>
      <c r="S372" t="s">
        <v>491</v>
      </c>
      <c r="T372">
        <v>40.799999999999997</v>
      </c>
      <c r="U372" t="s">
        <v>429</v>
      </c>
    </row>
    <row r="373" spans="2:22" x14ac:dyDescent="0.35">
      <c r="B373" t="s">
        <v>724</v>
      </c>
      <c r="O373" t="s">
        <v>410</v>
      </c>
      <c r="S373" t="s">
        <v>492</v>
      </c>
      <c r="T373">
        <v>10.1</v>
      </c>
      <c r="U373" t="s">
        <v>429</v>
      </c>
    </row>
    <row r="374" spans="2:22" x14ac:dyDescent="0.35">
      <c r="O374" t="s">
        <v>477</v>
      </c>
      <c r="T374" t="s">
        <v>493</v>
      </c>
      <c r="U374">
        <v>78.3</v>
      </c>
      <c r="V374" t="s">
        <v>429</v>
      </c>
    </row>
    <row r="375" spans="2:22" x14ac:dyDescent="0.35">
      <c r="O375" t="s">
        <v>477</v>
      </c>
      <c r="T375" t="s">
        <v>713</v>
      </c>
      <c r="U375">
        <v>0.3</v>
      </c>
      <c r="V375" t="s">
        <v>429</v>
      </c>
    </row>
    <row r="376" spans="2:22" x14ac:dyDescent="0.35">
      <c r="O376" t="s">
        <v>477</v>
      </c>
      <c r="T376" t="s">
        <v>494</v>
      </c>
      <c r="U376">
        <v>1.1000000000000001</v>
      </c>
      <c r="V376" t="s">
        <v>429</v>
      </c>
    </row>
    <row r="377" spans="2:22" x14ac:dyDescent="0.35">
      <c r="O377" t="s">
        <v>407</v>
      </c>
      <c r="R377" t="s">
        <v>677</v>
      </c>
      <c r="S377">
        <v>7.5</v>
      </c>
      <c r="T377" t="s">
        <v>429</v>
      </c>
    </row>
    <row r="378" spans="2:22" x14ac:dyDescent="0.35">
      <c r="O378" t="s">
        <v>410</v>
      </c>
      <c r="S378" t="s">
        <v>714</v>
      </c>
      <c r="T378">
        <v>34.200000000000003</v>
      </c>
      <c r="U378" t="s">
        <v>429</v>
      </c>
    </row>
    <row r="379" spans="2:22" x14ac:dyDescent="0.35">
      <c r="O379" t="s">
        <v>410</v>
      </c>
      <c r="S379" t="s">
        <v>495</v>
      </c>
      <c r="T379">
        <v>0.1</v>
      </c>
      <c r="U379" t="s">
        <v>429</v>
      </c>
    </row>
    <row r="380" spans="2:22" x14ac:dyDescent="0.35">
      <c r="O380" t="s">
        <v>410</v>
      </c>
      <c r="S380" t="s">
        <v>496</v>
      </c>
      <c r="T380">
        <v>1.1000000000000001</v>
      </c>
      <c r="U380" t="s">
        <v>429</v>
      </c>
    </row>
    <row r="381" spans="2:22" x14ac:dyDescent="0.35">
      <c r="O381" t="s">
        <v>410</v>
      </c>
      <c r="S381" t="s">
        <v>497</v>
      </c>
      <c r="T381">
        <v>0.6</v>
      </c>
      <c r="U381" t="s">
        <v>429</v>
      </c>
    </row>
    <row r="382" spans="2:22" x14ac:dyDescent="0.35">
      <c r="O382" t="s">
        <v>477</v>
      </c>
      <c r="T382" t="s">
        <v>498</v>
      </c>
      <c r="U382">
        <v>0.3</v>
      </c>
      <c r="V382" t="s">
        <v>429</v>
      </c>
    </row>
    <row r="383" spans="2:22" x14ac:dyDescent="0.35">
      <c r="O383" t="s">
        <v>477</v>
      </c>
      <c r="T383" t="s">
        <v>498</v>
      </c>
      <c r="U383">
        <v>0.4</v>
      </c>
      <c r="V383" t="s">
        <v>429</v>
      </c>
    </row>
    <row r="384" spans="2:22" x14ac:dyDescent="0.35">
      <c r="O384" t="s">
        <v>404</v>
      </c>
      <c r="Q384" t="s">
        <v>499</v>
      </c>
      <c r="R384">
        <v>16.8</v>
      </c>
      <c r="S384" t="s">
        <v>427</v>
      </c>
    </row>
    <row r="385" spans="15:23" x14ac:dyDescent="0.35">
      <c r="O385" t="s">
        <v>407</v>
      </c>
      <c r="R385" t="s">
        <v>500</v>
      </c>
      <c r="S385">
        <v>1.1000000000000001</v>
      </c>
      <c r="T385" t="s">
        <v>429</v>
      </c>
    </row>
    <row r="386" spans="15:23" x14ac:dyDescent="0.35">
      <c r="O386" t="s">
        <v>407</v>
      </c>
      <c r="R386" t="s">
        <v>501</v>
      </c>
      <c r="S386">
        <v>15.4</v>
      </c>
      <c r="T386" t="s">
        <v>429</v>
      </c>
    </row>
    <row r="387" spans="15:23" x14ac:dyDescent="0.35">
      <c r="O387" t="s">
        <v>410</v>
      </c>
      <c r="S387" t="s">
        <v>502</v>
      </c>
      <c r="T387">
        <v>30</v>
      </c>
      <c r="U387" t="s">
        <v>429</v>
      </c>
    </row>
    <row r="388" spans="15:23" x14ac:dyDescent="0.35">
      <c r="O388" t="s">
        <v>477</v>
      </c>
      <c r="T388" t="s">
        <v>503</v>
      </c>
      <c r="U388">
        <v>9.9</v>
      </c>
      <c r="V388" t="s">
        <v>429</v>
      </c>
    </row>
    <row r="389" spans="15:23" x14ac:dyDescent="0.35">
      <c r="O389" t="s">
        <v>504</v>
      </c>
      <c r="U389" t="s">
        <v>505</v>
      </c>
      <c r="V389">
        <v>28.8</v>
      </c>
      <c r="W389" t="s">
        <v>429</v>
      </c>
    </row>
    <row r="390" spans="15:23" x14ac:dyDescent="0.35">
      <c r="O390" t="s">
        <v>410</v>
      </c>
      <c r="S390" t="s">
        <v>506</v>
      </c>
      <c r="T390">
        <v>6</v>
      </c>
      <c r="U390" t="s">
        <v>429</v>
      </c>
    </row>
    <row r="391" spans="15:23" x14ac:dyDescent="0.35">
      <c r="O391" t="s">
        <v>410</v>
      </c>
      <c r="S391" t="s">
        <v>507</v>
      </c>
      <c r="T391">
        <v>4.8</v>
      </c>
      <c r="U391" t="s">
        <v>429</v>
      </c>
    </row>
    <row r="392" spans="15:23" x14ac:dyDescent="0.35">
      <c r="O392" t="s">
        <v>410</v>
      </c>
      <c r="S392" t="s">
        <v>508</v>
      </c>
      <c r="T392">
        <v>9.3000000000000007</v>
      </c>
      <c r="U392" t="s">
        <v>429</v>
      </c>
    </row>
    <row r="393" spans="15:23" x14ac:dyDescent="0.35">
      <c r="O393" t="s">
        <v>477</v>
      </c>
      <c r="T393" t="s">
        <v>509</v>
      </c>
      <c r="U393">
        <v>14.4</v>
      </c>
      <c r="V393" t="s">
        <v>429</v>
      </c>
    </row>
    <row r="394" spans="15:23" x14ac:dyDescent="0.35">
      <c r="O394" t="s">
        <v>504</v>
      </c>
      <c r="U394" t="s">
        <v>510</v>
      </c>
      <c r="V394">
        <v>17.5</v>
      </c>
      <c r="W394" t="s">
        <v>429</v>
      </c>
    </row>
    <row r="395" spans="15:23" x14ac:dyDescent="0.35">
      <c r="O395" t="s">
        <v>504</v>
      </c>
      <c r="U395" t="s">
        <v>511</v>
      </c>
      <c r="V395">
        <v>9.3000000000000007</v>
      </c>
      <c r="W395" t="s">
        <v>429</v>
      </c>
    </row>
    <row r="396" spans="15:23" x14ac:dyDescent="0.35">
      <c r="O396" t="s">
        <v>504</v>
      </c>
      <c r="U396" t="s">
        <v>512</v>
      </c>
      <c r="V396">
        <v>16.5</v>
      </c>
      <c r="W396" t="s">
        <v>429</v>
      </c>
    </row>
    <row r="397" spans="15:23" x14ac:dyDescent="0.35">
      <c r="O397" t="s">
        <v>504</v>
      </c>
      <c r="U397" t="s">
        <v>513</v>
      </c>
      <c r="V397">
        <v>14.3</v>
      </c>
      <c r="W397" t="s">
        <v>429</v>
      </c>
    </row>
    <row r="398" spans="15:23" x14ac:dyDescent="0.35">
      <c r="O398" t="s">
        <v>477</v>
      </c>
      <c r="T398" t="s">
        <v>514</v>
      </c>
      <c r="U398">
        <v>16.8</v>
      </c>
      <c r="V398" t="s">
        <v>429</v>
      </c>
    </row>
    <row r="399" spans="15:23" x14ac:dyDescent="0.35">
      <c r="O399" t="s">
        <v>504</v>
      </c>
      <c r="U399" t="s">
        <v>515</v>
      </c>
      <c r="V399">
        <v>19.600000000000001</v>
      </c>
      <c r="W399" t="s">
        <v>429</v>
      </c>
    </row>
    <row r="400" spans="15:23" x14ac:dyDescent="0.35">
      <c r="O400" t="s">
        <v>504</v>
      </c>
      <c r="U400" t="s">
        <v>516</v>
      </c>
      <c r="V400">
        <v>19.8</v>
      </c>
      <c r="W400" t="s">
        <v>429</v>
      </c>
    </row>
    <row r="401" spans="15:23" x14ac:dyDescent="0.35">
      <c r="O401" t="s">
        <v>477</v>
      </c>
      <c r="T401" t="s">
        <v>517</v>
      </c>
      <c r="U401">
        <v>11.3</v>
      </c>
      <c r="V401" t="s">
        <v>429</v>
      </c>
    </row>
    <row r="402" spans="15:23" x14ac:dyDescent="0.35">
      <c r="O402" t="s">
        <v>504</v>
      </c>
      <c r="U402" t="s">
        <v>518</v>
      </c>
      <c r="V402">
        <v>11.3</v>
      </c>
      <c r="W402" t="s">
        <v>429</v>
      </c>
    </row>
    <row r="403" spans="15:23" x14ac:dyDescent="0.35">
      <c r="O403" t="s">
        <v>504</v>
      </c>
      <c r="U403" t="s">
        <v>519</v>
      </c>
      <c r="V403">
        <v>5.4</v>
      </c>
      <c r="W403" t="s">
        <v>429</v>
      </c>
    </row>
    <row r="404" spans="15:23" x14ac:dyDescent="0.35">
      <c r="O404" t="s">
        <v>410</v>
      </c>
      <c r="S404" t="s">
        <v>520</v>
      </c>
      <c r="T404" s="1">
        <v>0.79300000000000004</v>
      </c>
    </row>
    <row r="405" spans="15:23" x14ac:dyDescent="0.35">
      <c r="O405" t="s">
        <v>402</v>
      </c>
      <c r="P405" t="s">
        <v>521</v>
      </c>
      <c r="Q405">
        <v>1.796</v>
      </c>
    </row>
    <row r="406" spans="15:23" x14ac:dyDescent="0.35">
      <c r="O406" t="s">
        <v>402</v>
      </c>
      <c r="P406" t="s">
        <v>422</v>
      </c>
      <c r="Q406">
        <v>74</v>
      </c>
    </row>
    <row r="407" spans="15:23" x14ac:dyDescent="0.35">
      <c r="O407" t="s">
        <v>402</v>
      </c>
      <c r="P407" t="s">
        <v>522</v>
      </c>
      <c r="Q407" t="s">
        <v>523</v>
      </c>
    </row>
    <row r="408" spans="15:23" x14ac:dyDescent="0.35">
      <c r="O408" t="s">
        <v>524</v>
      </c>
      <c r="P408" s="1">
        <v>0.96199999999999997</v>
      </c>
    </row>
    <row r="409" spans="15:23" x14ac:dyDescent="0.35">
      <c r="O409" t="s">
        <v>402</v>
      </c>
      <c r="P409" t="s">
        <v>423</v>
      </c>
      <c r="Q409" t="s">
        <v>736</v>
      </c>
    </row>
    <row r="410" spans="15:23" x14ac:dyDescent="0.35">
      <c r="O410" t="s">
        <v>387</v>
      </c>
    </row>
    <row r="411" spans="15:23" x14ac:dyDescent="0.35">
      <c r="O411" t="s">
        <v>388</v>
      </c>
    </row>
    <row r="412" spans="15:23" x14ac:dyDescent="0.35">
      <c r="O412" t="s">
        <v>389</v>
      </c>
    </row>
    <row r="413" spans="15:23" x14ac:dyDescent="0.35">
      <c r="O413" t="s">
        <v>390</v>
      </c>
    </row>
    <row r="414" spans="15:23" x14ac:dyDescent="0.35">
      <c r="O414" t="s">
        <v>391</v>
      </c>
    </row>
    <row r="415" spans="15:23" x14ac:dyDescent="0.35">
      <c r="O415" t="s">
        <v>567</v>
      </c>
    </row>
    <row r="416" spans="15:23" x14ac:dyDescent="0.35">
      <c r="O416" t="s">
        <v>737</v>
      </c>
    </row>
    <row r="417" spans="15:15" x14ac:dyDescent="0.35">
      <c r="O417" t="s">
        <v>738</v>
      </c>
    </row>
    <row r="418" spans="15:15" x14ac:dyDescent="0.35">
      <c r="O418" t="s">
        <v>395</v>
      </c>
    </row>
    <row r="419" spans="15:15" x14ac:dyDescent="0.35">
      <c r="O419" t="s">
        <v>396</v>
      </c>
    </row>
    <row r="420" spans="15:15" x14ac:dyDescent="0.35">
      <c r="O420" t="s">
        <v>397</v>
      </c>
    </row>
    <row r="421" spans="15:15" x14ac:dyDescent="0.35">
      <c r="O421" t="s">
        <v>398</v>
      </c>
    </row>
    <row r="422" spans="15:15" x14ac:dyDescent="0.35">
      <c r="O422" t="s">
        <v>399</v>
      </c>
    </row>
    <row r="499" spans="1:33" s="5" customFormat="1" x14ac:dyDescent="0.35">
      <c r="A499" s="5" t="s">
        <v>652</v>
      </c>
    </row>
    <row r="500" spans="1:33" x14ac:dyDescent="0.35">
      <c r="B500" t="s">
        <v>23</v>
      </c>
      <c r="C500">
        <v>2337.8380000000002</v>
      </c>
      <c r="O500" t="s">
        <v>23</v>
      </c>
      <c r="P500">
        <v>2333.7750000000001</v>
      </c>
      <c r="AB500" t="s">
        <v>23</v>
      </c>
      <c r="AC500">
        <v>2335.931</v>
      </c>
    </row>
    <row r="501" spans="1:33" x14ac:dyDescent="0.35">
      <c r="B501" t="s">
        <v>402</v>
      </c>
      <c r="C501" t="s">
        <v>417</v>
      </c>
      <c r="D501">
        <v>229.375</v>
      </c>
      <c r="O501" t="s">
        <v>402</v>
      </c>
      <c r="P501" t="s">
        <v>444</v>
      </c>
      <c r="Q501" s="8">
        <v>282993264000000</v>
      </c>
      <c r="AB501" t="s">
        <v>543</v>
      </c>
      <c r="AC501" t="s">
        <v>527</v>
      </c>
      <c r="AD501">
        <v>129158.3</v>
      </c>
    </row>
    <row r="502" spans="1:33" x14ac:dyDescent="0.35">
      <c r="B502" t="s">
        <v>402</v>
      </c>
      <c r="C502" t="s">
        <v>418</v>
      </c>
      <c r="D502">
        <v>0.495</v>
      </c>
      <c r="O502" t="s">
        <v>402</v>
      </c>
      <c r="P502" t="s">
        <v>712</v>
      </c>
      <c r="Q502" s="8">
        <v>214413169500000</v>
      </c>
      <c r="AB502" t="s">
        <v>543</v>
      </c>
      <c r="AC502" t="s">
        <v>14</v>
      </c>
      <c r="AD502">
        <v>60.8</v>
      </c>
      <c r="AE502" t="s">
        <v>427</v>
      </c>
    </row>
    <row r="503" spans="1:33" x14ac:dyDescent="0.35">
      <c r="B503" t="s">
        <v>402</v>
      </c>
      <c r="C503" t="s">
        <v>419</v>
      </c>
      <c r="D503">
        <v>0</v>
      </c>
      <c r="O503" t="s">
        <v>402</v>
      </c>
      <c r="P503" t="s">
        <v>420</v>
      </c>
      <c r="Q503">
        <v>1.32</v>
      </c>
      <c r="AB503" t="s">
        <v>543</v>
      </c>
      <c r="AD503" t="s">
        <v>475</v>
      </c>
      <c r="AE503">
        <v>7.9</v>
      </c>
      <c r="AF503" t="s">
        <v>429</v>
      </c>
    </row>
    <row r="504" spans="1:33" x14ac:dyDescent="0.35">
      <c r="B504" t="s">
        <v>402</v>
      </c>
      <c r="C504" t="s">
        <v>420</v>
      </c>
      <c r="D504">
        <v>1.292</v>
      </c>
      <c r="O504" t="s">
        <v>402</v>
      </c>
      <c r="P504" t="s">
        <v>445</v>
      </c>
      <c r="Q504">
        <v>0.99399999999999999</v>
      </c>
      <c r="AB504" t="s">
        <v>543</v>
      </c>
      <c r="AD504" t="s">
        <v>485</v>
      </c>
      <c r="AE504">
        <v>1.4</v>
      </c>
      <c r="AF504" t="s">
        <v>429</v>
      </c>
    </row>
    <row r="505" spans="1:33" x14ac:dyDescent="0.35">
      <c r="B505" t="s">
        <v>402</v>
      </c>
      <c r="C505" t="s">
        <v>584</v>
      </c>
      <c r="D505">
        <v>2.1949999999999998</v>
      </c>
      <c r="O505" t="s">
        <v>402</v>
      </c>
      <c r="P505" t="s">
        <v>446</v>
      </c>
      <c r="Q505">
        <v>20</v>
      </c>
      <c r="R505" t="s">
        <v>427</v>
      </c>
      <c r="AB505" t="s">
        <v>543</v>
      </c>
      <c r="AD505" t="s">
        <v>486</v>
      </c>
      <c r="AE505">
        <v>2.5</v>
      </c>
      <c r="AF505" t="s">
        <v>429</v>
      </c>
    </row>
    <row r="506" spans="1:33" x14ac:dyDescent="0.35">
      <c r="B506" t="s">
        <v>402</v>
      </c>
      <c r="C506" t="s">
        <v>422</v>
      </c>
      <c r="D506">
        <v>81</v>
      </c>
      <c r="O506" t="s">
        <v>404</v>
      </c>
      <c r="Q506" t="s">
        <v>526</v>
      </c>
      <c r="R506">
        <v>19.5</v>
      </c>
      <c r="S506" t="s">
        <v>427</v>
      </c>
      <c r="AB506" t="s">
        <v>543</v>
      </c>
      <c r="AD506" t="s">
        <v>430</v>
      </c>
      <c r="AE506">
        <v>36.200000000000003</v>
      </c>
      <c r="AF506" t="s">
        <v>429</v>
      </c>
    </row>
    <row r="507" spans="1:33" x14ac:dyDescent="0.35">
      <c r="B507" t="s">
        <v>524</v>
      </c>
      <c r="C507" s="1">
        <v>0.96099999999999997</v>
      </c>
      <c r="O507" t="s">
        <v>407</v>
      </c>
      <c r="R507" t="s">
        <v>447</v>
      </c>
      <c r="S507">
        <v>18.8</v>
      </c>
      <c r="T507" t="s">
        <v>406</v>
      </c>
      <c r="AB507" t="s">
        <v>543</v>
      </c>
      <c r="AE507" t="s">
        <v>431</v>
      </c>
      <c r="AF507">
        <v>72.3</v>
      </c>
      <c r="AG507" t="s">
        <v>432</v>
      </c>
    </row>
    <row r="508" spans="1:33" x14ac:dyDescent="0.35">
      <c r="B508" t="s">
        <v>402</v>
      </c>
      <c r="C508" t="s">
        <v>423</v>
      </c>
      <c r="D508">
        <v>53.832999999999998</v>
      </c>
      <c r="E508">
        <v>56</v>
      </c>
      <c r="O508" t="s">
        <v>410</v>
      </c>
      <c r="S508" t="s">
        <v>448</v>
      </c>
      <c r="T508">
        <v>0</v>
      </c>
      <c r="U508" t="s">
        <v>406</v>
      </c>
      <c r="AB508" t="s">
        <v>543</v>
      </c>
      <c r="AD508" t="s">
        <v>528</v>
      </c>
      <c r="AE508">
        <v>8.3000000000000007</v>
      </c>
      <c r="AF508" t="s">
        <v>429</v>
      </c>
    </row>
    <row r="509" spans="1:33" x14ac:dyDescent="0.35">
      <c r="B509" t="s">
        <v>402</v>
      </c>
      <c r="C509" t="s">
        <v>424</v>
      </c>
      <c r="D509">
        <v>56.914999999999999</v>
      </c>
      <c r="E509" s="1">
        <v>2.4E-2</v>
      </c>
      <c r="O509" t="s">
        <v>410</v>
      </c>
      <c r="S509" t="s">
        <v>449</v>
      </c>
      <c r="T509">
        <v>4.2</v>
      </c>
      <c r="U509" t="s">
        <v>406</v>
      </c>
      <c r="AB509" t="s">
        <v>543</v>
      </c>
      <c r="AD509" t="s">
        <v>529</v>
      </c>
      <c r="AE509" t="s">
        <v>530</v>
      </c>
      <c r="AF509" s="1">
        <v>3.0000000000000001E-3</v>
      </c>
    </row>
    <row r="510" spans="1:33" x14ac:dyDescent="0.35">
      <c r="B510" t="s">
        <v>402</v>
      </c>
      <c r="C510" t="s">
        <v>425</v>
      </c>
      <c r="O510" t="s">
        <v>410</v>
      </c>
      <c r="S510" t="s">
        <v>450</v>
      </c>
      <c r="T510">
        <v>14.6</v>
      </c>
      <c r="U510" t="s">
        <v>406</v>
      </c>
      <c r="AB510" t="s">
        <v>543</v>
      </c>
      <c r="AC510" t="s">
        <v>531</v>
      </c>
      <c r="AD510">
        <v>0</v>
      </c>
      <c r="AE510" t="s">
        <v>432</v>
      </c>
    </row>
    <row r="511" spans="1:33" x14ac:dyDescent="0.35">
      <c r="B511" t="s">
        <v>404</v>
      </c>
      <c r="C511" t="s">
        <v>426</v>
      </c>
      <c r="D511">
        <v>22.052</v>
      </c>
      <c r="E511" s="1">
        <v>8.9999999999999993E-3</v>
      </c>
      <c r="O511" t="s">
        <v>407</v>
      </c>
      <c r="R511" t="s">
        <v>451</v>
      </c>
      <c r="S511">
        <v>81.2</v>
      </c>
      <c r="T511" t="s">
        <v>406</v>
      </c>
      <c r="AB511" t="s">
        <v>543</v>
      </c>
      <c r="AC511" t="s">
        <v>532</v>
      </c>
      <c r="AD511">
        <v>77353740542600</v>
      </c>
    </row>
    <row r="512" spans="1:33" x14ac:dyDescent="0.35">
      <c r="B512" t="s">
        <v>14</v>
      </c>
      <c r="C512">
        <v>60.3</v>
      </c>
      <c r="D512" t="s">
        <v>427</v>
      </c>
      <c r="O512" t="s">
        <v>404</v>
      </c>
      <c r="Q512" t="s">
        <v>452</v>
      </c>
      <c r="R512">
        <v>0.5</v>
      </c>
      <c r="S512" t="s">
        <v>427</v>
      </c>
      <c r="AB512" t="s">
        <v>543</v>
      </c>
      <c r="AC512" t="s">
        <v>533</v>
      </c>
      <c r="AD512">
        <v>24960628796400</v>
      </c>
    </row>
    <row r="513" spans="2:32" x14ac:dyDescent="0.35">
      <c r="B513" t="s">
        <v>402</v>
      </c>
      <c r="C513" t="s">
        <v>428</v>
      </c>
      <c r="D513">
        <v>11.7</v>
      </c>
      <c r="E513" t="s">
        <v>429</v>
      </c>
      <c r="O513" t="s">
        <v>407</v>
      </c>
      <c r="R513" t="s">
        <v>453</v>
      </c>
      <c r="S513">
        <v>0</v>
      </c>
      <c r="T513" t="s">
        <v>427</v>
      </c>
      <c r="AB513" t="s">
        <v>543</v>
      </c>
      <c r="AC513" t="s">
        <v>534</v>
      </c>
      <c r="AD513">
        <v>386727069000</v>
      </c>
    </row>
    <row r="514" spans="2:32" x14ac:dyDescent="0.35">
      <c r="B514" t="s">
        <v>402</v>
      </c>
      <c r="C514" t="s">
        <v>430</v>
      </c>
      <c r="D514">
        <v>35.6</v>
      </c>
      <c r="E514" t="s">
        <v>429</v>
      </c>
      <c r="O514" t="s">
        <v>402</v>
      </c>
      <c r="P514" t="s">
        <v>454</v>
      </c>
      <c r="Q514">
        <v>3.2</v>
      </c>
      <c r="R514" t="s">
        <v>427</v>
      </c>
      <c r="AB514" t="s">
        <v>543</v>
      </c>
      <c r="AD514" t="s">
        <v>535</v>
      </c>
      <c r="AE514">
        <v>377051391750</v>
      </c>
    </row>
    <row r="515" spans="2:32" x14ac:dyDescent="0.35">
      <c r="B515" t="s">
        <v>404</v>
      </c>
      <c r="D515" t="s">
        <v>431</v>
      </c>
      <c r="E515">
        <v>72.3</v>
      </c>
      <c r="F515" t="s">
        <v>432</v>
      </c>
      <c r="O515" t="s">
        <v>404</v>
      </c>
      <c r="Q515" t="s">
        <v>455</v>
      </c>
      <c r="R515">
        <v>1.2</v>
      </c>
      <c r="S515" t="s">
        <v>427</v>
      </c>
      <c r="AB515" t="s">
        <v>543</v>
      </c>
      <c r="AD515" t="s">
        <v>536</v>
      </c>
      <c r="AE515">
        <v>1110077700</v>
      </c>
    </row>
    <row r="516" spans="2:32" x14ac:dyDescent="0.35">
      <c r="B516" t="s">
        <v>433</v>
      </c>
      <c r="C516" t="s">
        <v>593</v>
      </c>
      <c r="O516" t="s">
        <v>407</v>
      </c>
      <c r="R516" t="s">
        <v>456</v>
      </c>
      <c r="S516">
        <v>0.8</v>
      </c>
      <c r="T516" t="s">
        <v>429</v>
      </c>
      <c r="AB516" t="s">
        <v>543</v>
      </c>
      <c r="AD516" t="s">
        <v>537</v>
      </c>
      <c r="AE516">
        <v>5685397950</v>
      </c>
    </row>
    <row r="517" spans="2:32" x14ac:dyDescent="0.35">
      <c r="O517" t="s">
        <v>407</v>
      </c>
      <c r="R517" t="s">
        <v>457</v>
      </c>
      <c r="S517">
        <v>0.4</v>
      </c>
      <c r="T517" t="s">
        <v>429</v>
      </c>
      <c r="AB517" t="s">
        <v>543</v>
      </c>
      <c r="AC517" t="s">
        <v>542</v>
      </c>
      <c r="AD517">
        <v>30</v>
      </c>
    </row>
    <row r="518" spans="2:32" x14ac:dyDescent="0.35">
      <c r="B518" t="s">
        <v>22</v>
      </c>
      <c r="O518" t="s">
        <v>407</v>
      </c>
      <c r="R518" t="s">
        <v>458</v>
      </c>
      <c r="S518">
        <v>0.4</v>
      </c>
      <c r="T518" t="s">
        <v>429</v>
      </c>
      <c r="AB518" t="s">
        <v>543</v>
      </c>
      <c r="AC518" t="s">
        <v>422</v>
      </c>
      <c r="AD518">
        <v>77</v>
      </c>
    </row>
    <row r="519" spans="2:32" x14ac:dyDescent="0.35">
      <c r="B519" t="s">
        <v>562</v>
      </c>
      <c r="C519" t="s">
        <v>563</v>
      </c>
      <c r="D519" t="s">
        <v>540</v>
      </c>
      <c r="E519" t="s">
        <v>564</v>
      </c>
      <c r="F519" t="s">
        <v>435</v>
      </c>
      <c r="O519" t="s">
        <v>410</v>
      </c>
      <c r="S519" t="s">
        <v>459</v>
      </c>
      <c r="T519">
        <v>0.3</v>
      </c>
      <c r="U519" t="s">
        <v>429</v>
      </c>
      <c r="AB519" t="s">
        <v>543</v>
      </c>
      <c r="AC519" t="s">
        <v>522</v>
      </c>
      <c r="AD519" t="s">
        <v>523</v>
      </c>
    </row>
    <row r="520" spans="2:32" x14ac:dyDescent="0.35">
      <c r="B520" t="s">
        <v>565</v>
      </c>
      <c r="C520">
        <v>128</v>
      </c>
      <c r="D520">
        <v>228.8</v>
      </c>
      <c r="E520">
        <v>164.21600000000001</v>
      </c>
      <c r="F520" s="1">
        <v>0.8</v>
      </c>
      <c r="O520" t="s">
        <v>410</v>
      </c>
      <c r="S520" t="s">
        <v>460</v>
      </c>
      <c r="T520">
        <v>0</v>
      </c>
      <c r="U520" t="s">
        <v>429</v>
      </c>
    </row>
    <row r="521" spans="2:32" x14ac:dyDescent="0.35">
      <c r="B521" t="s">
        <v>566</v>
      </c>
      <c r="C521">
        <v>114</v>
      </c>
      <c r="D521">
        <v>114.7</v>
      </c>
      <c r="E521">
        <v>83.805000000000007</v>
      </c>
      <c r="F521" s="1">
        <v>0.72299999999999998</v>
      </c>
      <c r="O521" t="s">
        <v>410</v>
      </c>
      <c r="S521" t="s">
        <v>461</v>
      </c>
      <c r="T521">
        <v>0</v>
      </c>
      <c r="U521" t="s">
        <v>429</v>
      </c>
      <c r="AB521" t="s">
        <v>538</v>
      </c>
    </row>
    <row r="522" spans="2:32" x14ac:dyDescent="0.35">
      <c r="B522" t="s">
        <v>0</v>
      </c>
      <c r="C522">
        <v>77.7</v>
      </c>
      <c r="D522" t="s">
        <v>401</v>
      </c>
      <c r="O522" t="s">
        <v>407</v>
      </c>
      <c r="R522" t="s">
        <v>462</v>
      </c>
      <c r="S522">
        <v>4.7</v>
      </c>
      <c r="T522" t="s">
        <v>429</v>
      </c>
      <c r="AB522" t="s">
        <v>539</v>
      </c>
      <c r="AC522" t="s">
        <v>544</v>
      </c>
      <c r="AD522" t="s">
        <v>545</v>
      </c>
      <c r="AE522" t="s">
        <v>546</v>
      </c>
      <c r="AF522" t="s">
        <v>435</v>
      </c>
    </row>
    <row r="523" spans="2:32" x14ac:dyDescent="0.35">
      <c r="B523" t="s">
        <v>402</v>
      </c>
      <c r="C523" t="s">
        <v>403</v>
      </c>
      <c r="O523" t="s">
        <v>407</v>
      </c>
      <c r="R523" t="s">
        <v>463</v>
      </c>
      <c r="S523">
        <v>0</v>
      </c>
      <c r="T523" t="s">
        <v>429</v>
      </c>
      <c r="AB523" t="s">
        <v>547</v>
      </c>
      <c r="AC523">
        <v>128</v>
      </c>
      <c r="AD523">
        <v>229</v>
      </c>
      <c r="AE523">
        <v>164.30199999999999</v>
      </c>
      <c r="AF523" s="1">
        <v>0.8</v>
      </c>
    </row>
    <row r="524" spans="2:32" x14ac:dyDescent="0.35">
      <c r="B524" t="s">
        <v>404</v>
      </c>
      <c r="D524" t="s">
        <v>405</v>
      </c>
      <c r="E524">
        <v>18</v>
      </c>
      <c r="F524" t="s">
        <v>406</v>
      </c>
      <c r="O524" t="s">
        <v>407</v>
      </c>
      <c r="R524" t="s">
        <v>464</v>
      </c>
      <c r="S524">
        <v>0.9</v>
      </c>
      <c r="T524" t="s">
        <v>429</v>
      </c>
      <c r="AB524" t="s">
        <v>548</v>
      </c>
      <c r="AC524">
        <v>114</v>
      </c>
      <c r="AD524">
        <v>115</v>
      </c>
      <c r="AE524">
        <v>83.89</v>
      </c>
      <c r="AF524" s="1">
        <v>0.72299999999999998</v>
      </c>
    </row>
    <row r="525" spans="2:32" x14ac:dyDescent="0.35">
      <c r="B525" t="s">
        <v>407</v>
      </c>
      <c r="E525" t="s">
        <v>408</v>
      </c>
      <c r="F525">
        <v>79.900000000000006</v>
      </c>
      <c r="G525" t="s">
        <v>409</v>
      </c>
      <c r="O525" t="s">
        <v>404</v>
      </c>
      <c r="Q525" t="s">
        <v>465</v>
      </c>
      <c r="R525">
        <v>2</v>
      </c>
      <c r="S525" t="s">
        <v>427</v>
      </c>
      <c r="AB525" t="s">
        <v>541</v>
      </c>
    </row>
    <row r="526" spans="2:32" x14ac:dyDescent="0.35">
      <c r="B526" t="s">
        <v>410</v>
      </c>
      <c r="F526" t="s">
        <v>309</v>
      </c>
      <c r="G526">
        <v>0</v>
      </c>
      <c r="H526" t="s">
        <v>409</v>
      </c>
      <c r="O526" t="s">
        <v>407</v>
      </c>
      <c r="R526" t="s">
        <v>466</v>
      </c>
      <c r="S526">
        <v>5.4</v>
      </c>
      <c r="T526" t="s">
        <v>429</v>
      </c>
      <c r="AB526" t="s">
        <v>387</v>
      </c>
    </row>
    <row r="527" spans="2:32" x14ac:dyDescent="0.35">
      <c r="B527" t="s">
        <v>410</v>
      </c>
      <c r="F527" t="s">
        <v>310</v>
      </c>
      <c r="G527">
        <v>0.1</v>
      </c>
      <c r="H527" t="s">
        <v>409</v>
      </c>
      <c r="O527" t="s">
        <v>407</v>
      </c>
      <c r="R527" t="s">
        <v>467</v>
      </c>
      <c r="S527">
        <v>3.7</v>
      </c>
      <c r="T527" t="s">
        <v>429</v>
      </c>
      <c r="AB527" t="s">
        <v>549</v>
      </c>
    </row>
    <row r="528" spans="2:32" x14ac:dyDescent="0.35">
      <c r="B528" t="s">
        <v>410</v>
      </c>
      <c r="F528" t="s">
        <v>311</v>
      </c>
      <c r="G528">
        <v>79.8</v>
      </c>
      <c r="H528" t="s">
        <v>409</v>
      </c>
      <c r="O528" t="s">
        <v>407</v>
      </c>
      <c r="R528" t="s">
        <v>468</v>
      </c>
      <c r="S528">
        <v>0</v>
      </c>
      <c r="T528" t="s">
        <v>429</v>
      </c>
      <c r="AB528" t="s">
        <v>550</v>
      </c>
    </row>
    <row r="529" spans="2:29" x14ac:dyDescent="0.35">
      <c r="B529" t="s">
        <v>407</v>
      </c>
      <c r="E529" t="s">
        <v>312</v>
      </c>
      <c r="F529">
        <v>20.100000000000001</v>
      </c>
      <c r="G529" t="s">
        <v>409</v>
      </c>
      <c r="O529" t="s">
        <v>407</v>
      </c>
      <c r="R529" t="s">
        <v>469</v>
      </c>
      <c r="S529" s="1">
        <v>0.66200000000000003</v>
      </c>
      <c r="AB529" t="s">
        <v>551</v>
      </c>
    </row>
    <row r="530" spans="2:29" x14ac:dyDescent="0.35">
      <c r="B530" t="s">
        <v>404</v>
      </c>
      <c r="D530" t="s">
        <v>411</v>
      </c>
      <c r="E530">
        <v>0.5</v>
      </c>
      <c r="F530" t="s">
        <v>406</v>
      </c>
      <c r="O530" t="s">
        <v>407</v>
      </c>
      <c r="R530" t="s">
        <v>470</v>
      </c>
      <c r="S530" s="1">
        <v>1.4E-2</v>
      </c>
      <c r="AB530" t="s">
        <v>552</v>
      </c>
    </row>
    <row r="531" spans="2:29" x14ac:dyDescent="0.35">
      <c r="B531" t="s">
        <v>407</v>
      </c>
      <c r="E531" t="s">
        <v>408</v>
      </c>
      <c r="F531">
        <v>0.7</v>
      </c>
      <c r="G531" t="s">
        <v>412</v>
      </c>
      <c r="O531" t="s">
        <v>402</v>
      </c>
      <c r="P531" t="s">
        <v>471</v>
      </c>
      <c r="Q531">
        <v>0.9</v>
      </c>
      <c r="R531" t="s">
        <v>427</v>
      </c>
      <c r="AB531" t="s">
        <v>553</v>
      </c>
    </row>
    <row r="532" spans="2:29" x14ac:dyDescent="0.35">
      <c r="B532" t="s">
        <v>410</v>
      </c>
      <c r="F532" t="s">
        <v>309</v>
      </c>
      <c r="G532">
        <v>0.7</v>
      </c>
      <c r="H532" t="s">
        <v>412</v>
      </c>
      <c r="O532" t="s">
        <v>404</v>
      </c>
      <c r="Q532" t="s">
        <v>472</v>
      </c>
      <c r="R532">
        <v>0.9</v>
      </c>
      <c r="S532" t="s">
        <v>427</v>
      </c>
      <c r="AB532" t="s">
        <v>749</v>
      </c>
    </row>
    <row r="533" spans="2:29" x14ac:dyDescent="0.35">
      <c r="B533" t="s">
        <v>410</v>
      </c>
      <c r="F533" t="s">
        <v>310</v>
      </c>
      <c r="G533">
        <v>0</v>
      </c>
      <c r="H533" t="s">
        <v>412</v>
      </c>
      <c r="O533" t="s">
        <v>404</v>
      </c>
      <c r="Q533" t="s">
        <v>473</v>
      </c>
      <c r="R533">
        <v>0</v>
      </c>
      <c r="S533" t="s">
        <v>427</v>
      </c>
      <c r="AB533" t="s">
        <v>750</v>
      </c>
    </row>
    <row r="534" spans="2:29" x14ac:dyDescent="0.35">
      <c r="B534" t="s">
        <v>410</v>
      </c>
      <c r="F534" t="s">
        <v>311</v>
      </c>
      <c r="G534">
        <v>0</v>
      </c>
      <c r="H534" t="s">
        <v>412</v>
      </c>
      <c r="O534" t="s">
        <v>402</v>
      </c>
      <c r="P534" t="s">
        <v>474</v>
      </c>
      <c r="Q534">
        <v>75.900000000000006</v>
      </c>
      <c r="R534" t="s">
        <v>427</v>
      </c>
      <c r="AB534" t="s">
        <v>556</v>
      </c>
    </row>
    <row r="535" spans="2:29" x14ac:dyDescent="0.35">
      <c r="B535" t="s">
        <v>407</v>
      </c>
      <c r="E535" t="s">
        <v>312</v>
      </c>
      <c r="F535">
        <v>99.3</v>
      </c>
      <c r="G535" t="s">
        <v>412</v>
      </c>
      <c r="O535" t="s">
        <v>404</v>
      </c>
      <c r="Q535" t="s">
        <v>14</v>
      </c>
      <c r="R535">
        <v>61</v>
      </c>
      <c r="S535" t="s">
        <v>427</v>
      </c>
      <c r="AB535" t="s">
        <v>557</v>
      </c>
    </row>
    <row r="536" spans="2:29" x14ac:dyDescent="0.35">
      <c r="B536" t="s">
        <v>404</v>
      </c>
      <c r="D536" t="s">
        <v>413</v>
      </c>
      <c r="E536">
        <v>0</v>
      </c>
      <c r="F536" t="s">
        <v>406</v>
      </c>
      <c r="O536" t="s">
        <v>407</v>
      </c>
      <c r="R536" t="s">
        <v>475</v>
      </c>
      <c r="S536">
        <v>8.1</v>
      </c>
      <c r="T536" t="s">
        <v>429</v>
      </c>
      <c r="AB536" t="s">
        <v>558</v>
      </c>
    </row>
    <row r="537" spans="2:29" x14ac:dyDescent="0.35">
      <c r="B537" t="s">
        <v>404</v>
      </c>
      <c r="D537" t="s">
        <v>414</v>
      </c>
      <c r="E537">
        <v>81.5</v>
      </c>
      <c r="F537" t="s">
        <v>406</v>
      </c>
      <c r="O537" t="s">
        <v>410</v>
      </c>
      <c r="S537" t="s">
        <v>476</v>
      </c>
      <c r="T537">
        <v>4.3</v>
      </c>
      <c r="U537" t="s">
        <v>429</v>
      </c>
      <c r="AB537" t="s">
        <v>559</v>
      </c>
    </row>
    <row r="538" spans="2:29" x14ac:dyDescent="0.35">
      <c r="B538" t="s">
        <v>402</v>
      </c>
      <c r="C538" t="s">
        <v>415</v>
      </c>
      <c r="D538">
        <v>0.54100000000000004</v>
      </c>
      <c r="O538" t="s">
        <v>477</v>
      </c>
      <c r="T538" t="s">
        <v>478</v>
      </c>
      <c r="U538">
        <v>3.9</v>
      </c>
      <c r="V538" t="s">
        <v>429</v>
      </c>
      <c r="AB538" t="s">
        <v>560</v>
      </c>
    </row>
    <row r="539" spans="2:29" x14ac:dyDescent="0.35">
      <c r="B539" t="s">
        <v>402</v>
      </c>
      <c r="C539" t="s">
        <v>416</v>
      </c>
      <c r="D539">
        <v>1.669</v>
      </c>
      <c r="O539" t="s">
        <v>477</v>
      </c>
      <c r="T539" t="s">
        <v>479</v>
      </c>
      <c r="U539">
        <v>0.4</v>
      </c>
      <c r="V539" t="s">
        <v>429</v>
      </c>
      <c r="AB539" t="s">
        <v>717</v>
      </c>
      <c r="AC539" t="s">
        <v>718</v>
      </c>
    </row>
    <row r="540" spans="2:29" x14ac:dyDescent="0.35">
      <c r="B540" t="s">
        <v>387</v>
      </c>
      <c r="O540" t="s">
        <v>410</v>
      </c>
      <c r="S540" t="s">
        <v>480</v>
      </c>
      <c r="T540">
        <v>1.3</v>
      </c>
      <c r="U540" t="s">
        <v>429</v>
      </c>
    </row>
    <row r="541" spans="2:29" x14ac:dyDescent="0.35">
      <c r="B541" t="s">
        <v>388</v>
      </c>
      <c r="O541" t="s">
        <v>410</v>
      </c>
      <c r="S541" t="s">
        <v>481</v>
      </c>
      <c r="T541">
        <v>0</v>
      </c>
      <c r="U541" t="s">
        <v>429</v>
      </c>
    </row>
    <row r="542" spans="2:29" x14ac:dyDescent="0.35">
      <c r="B542" t="s">
        <v>389</v>
      </c>
      <c r="O542" t="s">
        <v>410</v>
      </c>
      <c r="S542" t="s">
        <v>482</v>
      </c>
      <c r="T542">
        <v>96.8</v>
      </c>
      <c r="U542" t="s">
        <v>429</v>
      </c>
    </row>
    <row r="543" spans="2:29" x14ac:dyDescent="0.35">
      <c r="B543" t="s">
        <v>390</v>
      </c>
      <c r="O543" t="s">
        <v>410</v>
      </c>
      <c r="S543" t="s">
        <v>483</v>
      </c>
      <c r="T543">
        <v>2.4</v>
      </c>
      <c r="U543" t="s">
        <v>429</v>
      </c>
    </row>
    <row r="544" spans="2:29" x14ac:dyDescent="0.35">
      <c r="B544" t="s">
        <v>391</v>
      </c>
      <c r="O544" t="s">
        <v>410</v>
      </c>
      <c r="S544" t="s">
        <v>484</v>
      </c>
      <c r="T544">
        <v>100</v>
      </c>
      <c r="U544" t="s">
        <v>429</v>
      </c>
    </row>
    <row r="545" spans="2:22" x14ac:dyDescent="0.35">
      <c r="B545" t="s">
        <v>589</v>
      </c>
      <c r="O545" t="s">
        <v>407</v>
      </c>
      <c r="R545" t="s">
        <v>485</v>
      </c>
      <c r="S545">
        <v>1.4</v>
      </c>
      <c r="T545" t="s">
        <v>429</v>
      </c>
    </row>
    <row r="546" spans="2:22" x14ac:dyDescent="0.35">
      <c r="B546" t="s">
        <v>744</v>
      </c>
      <c r="O546" t="s">
        <v>407</v>
      </c>
      <c r="R546" t="s">
        <v>486</v>
      </c>
      <c r="S546">
        <v>2.5</v>
      </c>
      <c r="T546" t="s">
        <v>429</v>
      </c>
    </row>
    <row r="547" spans="2:22" x14ac:dyDescent="0.35">
      <c r="B547" t="s">
        <v>745</v>
      </c>
      <c r="O547" t="s">
        <v>410</v>
      </c>
      <c r="S547" t="s">
        <v>487</v>
      </c>
      <c r="T547">
        <v>0.1</v>
      </c>
      <c r="U547" t="s">
        <v>429</v>
      </c>
    </row>
    <row r="548" spans="2:22" x14ac:dyDescent="0.35">
      <c r="B548" t="s">
        <v>395</v>
      </c>
      <c r="O548" t="s">
        <v>410</v>
      </c>
      <c r="S548" t="s">
        <v>488</v>
      </c>
      <c r="T548">
        <v>0</v>
      </c>
      <c r="U548" t="s">
        <v>429</v>
      </c>
    </row>
    <row r="549" spans="2:22" x14ac:dyDescent="0.35">
      <c r="B549" t="s">
        <v>396</v>
      </c>
      <c r="O549" t="s">
        <v>410</v>
      </c>
      <c r="S549" t="s">
        <v>489</v>
      </c>
      <c r="T549">
        <v>2.6</v>
      </c>
      <c r="U549" t="s">
        <v>429</v>
      </c>
    </row>
    <row r="550" spans="2:22" x14ac:dyDescent="0.35">
      <c r="B550" t="s">
        <v>397</v>
      </c>
      <c r="O550" t="s">
        <v>410</v>
      </c>
      <c r="S550" t="s">
        <v>490</v>
      </c>
      <c r="T550">
        <v>7.9</v>
      </c>
      <c r="U550" t="s">
        <v>429</v>
      </c>
    </row>
    <row r="551" spans="2:22" x14ac:dyDescent="0.35">
      <c r="B551" t="s">
        <v>398</v>
      </c>
      <c r="O551" t="s">
        <v>407</v>
      </c>
      <c r="R551" t="s">
        <v>430</v>
      </c>
      <c r="S551">
        <v>36.1</v>
      </c>
      <c r="T551" t="s">
        <v>429</v>
      </c>
    </row>
    <row r="552" spans="2:22" x14ac:dyDescent="0.35">
      <c r="B552" t="s">
        <v>399</v>
      </c>
      <c r="O552" t="s">
        <v>410</v>
      </c>
      <c r="S552" t="s">
        <v>491</v>
      </c>
      <c r="T552">
        <v>44.2</v>
      </c>
      <c r="U552" t="s">
        <v>429</v>
      </c>
    </row>
    <row r="553" spans="2:22" x14ac:dyDescent="0.35">
      <c r="B553" t="s">
        <v>724</v>
      </c>
      <c r="O553" t="s">
        <v>410</v>
      </c>
      <c r="S553" t="s">
        <v>492</v>
      </c>
      <c r="T553">
        <v>10.199999999999999</v>
      </c>
      <c r="U553" t="s">
        <v>429</v>
      </c>
    </row>
    <row r="554" spans="2:22" x14ac:dyDescent="0.35">
      <c r="O554" t="s">
        <v>477</v>
      </c>
      <c r="T554" t="s">
        <v>493</v>
      </c>
      <c r="U554">
        <v>70.5</v>
      </c>
      <c r="V554" t="s">
        <v>429</v>
      </c>
    </row>
    <row r="555" spans="2:22" x14ac:dyDescent="0.35">
      <c r="O555" t="s">
        <v>477</v>
      </c>
      <c r="T555" t="s">
        <v>713</v>
      </c>
      <c r="U555">
        <v>0.3</v>
      </c>
      <c r="V555" t="s">
        <v>429</v>
      </c>
    </row>
    <row r="556" spans="2:22" x14ac:dyDescent="0.35">
      <c r="O556" t="s">
        <v>477</v>
      </c>
      <c r="T556" t="s">
        <v>494</v>
      </c>
      <c r="U556">
        <v>0.9</v>
      </c>
      <c r="V556" t="s">
        <v>429</v>
      </c>
    </row>
    <row r="557" spans="2:22" x14ac:dyDescent="0.35">
      <c r="O557" t="s">
        <v>407</v>
      </c>
      <c r="R557" t="s">
        <v>528</v>
      </c>
      <c r="S557">
        <v>8.3000000000000007</v>
      </c>
      <c r="T557" t="s">
        <v>429</v>
      </c>
    </row>
    <row r="558" spans="2:22" x14ac:dyDescent="0.35">
      <c r="O558" t="s">
        <v>410</v>
      </c>
      <c r="S558" t="s">
        <v>714</v>
      </c>
      <c r="T558">
        <v>35.200000000000003</v>
      </c>
      <c r="U558" t="s">
        <v>429</v>
      </c>
    </row>
    <row r="559" spans="2:22" x14ac:dyDescent="0.35">
      <c r="O559" t="s">
        <v>410</v>
      </c>
      <c r="S559" t="s">
        <v>495</v>
      </c>
      <c r="T559">
        <v>0</v>
      </c>
      <c r="U559" t="s">
        <v>429</v>
      </c>
    </row>
    <row r="560" spans="2:22" x14ac:dyDescent="0.35">
      <c r="O560" t="s">
        <v>410</v>
      </c>
      <c r="S560" t="s">
        <v>496</v>
      </c>
      <c r="T560">
        <v>0.9</v>
      </c>
      <c r="U560" t="s">
        <v>429</v>
      </c>
    </row>
    <row r="561" spans="15:23" x14ac:dyDescent="0.35">
      <c r="O561" t="s">
        <v>410</v>
      </c>
      <c r="S561" t="s">
        <v>497</v>
      </c>
      <c r="T561">
        <v>0.6</v>
      </c>
      <c r="U561" t="s">
        <v>429</v>
      </c>
    </row>
    <row r="562" spans="15:23" x14ac:dyDescent="0.35">
      <c r="O562" t="s">
        <v>477</v>
      </c>
      <c r="T562" t="s">
        <v>498</v>
      </c>
      <c r="U562">
        <v>0.2</v>
      </c>
      <c r="V562" t="s">
        <v>429</v>
      </c>
    </row>
    <row r="563" spans="15:23" x14ac:dyDescent="0.35">
      <c r="O563" t="s">
        <v>477</v>
      </c>
      <c r="T563" t="s">
        <v>498</v>
      </c>
      <c r="U563">
        <v>0.4</v>
      </c>
      <c r="V563" t="s">
        <v>429</v>
      </c>
    </row>
    <row r="564" spans="15:23" x14ac:dyDescent="0.35">
      <c r="O564" t="s">
        <v>404</v>
      </c>
      <c r="Q564" t="s">
        <v>499</v>
      </c>
      <c r="R564">
        <v>14.9</v>
      </c>
      <c r="S564" t="s">
        <v>427</v>
      </c>
    </row>
    <row r="565" spans="15:23" x14ac:dyDescent="0.35">
      <c r="O565" t="s">
        <v>407</v>
      </c>
      <c r="R565" t="s">
        <v>500</v>
      </c>
      <c r="S565">
        <v>1</v>
      </c>
      <c r="T565" t="s">
        <v>429</v>
      </c>
    </row>
    <row r="566" spans="15:23" x14ac:dyDescent="0.35">
      <c r="O566" t="s">
        <v>407</v>
      </c>
      <c r="R566" t="s">
        <v>501</v>
      </c>
      <c r="S566">
        <v>13.7</v>
      </c>
      <c r="T566" t="s">
        <v>429</v>
      </c>
    </row>
    <row r="567" spans="15:23" x14ac:dyDescent="0.35">
      <c r="O567" t="s">
        <v>410</v>
      </c>
      <c r="S567" t="s">
        <v>502</v>
      </c>
      <c r="T567">
        <v>32.4</v>
      </c>
      <c r="U567" t="s">
        <v>429</v>
      </c>
    </row>
    <row r="568" spans="15:23" x14ac:dyDescent="0.35">
      <c r="O568" t="s">
        <v>477</v>
      </c>
      <c r="T568" t="s">
        <v>503</v>
      </c>
      <c r="U568">
        <v>9.1</v>
      </c>
      <c r="V568" t="s">
        <v>429</v>
      </c>
    </row>
    <row r="569" spans="15:23" x14ac:dyDescent="0.35">
      <c r="O569" t="s">
        <v>504</v>
      </c>
      <c r="U569" t="s">
        <v>505</v>
      </c>
      <c r="V569">
        <v>26.3</v>
      </c>
      <c r="W569" t="s">
        <v>429</v>
      </c>
    </row>
    <row r="570" spans="15:23" x14ac:dyDescent="0.35">
      <c r="O570" t="s">
        <v>410</v>
      </c>
      <c r="S570" t="s">
        <v>506</v>
      </c>
      <c r="T570">
        <v>5.3</v>
      </c>
      <c r="U570" t="s">
        <v>429</v>
      </c>
    </row>
    <row r="571" spans="15:23" x14ac:dyDescent="0.35">
      <c r="O571" t="s">
        <v>410</v>
      </c>
      <c r="S571" t="s">
        <v>507</v>
      </c>
      <c r="T571">
        <v>4.2</v>
      </c>
      <c r="U571" t="s">
        <v>429</v>
      </c>
    </row>
    <row r="572" spans="15:23" x14ac:dyDescent="0.35">
      <c r="O572" t="s">
        <v>410</v>
      </c>
      <c r="S572" t="s">
        <v>508</v>
      </c>
      <c r="T572">
        <v>8.1999999999999993</v>
      </c>
      <c r="U572" t="s">
        <v>429</v>
      </c>
    </row>
    <row r="573" spans="15:23" x14ac:dyDescent="0.35">
      <c r="O573" t="s">
        <v>477</v>
      </c>
      <c r="T573" t="s">
        <v>509</v>
      </c>
      <c r="U573">
        <v>12.8</v>
      </c>
      <c r="V573" t="s">
        <v>429</v>
      </c>
    </row>
    <row r="574" spans="15:23" x14ac:dyDescent="0.35">
      <c r="O574" t="s">
        <v>504</v>
      </c>
      <c r="U574" t="s">
        <v>510</v>
      </c>
      <c r="V574">
        <v>15.5</v>
      </c>
      <c r="W574" t="s">
        <v>429</v>
      </c>
    </row>
    <row r="575" spans="15:23" x14ac:dyDescent="0.35">
      <c r="O575" t="s">
        <v>504</v>
      </c>
      <c r="U575" t="s">
        <v>511</v>
      </c>
      <c r="V575">
        <v>8.1999999999999993</v>
      </c>
      <c r="W575" t="s">
        <v>429</v>
      </c>
    </row>
    <row r="576" spans="15:23" x14ac:dyDescent="0.35">
      <c r="O576" t="s">
        <v>504</v>
      </c>
      <c r="U576" t="s">
        <v>512</v>
      </c>
      <c r="V576">
        <v>14.7</v>
      </c>
      <c r="W576" t="s">
        <v>429</v>
      </c>
    </row>
    <row r="577" spans="15:23" x14ac:dyDescent="0.35">
      <c r="O577" t="s">
        <v>504</v>
      </c>
      <c r="U577" t="s">
        <v>513</v>
      </c>
      <c r="V577">
        <v>12.6</v>
      </c>
      <c r="W577" t="s">
        <v>429</v>
      </c>
    </row>
    <row r="578" spans="15:23" x14ac:dyDescent="0.35">
      <c r="O578" t="s">
        <v>477</v>
      </c>
      <c r="T578" t="s">
        <v>514</v>
      </c>
      <c r="U578">
        <v>14.7</v>
      </c>
      <c r="V578" t="s">
        <v>429</v>
      </c>
    </row>
    <row r="579" spans="15:23" x14ac:dyDescent="0.35">
      <c r="O579" t="s">
        <v>504</v>
      </c>
      <c r="U579" t="s">
        <v>515</v>
      </c>
      <c r="V579">
        <v>17.3</v>
      </c>
      <c r="W579" t="s">
        <v>429</v>
      </c>
    </row>
    <row r="580" spans="15:23" x14ac:dyDescent="0.35">
      <c r="O580" t="s">
        <v>504</v>
      </c>
      <c r="U580" t="s">
        <v>516</v>
      </c>
      <c r="V580">
        <v>17.5</v>
      </c>
      <c r="W580" t="s">
        <v>429</v>
      </c>
    </row>
    <row r="581" spans="15:23" x14ac:dyDescent="0.35">
      <c r="O581" t="s">
        <v>477</v>
      </c>
      <c r="T581" t="s">
        <v>517</v>
      </c>
      <c r="U581">
        <v>10.1</v>
      </c>
      <c r="V581" t="s">
        <v>429</v>
      </c>
    </row>
    <row r="582" spans="15:23" x14ac:dyDescent="0.35">
      <c r="O582" t="s">
        <v>504</v>
      </c>
      <c r="U582" t="s">
        <v>518</v>
      </c>
      <c r="V582">
        <v>10.1</v>
      </c>
      <c r="W582" t="s">
        <v>429</v>
      </c>
    </row>
    <row r="583" spans="15:23" x14ac:dyDescent="0.35">
      <c r="O583" t="s">
        <v>504</v>
      </c>
      <c r="U583" t="s">
        <v>519</v>
      </c>
      <c r="V583">
        <v>4.8</v>
      </c>
      <c r="W583" t="s">
        <v>429</v>
      </c>
    </row>
    <row r="584" spans="15:23" x14ac:dyDescent="0.35">
      <c r="O584" t="s">
        <v>410</v>
      </c>
      <c r="S584" t="s">
        <v>520</v>
      </c>
      <c r="T584" s="1">
        <v>0.79200000000000004</v>
      </c>
    </row>
    <row r="585" spans="15:23" x14ac:dyDescent="0.35">
      <c r="O585" t="s">
        <v>402</v>
      </c>
      <c r="P585" t="s">
        <v>521</v>
      </c>
      <c r="Q585">
        <v>2.1949999999999998</v>
      </c>
    </row>
    <row r="586" spans="15:23" x14ac:dyDescent="0.35">
      <c r="O586" t="s">
        <v>402</v>
      </c>
      <c r="P586" t="s">
        <v>422</v>
      </c>
      <c r="Q586">
        <v>75</v>
      </c>
    </row>
    <row r="587" spans="15:23" x14ac:dyDescent="0.35">
      <c r="O587" t="s">
        <v>402</v>
      </c>
      <c r="P587" t="s">
        <v>522</v>
      </c>
      <c r="Q587" t="s">
        <v>523</v>
      </c>
    </row>
    <row r="588" spans="15:23" x14ac:dyDescent="0.35">
      <c r="O588" t="s">
        <v>524</v>
      </c>
      <c r="P588" s="1">
        <v>0.96499999999999997</v>
      </c>
    </row>
    <row r="589" spans="15:23" x14ac:dyDescent="0.35">
      <c r="O589" t="s">
        <v>402</v>
      </c>
      <c r="P589" t="s">
        <v>423</v>
      </c>
      <c r="Q589" t="s">
        <v>746</v>
      </c>
    </row>
    <row r="590" spans="15:23" x14ac:dyDescent="0.35">
      <c r="O590" t="s">
        <v>387</v>
      </c>
    </row>
    <row r="591" spans="15:23" x14ac:dyDescent="0.35">
      <c r="O591" t="s">
        <v>388</v>
      </c>
    </row>
    <row r="592" spans="15:23" x14ac:dyDescent="0.35">
      <c r="O592" t="s">
        <v>389</v>
      </c>
    </row>
    <row r="593" spans="15:15" x14ac:dyDescent="0.35">
      <c r="O593" t="s">
        <v>390</v>
      </c>
    </row>
    <row r="594" spans="15:15" x14ac:dyDescent="0.35">
      <c r="O594" t="s">
        <v>391</v>
      </c>
    </row>
    <row r="595" spans="15:15" x14ac:dyDescent="0.35">
      <c r="O595" t="s">
        <v>567</v>
      </c>
    </row>
    <row r="596" spans="15:15" x14ac:dyDescent="0.35">
      <c r="O596" t="s">
        <v>747</v>
      </c>
    </row>
    <row r="597" spans="15:15" x14ac:dyDescent="0.35">
      <c r="O597" t="s">
        <v>748</v>
      </c>
    </row>
    <row r="598" spans="15:15" x14ac:dyDescent="0.35">
      <c r="O598" t="s">
        <v>395</v>
      </c>
    </row>
    <row r="599" spans="15:15" x14ac:dyDescent="0.35">
      <c r="O599" t="s">
        <v>396</v>
      </c>
    </row>
    <row r="600" spans="15:15" x14ac:dyDescent="0.35">
      <c r="O600" t="s">
        <v>397</v>
      </c>
    </row>
    <row r="601" spans="15:15" x14ac:dyDescent="0.35">
      <c r="O601" t="s">
        <v>398</v>
      </c>
    </row>
    <row r="602" spans="15:15" x14ac:dyDescent="0.35">
      <c r="O602" t="s">
        <v>399</v>
      </c>
    </row>
    <row r="665" spans="1:1" x14ac:dyDescent="0.35">
      <c r="A665" t="s">
        <v>764</v>
      </c>
    </row>
    <row r="679" spans="2:33" s="5" customFormat="1" x14ac:dyDescent="0.35">
      <c r="B679" s="5" t="s">
        <v>330</v>
      </c>
    </row>
    <row r="680" spans="2:33" x14ac:dyDescent="0.35">
      <c r="B680" t="s">
        <v>23</v>
      </c>
      <c r="C680">
        <v>2290.703</v>
      </c>
      <c r="O680" t="s">
        <v>23</v>
      </c>
      <c r="P680" t="s">
        <v>754</v>
      </c>
      <c r="AB680" t="s">
        <v>23</v>
      </c>
      <c r="AC680" t="s">
        <v>758</v>
      </c>
    </row>
    <row r="681" spans="2:33" x14ac:dyDescent="0.35">
      <c r="B681" t="s">
        <v>402</v>
      </c>
      <c r="C681" t="s">
        <v>417</v>
      </c>
      <c r="D681">
        <v>233.96600000000001</v>
      </c>
      <c r="O681" t="s">
        <v>402</v>
      </c>
      <c r="P681" t="s">
        <v>444</v>
      </c>
      <c r="Q681">
        <v>310233969000000</v>
      </c>
      <c r="AB681" t="s">
        <v>543</v>
      </c>
      <c r="AC681" t="s">
        <v>527</v>
      </c>
      <c r="AD681" t="s">
        <v>759</v>
      </c>
    </row>
    <row r="682" spans="2:33" x14ac:dyDescent="0.35">
      <c r="B682" t="s">
        <v>402</v>
      </c>
      <c r="C682" t="s">
        <v>418</v>
      </c>
      <c r="D682">
        <v>0.504</v>
      </c>
      <c r="O682" t="s">
        <v>402</v>
      </c>
      <c r="P682" t="s">
        <v>712</v>
      </c>
      <c r="Q682">
        <v>224138596500000</v>
      </c>
      <c r="AB682" t="s">
        <v>543</v>
      </c>
      <c r="AC682" t="s">
        <v>14</v>
      </c>
      <c r="AD682">
        <v>62.4</v>
      </c>
      <c r="AE682" t="s">
        <v>427</v>
      </c>
    </row>
    <row r="683" spans="2:33" x14ac:dyDescent="0.35">
      <c r="B683" t="s">
        <v>402</v>
      </c>
      <c r="C683" t="s">
        <v>419</v>
      </c>
      <c r="D683">
        <v>0</v>
      </c>
      <c r="O683" t="s">
        <v>402</v>
      </c>
      <c r="P683" t="s">
        <v>420</v>
      </c>
      <c r="Q683">
        <v>1.3839999999999999</v>
      </c>
      <c r="AB683" t="s">
        <v>543</v>
      </c>
      <c r="AD683" t="s">
        <v>475</v>
      </c>
      <c r="AE683">
        <v>7.9</v>
      </c>
      <c r="AF683" t="s">
        <v>429</v>
      </c>
    </row>
    <row r="684" spans="2:33" x14ac:dyDescent="0.35">
      <c r="B684" t="s">
        <v>402</v>
      </c>
      <c r="C684" t="s">
        <v>420</v>
      </c>
      <c r="D684">
        <v>1.377</v>
      </c>
      <c r="O684" t="s">
        <v>402</v>
      </c>
      <c r="P684" t="s">
        <v>445</v>
      </c>
      <c r="Q684">
        <v>0.99399999999999999</v>
      </c>
      <c r="AB684" t="s">
        <v>543</v>
      </c>
      <c r="AD684" t="s">
        <v>485</v>
      </c>
      <c r="AE684">
        <v>1.3</v>
      </c>
      <c r="AF684" t="s">
        <v>429</v>
      </c>
    </row>
    <row r="685" spans="2:33" x14ac:dyDescent="0.35">
      <c r="B685" t="s">
        <v>402</v>
      </c>
      <c r="C685" t="s">
        <v>584</v>
      </c>
      <c r="D685">
        <v>2.4510000000000001</v>
      </c>
      <c r="O685" t="s">
        <v>402</v>
      </c>
      <c r="P685" t="s">
        <v>446</v>
      </c>
      <c r="Q685">
        <v>19</v>
      </c>
      <c r="R685" t="s">
        <v>427</v>
      </c>
      <c r="AB685" t="s">
        <v>543</v>
      </c>
      <c r="AD685" t="s">
        <v>486</v>
      </c>
      <c r="AE685">
        <v>2.6</v>
      </c>
      <c r="AF685" t="s">
        <v>429</v>
      </c>
    </row>
    <row r="686" spans="2:33" x14ac:dyDescent="0.35">
      <c r="B686" t="s">
        <v>402</v>
      </c>
      <c r="C686" t="s">
        <v>422</v>
      </c>
      <c r="D686">
        <v>83</v>
      </c>
      <c r="O686" t="s">
        <v>404</v>
      </c>
      <c r="Q686" t="s">
        <v>526</v>
      </c>
      <c r="R686">
        <v>18.600000000000001</v>
      </c>
      <c r="S686" t="s">
        <v>427</v>
      </c>
      <c r="AB686" t="s">
        <v>543</v>
      </c>
      <c r="AD686" t="s">
        <v>430</v>
      </c>
      <c r="AE686">
        <v>37.200000000000003</v>
      </c>
      <c r="AF686" t="s">
        <v>429</v>
      </c>
    </row>
    <row r="687" spans="2:33" x14ac:dyDescent="0.35">
      <c r="B687" t="s">
        <v>524</v>
      </c>
      <c r="C687" s="1">
        <v>0.96399999999999997</v>
      </c>
      <c r="O687" t="s">
        <v>407</v>
      </c>
      <c r="R687" t="s">
        <v>447</v>
      </c>
      <c r="S687">
        <v>18</v>
      </c>
      <c r="T687" t="s">
        <v>406</v>
      </c>
      <c r="AB687" t="s">
        <v>543</v>
      </c>
      <c r="AE687" t="s">
        <v>431</v>
      </c>
      <c r="AF687">
        <v>73.5</v>
      </c>
      <c r="AG687" t="s">
        <v>432</v>
      </c>
    </row>
    <row r="688" spans="2:33" x14ac:dyDescent="0.35">
      <c r="B688" t="s">
        <v>402</v>
      </c>
      <c r="C688" t="s">
        <v>423</v>
      </c>
      <c r="D688">
        <v>53.98</v>
      </c>
      <c r="E688">
        <v>56</v>
      </c>
      <c r="O688" t="s">
        <v>410</v>
      </c>
      <c r="S688" t="s">
        <v>448</v>
      </c>
      <c r="T688">
        <v>0</v>
      </c>
      <c r="U688" t="s">
        <v>406</v>
      </c>
      <c r="AB688" t="s">
        <v>543</v>
      </c>
      <c r="AD688" t="s">
        <v>528</v>
      </c>
      <c r="AE688">
        <v>8.6</v>
      </c>
      <c r="AF688" t="s">
        <v>429</v>
      </c>
    </row>
    <row r="689" spans="2:32" x14ac:dyDescent="0.35">
      <c r="B689" t="s">
        <v>402</v>
      </c>
      <c r="C689" t="s">
        <v>424</v>
      </c>
      <c r="D689">
        <v>49.947000000000003</v>
      </c>
      <c r="E689" s="1">
        <v>-2.1999999999999999E-2</v>
      </c>
      <c r="O689" t="s">
        <v>410</v>
      </c>
      <c r="S689" t="s">
        <v>449</v>
      </c>
      <c r="T689">
        <v>4</v>
      </c>
      <c r="U689" t="s">
        <v>406</v>
      </c>
      <c r="AB689" t="s">
        <v>543</v>
      </c>
      <c r="AD689" t="s">
        <v>529</v>
      </c>
      <c r="AE689" t="s">
        <v>530</v>
      </c>
      <c r="AF689" s="1">
        <v>3.0000000000000001E-3</v>
      </c>
    </row>
    <row r="690" spans="2:32" x14ac:dyDescent="0.35">
      <c r="B690" t="s">
        <v>402</v>
      </c>
      <c r="C690" t="s">
        <v>425</v>
      </c>
      <c r="O690" t="s">
        <v>410</v>
      </c>
      <c r="S690" t="s">
        <v>450</v>
      </c>
      <c r="T690">
        <v>14</v>
      </c>
      <c r="U690" t="s">
        <v>406</v>
      </c>
      <c r="AB690" t="s">
        <v>543</v>
      </c>
      <c r="AC690" t="s">
        <v>531</v>
      </c>
      <c r="AD690">
        <v>0</v>
      </c>
      <c r="AE690" t="s">
        <v>432</v>
      </c>
    </row>
    <row r="691" spans="2:32" x14ac:dyDescent="0.35">
      <c r="B691" t="s">
        <v>404</v>
      </c>
      <c r="C691" t="s">
        <v>426</v>
      </c>
      <c r="D691">
        <v>20.192</v>
      </c>
      <c r="E691" s="1">
        <v>-8.9999999999999993E-3</v>
      </c>
      <c r="O691" t="s">
        <v>407</v>
      </c>
      <c r="R691" t="s">
        <v>451</v>
      </c>
      <c r="S691">
        <v>82</v>
      </c>
      <c r="T691" t="s">
        <v>406</v>
      </c>
      <c r="AB691" t="s">
        <v>543</v>
      </c>
      <c r="AC691" t="s">
        <v>532</v>
      </c>
      <c r="AD691">
        <v>80909507212400</v>
      </c>
    </row>
    <row r="692" spans="2:32" x14ac:dyDescent="0.35">
      <c r="B692" t="s">
        <v>14</v>
      </c>
      <c r="C692">
        <v>62.2</v>
      </c>
      <c r="D692" t="s">
        <v>427</v>
      </c>
      <c r="O692" t="s">
        <v>404</v>
      </c>
      <c r="Q692" t="s">
        <v>452</v>
      </c>
      <c r="R692">
        <v>0.5</v>
      </c>
      <c r="S692" t="s">
        <v>427</v>
      </c>
      <c r="AB692" t="s">
        <v>543</v>
      </c>
      <c r="AC692" t="s">
        <v>533</v>
      </c>
      <c r="AD692">
        <v>26406167161250</v>
      </c>
    </row>
    <row r="693" spans="2:32" x14ac:dyDescent="0.35">
      <c r="B693" t="s">
        <v>402</v>
      </c>
      <c r="C693" t="s">
        <v>428</v>
      </c>
      <c r="D693">
        <v>11.7</v>
      </c>
      <c r="E693" t="s">
        <v>429</v>
      </c>
      <c r="O693" t="s">
        <v>407</v>
      </c>
      <c r="R693" t="s">
        <v>453</v>
      </c>
      <c r="S693">
        <v>0</v>
      </c>
      <c r="T693" t="s">
        <v>427</v>
      </c>
      <c r="AB693" t="s">
        <v>543</v>
      </c>
      <c r="AC693" t="s">
        <v>534</v>
      </c>
      <c r="AD693">
        <v>391917432300</v>
      </c>
    </row>
    <row r="694" spans="2:32" x14ac:dyDescent="0.35">
      <c r="B694" t="s">
        <v>402</v>
      </c>
      <c r="C694" t="s">
        <v>430</v>
      </c>
      <c r="D694">
        <v>36.9</v>
      </c>
      <c r="E694" t="s">
        <v>429</v>
      </c>
      <c r="O694" t="s">
        <v>402</v>
      </c>
      <c r="P694" t="s">
        <v>454</v>
      </c>
      <c r="Q694">
        <v>3.1</v>
      </c>
      <c r="R694" t="s">
        <v>427</v>
      </c>
      <c r="AB694" t="s">
        <v>543</v>
      </c>
      <c r="AD694" t="s">
        <v>535</v>
      </c>
      <c r="AE694">
        <v>381416697300</v>
      </c>
    </row>
    <row r="695" spans="2:32" x14ac:dyDescent="0.35">
      <c r="B695" t="s">
        <v>404</v>
      </c>
      <c r="D695" t="s">
        <v>431</v>
      </c>
      <c r="E695">
        <v>73.599999999999994</v>
      </c>
      <c r="F695" t="s">
        <v>432</v>
      </c>
      <c r="O695" t="s">
        <v>404</v>
      </c>
      <c r="Q695" t="s">
        <v>455</v>
      </c>
      <c r="R695">
        <v>1.2</v>
      </c>
      <c r="S695" t="s">
        <v>427</v>
      </c>
      <c r="AB695" t="s">
        <v>543</v>
      </c>
      <c r="AD695" t="s">
        <v>536</v>
      </c>
      <c r="AE695">
        <v>1135079450</v>
      </c>
    </row>
    <row r="696" spans="2:32" x14ac:dyDescent="0.35">
      <c r="B696" t="s">
        <v>433</v>
      </c>
      <c r="C696" t="s">
        <v>593</v>
      </c>
      <c r="O696" t="s">
        <v>407</v>
      </c>
      <c r="R696" t="s">
        <v>456</v>
      </c>
      <c r="S696">
        <v>0.8</v>
      </c>
      <c r="T696" t="s">
        <v>429</v>
      </c>
      <c r="AB696" t="s">
        <v>543</v>
      </c>
      <c r="AD696" t="s">
        <v>537</v>
      </c>
      <c r="AE696">
        <v>5605392350</v>
      </c>
    </row>
    <row r="697" spans="2:32" x14ac:dyDescent="0.35">
      <c r="O697" t="s">
        <v>407</v>
      </c>
      <c r="R697" t="s">
        <v>457</v>
      </c>
      <c r="S697">
        <v>0.4</v>
      </c>
      <c r="T697" t="s">
        <v>429</v>
      </c>
      <c r="AB697" t="s">
        <v>543</v>
      </c>
      <c r="AC697" t="s">
        <v>542</v>
      </c>
      <c r="AD697">
        <v>31</v>
      </c>
    </row>
    <row r="698" spans="2:32" x14ac:dyDescent="0.35">
      <c r="B698" t="s">
        <v>22</v>
      </c>
      <c r="O698" t="s">
        <v>407</v>
      </c>
      <c r="R698" t="s">
        <v>458</v>
      </c>
      <c r="S698">
        <v>0.4</v>
      </c>
      <c r="T698" t="s">
        <v>429</v>
      </c>
      <c r="AB698" t="s">
        <v>543</v>
      </c>
      <c r="AC698" t="s">
        <v>422</v>
      </c>
      <c r="AD698">
        <v>87</v>
      </c>
    </row>
    <row r="699" spans="2:32" x14ac:dyDescent="0.35">
      <c r="B699" t="s">
        <v>562</v>
      </c>
      <c r="C699" t="s">
        <v>563</v>
      </c>
      <c r="D699" t="s">
        <v>540</v>
      </c>
      <c r="E699" t="s">
        <v>564</v>
      </c>
      <c r="F699" t="s">
        <v>435</v>
      </c>
      <c r="O699" t="s">
        <v>410</v>
      </c>
      <c r="S699" t="s">
        <v>459</v>
      </c>
      <c r="T699">
        <v>0.3</v>
      </c>
      <c r="U699" t="s">
        <v>429</v>
      </c>
      <c r="AB699" t="s">
        <v>543</v>
      </c>
      <c r="AC699" t="s">
        <v>522</v>
      </c>
      <c r="AD699" t="s">
        <v>523</v>
      </c>
    </row>
    <row r="700" spans="2:32" x14ac:dyDescent="0.35">
      <c r="B700" t="s">
        <v>565</v>
      </c>
      <c r="C700">
        <v>128</v>
      </c>
      <c r="D700">
        <v>229.2</v>
      </c>
      <c r="E700">
        <v>167.678</v>
      </c>
      <c r="F700" s="1">
        <v>0.81599999999999995</v>
      </c>
      <c r="O700" t="s">
        <v>410</v>
      </c>
      <c r="S700" t="s">
        <v>460</v>
      </c>
      <c r="T700">
        <v>0</v>
      </c>
      <c r="U700" t="s">
        <v>429</v>
      </c>
    </row>
    <row r="701" spans="2:32" x14ac:dyDescent="0.35">
      <c r="B701" t="s">
        <v>566</v>
      </c>
      <c r="C701">
        <v>115</v>
      </c>
      <c r="D701">
        <v>115.3</v>
      </c>
      <c r="E701">
        <v>85.406999999999996</v>
      </c>
      <c r="F701" s="1">
        <v>0.73599999999999999</v>
      </c>
      <c r="O701" t="s">
        <v>410</v>
      </c>
      <c r="S701" t="s">
        <v>461</v>
      </c>
      <c r="T701">
        <v>0</v>
      </c>
      <c r="U701" t="s">
        <v>429</v>
      </c>
      <c r="AB701" t="s">
        <v>538</v>
      </c>
    </row>
    <row r="702" spans="2:32" x14ac:dyDescent="0.35">
      <c r="B702" t="s">
        <v>0</v>
      </c>
      <c r="C702">
        <v>77.8</v>
      </c>
      <c r="D702" t="s">
        <v>401</v>
      </c>
      <c r="O702" t="s">
        <v>407</v>
      </c>
      <c r="R702" t="s">
        <v>462</v>
      </c>
      <c r="S702">
        <v>4.8</v>
      </c>
      <c r="T702" t="s">
        <v>429</v>
      </c>
      <c r="AB702" t="s">
        <v>539</v>
      </c>
      <c r="AC702" t="s">
        <v>544</v>
      </c>
      <c r="AD702" t="s">
        <v>545</v>
      </c>
      <c r="AE702" t="s">
        <v>546</v>
      </c>
      <c r="AF702" t="s">
        <v>435</v>
      </c>
    </row>
    <row r="703" spans="2:32" x14ac:dyDescent="0.35">
      <c r="B703" t="s">
        <v>402</v>
      </c>
      <c r="C703" t="s">
        <v>403</v>
      </c>
      <c r="O703" t="s">
        <v>407</v>
      </c>
      <c r="R703" t="s">
        <v>463</v>
      </c>
      <c r="S703">
        <v>0</v>
      </c>
      <c r="T703" t="s">
        <v>429</v>
      </c>
      <c r="AB703" t="s">
        <v>547</v>
      </c>
      <c r="AC703">
        <v>128</v>
      </c>
      <c r="AD703">
        <v>229.5</v>
      </c>
      <c r="AE703">
        <v>167.715</v>
      </c>
      <c r="AF703" s="1">
        <v>0.81599999999999995</v>
      </c>
    </row>
    <row r="704" spans="2:32" x14ac:dyDescent="0.35">
      <c r="B704" t="s">
        <v>404</v>
      </c>
      <c r="D704" t="s">
        <v>405</v>
      </c>
      <c r="E704">
        <v>17.5</v>
      </c>
      <c r="F704" t="s">
        <v>406</v>
      </c>
      <c r="O704" t="s">
        <v>407</v>
      </c>
      <c r="R704" t="s">
        <v>464</v>
      </c>
      <c r="S704">
        <v>1</v>
      </c>
      <c r="T704" t="s">
        <v>429</v>
      </c>
      <c r="AB704" t="s">
        <v>548</v>
      </c>
      <c r="AC704">
        <v>115</v>
      </c>
      <c r="AD704">
        <v>115</v>
      </c>
      <c r="AE704">
        <v>85.406999999999996</v>
      </c>
      <c r="AF704" s="1">
        <v>0.73499999999999999</v>
      </c>
    </row>
    <row r="705" spans="2:29" x14ac:dyDescent="0.35">
      <c r="B705" t="s">
        <v>407</v>
      </c>
      <c r="E705" t="s">
        <v>408</v>
      </c>
      <c r="F705">
        <v>80</v>
      </c>
      <c r="G705" t="s">
        <v>409</v>
      </c>
      <c r="O705" t="s">
        <v>404</v>
      </c>
      <c r="Q705" t="s">
        <v>465</v>
      </c>
      <c r="R705">
        <v>1.8</v>
      </c>
      <c r="S705" t="s">
        <v>427</v>
      </c>
      <c r="AB705" t="s">
        <v>541</v>
      </c>
    </row>
    <row r="706" spans="2:29" x14ac:dyDescent="0.35">
      <c r="B706" t="s">
        <v>410</v>
      </c>
      <c r="F706" t="s">
        <v>309</v>
      </c>
      <c r="G706">
        <v>0</v>
      </c>
      <c r="H706" t="s">
        <v>409</v>
      </c>
      <c r="O706" t="s">
        <v>407</v>
      </c>
      <c r="R706" t="s">
        <v>466</v>
      </c>
      <c r="S706">
        <v>5.2</v>
      </c>
      <c r="T706" t="s">
        <v>429</v>
      </c>
      <c r="AB706" t="s">
        <v>387</v>
      </c>
    </row>
    <row r="707" spans="2:29" x14ac:dyDescent="0.35">
      <c r="B707" t="s">
        <v>410</v>
      </c>
      <c r="F707" t="s">
        <v>310</v>
      </c>
      <c r="G707">
        <v>0.1</v>
      </c>
      <c r="H707" t="s">
        <v>409</v>
      </c>
      <c r="O707" t="s">
        <v>407</v>
      </c>
      <c r="R707" t="s">
        <v>467</v>
      </c>
      <c r="S707">
        <v>3.6</v>
      </c>
      <c r="T707" t="s">
        <v>429</v>
      </c>
      <c r="AB707" t="s">
        <v>549</v>
      </c>
    </row>
    <row r="708" spans="2:29" x14ac:dyDescent="0.35">
      <c r="B708" t="s">
        <v>410</v>
      </c>
      <c r="F708" t="s">
        <v>311</v>
      </c>
      <c r="G708">
        <v>79.900000000000006</v>
      </c>
      <c r="H708" t="s">
        <v>409</v>
      </c>
      <c r="O708" t="s">
        <v>407</v>
      </c>
      <c r="R708" t="s">
        <v>468</v>
      </c>
      <c r="S708">
        <v>0</v>
      </c>
      <c r="T708" t="s">
        <v>429</v>
      </c>
      <c r="AB708" t="s">
        <v>550</v>
      </c>
    </row>
    <row r="709" spans="2:29" x14ac:dyDescent="0.35">
      <c r="B709" t="s">
        <v>407</v>
      </c>
      <c r="E709" t="s">
        <v>312</v>
      </c>
      <c r="F709">
        <v>20</v>
      </c>
      <c r="G709" t="s">
        <v>409</v>
      </c>
      <c r="O709" t="s">
        <v>407</v>
      </c>
      <c r="R709" t="s">
        <v>469</v>
      </c>
      <c r="S709" s="1">
        <v>0.66200000000000003</v>
      </c>
      <c r="AB709" t="s">
        <v>551</v>
      </c>
    </row>
    <row r="710" spans="2:29" x14ac:dyDescent="0.35">
      <c r="B710" t="s">
        <v>404</v>
      </c>
      <c r="D710" t="s">
        <v>411</v>
      </c>
      <c r="E710">
        <v>0.5</v>
      </c>
      <c r="F710" t="s">
        <v>406</v>
      </c>
      <c r="O710" t="s">
        <v>407</v>
      </c>
      <c r="R710" t="s">
        <v>470</v>
      </c>
      <c r="S710" s="1">
        <v>1.4E-2</v>
      </c>
      <c r="AB710" t="s">
        <v>760</v>
      </c>
    </row>
    <row r="711" spans="2:29" x14ac:dyDescent="0.35">
      <c r="B711" t="s">
        <v>407</v>
      </c>
      <c r="E711" t="s">
        <v>408</v>
      </c>
      <c r="F711">
        <v>0.8</v>
      </c>
      <c r="G711" t="s">
        <v>412</v>
      </c>
      <c r="O711" t="s">
        <v>402</v>
      </c>
      <c r="P711" t="s">
        <v>471</v>
      </c>
      <c r="Q711">
        <v>0.8</v>
      </c>
      <c r="R711" t="s">
        <v>427</v>
      </c>
      <c r="AB711" t="s">
        <v>552</v>
      </c>
    </row>
    <row r="712" spans="2:29" x14ac:dyDescent="0.35">
      <c r="B712" t="s">
        <v>410</v>
      </c>
      <c r="F712" t="s">
        <v>309</v>
      </c>
      <c r="G712">
        <v>0.8</v>
      </c>
      <c r="H712" t="s">
        <v>412</v>
      </c>
      <c r="O712" t="s">
        <v>404</v>
      </c>
      <c r="Q712" t="s">
        <v>472</v>
      </c>
      <c r="R712">
        <v>0.8</v>
      </c>
      <c r="S712" t="s">
        <v>427</v>
      </c>
      <c r="AB712" t="s">
        <v>634</v>
      </c>
    </row>
    <row r="713" spans="2:29" x14ac:dyDescent="0.35">
      <c r="B713" t="s">
        <v>410</v>
      </c>
      <c r="F713" t="s">
        <v>310</v>
      </c>
      <c r="G713">
        <v>0</v>
      </c>
      <c r="H713" t="s">
        <v>412</v>
      </c>
      <c r="O713" t="s">
        <v>404</v>
      </c>
      <c r="Q713" t="s">
        <v>473</v>
      </c>
      <c r="R713">
        <v>0</v>
      </c>
      <c r="S713" t="s">
        <v>427</v>
      </c>
      <c r="AB713" t="s">
        <v>761</v>
      </c>
    </row>
    <row r="714" spans="2:29" x14ac:dyDescent="0.35">
      <c r="B714" t="s">
        <v>410</v>
      </c>
      <c r="F714" t="s">
        <v>311</v>
      </c>
      <c r="G714">
        <v>0</v>
      </c>
      <c r="H714" t="s">
        <v>412</v>
      </c>
      <c r="O714" t="s">
        <v>402</v>
      </c>
      <c r="P714" t="s">
        <v>474</v>
      </c>
      <c r="Q714">
        <v>77.099999999999994</v>
      </c>
      <c r="R714" t="s">
        <v>427</v>
      </c>
      <c r="AB714" t="s">
        <v>762</v>
      </c>
    </row>
    <row r="715" spans="2:29" x14ac:dyDescent="0.35">
      <c r="B715" t="s">
        <v>407</v>
      </c>
      <c r="E715" t="s">
        <v>312</v>
      </c>
      <c r="F715">
        <v>99.2</v>
      </c>
      <c r="G715" t="s">
        <v>412</v>
      </c>
      <c r="O715" t="s">
        <v>404</v>
      </c>
      <c r="Q715" t="s">
        <v>14</v>
      </c>
      <c r="R715">
        <v>62.6</v>
      </c>
      <c r="S715" t="s">
        <v>427</v>
      </c>
      <c r="AB715" t="s">
        <v>556</v>
      </c>
    </row>
    <row r="716" spans="2:29" x14ac:dyDescent="0.35">
      <c r="B716" t="s">
        <v>404</v>
      </c>
      <c r="D716" t="s">
        <v>413</v>
      </c>
      <c r="E716">
        <v>0</v>
      </c>
      <c r="F716" t="s">
        <v>406</v>
      </c>
      <c r="O716" t="s">
        <v>407</v>
      </c>
      <c r="R716" t="s">
        <v>475</v>
      </c>
      <c r="S716">
        <v>8.1999999999999993</v>
      </c>
      <c r="T716" t="s">
        <v>429</v>
      </c>
      <c r="AB716" t="s">
        <v>557</v>
      </c>
    </row>
    <row r="717" spans="2:29" x14ac:dyDescent="0.35">
      <c r="B717" t="s">
        <v>404</v>
      </c>
      <c r="D717" t="s">
        <v>414</v>
      </c>
      <c r="E717">
        <v>82</v>
      </c>
      <c r="F717" t="s">
        <v>406</v>
      </c>
      <c r="O717" t="s">
        <v>410</v>
      </c>
      <c r="S717" t="s">
        <v>476</v>
      </c>
      <c r="T717">
        <v>4.5999999999999996</v>
      </c>
      <c r="U717" t="s">
        <v>429</v>
      </c>
      <c r="AB717" t="s">
        <v>558</v>
      </c>
    </row>
    <row r="718" spans="2:29" x14ac:dyDescent="0.35">
      <c r="B718" t="s">
        <v>402</v>
      </c>
      <c r="C718" t="s">
        <v>415</v>
      </c>
      <c r="D718">
        <v>0.52800000000000002</v>
      </c>
      <c r="O718" t="s">
        <v>477</v>
      </c>
      <c r="T718" t="s">
        <v>478</v>
      </c>
      <c r="U718">
        <v>4.2</v>
      </c>
      <c r="V718" t="s">
        <v>429</v>
      </c>
      <c r="AB718" t="s">
        <v>559</v>
      </c>
    </row>
    <row r="719" spans="2:29" x14ac:dyDescent="0.35">
      <c r="B719" t="s">
        <v>402</v>
      </c>
      <c r="C719" t="s">
        <v>416</v>
      </c>
      <c r="D719">
        <v>1.623</v>
      </c>
      <c r="O719" t="s">
        <v>477</v>
      </c>
      <c r="T719" t="s">
        <v>479</v>
      </c>
      <c r="U719">
        <v>0.4</v>
      </c>
      <c r="V719" t="s">
        <v>429</v>
      </c>
      <c r="AB719" t="s">
        <v>560</v>
      </c>
    </row>
    <row r="720" spans="2:29" x14ac:dyDescent="0.35">
      <c r="B720" t="s">
        <v>387</v>
      </c>
      <c r="O720" t="s">
        <v>410</v>
      </c>
      <c r="S720" t="s">
        <v>480</v>
      </c>
      <c r="T720">
        <v>1.2</v>
      </c>
      <c r="U720" t="s">
        <v>429</v>
      </c>
      <c r="AB720" t="s">
        <v>717</v>
      </c>
      <c r="AC720" t="s">
        <v>763</v>
      </c>
    </row>
    <row r="721" spans="2:22" x14ac:dyDescent="0.35">
      <c r="B721" t="s">
        <v>388</v>
      </c>
      <c r="O721" t="s">
        <v>410</v>
      </c>
      <c r="S721" t="s">
        <v>481</v>
      </c>
      <c r="T721">
        <v>0</v>
      </c>
      <c r="U721" t="s">
        <v>429</v>
      </c>
    </row>
    <row r="722" spans="2:22" x14ac:dyDescent="0.35">
      <c r="B722" t="s">
        <v>389</v>
      </c>
      <c r="O722" t="s">
        <v>410</v>
      </c>
      <c r="S722" t="s">
        <v>482</v>
      </c>
      <c r="T722">
        <v>98.3</v>
      </c>
      <c r="U722" t="s">
        <v>429</v>
      </c>
    </row>
    <row r="723" spans="2:22" x14ac:dyDescent="0.35">
      <c r="B723" t="s">
        <v>390</v>
      </c>
      <c r="O723" t="s">
        <v>410</v>
      </c>
      <c r="S723" t="s">
        <v>483</v>
      </c>
      <c r="T723">
        <v>2.2000000000000002</v>
      </c>
      <c r="U723" t="s">
        <v>429</v>
      </c>
    </row>
    <row r="724" spans="2:22" x14ac:dyDescent="0.35">
      <c r="B724" t="s">
        <v>391</v>
      </c>
      <c r="O724" t="s">
        <v>410</v>
      </c>
      <c r="S724" t="s">
        <v>484</v>
      </c>
      <c r="T724">
        <v>100</v>
      </c>
      <c r="U724" t="s">
        <v>429</v>
      </c>
    </row>
    <row r="725" spans="2:22" x14ac:dyDescent="0.35">
      <c r="B725" t="s">
        <v>607</v>
      </c>
      <c r="O725" t="s">
        <v>407</v>
      </c>
      <c r="R725" t="s">
        <v>485</v>
      </c>
      <c r="S725">
        <v>1.3</v>
      </c>
      <c r="T725" t="s">
        <v>429</v>
      </c>
    </row>
    <row r="726" spans="2:22" x14ac:dyDescent="0.35">
      <c r="B726" t="s">
        <v>751</v>
      </c>
      <c r="O726" t="s">
        <v>407</v>
      </c>
      <c r="R726" t="s">
        <v>486</v>
      </c>
      <c r="S726">
        <v>2.5</v>
      </c>
      <c r="T726" t="s">
        <v>429</v>
      </c>
    </row>
    <row r="727" spans="2:22" x14ac:dyDescent="0.35">
      <c r="B727" t="s">
        <v>752</v>
      </c>
      <c r="O727" t="s">
        <v>410</v>
      </c>
      <c r="S727" t="s">
        <v>487</v>
      </c>
      <c r="T727">
        <v>0.1</v>
      </c>
      <c r="U727" t="s">
        <v>429</v>
      </c>
    </row>
    <row r="728" spans="2:22" x14ac:dyDescent="0.35">
      <c r="B728" t="s">
        <v>395</v>
      </c>
      <c r="O728" t="s">
        <v>410</v>
      </c>
      <c r="S728" t="s">
        <v>488</v>
      </c>
      <c r="T728">
        <v>0</v>
      </c>
      <c r="U728" t="s">
        <v>429</v>
      </c>
    </row>
    <row r="729" spans="2:22" x14ac:dyDescent="0.35">
      <c r="B729" t="s">
        <v>396</v>
      </c>
      <c r="O729" t="s">
        <v>410</v>
      </c>
      <c r="S729" t="s">
        <v>489</v>
      </c>
      <c r="T729">
        <v>2.4</v>
      </c>
      <c r="U729" t="s">
        <v>429</v>
      </c>
    </row>
    <row r="730" spans="2:22" x14ac:dyDescent="0.35">
      <c r="B730" t="s">
        <v>397</v>
      </c>
      <c r="O730" t="s">
        <v>410</v>
      </c>
      <c r="S730" t="s">
        <v>490</v>
      </c>
      <c r="T730">
        <v>7.9</v>
      </c>
      <c r="U730" t="s">
        <v>429</v>
      </c>
    </row>
    <row r="731" spans="2:22" x14ac:dyDescent="0.35">
      <c r="B731" t="s">
        <v>398</v>
      </c>
      <c r="O731" t="s">
        <v>407</v>
      </c>
      <c r="R731" t="s">
        <v>430</v>
      </c>
      <c r="S731">
        <v>37</v>
      </c>
      <c r="T731" t="s">
        <v>429</v>
      </c>
    </row>
    <row r="732" spans="2:22" x14ac:dyDescent="0.35">
      <c r="B732" t="s">
        <v>399</v>
      </c>
      <c r="O732" t="s">
        <v>410</v>
      </c>
      <c r="S732" t="s">
        <v>491</v>
      </c>
      <c r="T732">
        <v>44.4</v>
      </c>
      <c r="U732" t="s">
        <v>429</v>
      </c>
    </row>
    <row r="733" spans="2:22" x14ac:dyDescent="0.35">
      <c r="B733" t="s">
        <v>753</v>
      </c>
      <c r="O733" t="s">
        <v>410</v>
      </c>
      <c r="S733" t="s">
        <v>492</v>
      </c>
      <c r="T733">
        <v>10</v>
      </c>
      <c r="U733" t="s">
        <v>429</v>
      </c>
    </row>
    <row r="734" spans="2:22" x14ac:dyDescent="0.35">
      <c r="O734" t="s">
        <v>477</v>
      </c>
      <c r="T734" t="s">
        <v>493</v>
      </c>
      <c r="U734">
        <v>65.3</v>
      </c>
      <c r="V734" t="s">
        <v>429</v>
      </c>
    </row>
    <row r="735" spans="2:22" x14ac:dyDescent="0.35">
      <c r="O735" t="s">
        <v>477</v>
      </c>
      <c r="T735" t="s">
        <v>713</v>
      </c>
      <c r="U735">
        <v>0.3</v>
      </c>
      <c r="V735" t="s">
        <v>429</v>
      </c>
    </row>
    <row r="736" spans="2:22" x14ac:dyDescent="0.35">
      <c r="O736" t="s">
        <v>477</v>
      </c>
      <c r="T736" t="s">
        <v>494</v>
      </c>
      <c r="U736">
        <v>0.8</v>
      </c>
      <c r="V736" t="s">
        <v>429</v>
      </c>
    </row>
    <row r="737" spans="15:23" x14ac:dyDescent="0.35">
      <c r="O737" t="s">
        <v>407</v>
      </c>
      <c r="R737" t="s">
        <v>677</v>
      </c>
      <c r="S737">
        <v>8.6</v>
      </c>
      <c r="T737" t="s">
        <v>429</v>
      </c>
    </row>
    <row r="738" spans="15:23" x14ac:dyDescent="0.35">
      <c r="O738" t="s">
        <v>410</v>
      </c>
      <c r="S738" t="s">
        <v>714</v>
      </c>
      <c r="T738">
        <v>35.1</v>
      </c>
      <c r="U738" t="s">
        <v>429</v>
      </c>
    </row>
    <row r="739" spans="15:23" x14ac:dyDescent="0.35">
      <c r="O739" t="s">
        <v>410</v>
      </c>
      <c r="S739" t="s">
        <v>495</v>
      </c>
      <c r="T739">
        <v>0</v>
      </c>
      <c r="U739" t="s">
        <v>429</v>
      </c>
    </row>
    <row r="740" spans="15:23" x14ac:dyDescent="0.35">
      <c r="O740" t="s">
        <v>410</v>
      </c>
      <c r="S740" t="s">
        <v>496</v>
      </c>
      <c r="T740">
        <v>0.8</v>
      </c>
      <c r="U740" t="s">
        <v>429</v>
      </c>
    </row>
    <row r="741" spans="15:23" x14ac:dyDescent="0.35">
      <c r="O741" t="s">
        <v>410</v>
      </c>
      <c r="S741" t="s">
        <v>497</v>
      </c>
      <c r="T741">
        <v>0.6</v>
      </c>
      <c r="U741" t="s">
        <v>429</v>
      </c>
    </row>
    <row r="742" spans="15:23" x14ac:dyDescent="0.35">
      <c r="O742" t="s">
        <v>477</v>
      </c>
      <c r="T742" t="s">
        <v>498</v>
      </c>
      <c r="U742">
        <v>0.2</v>
      </c>
      <c r="V742" t="s">
        <v>429</v>
      </c>
    </row>
    <row r="743" spans="15:23" x14ac:dyDescent="0.35">
      <c r="O743" t="s">
        <v>477</v>
      </c>
      <c r="T743" t="s">
        <v>498</v>
      </c>
      <c r="U743">
        <v>0.4</v>
      </c>
      <c r="V743" t="s">
        <v>429</v>
      </c>
    </row>
    <row r="744" spans="15:23" x14ac:dyDescent="0.35">
      <c r="O744" t="s">
        <v>404</v>
      </c>
      <c r="Q744" t="s">
        <v>499</v>
      </c>
      <c r="R744">
        <v>14.5</v>
      </c>
      <c r="S744" t="s">
        <v>427</v>
      </c>
    </row>
    <row r="745" spans="15:23" x14ac:dyDescent="0.35">
      <c r="O745" t="s">
        <v>407</v>
      </c>
      <c r="R745" t="s">
        <v>500</v>
      </c>
      <c r="S745">
        <v>0.9</v>
      </c>
      <c r="T745" t="s">
        <v>429</v>
      </c>
    </row>
    <row r="746" spans="15:23" x14ac:dyDescent="0.35">
      <c r="O746" t="s">
        <v>407</v>
      </c>
      <c r="R746" t="s">
        <v>501</v>
      </c>
      <c r="S746">
        <v>13.4</v>
      </c>
      <c r="T746" t="s">
        <v>429</v>
      </c>
    </row>
    <row r="747" spans="15:23" x14ac:dyDescent="0.35">
      <c r="O747" t="s">
        <v>410</v>
      </c>
      <c r="S747" t="s">
        <v>502</v>
      </c>
      <c r="T747">
        <v>33.4</v>
      </c>
      <c r="U747" t="s">
        <v>429</v>
      </c>
    </row>
    <row r="748" spans="15:23" x14ac:dyDescent="0.35">
      <c r="O748" t="s">
        <v>477</v>
      </c>
      <c r="T748" t="s">
        <v>503</v>
      </c>
      <c r="U748">
        <v>9.8000000000000007</v>
      </c>
      <c r="V748" t="s">
        <v>429</v>
      </c>
    </row>
    <row r="749" spans="15:23" x14ac:dyDescent="0.35">
      <c r="O749" t="s">
        <v>504</v>
      </c>
      <c r="U749" t="s">
        <v>505</v>
      </c>
      <c r="V749">
        <v>29.1</v>
      </c>
      <c r="W749" t="s">
        <v>429</v>
      </c>
    </row>
    <row r="750" spans="15:23" x14ac:dyDescent="0.35">
      <c r="O750" t="s">
        <v>410</v>
      </c>
      <c r="S750" t="s">
        <v>506</v>
      </c>
      <c r="T750">
        <v>5</v>
      </c>
      <c r="U750" t="s">
        <v>429</v>
      </c>
    </row>
    <row r="751" spans="15:23" x14ac:dyDescent="0.35">
      <c r="O751" t="s">
        <v>410</v>
      </c>
      <c r="S751" t="s">
        <v>507</v>
      </c>
      <c r="T751">
        <v>3.9</v>
      </c>
      <c r="U751" t="s">
        <v>429</v>
      </c>
    </row>
    <row r="752" spans="15:23" x14ac:dyDescent="0.35">
      <c r="O752" t="s">
        <v>410</v>
      </c>
      <c r="S752" t="s">
        <v>508</v>
      </c>
      <c r="T752">
        <v>7.8</v>
      </c>
      <c r="U752" t="s">
        <v>429</v>
      </c>
    </row>
    <row r="753" spans="15:23" x14ac:dyDescent="0.35">
      <c r="O753" t="s">
        <v>477</v>
      </c>
      <c r="T753" t="s">
        <v>509</v>
      </c>
      <c r="U753">
        <v>12.1</v>
      </c>
      <c r="V753" t="s">
        <v>429</v>
      </c>
    </row>
    <row r="754" spans="15:23" x14ac:dyDescent="0.35">
      <c r="O754" t="s">
        <v>504</v>
      </c>
      <c r="U754" t="s">
        <v>510</v>
      </c>
      <c r="V754">
        <v>14.6</v>
      </c>
      <c r="W754" t="s">
        <v>429</v>
      </c>
    </row>
    <row r="755" spans="15:23" x14ac:dyDescent="0.35">
      <c r="O755" t="s">
        <v>504</v>
      </c>
      <c r="U755" t="s">
        <v>511</v>
      </c>
      <c r="V755">
        <v>7.8</v>
      </c>
      <c r="W755" t="s">
        <v>429</v>
      </c>
    </row>
    <row r="756" spans="15:23" x14ac:dyDescent="0.35">
      <c r="O756" t="s">
        <v>504</v>
      </c>
      <c r="U756" t="s">
        <v>512</v>
      </c>
      <c r="V756">
        <v>13.8</v>
      </c>
      <c r="W756" t="s">
        <v>429</v>
      </c>
    </row>
    <row r="757" spans="15:23" x14ac:dyDescent="0.35">
      <c r="O757" t="s">
        <v>504</v>
      </c>
      <c r="U757" t="s">
        <v>513</v>
      </c>
      <c r="V757">
        <v>12.2</v>
      </c>
      <c r="W757" t="s">
        <v>429</v>
      </c>
    </row>
    <row r="758" spans="15:23" x14ac:dyDescent="0.35">
      <c r="O758" t="s">
        <v>477</v>
      </c>
      <c r="T758" t="s">
        <v>514</v>
      </c>
      <c r="U758">
        <v>14.1</v>
      </c>
      <c r="V758" t="s">
        <v>429</v>
      </c>
    </row>
    <row r="759" spans="15:23" x14ac:dyDescent="0.35">
      <c r="O759" t="s">
        <v>504</v>
      </c>
      <c r="U759" t="s">
        <v>515</v>
      </c>
      <c r="V759">
        <v>16.600000000000001</v>
      </c>
      <c r="W759" t="s">
        <v>429</v>
      </c>
    </row>
    <row r="760" spans="15:23" x14ac:dyDescent="0.35">
      <c r="O760" t="s">
        <v>504</v>
      </c>
      <c r="U760" t="s">
        <v>516</v>
      </c>
      <c r="V760">
        <v>16.600000000000001</v>
      </c>
      <c r="W760" t="s">
        <v>429</v>
      </c>
    </row>
    <row r="761" spans="15:23" x14ac:dyDescent="0.35">
      <c r="O761" t="s">
        <v>477</v>
      </c>
      <c r="T761" t="s">
        <v>517</v>
      </c>
      <c r="U761">
        <v>9.6999999999999993</v>
      </c>
      <c r="V761" t="s">
        <v>429</v>
      </c>
    </row>
    <row r="762" spans="15:23" x14ac:dyDescent="0.35">
      <c r="O762" t="s">
        <v>504</v>
      </c>
      <c r="U762" t="s">
        <v>518</v>
      </c>
      <c r="V762">
        <v>9.6999999999999993</v>
      </c>
      <c r="W762" t="s">
        <v>429</v>
      </c>
    </row>
    <row r="763" spans="15:23" x14ac:dyDescent="0.35">
      <c r="O763" t="s">
        <v>504</v>
      </c>
      <c r="U763" t="s">
        <v>519</v>
      </c>
      <c r="V763">
        <v>4.8</v>
      </c>
      <c r="W763" t="s">
        <v>429</v>
      </c>
    </row>
    <row r="764" spans="15:23" x14ac:dyDescent="0.35">
      <c r="O764" t="s">
        <v>410</v>
      </c>
      <c r="S764" t="s">
        <v>520</v>
      </c>
      <c r="T764" s="1">
        <v>0.79300000000000004</v>
      </c>
    </row>
    <row r="765" spans="15:23" x14ac:dyDescent="0.35">
      <c r="O765" t="s">
        <v>402</v>
      </c>
      <c r="P765" t="s">
        <v>521</v>
      </c>
      <c r="Q765">
        <v>2.4510000000000001</v>
      </c>
    </row>
    <row r="766" spans="15:23" x14ac:dyDescent="0.35">
      <c r="O766" t="s">
        <v>402</v>
      </c>
      <c r="P766" t="s">
        <v>422</v>
      </c>
      <c r="Q766">
        <v>81</v>
      </c>
    </row>
    <row r="767" spans="15:23" x14ac:dyDescent="0.35">
      <c r="O767" t="s">
        <v>402</v>
      </c>
      <c r="P767" t="s">
        <v>522</v>
      </c>
      <c r="Q767" t="s">
        <v>523</v>
      </c>
    </row>
    <row r="768" spans="15:23" x14ac:dyDescent="0.35">
      <c r="O768" t="s">
        <v>524</v>
      </c>
      <c r="P768" s="1">
        <v>0.96599999999999997</v>
      </c>
    </row>
    <row r="769" spans="15:17" x14ac:dyDescent="0.35">
      <c r="O769" t="s">
        <v>402</v>
      </c>
      <c r="P769" t="s">
        <v>423</v>
      </c>
      <c r="Q769" t="s">
        <v>755</v>
      </c>
    </row>
    <row r="770" spans="15:17" x14ac:dyDescent="0.35">
      <c r="O770" t="s">
        <v>387</v>
      </c>
    </row>
    <row r="771" spans="15:17" x14ac:dyDescent="0.35">
      <c r="O771" t="s">
        <v>388</v>
      </c>
    </row>
    <row r="772" spans="15:17" x14ac:dyDescent="0.35">
      <c r="O772" t="s">
        <v>389</v>
      </c>
    </row>
    <row r="773" spans="15:17" x14ac:dyDescent="0.35">
      <c r="O773" t="s">
        <v>390</v>
      </c>
    </row>
    <row r="774" spans="15:17" x14ac:dyDescent="0.35">
      <c r="O774" t="s">
        <v>391</v>
      </c>
    </row>
    <row r="775" spans="15:17" x14ac:dyDescent="0.35">
      <c r="O775" t="s">
        <v>604</v>
      </c>
    </row>
    <row r="776" spans="15:17" x14ac:dyDescent="0.35">
      <c r="O776" t="s">
        <v>756</v>
      </c>
    </row>
    <row r="777" spans="15:17" x14ac:dyDescent="0.35">
      <c r="O777" t="s">
        <v>757</v>
      </c>
    </row>
    <row r="778" spans="15:17" x14ac:dyDescent="0.35">
      <c r="O778" t="s">
        <v>395</v>
      </c>
    </row>
    <row r="779" spans="15:17" x14ac:dyDescent="0.35">
      <c r="O779" t="s">
        <v>396</v>
      </c>
    </row>
    <row r="780" spans="15:17" x14ac:dyDescent="0.35">
      <c r="O780" t="s">
        <v>397</v>
      </c>
    </row>
    <row r="781" spans="15:17" x14ac:dyDescent="0.35">
      <c r="O781" t="s">
        <v>398</v>
      </c>
    </row>
    <row r="782" spans="15:17" x14ac:dyDescent="0.35">
      <c r="O782" t="s">
        <v>399</v>
      </c>
    </row>
    <row r="849" spans="1:33" s="5" customFormat="1" x14ac:dyDescent="0.35">
      <c r="A849" s="5" t="s">
        <v>625</v>
      </c>
    </row>
    <row r="850" spans="1:33" x14ac:dyDescent="0.35">
      <c r="B850" t="s">
        <v>23</v>
      </c>
      <c r="C850">
        <v>2314.3180000000002</v>
      </c>
      <c r="O850" t="s">
        <v>23</v>
      </c>
      <c r="P850" t="s">
        <v>794</v>
      </c>
      <c r="AB850" t="s">
        <v>23</v>
      </c>
      <c r="AC850">
        <v>2291.6320000000001</v>
      </c>
    </row>
    <row r="851" spans="1:33" x14ac:dyDescent="0.35">
      <c r="B851" t="s">
        <v>402</v>
      </c>
      <c r="C851" t="s">
        <v>417</v>
      </c>
      <c r="D851">
        <v>231.50700000000001</v>
      </c>
      <c r="O851" t="s">
        <v>402</v>
      </c>
      <c r="P851" t="s">
        <v>444</v>
      </c>
      <c r="Q851">
        <v>313730820000000</v>
      </c>
      <c r="AB851" t="s">
        <v>543</v>
      </c>
      <c r="AC851" t="s">
        <v>527</v>
      </c>
      <c r="AD851" t="s">
        <v>804</v>
      </c>
    </row>
    <row r="852" spans="1:33" x14ac:dyDescent="0.35">
      <c r="B852" t="s">
        <v>402</v>
      </c>
      <c r="C852" t="s">
        <v>418</v>
      </c>
      <c r="D852">
        <v>0.498</v>
      </c>
      <c r="O852" t="s">
        <v>402</v>
      </c>
      <c r="P852" t="s">
        <v>712</v>
      </c>
      <c r="Q852">
        <v>229315482000000</v>
      </c>
      <c r="AB852" t="s">
        <v>543</v>
      </c>
      <c r="AC852" t="s">
        <v>14</v>
      </c>
      <c r="AD852">
        <v>60.4</v>
      </c>
      <c r="AE852" t="s">
        <v>427</v>
      </c>
    </row>
    <row r="853" spans="1:33" x14ac:dyDescent="0.35">
      <c r="B853" t="s">
        <v>402</v>
      </c>
      <c r="C853" t="s">
        <v>419</v>
      </c>
      <c r="D853">
        <v>0</v>
      </c>
      <c r="O853" t="s">
        <v>402</v>
      </c>
      <c r="P853" t="s">
        <v>420</v>
      </c>
      <c r="Q853">
        <v>1.3680000000000001</v>
      </c>
      <c r="AB853" t="s">
        <v>543</v>
      </c>
      <c r="AD853" t="s">
        <v>475</v>
      </c>
      <c r="AE853">
        <v>8</v>
      </c>
      <c r="AF853" t="s">
        <v>429</v>
      </c>
    </row>
    <row r="854" spans="1:33" x14ac:dyDescent="0.35">
      <c r="B854" t="s">
        <v>402</v>
      </c>
      <c r="C854" t="s">
        <v>420</v>
      </c>
      <c r="D854">
        <v>1.3819999999999999</v>
      </c>
      <c r="O854" t="s">
        <v>402</v>
      </c>
      <c r="P854" t="s">
        <v>445</v>
      </c>
      <c r="Q854">
        <v>0.99399999999999999</v>
      </c>
      <c r="AB854" t="s">
        <v>543</v>
      </c>
      <c r="AD854" t="s">
        <v>485</v>
      </c>
      <c r="AE854">
        <v>1.2</v>
      </c>
      <c r="AF854" t="s">
        <v>429</v>
      </c>
    </row>
    <row r="855" spans="1:33" x14ac:dyDescent="0.35">
      <c r="B855" t="s">
        <v>402</v>
      </c>
      <c r="C855" t="s">
        <v>584</v>
      </c>
      <c r="D855">
        <v>2.4809999999999999</v>
      </c>
      <c r="O855" t="s">
        <v>402</v>
      </c>
      <c r="P855" t="s">
        <v>446</v>
      </c>
      <c r="Q855">
        <v>19.3</v>
      </c>
      <c r="R855" t="s">
        <v>427</v>
      </c>
      <c r="AB855" t="s">
        <v>543</v>
      </c>
      <c r="AD855" t="s">
        <v>486</v>
      </c>
      <c r="AE855">
        <v>2.5</v>
      </c>
      <c r="AF855" t="s">
        <v>429</v>
      </c>
    </row>
    <row r="856" spans="1:33" x14ac:dyDescent="0.35">
      <c r="B856" t="s">
        <v>402</v>
      </c>
      <c r="C856" t="s">
        <v>422</v>
      </c>
      <c r="D856">
        <v>83</v>
      </c>
      <c r="O856" t="s">
        <v>404</v>
      </c>
      <c r="Q856" t="s">
        <v>526</v>
      </c>
      <c r="R856">
        <v>18.8</v>
      </c>
      <c r="S856" t="s">
        <v>427</v>
      </c>
      <c r="AB856" t="s">
        <v>543</v>
      </c>
      <c r="AD856" t="s">
        <v>430</v>
      </c>
      <c r="AE856">
        <v>35.1</v>
      </c>
      <c r="AF856" t="s">
        <v>429</v>
      </c>
    </row>
    <row r="857" spans="1:33" x14ac:dyDescent="0.35">
      <c r="B857" t="s">
        <v>524</v>
      </c>
      <c r="C857" s="1">
        <v>0.96299999999999997</v>
      </c>
      <c r="O857" t="s">
        <v>407</v>
      </c>
      <c r="R857" t="s">
        <v>447</v>
      </c>
      <c r="S857">
        <v>17.600000000000001</v>
      </c>
      <c r="T857" t="s">
        <v>406</v>
      </c>
      <c r="AB857" t="s">
        <v>543</v>
      </c>
      <c r="AE857" t="s">
        <v>431</v>
      </c>
      <c r="AF857">
        <v>73.599999999999994</v>
      </c>
      <c r="AG857" t="s">
        <v>432</v>
      </c>
    </row>
    <row r="858" spans="1:33" x14ac:dyDescent="0.35">
      <c r="B858" t="s">
        <v>402</v>
      </c>
      <c r="C858" t="s">
        <v>423</v>
      </c>
      <c r="D858">
        <v>53.930999999999997</v>
      </c>
      <c r="E858">
        <v>56</v>
      </c>
      <c r="O858" t="s">
        <v>410</v>
      </c>
      <c r="S858" t="s">
        <v>448</v>
      </c>
      <c r="T858">
        <v>0</v>
      </c>
      <c r="U858" t="s">
        <v>406</v>
      </c>
      <c r="AB858" t="s">
        <v>543</v>
      </c>
      <c r="AD858" t="s">
        <v>528</v>
      </c>
      <c r="AE858">
        <v>8.5</v>
      </c>
      <c r="AF858" t="s">
        <v>429</v>
      </c>
    </row>
    <row r="859" spans="1:33" x14ac:dyDescent="0.35">
      <c r="B859" t="s">
        <v>402</v>
      </c>
      <c r="C859" t="s">
        <v>424</v>
      </c>
      <c r="D859">
        <v>50.156999999999996</v>
      </c>
      <c r="E859" s="1">
        <v>2.1999999999999999E-2</v>
      </c>
      <c r="O859" t="s">
        <v>410</v>
      </c>
      <c r="S859" t="s">
        <v>449</v>
      </c>
      <c r="T859">
        <v>3.9</v>
      </c>
      <c r="U859" t="s">
        <v>406</v>
      </c>
      <c r="AB859" t="s">
        <v>543</v>
      </c>
      <c r="AD859" t="s">
        <v>529</v>
      </c>
      <c r="AE859" t="s">
        <v>530</v>
      </c>
      <c r="AF859" s="1">
        <v>3.0000000000000001E-3</v>
      </c>
    </row>
    <row r="860" spans="1:33" x14ac:dyDescent="0.35">
      <c r="B860" t="s">
        <v>402</v>
      </c>
      <c r="C860" t="s">
        <v>425</v>
      </c>
      <c r="O860" t="s">
        <v>410</v>
      </c>
      <c r="S860" t="s">
        <v>450</v>
      </c>
      <c r="T860">
        <v>13.7</v>
      </c>
      <c r="U860" t="s">
        <v>406</v>
      </c>
      <c r="AB860" t="s">
        <v>543</v>
      </c>
      <c r="AC860" t="s">
        <v>531</v>
      </c>
      <c r="AD860">
        <v>0</v>
      </c>
      <c r="AE860" t="s">
        <v>432</v>
      </c>
    </row>
    <row r="861" spans="1:33" x14ac:dyDescent="0.35">
      <c r="B861" t="s">
        <v>404</v>
      </c>
      <c r="C861" t="s">
        <v>426</v>
      </c>
      <c r="D861">
        <v>13.547000000000001</v>
      </c>
      <c r="E861" s="1">
        <v>6.0000000000000001E-3</v>
      </c>
      <c r="O861" t="s">
        <v>407</v>
      </c>
      <c r="R861" t="s">
        <v>451</v>
      </c>
      <c r="S861">
        <v>82.4</v>
      </c>
      <c r="T861" t="s">
        <v>406</v>
      </c>
      <c r="AB861" t="s">
        <v>543</v>
      </c>
      <c r="AC861" t="s">
        <v>532</v>
      </c>
      <c r="AD861">
        <v>92821824571200</v>
      </c>
    </row>
    <row r="862" spans="1:33" x14ac:dyDescent="0.35">
      <c r="B862" t="s">
        <v>14</v>
      </c>
      <c r="C862">
        <v>61.9</v>
      </c>
      <c r="D862" t="s">
        <v>427</v>
      </c>
      <c r="O862" t="s">
        <v>404</v>
      </c>
      <c r="Q862" t="s">
        <v>452</v>
      </c>
      <c r="R862">
        <v>0.5</v>
      </c>
      <c r="S862" t="s">
        <v>427</v>
      </c>
      <c r="AB862" t="s">
        <v>543</v>
      </c>
      <c r="AC862" t="s">
        <v>533</v>
      </c>
      <c r="AD862">
        <v>31498564928600</v>
      </c>
    </row>
    <row r="863" spans="1:33" x14ac:dyDescent="0.35">
      <c r="B863" t="s">
        <v>402</v>
      </c>
      <c r="C863" t="s">
        <v>428</v>
      </c>
      <c r="D863">
        <v>11.8</v>
      </c>
      <c r="E863" t="s">
        <v>429</v>
      </c>
      <c r="O863" t="s">
        <v>407</v>
      </c>
      <c r="R863" t="s">
        <v>453</v>
      </c>
      <c r="S863">
        <v>0</v>
      </c>
      <c r="T863" t="s">
        <v>427</v>
      </c>
      <c r="AB863" t="s">
        <v>543</v>
      </c>
      <c r="AC863" t="s">
        <v>534</v>
      </c>
      <c r="AD863">
        <v>390707347600</v>
      </c>
    </row>
    <row r="864" spans="1:33" x14ac:dyDescent="0.35">
      <c r="B864" t="s">
        <v>402</v>
      </c>
      <c r="C864" t="s">
        <v>430</v>
      </c>
      <c r="D864">
        <v>36.299999999999997</v>
      </c>
      <c r="E864" t="s">
        <v>429</v>
      </c>
      <c r="O864" t="s">
        <v>402</v>
      </c>
      <c r="P864" t="s">
        <v>454</v>
      </c>
      <c r="Q864">
        <v>3</v>
      </c>
      <c r="R864" t="s">
        <v>427</v>
      </c>
      <c r="AB864" t="s">
        <v>543</v>
      </c>
      <c r="AD864" t="s">
        <v>535</v>
      </c>
      <c r="AE864">
        <v>381246685400</v>
      </c>
    </row>
    <row r="865" spans="2:32" x14ac:dyDescent="0.35">
      <c r="B865" t="s">
        <v>404</v>
      </c>
      <c r="D865" t="s">
        <v>431</v>
      </c>
      <c r="E865">
        <v>72.8</v>
      </c>
      <c r="F865" t="s">
        <v>432</v>
      </c>
      <c r="O865" t="s">
        <v>404</v>
      </c>
      <c r="Q865" t="s">
        <v>455</v>
      </c>
      <c r="R865">
        <v>1.2</v>
      </c>
      <c r="S865" t="s">
        <v>427</v>
      </c>
      <c r="AB865" t="s">
        <v>543</v>
      </c>
      <c r="AD865" t="s">
        <v>536</v>
      </c>
      <c r="AE865">
        <v>1135079450</v>
      </c>
    </row>
    <row r="866" spans="2:32" x14ac:dyDescent="0.35">
      <c r="B866" t="s">
        <v>433</v>
      </c>
      <c r="C866" t="s">
        <v>593</v>
      </c>
      <c r="O866" t="s">
        <v>407</v>
      </c>
      <c r="R866" t="s">
        <v>456</v>
      </c>
      <c r="S866">
        <v>0.8</v>
      </c>
      <c r="T866" t="s">
        <v>429</v>
      </c>
      <c r="AB866" t="s">
        <v>543</v>
      </c>
      <c r="AD866" t="s">
        <v>537</v>
      </c>
      <c r="AE866">
        <v>5320372400</v>
      </c>
    </row>
    <row r="867" spans="2:32" x14ac:dyDescent="0.35">
      <c r="O867" t="s">
        <v>407</v>
      </c>
      <c r="R867" t="s">
        <v>457</v>
      </c>
      <c r="S867">
        <v>0.4</v>
      </c>
      <c r="T867" t="s">
        <v>429</v>
      </c>
      <c r="AB867" t="s">
        <v>543</v>
      </c>
      <c r="AC867" t="s">
        <v>542</v>
      </c>
      <c r="AD867">
        <v>28</v>
      </c>
    </row>
    <row r="868" spans="2:32" x14ac:dyDescent="0.35">
      <c r="B868" t="s">
        <v>22</v>
      </c>
      <c r="O868" t="s">
        <v>407</v>
      </c>
      <c r="R868" t="s">
        <v>458</v>
      </c>
      <c r="S868">
        <v>0.4</v>
      </c>
      <c r="T868" t="s">
        <v>429</v>
      </c>
      <c r="AB868" t="s">
        <v>543</v>
      </c>
      <c r="AC868" t="s">
        <v>422</v>
      </c>
      <c r="AD868">
        <v>75</v>
      </c>
    </row>
    <row r="869" spans="2:32" x14ac:dyDescent="0.35">
      <c r="B869" t="s">
        <v>562</v>
      </c>
      <c r="C869" t="s">
        <v>563</v>
      </c>
      <c r="D869" t="s">
        <v>540</v>
      </c>
      <c r="E869" t="s">
        <v>564</v>
      </c>
      <c r="F869" t="s">
        <v>435</v>
      </c>
      <c r="O869" t="s">
        <v>410</v>
      </c>
      <c r="S869" t="s">
        <v>459</v>
      </c>
      <c r="T869">
        <v>0.3</v>
      </c>
      <c r="U869" t="s">
        <v>429</v>
      </c>
      <c r="AB869" t="s">
        <v>543</v>
      </c>
      <c r="AC869" t="s">
        <v>522</v>
      </c>
      <c r="AD869" t="s">
        <v>523</v>
      </c>
    </row>
    <row r="870" spans="2:32" x14ac:dyDescent="0.35">
      <c r="B870" t="s">
        <v>565</v>
      </c>
      <c r="C870">
        <v>130</v>
      </c>
      <c r="D870">
        <v>228.8</v>
      </c>
      <c r="E870">
        <v>165.92099999999999</v>
      </c>
      <c r="F870" s="1">
        <v>0.80300000000000005</v>
      </c>
      <c r="O870" t="s">
        <v>410</v>
      </c>
      <c r="S870" t="s">
        <v>460</v>
      </c>
      <c r="T870">
        <v>0</v>
      </c>
      <c r="U870" t="s">
        <v>429</v>
      </c>
    </row>
    <row r="871" spans="2:32" x14ac:dyDescent="0.35">
      <c r="B871" t="s">
        <v>566</v>
      </c>
      <c r="C871">
        <v>114</v>
      </c>
      <c r="D871">
        <v>115</v>
      </c>
      <c r="E871">
        <v>84.519000000000005</v>
      </c>
      <c r="F871" s="1">
        <v>0.72799999999999998</v>
      </c>
      <c r="O871" t="s">
        <v>410</v>
      </c>
      <c r="S871" t="s">
        <v>461</v>
      </c>
      <c r="T871">
        <v>0</v>
      </c>
      <c r="U871" t="s">
        <v>429</v>
      </c>
      <c r="AB871" t="s">
        <v>538</v>
      </c>
    </row>
    <row r="872" spans="2:32" x14ac:dyDescent="0.35">
      <c r="B872" t="s">
        <v>0</v>
      </c>
      <c r="C872">
        <v>77.8</v>
      </c>
      <c r="D872" t="s">
        <v>401</v>
      </c>
      <c r="O872" t="s">
        <v>407</v>
      </c>
      <c r="R872" t="s">
        <v>462</v>
      </c>
      <c r="S872">
        <v>4.9000000000000004</v>
      </c>
      <c r="T872" t="s">
        <v>429</v>
      </c>
      <c r="AB872" t="s">
        <v>539</v>
      </c>
      <c r="AC872" t="s">
        <v>544</v>
      </c>
      <c r="AD872" t="s">
        <v>545</v>
      </c>
      <c r="AE872" t="s">
        <v>546</v>
      </c>
      <c r="AF872" t="s">
        <v>435</v>
      </c>
    </row>
    <row r="873" spans="2:32" x14ac:dyDescent="0.35">
      <c r="B873" t="s">
        <v>402</v>
      </c>
      <c r="C873" t="s">
        <v>403</v>
      </c>
      <c r="O873" t="s">
        <v>407</v>
      </c>
      <c r="R873" t="s">
        <v>463</v>
      </c>
      <c r="S873">
        <v>0</v>
      </c>
      <c r="T873" t="s">
        <v>429</v>
      </c>
      <c r="AB873" t="s">
        <v>547</v>
      </c>
      <c r="AC873">
        <v>128</v>
      </c>
      <c r="AD873">
        <v>229</v>
      </c>
      <c r="AE873">
        <v>167.59800000000001</v>
      </c>
      <c r="AF873" s="1">
        <v>0.81699999999999995</v>
      </c>
    </row>
    <row r="874" spans="2:32" x14ac:dyDescent="0.35">
      <c r="B874" t="s">
        <v>404</v>
      </c>
      <c r="D874" t="s">
        <v>405</v>
      </c>
      <c r="E874">
        <v>17.2</v>
      </c>
      <c r="F874" t="s">
        <v>406</v>
      </c>
      <c r="O874" t="s">
        <v>407</v>
      </c>
      <c r="R874" t="s">
        <v>464</v>
      </c>
      <c r="S874">
        <v>1</v>
      </c>
      <c r="T874" t="s">
        <v>429</v>
      </c>
      <c r="AB874" t="s">
        <v>548</v>
      </c>
      <c r="AC874">
        <v>114</v>
      </c>
      <c r="AD874">
        <v>114.8</v>
      </c>
      <c r="AE874">
        <v>85.54</v>
      </c>
      <c r="AF874" s="1">
        <v>0.73599999999999999</v>
      </c>
    </row>
    <row r="875" spans="2:32" x14ac:dyDescent="0.35">
      <c r="B875" t="s">
        <v>407</v>
      </c>
      <c r="E875" t="s">
        <v>408</v>
      </c>
      <c r="F875">
        <v>79.900000000000006</v>
      </c>
      <c r="G875" t="s">
        <v>409</v>
      </c>
      <c r="O875" t="s">
        <v>404</v>
      </c>
      <c r="Q875" t="s">
        <v>465</v>
      </c>
      <c r="R875">
        <v>1.8</v>
      </c>
      <c r="S875" t="s">
        <v>427</v>
      </c>
      <c r="AB875" t="s">
        <v>541</v>
      </c>
    </row>
    <row r="876" spans="2:32" x14ac:dyDescent="0.35">
      <c r="B876" t="s">
        <v>410</v>
      </c>
      <c r="F876" t="s">
        <v>309</v>
      </c>
      <c r="G876">
        <v>0</v>
      </c>
      <c r="H876" t="s">
        <v>409</v>
      </c>
      <c r="O876" t="s">
        <v>407</v>
      </c>
      <c r="R876" t="s">
        <v>466</v>
      </c>
      <c r="S876">
        <v>5.3</v>
      </c>
      <c r="T876" t="s">
        <v>429</v>
      </c>
      <c r="AB876" t="s">
        <v>387</v>
      </c>
    </row>
    <row r="877" spans="2:32" x14ac:dyDescent="0.35">
      <c r="B877" t="s">
        <v>410</v>
      </c>
      <c r="F877" t="s">
        <v>310</v>
      </c>
      <c r="G877">
        <v>0.1</v>
      </c>
      <c r="H877" t="s">
        <v>409</v>
      </c>
      <c r="O877" t="s">
        <v>407</v>
      </c>
      <c r="R877" t="s">
        <v>467</v>
      </c>
      <c r="S877">
        <v>3.6</v>
      </c>
      <c r="T877" t="s">
        <v>429</v>
      </c>
      <c r="AB877" t="s">
        <v>549</v>
      </c>
    </row>
    <row r="878" spans="2:32" x14ac:dyDescent="0.35">
      <c r="B878" t="s">
        <v>410</v>
      </c>
      <c r="F878" t="s">
        <v>311</v>
      </c>
      <c r="G878">
        <v>79.900000000000006</v>
      </c>
      <c r="H878" t="s">
        <v>409</v>
      </c>
      <c r="O878" t="s">
        <v>407</v>
      </c>
      <c r="R878" t="s">
        <v>468</v>
      </c>
      <c r="S878">
        <v>0</v>
      </c>
      <c r="T878" t="s">
        <v>429</v>
      </c>
      <c r="AB878" t="s">
        <v>550</v>
      </c>
    </row>
    <row r="879" spans="2:32" x14ac:dyDescent="0.35">
      <c r="B879" t="s">
        <v>407</v>
      </c>
      <c r="E879" t="s">
        <v>312</v>
      </c>
      <c r="F879">
        <v>20.100000000000001</v>
      </c>
      <c r="G879" t="s">
        <v>409</v>
      </c>
      <c r="O879" t="s">
        <v>407</v>
      </c>
      <c r="R879" t="s">
        <v>469</v>
      </c>
      <c r="S879" s="1">
        <v>0.66400000000000003</v>
      </c>
      <c r="AB879" t="s">
        <v>551</v>
      </c>
    </row>
    <row r="880" spans="2:32" x14ac:dyDescent="0.35">
      <c r="B880" t="s">
        <v>404</v>
      </c>
      <c r="D880" t="s">
        <v>411</v>
      </c>
      <c r="E880">
        <v>0.5</v>
      </c>
      <c r="F880" t="s">
        <v>406</v>
      </c>
      <c r="O880" t="s">
        <v>407</v>
      </c>
      <c r="R880" t="s">
        <v>470</v>
      </c>
      <c r="S880" s="1">
        <v>1.2999999999999999E-2</v>
      </c>
      <c r="AB880" t="s">
        <v>552</v>
      </c>
    </row>
    <row r="881" spans="2:29" x14ac:dyDescent="0.35">
      <c r="B881" t="s">
        <v>407</v>
      </c>
      <c r="E881" t="s">
        <v>408</v>
      </c>
      <c r="F881">
        <v>0.8</v>
      </c>
      <c r="G881" t="s">
        <v>412</v>
      </c>
      <c r="O881" t="s">
        <v>402</v>
      </c>
      <c r="P881" t="s">
        <v>471</v>
      </c>
      <c r="Q881">
        <v>0.8</v>
      </c>
      <c r="R881" t="s">
        <v>427</v>
      </c>
      <c r="AB881" t="s">
        <v>616</v>
      </c>
    </row>
    <row r="882" spans="2:29" x14ac:dyDescent="0.35">
      <c r="B882" t="s">
        <v>410</v>
      </c>
      <c r="F882" t="s">
        <v>309</v>
      </c>
      <c r="G882">
        <v>0.8</v>
      </c>
      <c r="H882" t="s">
        <v>412</v>
      </c>
      <c r="O882" t="s">
        <v>404</v>
      </c>
      <c r="Q882" t="s">
        <v>472</v>
      </c>
      <c r="R882">
        <v>0.8</v>
      </c>
      <c r="S882" t="s">
        <v>427</v>
      </c>
      <c r="AB882" t="s">
        <v>805</v>
      </c>
    </row>
    <row r="883" spans="2:29" x14ac:dyDescent="0.35">
      <c r="B883" t="s">
        <v>410</v>
      </c>
      <c r="F883" t="s">
        <v>310</v>
      </c>
      <c r="G883">
        <v>0</v>
      </c>
      <c r="H883" t="s">
        <v>412</v>
      </c>
      <c r="O883" t="s">
        <v>404</v>
      </c>
      <c r="Q883" t="s">
        <v>473</v>
      </c>
      <c r="R883">
        <v>0</v>
      </c>
      <c r="S883" t="s">
        <v>427</v>
      </c>
      <c r="AB883" t="s">
        <v>806</v>
      </c>
    </row>
    <row r="884" spans="2:29" x14ac:dyDescent="0.35">
      <c r="B884" t="s">
        <v>410</v>
      </c>
      <c r="F884" t="s">
        <v>311</v>
      </c>
      <c r="G884">
        <v>0</v>
      </c>
      <c r="H884" t="s">
        <v>412</v>
      </c>
      <c r="O884" t="s">
        <v>402</v>
      </c>
      <c r="P884" t="s">
        <v>474</v>
      </c>
      <c r="Q884">
        <v>76.900000000000006</v>
      </c>
      <c r="R884" t="s">
        <v>427</v>
      </c>
      <c r="AB884" t="s">
        <v>556</v>
      </c>
    </row>
    <row r="885" spans="2:29" x14ac:dyDescent="0.35">
      <c r="B885" t="s">
        <v>407</v>
      </c>
      <c r="E885" t="s">
        <v>312</v>
      </c>
      <c r="F885">
        <v>99.2</v>
      </c>
      <c r="G885" t="s">
        <v>412</v>
      </c>
      <c r="O885" t="s">
        <v>404</v>
      </c>
      <c r="Q885" t="s">
        <v>14</v>
      </c>
      <c r="R885">
        <v>62.3</v>
      </c>
      <c r="S885" t="s">
        <v>427</v>
      </c>
      <c r="AB885" t="s">
        <v>557</v>
      </c>
    </row>
    <row r="886" spans="2:29" x14ac:dyDescent="0.35">
      <c r="B886" t="s">
        <v>404</v>
      </c>
      <c r="D886" t="s">
        <v>413</v>
      </c>
      <c r="E886">
        <v>0</v>
      </c>
      <c r="F886" t="s">
        <v>406</v>
      </c>
      <c r="O886" t="s">
        <v>407</v>
      </c>
      <c r="R886" t="s">
        <v>475</v>
      </c>
      <c r="S886">
        <v>8.3000000000000007</v>
      </c>
      <c r="T886" t="s">
        <v>429</v>
      </c>
      <c r="AB886" t="s">
        <v>558</v>
      </c>
    </row>
    <row r="887" spans="2:29" x14ac:dyDescent="0.35">
      <c r="B887" t="s">
        <v>404</v>
      </c>
      <c r="D887" t="s">
        <v>414</v>
      </c>
      <c r="E887">
        <v>82.3</v>
      </c>
      <c r="F887" t="s">
        <v>406</v>
      </c>
      <c r="O887" t="s">
        <v>410</v>
      </c>
      <c r="S887" t="s">
        <v>476</v>
      </c>
      <c r="T887">
        <v>5.7</v>
      </c>
      <c r="U887" t="s">
        <v>429</v>
      </c>
      <c r="AB887" t="s">
        <v>559</v>
      </c>
    </row>
    <row r="888" spans="2:29" x14ac:dyDescent="0.35">
      <c r="B888" t="s">
        <v>402</v>
      </c>
      <c r="C888" t="s">
        <v>415</v>
      </c>
      <c r="D888">
        <v>0.51800000000000002</v>
      </c>
      <c r="O888" t="s">
        <v>477</v>
      </c>
      <c r="T888" t="s">
        <v>478</v>
      </c>
      <c r="U888">
        <v>5.3</v>
      </c>
      <c r="V888" t="s">
        <v>429</v>
      </c>
      <c r="AB888" t="s">
        <v>560</v>
      </c>
    </row>
    <row r="889" spans="2:29" x14ac:dyDescent="0.35">
      <c r="B889" t="s">
        <v>402</v>
      </c>
      <c r="C889" t="s">
        <v>416</v>
      </c>
      <c r="D889">
        <v>1.585</v>
      </c>
      <c r="O889" t="s">
        <v>477</v>
      </c>
      <c r="T889" t="s">
        <v>479</v>
      </c>
      <c r="U889">
        <v>0.4</v>
      </c>
      <c r="V889" t="s">
        <v>429</v>
      </c>
      <c r="AB889" t="s">
        <v>717</v>
      </c>
      <c r="AC889" t="s">
        <v>718</v>
      </c>
    </row>
    <row r="890" spans="2:29" x14ac:dyDescent="0.35">
      <c r="B890" t="s">
        <v>387</v>
      </c>
      <c r="O890" t="s">
        <v>410</v>
      </c>
      <c r="S890" t="s">
        <v>480</v>
      </c>
      <c r="T890">
        <v>1.1000000000000001</v>
      </c>
      <c r="U890" t="s">
        <v>429</v>
      </c>
    </row>
    <row r="891" spans="2:29" x14ac:dyDescent="0.35">
      <c r="B891" t="s">
        <v>388</v>
      </c>
      <c r="O891" t="s">
        <v>410</v>
      </c>
      <c r="S891" t="s">
        <v>481</v>
      </c>
      <c r="T891">
        <v>0</v>
      </c>
      <c r="U891" t="s">
        <v>429</v>
      </c>
    </row>
    <row r="892" spans="2:29" x14ac:dyDescent="0.35">
      <c r="B892" t="s">
        <v>389</v>
      </c>
      <c r="O892" t="s">
        <v>410</v>
      </c>
      <c r="S892" t="s">
        <v>482</v>
      </c>
      <c r="T892">
        <v>97</v>
      </c>
      <c r="U892" t="s">
        <v>429</v>
      </c>
    </row>
    <row r="893" spans="2:29" x14ac:dyDescent="0.35">
      <c r="B893" t="s">
        <v>390</v>
      </c>
      <c r="O893" t="s">
        <v>410</v>
      </c>
      <c r="S893" t="s">
        <v>483</v>
      </c>
      <c r="T893">
        <v>2.2000000000000002</v>
      </c>
      <c r="U893" t="s">
        <v>429</v>
      </c>
    </row>
    <row r="894" spans="2:29" x14ac:dyDescent="0.35">
      <c r="B894" t="s">
        <v>391</v>
      </c>
      <c r="O894" t="s">
        <v>410</v>
      </c>
      <c r="S894" t="s">
        <v>484</v>
      </c>
      <c r="T894">
        <v>100</v>
      </c>
      <c r="U894" t="s">
        <v>429</v>
      </c>
    </row>
    <row r="895" spans="2:29" x14ac:dyDescent="0.35">
      <c r="B895" t="s">
        <v>607</v>
      </c>
      <c r="O895" t="s">
        <v>407</v>
      </c>
      <c r="R895" t="s">
        <v>485</v>
      </c>
      <c r="S895">
        <v>1.3</v>
      </c>
      <c r="T895" t="s">
        <v>429</v>
      </c>
    </row>
    <row r="896" spans="2:29" x14ac:dyDescent="0.35">
      <c r="B896" t="s">
        <v>792</v>
      </c>
      <c r="O896" t="s">
        <v>407</v>
      </c>
      <c r="R896" t="s">
        <v>486</v>
      </c>
      <c r="S896">
        <v>2.5</v>
      </c>
      <c r="T896" t="s">
        <v>429</v>
      </c>
    </row>
    <row r="897" spans="2:22" x14ac:dyDescent="0.35">
      <c r="B897" t="s">
        <v>793</v>
      </c>
      <c r="O897" t="s">
        <v>410</v>
      </c>
      <c r="S897" t="s">
        <v>487</v>
      </c>
      <c r="T897">
        <v>0.1</v>
      </c>
      <c r="U897" t="s">
        <v>429</v>
      </c>
    </row>
    <row r="898" spans="2:22" x14ac:dyDescent="0.35">
      <c r="B898" t="s">
        <v>395</v>
      </c>
      <c r="O898" t="s">
        <v>410</v>
      </c>
      <c r="S898" t="s">
        <v>488</v>
      </c>
      <c r="T898">
        <v>0</v>
      </c>
      <c r="U898" t="s">
        <v>429</v>
      </c>
    </row>
    <row r="899" spans="2:22" x14ac:dyDescent="0.35">
      <c r="B899" t="s">
        <v>396</v>
      </c>
      <c r="O899" t="s">
        <v>410</v>
      </c>
      <c r="S899" t="s">
        <v>489</v>
      </c>
      <c r="T899">
        <v>2.2999999999999998</v>
      </c>
      <c r="U899" t="s">
        <v>429</v>
      </c>
    </row>
    <row r="900" spans="2:22" x14ac:dyDescent="0.35">
      <c r="B900" t="s">
        <v>397</v>
      </c>
      <c r="O900" t="s">
        <v>410</v>
      </c>
      <c r="S900" t="s">
        <v>490</v>
      </c>
      <c r="T900">
        <v>7.8</v>
      </c>
      <c r="U900" t="s">
        <v>429</v>
      </c>
    </row>
    <row r="901" spans="2:22" x14ac:dyDescent="0.35">
      <c r="B901" t="s">
        <v>398</v>
      </c>
      <c r="O901" t="s">
        <v>407</v>
      </c>
      <c r="R901" t="s">
        <v>430</v>
      </c>
      <c r="S901">
        <v>36.5</v>
      </c>
      <c r="T901" t="s">
        <v>429</v>
      </c>
    </row>
    <row r="902" spans="2:22" x14ac:dyDescent="0.35">
      <c r="B902" t="s">
        <v>399</v>
      </c>
      <c r="O902" t="s">
        <v>410</v>
      </c>
      <c r="S902" t="s">
        <v>491</v>
      </c>
      <c r="T902">
        <v>43.9</v>
      </c>
      <c r="U902" t="s">
        <v>429</v>
      </c>
    </row>
    <row r="903" spans="2:22" x14ac:dyDescent="0.35">
      <c r="B903" t="s">
        <v>724</v>
      </c>
      <c r="O903" t="s">
        <v>410</v>
      </c>
      <c r="S903" t="s">
        <v>492</v>
      </c>
      <c r="T903">
        <v>9.8000000000000007</v>
      </c>
      <c r="U903" t="s">
        <v>429</v>
      </c>
    </row>
    <row r="904" spans="2:22" x14ac:dyDescent="0.35">
      <c r="O904" t="s">
        <v>477</v>
      </c>
      <c r="T904" t="s">
        <v>493</v>
      </c>
      <c r="U904">
        <v>64.400000000000006</v>
      </c>
      <c r="V904" t="s">
        <v>429</v>
      </c>
    </row>
    <row r="905" spans="2:22" x14ac:dyDescent="0.35">
      <c r="O905" t="s">
        <v>477</v>
      </c>
      <c r="T905" t="s">
        <v>713</v>
      </c>
      <c r="U905">
        <v>0.3</v>
      </c>
      <c r="V905" t="s">
        <v>429</v>
      </c>
    </row>
    <row r="906" spans="2:22" x14ac:dyDescent="0.35">
      <c r="O906" t="s">
        <v>477</v>
      </c>
      <c r="T906" t="s">
        <v>494</v>
      </c>
      <c r="U906">
        <v>0.8</v>
      </c>
      <c r="V906" t="s">
        <v>429</v>
      </c>
    </row>
    <row r="907" spans="2:22" x14ac:dyDescent="0.35">
      <c r="O907" t="s">
        <v>407</v>
      </c>
      <c r="R907" t="s">
        <v>677</v>
      </c>
      <c r="S907">
        <v>8.6999999999999993</v>
      </c>
      <c r="T907" t="s">
        <v>429</v>
      </c>
    </row>
    <row r="908" spans="2:22" x14ac:dyDescent="0.35">
      <c r="O908" t="s">
        <v>410</v>
      </c>
      <c r="S908" t="s">
        <v>714</v>
      </c>
      <c r="T908">
        <v>34.9</v>
      </c>
      <c r="U908" t="s">
        <v>429</v>
      </c>
    </row>
    <row r="909" spans="2:22" x14ac:dyDescent="0.35">
      <c r="O909" t="s">
        <v>410</v>
      </c>
      <c r="S909" t="s">
        <v>495</v>
      </c>
      <c r="T909">
        <v>0</v>
      </c>
      <c r="U909" t="s">
        <v>429</v>
      </c>
    </row>
    <row r="910" spans="2:22" x14ac:dyDescent="0.35">
      <c r="O910" t="s">
        <v>410</v>
      </c>
      <c r="S910" t="s">
        <v>496</v>
      </c>
      <c r="T910">
        <v>0.8</v>
      </c>
      <c r="U910" t="s">
        <v>429</v>
      </c>
    </row>
    <row r="911" spans="2:22" x14ac:dyDescent="0.35">
      <c r="O911" t="s">
        <v>410</v>
      </c>
      <c r="S911" t="s">
        <v>497</v>
      </c>
      <c r="T911">
        <v>0.6</v>
      </c>
      <c r="U911" t="s">
        <v>429</v>
      </c>
    </row>
    <row r="912" spans="2:22" x14ac:dyDescent="0.35">
      <c r="O912" t="s">
        <v>477</v>
      </c>
      <c r="T912" t="s">
        <v>498</v>
      </c>
      <c r="U912">
        <v>0.2</v>
      </c>
      <c r="V912" t="s">
        <v>429</v>
      </c>
    </row>
    <row r="913" spans="15:23" x14ac:dyDescent="0.35">
      <c r="O913" t="s">
        <v>477</v>
      </c>
      <c r="T913" t="s">
        <v>498</v>
      </c>
      <c r="U913">
        <v>0.4</v>
      </c>
      <c r="V913" t="s">
        <v>429</v>
      </c>
    </row>
    <row r="914" spans="15:23" x14ac:dyDescent="0.35">
      <c r="O914" t="s">
        <v>404</v>
      </c>
      <c r="Q914" t="s">
        <v>499</v>
      </c>
      <c r="R914">
        <v>14.6</v>
      </c>
      <c r="S914" t="s">
        <v>427</v>
      </c>
    </row>
    <row r="915" spans="15:23" x14ac:dyDescent="0.35">
      <c r="O915" t="s">
        <v>407</v>
      </c>
      <c r="R915" t="s">
        <v>500</v>
      </c>
      <c r="S915">
        <v>0.9</v>
      </c>
      <c r="T915" t="s">
        <v>429</v>
      </c>
    </row>
    <row r="916" spans="15:23" x14ac:dyDescent="0.35">
      <c r="O916" t="s">
        <v>407</v>
      </c>
      <c r="R916" t="s">
        <v>501</v>
      </c>
      <c r="S916">
        <v>13.4</v>
      </c>
      <c r="T916" t="s">
        <v>429</v>
      </c>
    </row>
    <row r="917" spans="15:23" x14ac:dyDescent="0.35">
      <c r="O917" t="s">
        <v>410</v>
      </c>
      <c r="S917" t="s">
        <v>502</v>
      </c>
      <c r="T917">
        <v>33.200000000000003</v>
      </c>
      <c r="U917" t="s">
        <v>429</v>
      </c>
    </row>
    <row r="918" spans="15:23" x14ac:dyDescent="0.35">
      <c r="O918" t="s">
        <v>477</v>
      </c>
      <c r="T918" t="s">
        <v>503</v>
      </c>
      <c r="U918">
        <v>10</v>
      </c>
      <c r="V918" t="s">
        <v>429</v>
      </c>
    </row>
    <row r="919" spans="15:23" x14ac:dyDescent="0.35">
      <c r="O919" t="s">
        <v>504</v>
      </c>
      <c r="U919" t="s">
        <v>505</v>
      </c>
      <c r="V919">
        <v>29.7</v>
      </c>
      <c r="W919" t="s">
        <v>429</v>
      </c>
    </row>
    <row r="920" spans="15:23" x14ac:dyDescent="0.35">
      <c r="O920" t="s">
        <v>410</v>
      </c>
      <c r="S920" t="s">
        <v>506</v>
      </c>
      <c r="T920">
        <v>5</v>
      </c>
      <c r="U920" t="s">
        <v>429</v>
      </c>
    </row>
    <row r="921" spans="15:23" x14ac:dyDescent="0.35">
      <c r="O921" t="s">
        <v>410</v>
      </c>
      <c r="S921" t="s">
        <v>507</v>
      </c>
      <c r="T921">
        <v>3.9</v>
      </c>
      <c r="U921" t="s">
        <v>429</v>
      </c>
    </row>
    <row r="922" spans="15:23" x14ac:dyDescent="0.35">
      <c r="O922" t="s">
        <v>410</v>
      </c>
      <c r="S922" t="s">
        <v>508</v>
      </c>
      <c r="T922">
        <v>7.9</v>
      </c>
      <c r="U922" t="s">
        <v>429</v>
      </c>
    </row>
    <row r="923" spans="15:23" x14ac:dyDescent="0.35">
      <c r="O923" t="s">
        <v>477</v>
      </c>
      <c r="T923" t="s">
        <v>509</v>
      </c>
      <c r="U923">
        <v>12.2</v>
      </c>
      <c r="V923" t="s">
        <v>429</v>
      </c>
    </row>
    <row r="924" spans="15:23" x14ac:dyDescent="0.35">
      <c r="O924" t="s">
        <v>504</v>
      </c>
      <c r="U924" t="s">
        <v>510</v>
      </c>
      <c r="V924">
        <v>14.6</v>
      </c>
      <c r="W924" t="s">
        <v>429</v>
      </c>
    </row>
    <row r="925" spans="15:23" x14ac:dyDescent="0.35">
      <c r="O925" t="s">
        <v>504</v>
      </c>
      <c r="U925" t="s">
        <v>511</v>
      </c>
      <c r="V925">
        <v>7.9</v>
      </c>
      <c r="W925" t="s">
        <v>429</v>
      </c>
    </row>
    <row r="926" spans="15:23" x14ac:dyDescent="0.35">
      <c r="O926" t="s">
        <v>504</v>
      </c>
      <c r="U926" t="s">
        <v>512</v>
      </c>
      <c r="V926">
        <v>13.8</v>
      </c>
      <c r="W926" t="s">
        <v>429</v>
      </c>
    </row>
    <row r="927" spans="15:23" x14ac:dyDescent="0.35">
      <c r="O927" t="s">
        <v>504</v>
      </c>
      <c r="U927" t="s">
        <v>513</v>
      </c>
      <c r="V927">
        <v>12.5</v>
      </c>
      <c r="W927" t="s">
        <v>429</v>
      </c>
    </row>
    <row r="928" spans="15:23" x14ac:dyDescent="0.35">
      <c r="O928" t="s">
        <v>477</v>
      </c>
      <c r="T928" t="s">
        <v>514</v>
      </c>
      <c r="U928">
        <v>14.3</v>
      </c>
      <c r="V928" t="s">
        <v>429</v>
      </c>
    </row>
    <row r="929" spans="15:23" x14ac:dyDescent="0.35">
      <c r="O929" t="s">
        <v>504</v>
      </c>
      <c r="U929" t="s">
        <v>515</v>
      </c>
      <c r="V929">
        <v>16.8</v>
      </c>
      <c r="W929" t="s">
        <v>429</v>
      </c>
    </row>
    <row r="930" spans="15:23" x14ac:dyDescent="0.35">
      <c r="O930" t="s">
        <v>504</v>
      </c>
      <c r="U930" t="s">
        <v>516</v>
      </c>
      <c r="V930">
        <v>16.899999999999999</v>
      </c>
      <c r="W930" t="s">
        <v>429</v>
      </c>
    </row>
    <row r="931" spans="15:23" x14ac:dyDescent="0.35">
      <c r="O931" t="s">
        <v>477</v>
      </c>
      <c r="T931" t="s">
        <v>517</v>
      </c>
      <c r="U931">
        <v>10</v>
      </c>
      <c r="V931" t="s">
        <v>429</v>
      </c>
    </row>
    <row r="932" spans="15:23" x14ac:dyDescent="0.35">
      <c r="O932" t="s">
        <v>504</v>
      </c>
      <c r="U932" t="s">
        <v>518</v>
      </c>
      <c r="V932">
        <v>10</v>
      </c>
      <c r="W932" t="s">
        <v>429</v>
      </c>
    </row>
    <row r="933" spans="15:23" x14ac:dyDescent="0.35">
      <c r="O933" t="s">
        <v>504</v>
      </c>
      <c r="U933" t="s">
        <v>519</v>
      </c>
      <c r="V933">
        <v>5</v>
      </c>
      <c r="W933" t="s">
        <v>429</v>
      </c>
    </row>
    <row r="934" spans="15:23" x14ac:dyDescent="0.35">
      <c r="O934" t="s">
        <v>410</v>
      </c>
      <c r="S934" t="s">
        <v>520</v>
      </c>
      <c r="T934" s="1">
        <v>0.79200000000000004</v>
      </c>
    </row>
    <row r="935" spans="15:23" x14ac:dyDescent="0.35">
      <c r="O935" t="s">
        <v>402</v>
      </c>
      <c r="P935" t="s">
        <v>521</v>
      </c>
      <c r="Q935">
        <v>2.4790000000000001</v>
      </c>
    </row>
    <row r="936" spans="15:23" x14ac:dyDescent="0.35">
      <c r="O936" t="s">
        <v>402</v>
      </c>
      <c r="P936" t="s">
        <v>422</v>
      </c>
      <c r="Q936">
        <v>85</v>
      </c>
    </row>
    <row r="937" spans="15:23" x14ac:dyDescent="0.35">
      <c r="O937" t="s">
        <v>402</v>
      </c>
      <c r="P937" t="s">
        <v>522</v>
      </c>
      <c r="Q937" t="s">
        <v>523</v>
      </c>
    </row>
    <row r="938" spans="15:23" x14ac:dyDescent="0.35">
      <c r="O938" t="s">
        <v>524</v>
      </c>
      <c r="P938" s="1">
        <v>0.96599999999999997</v>
      </c>
    </row>
    <row r="939" spans="15:23" x14ac:dyDescent="0.35">
      <c r="O939" t="s">
        <v>402</v>
      </c>
      <c r="P939" t="s">
        <v>423</v>
      </c>
      <c r="Q939" t="s">
        <v>795</v>
      </c>
    </row>
    <row r="940" spans="15:23" x14ac:dyDescent="0.35">
      <c r="O940" t="s">
        <v>387</v>
      </c>
    </row>
    <row r="941" spans="15:23" x14ac:dyDescent="0.35">
      <c r="O941" t="s">
        <v>388</v>
      </c>
    </row>
    <row r="942" spans="15:23" x14ac:dyDescent="0.35">
      <c r="O942" t="s">
        <v>389</v>
      </c>
    </row>
    <row r="943" spans="15:23" x14ac:dyDescent="0.35">
      <c r="O943" t="s">
        <v>390</v>
      </c>
    </row>
    <row r="944" spans="15:23" x14ac:dyDescent="0.35">
      <c r="O944" t="s">
        <v>796</v>
      </c>
    </row>
    <row r="945" spans="15:15" x14ac:dyDescent="0.35">
      <c r="O945" t="s">
        <v>391</v>
      </c>
    </row>
    <row r="946" spans="15:15" x14ac:dyDescent="0.35">
      <c r="O946" t="s">
        <v>604</v>
      </c>
    </row>
    <row r="947" spans="15:15" x14ac:dyDescent="0.35">
      <c r="O947" t="s">
        <v>797</v>
      </c>
    </row>
    <row r="948" spans="15:15" x14ac:dyDescent="0.35">
      <c r="O948" t="s">
        <v>798</v>
      </c>
    </row>
    <row r="949" spans="15:15" x14ac:dyDescent="0.35">
      <c r="O949" t="s">
        <v>395</v>
      </c>
    </row>
    <row r="950" spans="15:15" x14ac:dyDescent="0.35">
      <c r="O950" t="s">
        <v>396</v>
      </c>
    </row>
    <row r="951" spans="15:15" x14ac:dyDescent="0.35">
      <c r="O951" t="s">
        <v>397</v>
      </c>
    </row>
    <row r="952" spans="15:15" x14ac:dyDescent="0.35">
      <c r="O952" t="s">
        <v>398</v>
      </c>
    </row>
    <row r="953" spans="15:15" x14ac:dyDescent="0.35">
      <c r="O953" t="s">
        <v>399</v>
      </c>
    </row>
    <row r="1029" spans="1:33" s="5" customFormat="1" x14ac:dyDescent="0.35">
      <c r="A1029" s="5" t="s">
        <v>1280</v>
      </c>
    </row>
    <row r="1030" spans="1:33" x14ac:dyDescent="0.35">
      <c r="B1030" t="s">
        <v>23</v>
      </c>
      <c r="C1030">
        <v>2283.5120000000002</v>
      </c>
      <c r="O1030" t="s">
        <v>23</v>
      </c>
      <c r="P1030">
        <v>2279.2420000000002</v>
      </c>
      <c r="AB1030" t="s">
        <v>23</v>
      </c>
      <c r="AC1030">
        <v>2291.6320000000001</v>
      </c>
    </row>
    <row r="1031" spans="1:33" x14ac:dyDescent="0.35">
      <c r="B1031" t="s">
        <v>402</v>
      </c>
      <c r="C1031" t="s">
        <v>417</v>
      </c>
      <c r="D1031">
        <v>234.649</v>
      </c>
      <c r="O1031" t="s">
        <v>402</v>
      </c>
      <c r="P1031" t="s">
        <v>444</v>
      </c>
      <c r="Q1031">
        <v>328525308000000</v>
      </c>
      <c r="AB1031" t="s">
        <v>543</v>
      </c>
      <c r="AC1031" t="s">
        <v>527</v>
      </c>
      <c r="AD1031" t="s">
        <v>804</v>
      </c>
    </row>
    <row r="1032" spans="1:33" x14ac:dyDescent="0.35">
      <c r="B1032" t="s">
        <v>402</v>
      </c>
      <c r="C1032" t="s">
        <v>418</v>
      </c>
      <c r="D1032">
        <v>0.50800000000000001</v>
      </c>
      <c r="O1032" t="s">
        <v>402</v>
      </c>
      <c r="P1032" t="s">
        <v>712</v>
      </c>
      <c r="Q1032">
        <v>249888307500000</v>
      </c>
      <c r="AB1032" t="s">
        <v>543</v>
      </c>
      <c r="AC1032" t="s">
        <v>14</v>
      </c>
      <c r="AD1032">
        <v>60.4</v>
      </c>
      <c r="AE1032" t="s">
        <v>427</v>
      </c>
    </row>
    <row r="1033" spans="1:33" x14ac:dyDescent="0.35">
      <c r="B1033" t="s">
        <v>402</v>
      </c>
      <c r="C1033" t="s">
        <v>419</v>
      </c>
      <c r="D1033">
        <v>0</v>
      </c>
      <c r="O1033" t="s">
        <v>402</v>
      </c>
      <c r="P1033" t="s">
        <v>420</v>
      </c>
      <c r="Q1033">
        <v>1.3149999999999999</v>
      </c>
      <c r="AB1033" t="s">
        <v>543</v>
      </c>
      <c r="AD1033" t="s">
        <v>475</v>
      </c>
      <c r="AE1033">
        <v>8</v>
      </c>
      <c r="AF1033" t="s">
        <v>429</v>
      </c>
    </row>
    <row r="1034" spans="1:33" x14ac:dyDescent="0.35">
      <c r="B1034" t="s">
        <v>402</v>
      </c>
      <c r="C1034" t="s">
        <v>420</v>
      </c>
      <c r="D1034">
        <v>1.343</v>
      </c>
      <c r="O1034" t="s">
        <v>402</v>
      </c>
      <c r="P1034" t="s">
        <v>445</v>
      </c>
      <c r="Q1034">
        <v>0.99399999999999999</v>
      </c>
      <c r="AB1034" t="s">
        <v>543</v>
      </c>
      <c r="AD1034" t="s">
        <v>485</v>
      </c>
      <c r="AE1034">
        <v>1.2</v>
      </c>
      <c r="AF1034" t="s">
        <v>429</v>
      </c>
    </row>
    <row r="1035" spans="1:33" x14ac:dyDescent="0.35">
      <c r="B1035" t="s">
        <v>402</v>
      </c>
      <c r="C1035" t="s">
        <v>584</v>
      </c>
      <c r="D1035">
        <v>2.6040000000000001</v>
      </c>
      <c r="O1035" t="s">
        <v>402</v>
      </c>
      <c r="P1035" t="s">
        <v>446</v>
      </c>
      <c r="Q1035">
        <v>20.2</v>
      </c>
      <c r="R1035" t="s">
        <v>427</v>
      </c>
      <c r="AB1035" t="s">
        <v>543</v>
      </c>
      <c r="AD1035" t="s">
        <v>486</v>
      </c>
      <c r="AE1035">
        <v>2.5</v>
      </c>
      <c r="AF1035" t="s">
        <v>429</v>
      </c>
    </row>
    <row r="1036" spans="1:33" x14ac:dyDescent="0.35">
      <c r="B1036" t="s">
        <v>402</v>
      </c>
      <c r="C1036" t="s">
        <v>422</v>
      </c>
      <c r="D1036">
        <v>76</v>
      </c>
      <c r="O1036" t="s">
        <v>404</v>
      </c>
      <c r="Q1036" t="s">
        <v>526</v>
      </c>
      <c r="R1036">
        <v>19.7</v>
      </c>
      <c r="S1036" t="s">
        <v>427</v>
      </c>
      <c r="AB1036" t="s">
        <v>543</v>
      </c>
      <c r="AD1036" t="s">
        <v>430</v>
      </c>
      <c r="AE1036">
        <v>35.1</v>
      </c>
      <c r="AF1036" t="s">
        <v>429</v>
      </c>
    </row>
    <row r="1037" spans="1:33" x14ac:dyDescent="0.35">
      <c r="B1037" t="s">
        <v>524</v>
      </c>
      <c r="C1037" s="1">
        <v>0.96799999999999997</v>
      </c>
      <c r="O1037" t="s">
        <v>407</v>
      </c>
      <c r="R1037" t="s">
        <v>447</v>
      </c>
      <c r="S1037">
        <v>16.100000000000001</v>
      </c>
      <c r="T1037" t="s">
        <v>406</v>
      </c>
      <c r="AB1037" t="s">
        <v>543</v>
      </c>
      <c r="AE1037" t="s">
        <v>431</v>
      </c>
      <c r="AF1037">
        <v>73.599999999999994</v>
      </c>
      <c r="AG1037" t="s">
        <v>432</v>
      </c>
    </row>
    <row r="1038" spans="1:33" x14ac:dyDescent="0.35">
      <c r="B1038" t="s">
        <v>402</v>
      </c>
      <c r="C1038" t="s">
        <v>423</v>
      </c>
      <c r="D1038">
        <v>54.222999999999999</v>
      </c>
      <c r="E1038">
        <v>56</v>
      </c>
      <c r="O1038" t="s">
        <v>410</v>
      </c>
      <c r="S1038" t="s">
        <v>448</v>
      </c>
      <c r="T1038">
        <v>0</v>
      </c>
      <c r="U1038" t="s">
        <v>406</v>
      </c>
      <c r="AB1038" t="s">
        <v>543</v>
      </c>
      <c r="AD1038" t="s">
        <v>528</v>
      </c>
      <c r="AE1038">
        <v>8.5</v>
      </c>
      <c r="AF1038" t="s">
        <v>429</v>
      </c>
    </row>
    <row r="1039" spans="1:33" x14ac:dyDescent="0.35">
      <c r="B1039" t="s">
        <v>402</v>
      </c>
      <c r="C1039" t="s">
        <v>424</v>
      </c>
      <c r="D1039">
        <v>41.534999999999997</v>
      </c>
      <c r="E1039" s="1">
        <v>1.7999999999999999E-2</v>
      </c>
      <c r="O1039" t="s">
        <v>410</v>
      </c>
      <c r="S1039" t="s">
        <v>449</v>
      </c>
      <c r="T1039">
        <v>3.6</v>
      </c>
      <c r="U1039" t="s">
        <v>406</v>
      </c>
      <c r="AB1039" t="s">
        <v>543</v>
      </c>
      <c r="AD1039" t="s">
        <v>529</v>
      </c>
      <c r="AE1039" t="s">
        <v>530</v>
      </c>
      <c r="AF1039" s="1">
        <v>3.0000000000000001E-3</v>
      </c>
    </row>
    <row r="1040" spans="1:33" x14ac:dyDescent="0.35">
      <c r="B1040" t="s">
        <v>402</v>
      </c>
      <c r="C1040" t="s">
        <v>425</v>
      </c>
      <c r="O1040" t="s">
        <v>410</v>
      </c>
      <c r="S1040" t="s">
        <v>450</v>
      </c>
      <c r="T1040">
        <v>12.5</v>
      </c>
      <c r="U1040" t="s">
        <v>406</v>
      </c>
      <c r="AB1040" t="s">
        <v>543</v>
      </c>
      <c r="AC1040" t="s">
        <v>531</v>
      </c>
      <c r="AD1040">
        <v>0</v>
      </c>
      <c r="AE1040" t="s">
        <v>432</v>
      </c>
    </row>
    <row r="1041" spans="2:32" x14ac:dyDescent="0.35">
      <c r="B1041" t="s">
        <v>404</v>
      </c>
      <c r="C1041" t="s">
        <v>426</v>
      </c>
      <c r="D1041">
        <v>15.897</v>
      </c>
      <c r="E1041" s="1">
        <v>-7.0000000000000001E-3</v>
      </c>
      <c r="O1041" t="s">
        <v>407</v>
      </c>
      <c r="R1041" t="s">
        <v>451</v>
      </c>
      <c r="S1041">
        <v>83.9</v>
      </c>
      <c r="T1041" t="s">
        <v>406</v>
      </c>
      <c r="AB1041" t="s">
        <v>543</v>
      </c>
      <c r="AC1041" t="s">
        <v>532</v>
      </c>
      <c r="AD1041">
        <v>92821824571200</v>
      </c>
    </row>
    <row r="1042" spans="2:32" x14ac:dyDescent="0.35">
      <c r="B1042" t="s">
        <v>14</v>
      </c>
      <c r="C1042">
        <v>61.3</v>
      </c>
      <c r="D1042" t="s">
        <v>427</v>
      </c>
      <c r="O1042" t="s">
        <v>404</v>
      </c>
      <c r="Q1042" t="s">
        <v>452</v>
      </c>
      <c r="R1042">
        <v>0.5</v>
      </c>
      <c r="S1042" t="s">
        <v>427</v>
      </c>
      <c r="AB1042" t="s">
        <v>543</v>
      </c>
      <c r="AC1042" t="s">
        <v>533</v>
      </c>
      <c r="AD1042">
        <v>31498564928600</v>
      </c>
    </row>
    <row r="1043" spans="2:32" x14ac:dyDescent="0.35">
      <c r="B1043" t="s">
        <v>402</v>
      </c>
      <c r="C1043" t="s">
        <v>428</v>
      </c>
      <c r="D1043">
        <v>11.7</v>
      </c>
      <c r="E1043" t="s">
        <v>429</v>
      </c>
      <c r="O1043" t="s">
        <v>407</v>
      </c>
      <c r="R1043" t="s">
        <v>453</v>
      </c>
      <c r="S1043">
        <v>0</v>
      </c>
      <c r="T1043" t="s">
        <v>427</v>
      </c>
      <c r="AB1043" t="s">
        <v>543</v>
      </c>
      <c r="AC1043" t="s">
        <v>534</v>
      </c>
      <c r="AD1043">
        <v>390707347600</v>
      </c>
    </row>
    <row r="1044" spans="2:32" x14ac:dyDescent="0.35">
      <c r="B1044" t="s">
        <v>402</v>
      </c>
      <c r="C1044" t="s">
        <v>430</v>
      </c>
      <c r="D1044">
        <v>35.6</v>
      </c>
      <c r="E1044" t="s">
        <v>429</v>
      </c>
      <c r="O1044" t="s">
        <v>402</v>
      </c>
      <c r="P1044" t="s">
        <v>454</v>
      </c>
      <c r="Q1044">
        <v>3.2</v>
      </c>
      <c r="R1044" t="s">
        <v>427</v>
      </c>
      <c r="AB1044" t="s">
        <v>543</v>
      </c>
      <c r="AD1044" t="s">
        <v>535</v>
      </c>
      <c r="AE1044">
        <v>381246685400</v>
      </c>
    </row>
    <row r="1045" spans="2:32" x14ac:dyDescent="0.35">
      <c r="B1045" t="s">
        <v>404</v>
      </c>
      <c r="D1045" t="s">
        <v>431</v>
      </c>
      <c r="E1045">
        <v>73.599999999999994</v>
      </c>
      <c r="F1045" t="s">
        <v>432</v>
      </c>
      <c r="O1045" t="s">
        <v>404</v>
      </c>
      <c r="Q1045" t="s">
        <v>455</v>
      </c>
      <c r="R1045">
        <v>1.2</v>
      </c>
      <c r="S1045" t="s">
        <v>427</v>
      </c>
      <c r="AB1045" t="s">
        <v>543</v>
      </c>
      <c r="AD1045" t="s">
        <v>536</v>
      </c>
      <c r="AE1045">
        <v>1135079450</v>
      </c>
    </row>
    <row r="1046" spans="2:32" x14ac:dyDescent="0.35">
      <c r="B1046" t="s">
        <v>433</v>
      </c>
      <c r="C1046" t="s">
        <v>593</v>
      </c>
      <c r="O1046" t="s">
        <v>407</v>
      </c>
      <c r="R1046" t="s">
        <v>456</v>
      </c>
      <c r="S1046">
        <v>0.8</v>
      </c>
      <c r="T1046" t="s">
        <v>429</v>
      </c>
      <c r="AB1046" t="s">
        <v>543</v>
      </c>
      <c r="AD1046" t="s">
        <v>537</v>
      </c>
      <c r="AE1046">
        <v>5320372400</v>
      </c>
    </row>
    <row r="1047" spans="2:32" x14ac:dyDescent="0.35">
      <c r="O1047" t="s">
        <v>407</v>
      </c>
      <c r="R1047" t="s">
        <v>457</v>
      </c>
      <c r="S1047">
        <v>0.4</v>
      </c>
      <c r="T1047" t="s">
        <v>429</v>
      </c>
      <c r="AB1047" t="s">
        <v>543</v>
      </c>
      <c r="AC1047" t="s">
        <v>542</v>
      </c>
      <c r="AD1047">
        <v>28</v>
      </c>
    </row>
    <row r="1048" spans="2:32" x14ac:dyDescent="0.35">
      <c r="B1048" t="s">
        <v>22</v>
      </c>
      <c r="O1048" t="s">
        <v>407</v>
      </c>
      <c r="R1048" t="s">
        <v>458</v>
      </c>
      <c r="S1048">
        <v>0.4</v>
      </c>
      <c r="T1048" t="s">
        <v>429</v>
      </c>
      <c r="AB1048" t="s">
        <v>543</v>
      </c>
      <c r="AC1048" t="s">
        <v>422</v>
      </c>
      <c r="AD1048">
        <v>75</v>
      </c>
    </row>
    <row r="1049" spans="2:32" x14ac:dyDescent="0.35">
      <c r="B1049" t="s">
        <v>562</v>
      </c>
      <c r="C1049" t="s">
        <v>563</v>
      </c>
      <c r="D1049" t="s">
        <v>540</v>
      </c>
      <c r="E1049" t="s">
        <v>564</v>
      </c>
      <c r="F1049" t="s">
        <v>435</v>
      </c>
      <c r="O1049" t="s">
        <v>410</v>
      </c>
      <c r="S1049" t="s">
        <v>459</v>
      </c>
      <c r="T1049">
        <v>0.3</v>
      </c>
      <c r="U1049" t="s">
        <v>429</v>
      </c>
      <c r="AB1049" t="s">
        <v>543</v>
      </c>
      <c r="AC1049" t="s">
        <v>522</v>
      </c>
      <c r="AD1049" t="s">
        <v>523</v>
      </c>
    </row>
    <row r="1050" spans="2:32" x14ac:dyDescent="0.35">
      <c r="B1050" t="s">
        <v>565</v>
      </c>
      <c r="C1050">
        <v>128</v>
      </c>
      <c r="D1050">
        <v>229.1</v>
      </c>
      <c r="E1050">
        <v>168.113</v>
      </c>
      <c r="F1050" s="1">
        <v>0.81699999999999995</v>
      </c>
      <c r="O1050" t="s">
        <v>410</v>
      </c>
      <c r="S1050" t="s">
        <v>460</v>
      </c>
      <c r="T1050">
        <v>0</v>
      </c>
      <c r="U1050" t="s">
        <v>429</v>
      </c>
    </row>
    <row r="1051" spans="2:32" x14ac:dyDescent="0.35">
      <c r="B1051" t="s">
        <v>566</v>
      </c>
      <c r="C1051">
        <v>115</v>
      </c>
      <c r="D1051">
        <v>114.9</v>
      </c>
      <c r="E1051">
        <v>85.539000000000001</v>
      </c>
      <c r="F1051" s="1">
        <v>0.73599999999999999</v>
      </c>
      <c r="O1051" t="s">
        <v>410</v>
      </c>
      <c r="S1051" t="s">
        <v>461</v>
      </c>
      <c r="T1051">
        <v>0</v>
      </c>
      <c r="U1051" t="s">
        <v>429</v>
      </c>
      <c r="AB1051" t="s">
        <v>538</v>
      </c>
    </row>
    <row r="1052" spans="2:32" x14ac:dyDescent="0.35">
      <c r="B1052" t="s">
        <v>0</v>
      </c>
      <c r="C1052">
        <v>77.7</v>
      </c>
      <c r="D1052" t="s">
        <v>401</v>
      </c>
      <c r="O1052" t="s">
        <v>407</v>
      </c>
      <c r="R1052" t="s">
        <v>462</v>
      </c>
      <c r="S1052">
        <v>4.7</v>
      </c>
      <c r="T1052" t="s">
        <v>429</v>
      </c>
      <c r="AB1052" t="s">
        <v>539</v>
      </c>
      <c r="AC1052" t="s">
        <v>544</v>
      </c>
      <c r="AD1052" t="s">
        <v>545</v>
      </c>
      <c r="AE1052" t="s">
        <v>546</v>
      </c>
      <c r="AF1052" t="s">
        <v>435</v>
      </c>
    </row>
    <row r="1053" spans="2:32" x14ac:dyDescent="0.35">
      <c r="B1053" t="s">
        <v>402</v>
      </c>
      <c r="C1053" t="s">
        <v>403</v>
      </c>
      <c r="O1053" t="s">
        <v>407</v>
      </c>
      <c r="R1053" t="s">
        <v>463</v>
      </c>
      <c r="S1053">
        <v>0</v>
      </c>
      <c r="T1053" t="s">
        <v>429</v>
      </c>
      <c r="AB1053" t="s">
        <v>547</v>
      </c>
      <c r="AC1053">
        <v>128</v>
      </c>
      <c r="AD1053">
        <v>229</v>
      </c>
      <c r="AE1053">
        <v>167.59800000000001</v>
      </c>
      <c r="AF1053" s="1">
        <v>0.81699999999999995</v>
      </c>
    </row>
    <row r="1054" spans="2:32" x14ac:dyDescent="0.35">
      <c r="B1054" t="s">
        <v>404</v>
      </c>
      <c r="D1054" t="s">
        <v>405</v>
      </c>
      <c r="E1054">
        <v>16.2</v>
      </c>
      <c r="F1054" t="s">
        <v>406</v>
      </c>
      <c r="O1054" t="s">
        <v>407</v>
      </c>
      <c r="R1054" t="s">
        <v>464</v>
      </c>
      <c r="S1054">
        <v>1.1000000000000001</v>
      </c>
      <c r="T1054" t="s">
        <v>429</v>
      </c>
      <c r="AB1054" t="s">
        <v>548</v>
      </c>
      <c r="AC1054">
        <v>114</v>
      </c>
      <c r="AD1054">
        <v>114.8</v>
      </c>
      <c r="AE1054">
        <v>85.54</v>
      </c>
      <c r="AF1054" s="1">
        <v>0.73599999999999999</v>
      </c>
    </row>
    <row r="1055" spans="2:32" x14ac:dyDescent="0.35">
      <c r="B1055" t="s">
        <v>407</v>
      </c>
      <c r="E1055" t="s">
        <v>408</v>
      </c>
      <c r="F1055">
        <v>79.8</v>
      </c>
      <c r="G1055" t="s">
        <v>409</v>
      </c>
      <c r="O1055" t="s">
        <v>404</v>
      </c>
      <c r="Q1055" t="s">
        <v>465</v>
      </c>
      <c r="R1055">
        <v>2.1</v>
      </c>
      <c r="S1055" t="s">
        <v>427</v>
      </c>
      <c r="AB1055" t="s">
        <v>541</v>
      </c>
    </row>
    <row r="1056" spans="2:32" x14ac:dyDescent="0.35">
      <c r="B1056" t="s">
        <v>410</v>
      </c>
      <c r="F1056" t="s">
        <v>309</v>
      </c>
      <c r="G1056">
        <v>0</v>
      </c>
      <c r="H1056" t="s">
        <v>409</v>
      </c>
      <c r="O1056" t="s">
        <v>407</v>
      </c>
      <c r="R1056" t="s">
        <v>466</v>
      </c>
      <c r="S1056">
        <v>5.8</v>
      </c>
      <c r="T1056" t="s">
        <v>429</v>
      </c>
      <c r="AB1056" t="s">
        <v>387</v>
      </c>
    </row>
    <row r="1057" spans="2:29" x14ac:dyDescent="0.35">
      <c r="B1057" t="s">
        <v>410</v>
      </c>
      <c r="F1057" t="s">
        <v>310</v>
      </c>
      <c r="G1057">
        <v>0.1</v>
      </c>
      <c r="H1057" t="s">
        <v>409</v>
      </c>
      <c r="O1057" t="s">
        <v>407</v>
      </c>
      <c r="R1057" t="s">
        <v>467</v>
      </c>
      <c r="S1057">
        <v>3.7</v>
      </c>
      <c r="T1057" t="s">
        <v>429</v>
      </c>
      <c r="AB1057" t="s">
        <v>549</v>
      </c>
    </row>
    <row r="1058" spans="2:29" x14ac:dyDescent="0.35">
      <c r="B1058" t="s">
        <v>410</v>
      </c>
      <c r="F1058" t="s">
        <v>311</v>
      </c>
      <c r="G1058">
        <v>79.8</v>
      </c>
      <c r="H1058" t="s">
        <v>409</v>
      </c>
      <c r="O1058" t="s">
        <v>407</v>
      </c>
      <c r="R1058" t="s">
        <v>468</v>
      </c>
      <c r="S1058">
        <v>0</v>
      </c>
      <c r="T1058" t="s">
        <v>429</v>
      </c>
      <c r="AB1058" t="s">
        <v>550</v>
      </c>
    </row>
    <row r="1059" spans="2:29" x14ac:dyDescent="0.35">
      <c r="B1059" t="s">
        <v>407</v>
      </c>
      <c r="E1059" t="s">
        <v>312</v>
      </c>
      <c r="F1059">
        <v>20.2</v>
      </c>
      <c r="G1059" t="s">
        <v>409</v>
      </c>
      <c r="O1059" t="s">
        <v>407</v>
      </c>
      <c r="R1059" t="s">
        <v>469</v>
      </c>
      <c r="S1059" s="1">
        <v>0.66300000000000003</v>
      </c>
      <c r="AB1059" t="s">
        <v>551</v>
      </c>
    </row>
    <row r="1060" spans="2:29" x14ac:dyDescent="0.35">
      <c r="B1060" t="s">
        <v>404</v>
      </c>
      <c r="D1060" t="s">
        <v>411</v>
      </c>
      <c r="E1060">
        <v>0.5</v>
      </c>
      <c r="F1060" t="s">
        <v>406</v>
      </c>
      <c r="O1060" t="s">
        <v>407</v>
      </c>
      <c r="R1060" t="s">
        <v>470</v>
      </c>
      <c r="S1060" s="1">
        <v>1.2E-2</v>
      </c>
      <c r="AB1060" t="s">
        <v>552</v>
      </c>
    </row>
    <row r="1061" spans="2:29" x14ac:dyDescent="0.35">
      <c r="B1061" t="s">
        <v>407</v>
      </c>
      <c r="E1061" t="s">
        <v>408</v>
      </c>
      <c r="F1061">
        <v>0.8</v>
      </c>
      <c r="G1061" t="s">
        <v>412</v>
      </c>
      <c r="O1061" t="s">
        <v>402</v>
      </c>
      <c r="P1061" t="s">
        <v>471</v>
      </c>
      <c r="Q1061">
        <v>0.8</v>
      </c>
      <c r="R1061" t="s">
        <v>427</v>
      </c>
      <c r="AB1061" t="s">
        <v>616</v>
      </c>
    </row>
    <row r="1062" spans="2:29" x14ac:dyDescent="0.35">
      <c r="B1062" t="s">
        <v>410</v>
      </c>
      <c r="F1062" t="s">
        <v>309</v>
      </c>
      <c r="G1062">
        <v>0.8</v>
      </c>
      <c r="H1062" t="s">
        <v>412</v>
      </c>
      <c r="O1062" t="s">
        <v>404</v>
      </c>
      <c r="Q1062" t="s">
        <v>472</v>
      </c>
      <c r="R1062">
        <v>0.8</v>
      </c>
      <c r="S1062" t="s">
        <v>427</v>
      </c>
      <c r="AB1062" t="s">
        <v>805</v>
      </c>
    </row>
    <row r="1063" spans="2:29" x14ac:dyDescent="0.35">
      <c r="B1063" t="s">
        <v>410</v>
      </c>
      <c r="F1063" t="s">
        <v>310</v>
      </c>
      <c r="G1063">
        <v>0.1</v>
      </c>
      <c r="H1063" t="s">
        <v>412</v>
      </c>
      <c r="O1063" t="s">
        <v>404</v>
      </c>
      <c r="Q1063" t="s">
        <v>473</v>
      </c>
      <c r="R1063">
        <v>0</v>
      </c>
      <c r="S1063" t="s">
        <v>427</v>
      </c>
      <c r="AB1063" t="s">
        <v>806</v>
      </c>
    </row>
    <row r="1064" spans="2:29" x14ac:dyDescent="0.35">
      <c r="B1064" t="s">
        <v>410</v>
      </c>
      <c r="F1064" t="s">
        <v>311</v>
      </c>
      <c r="G1064">
        <v>0</v>
      </c>
      <c r="H1064" t="s">
        <v>412</v>
      </c>
      <c r="O1064" t="s">
        <v>402</v>
      </c>
      <c r="P1064" t="s">
        <v>474</v>
      </c>
      <c r="Q1064">
        <v>75.8</v>
      </c>
      <c r="R1064" t="s">
        <v>427</v>
      </c>
      <c r="AB1064" t="s">
        <v>556</v>
      </c>
    </row>
    <row r="1065" spans="2:29" x14ac:dyDescent="0.35">
      <c r="B1065" t="s">
        <v>407</v>
      </c>
      <c r="E1065" t="s">
        <v>312</v>
      </c>
      <c r="F1065">
        <v>99.2</v>
      </c>
      <c r="G1065" t="s">
        <v>412</v>
      </c>
      <c r="O1065" t="s">
        <v>404</v>
      </c>
      <c r="Q1065" t="s">
        <v>14</v>
      </c>
      <c r="R1065">
        <v>60.9</v>
      </c>
      <c r="S1065" t="s">
        <v>427</v>
      </c>
      <c r="AB1065" t="s">
        <v>557</v>
      </c>
    </row>
    <row r="1066" spans="2:29" x14ac:dyDescent="0.35">
      <c r="B1066" t="s">
        <v>404</v>
      </c>
      <c r="D1066" t="s">
        <v>413</v>
      </c>
      <c r="E1066">
        <v>0</v>
      </c>
      <c r="F1066" t="s">
        <v>406</v>
      </c>
      <c r="O1066" t="s">
        <v>407</v>
      </c>
      <c r="R1066" t="s">
        <v>475</v>
      </c>
      <c r="S1066">
        <v>8.1</v>
      </c>
      <c r="T1066" t="s">
        <v>429</v>
      </c>
      <c r="AB1066" t="s">
        <v>558</v>
      </c>
    </row>
    <row r="1067" spans="2:29" x14ac:dyDescent="0.35">
      <c r="B1067" t="s">
        <v>404</v>
      </c>
      <c r="D1067" t="s">
        <v>414</v>
      </c>
      <c r="E1067">
        <v>83.3</v>
      </c>
      <c r="F1067" t="s">
        <v>406</v>
      </c>
      <c r="O1067" t="s">
        <v>410</v>
      </c>
      <c r="S1067" t="s">
        <v>476</v>
      </c>
      <c r="T1067">
        <v>3.9</v>
      </c>
      <c r="U1067" t="s">
        <v>429</v>
      </c>
      <c r="AB1067" t="s">
        <v>559</v>
      </c>
    </row>
    <row r="1068" spans="2:29" x14ac:dyDescent="0.35">
      <c r="B1068" t="s">
        <v>402</v>
      </c>
      <c r="C1068" t="s">
        <v>415</v>
      </c>
      <c r="D1068">
        <v>0.48399999999999999</v>
      </c>
      <c r="O1068" t="s">
        <v>477</v>
      </c>
      <c r="T1068" t="s">
        <v>478</v>
      </c>
      <c r="U1068">
        <v>3.6</v>
      </c>
      <c r="V1068" t="s">
        <v>429</v>
      </c>
      <c r="AB1068" t="s">
        <v>560</v>
      </c>
    </row>
    <row r="1069" spans="2:29" x14ac:dyDescent="0.35">
      <c r="B1069" t="s">
        <v>402</v>
      </c>
      <c r="C1069" t="s">
        <v>416</v>
      </c>
      <c r="D1069">
        <v>1.4530000000000001</v>
      </c>
      <c r="O1069" t="s">
        <v>477</v>
      </c>
      <c r="T1069" t="s">
        <v>479</v>
      </c>
      <c r="U1069">
        <v>0.4</v>
      </c>
      <c r="V1069" t="s">
        <v>429</v>
      </c>
      <c r="AB1069" t="s">
        <v>717</v>
      </c>
      <c r="AC1069" t="s">
        <v>718</v>
      </c>
    </row>
    <row r="1070" spans="2:29" x14ac:dyDescent="0.35">
      <c r="B1070" t="s">
        <v>387</v>
      </c>
      <c r="O1070" t="s">
        <v>410</v>
      </c>
      <c r="S1070" t="s">
        <v>480</v>
      </c>
      <c r="T1070">
        <v>1.1000000000000001</v>
      </c>
      <c r="U1070" t="s">
        <v>429</v>
      </c>
    </row>
    <row r="1071" spans="2:29" x14ac:dyDescent="0.35">
      <c r="B1071" t="s">
        <v>388</v>
      </c>
      <c r="O1071" t="s">
        <v>410</v>
      </c>
      <c r="S1071" t="s">
        <v>481</v>
      </c>
      <c r="T1071">
        <v>0</v>
      </c>
      <c r="U1071" t="s">
        <v>429</v>
      </c>
    </row>
    <row r="1072" spans="2:29" x14ac:dyDescent="0.35">
      <c r="B1072" t="s">
        <v>389</v>
      </c>
      <c r="O1072" t="s">
        <v>410</v>
      </c>
      <c r="S1072" t="s">
        <v>482</v>
      </c>
      <c r="T1072">
        <v>93.8</v>
      </c>
      <c r="U1072" t="s">
        <v>429</v>
      </c>
    </row>
    <row r="1073" spans="2:22" x14ac:dyDescent="0.35">
      <c r="B1073" t="s">
        <v>390</v>
      </c>
      <c r="O1073" t="s">
        <v>410</v>
      </c>
      <c r="S1073" t="s">
        <v>483</v>
      </c>
      <c r="T1073">
        <v>2.1</v>
      </c>
      <c r="U1073" t="s">
        <v>429</v>
      </c>
    </row>
    <row r="1074" spans="2:22" x14ac:dyDescent="0.35">
      <c r="B1074" t="s">
        <v>391</v>
      </c>
      <c r="O1074" t="s">
        <v>410</v>
      </c>
      <c r="S1074" t="s">
        <v>484</v>
      </c>
      <c r="T1074">
        <v>100</v>
      </c>
      <c r="U1074" t="s">
        <v>429</v>
      </c>
    </row>
    <row r="1075" spans="2:22" x14ac:dyDescent="0.35">
      <c r="B1075" t="s">
        <v>638</v>
      </c>
      <c r="O1075" t="s">
        <v>407</v>
      </c>
      <c r="R1075" t="s">
        <v>485</v>
      </c>
      <c r="S1075">
        <v>1.2</v>
      </c>
      <c r="T1075" t="s">
        <v>429</v>
      </c>
    </row>
    <row r="1076" spans="2:22" x14ac:dyDescent="0.35">
      <c r="B1076" t="s">
        <v>799</v>
      </c>
      <c r="O1076" t="s">
        <v>407</v>
      </c>
      <c r="R1076" t="s">
        <v>486</v>
      </c>
      <c r="S1076">
        <v>2.4</v>
      </c>
      <c r="T1076" t="s">
        <v>429</v>
      </c>
    </row>
    <row r="1077" spans="2:22" x14ac:dyDescent="0.35">
      <c r="B1077" t="s">
        <v>800</v>
      </c>
      <c r="O1077" t="s">
        <v>410</v>
      </c>
      <c r="S1077" t="s">
        <v>487</v>
      </c>
      <c r="T1077">
        <v>0.1</v>
      </c>
      <c r="U1077" t="s">
        <v>429</v>
      </c>
    </row>
    <row r="1078" spans="2:22" x14ac:dyDescent="0.35">
      <c r="B1078" t="s">
        <v>395</v>
      </c>
      <c r="O1078" t="s">
        <v>410</v>
      </c>
      <c r="S1078" t="s">
        <v>488</v>
      </c>
      <c r="T1078">
        <v>0</v>
      </c>
      <c r="U1078" t="s">
        <v>429</v>
      </c>
    </row>
    <row r="1079" spans="2:22" x14ac:dyDescent="0.35">
      <c r="B1079" t="s">
        <v>396</v>
      </c>
      <c r="O1079" t="s">
        <v>410</v>
      </c>
      <c r="S1079" t="s">
        <v>489</v>
      </c>
      <c r="T1079">
        <v>2.2000000000000002</v>
      </c>
      <c r="U1079" t="s">
        <v>429</v>
      </c>
    </row>
    <row r="1080" spans="2:22" x14ac:dyDescent="0.35">
      <c r="B1080" t="s">
        <v>397</v>
      </c>
      <c r="O1080" t="s">
        <v>410</v>
      </c>
      <c r="S1080" t="s">
        <v>490</v>
      </c>
      <c r="T1080">
        <v>7.5</v>
      </c>
      <c r="U1080" t="s">
        <v>429</v>
      </c>
    </row>
    <row r="1081" spans="2:22" x14ac:dyDescent="0.35">
      <c r="B1081" t="s">
        <v>398</v>
      </c>
      <c r="O1081" t="s">
        <v>407</v>
      </c>
      <c r="R1081" t="s">
        <v>430</v>
      </c>
      <c r="S1081">
        <v>35.4</v>
      </c>
      <c r="T1081" t="s">
        <v>429</v>
      </c>
    </row>
    <row r="1082" spans="2:22" x14ac:dyDescent="0.35">
      <c r="B1082" t="s">
        <v>399</v>
      </c>
      <c r="O1082" t="s">
        <v>410</v>
      </c>
      <c r="S1082" t="s">
        <v>491</v>
      </c>
      <c r="T1082">
        <v>42.3</v>
      </c>
      <c r="U1082" t="s">
        <v>429</v>
      </c>
    </row>
    <row r="1083" spans="2:22" x14ac:dyDescent="0.35">
      <c r="B1083" t="s">
        <v>753</v>
      </c>
      <c r="O1083" t="s">
        <v>410</v>
      </c>
      <c r="S1083" t="s">
        <v>492</v>
      </c>
      <c r="T1083">
        <v>9.6</v>
      </c>
      <c r="U1083" t="s">
        <v>429</v>
      </c>
    </row>
    <row r="1084" spans="2:22" x14ac:dyDescent="0.35">
      <c r="O1084" t="s">
        <v>477</v>
      </c>
      <c r="T1084" t="s">
        <v>493</v>
      </c>
      <c r="U1084">
        <v>61.4</v>
      </c>
      <c r="V1084" t="s">
        <v>429</v>
      </c>
    </row>
    <row r="1085" spans="2:22" x14ac:dyDescent="0.35">
      <c r="O1085" t="s">
        <v>477</v>
      </c>
      <c r="T1085" t="s">
        <v>713</v>
      </c>
      <c r="U1085">
        <v>0.2</v>
      </c>
      <c r="V1085" t="s">
        <v>429</v>
      </c>
    </row>
    <row r="1086" spans="2:22" x14ac:dyDescent="0.35">
      <c r="O1086" t="s">
        <v>477</v>
      </c>
      <c r="T1086" t="s">
        <v>494</v>
      </c>
      <c r="U1086">
        <v>0.8</v>
      </c>
      <c r="V1086" t="s">
        <v>429</v>
      </c>
    </row>
    <row r="1087" spans="2:22" x14ac:dyDescent="0.35">
      <c r="O1087" t="s">
        <v>407</v>
      </c>
      <c r="R1087" t="s">
        <v>677</v>
      </c>
      <c r="S1087">
        <v>8.6</v>
      </c>
      <c r="T1087" t="s">
        <v>429</v>
      </c>
    </row>
    <row r="1088" spans="2:22" x14ac:dyDescent="0.35">
      <c r="O1088" t="s">
        <v>410</v>
      </c>
      <c r="S1088" t="s">
        <v>714</v>
      </c>
      <c r="T1088">
        <v>34</v>
      </c>
      <c r="U1088" t="s">
        <v>429</v>
      </c>
    </row>
    <row r="1089" spans="15:23" x14ac:dyDescent="0.35">
      <c r="O1089" t="s">
        <v>410</v>
      </c>
      <c r="S1089" t="s">
        <v>495</v>
      </c>
      <c r="T1089">
        <v>0</v>
      </c>
      <c r="U1089" t="s">
        <v>429</v>
      </c>
    </row>
    <row r="1090" spans="15:23" x14ac:dyDescent="0.35">
      <c r="O1090" t="s">
        <v>410</v>
      </c>
      <c r="S1090" t="s">
        <v>496</v>
      </c>
      <c r="T1090">
        <v>0.8</v>
      </c>
      <c r="U1090" t="s">
        <v>429</v>
      </c>
    </row>
    <row r="1091" spans="15:23" x14ac:dyDescent="0.35">
      <c r="O1091" t="s">
        <v>410</v>
      </c>
      <c r="S1091" t="s">
        <v>497</v>
      </c>
      <c r="T1091">
        <v>0.6</v>
      </c>
      <c r="U1091" t="s">
        <v>429</v>
      </c>
    </row>
    <row r="1092" spans="15:23" x14ac:dyDescent="0.35">
      <c r="O1092" t="s">
        <v>477</v>
      </c>
      <c r="T1092" t="s">
        <v>498</v>
      </c>
      <c r="U1092">
        <v>0.2</v>
      </c>
      <c r="V1092" t="s">
        <v>429</v>
      </c>
    </row>
    <row r="1093" spans="15:23" x14ac:dyDescent="0.35">
      <c r="O1093" t="s">
        <v>477</v>
      </c>
      <c r="T1093" t="s">
        <v>498</v>
      </c>
      <c r="U1093">
        <v>0.3</v>
      </c>
      <c r="V1093" t="s">
        <v>429</v>
      </c>
    </row>
    <row r="1094" spans="15:23" x14ac:dyDescent="0.35">
      <c r="O1094" t="s">
        <v>404</v>
      </c>
      <c r="Q1094" t="s">
        <v>499</v>
      </c>
      <c r="R1094">
        <v>14.9</v>
      </c>
      <c r="S1094" t="s">
        <v>427</v>
      </c>
    </row>
    <row r="1095" spans="15:23" x14ac:dyDescent="0.35">
      <c r="O1095" t="s">
        <v>407</v>
      </c>
      <c r="R1095" t="s">
        <v>500</v>
      </c>
      <c r="S1095">
        <v>0.8</v>
      </c>
      <c r="T1095" t="s">
        <v>429</v>
      </c>
    </row>
    <row r="1096" spans="15:23" x14ac:dyDescent="0.35">
      <c r="O1096" t="s">
        <v>407</v>
      </c>
      <c r="R1096" t="s">
        <v>501</v>
      </c>
      <c r="S1096">
        <v>13.7</v>
      </c>
      <c r="T1096" t="s">
        <v>429</v>
      </c>
    </row>
    <row r="1097" spans="15:23" x14ac:dyDescent="0.35">
      <c r="O1097" t="s">
        <v>410</v>
      </c>
      <c r="S1097" t="s">
        <v>502</v>
      </c>
      <c r="T1097">
        <v>32.9</v>
      </c>
      <c r="U1097" t="s">
        <v>429</v>
      </c>
    </row>
    <row r="1098" spans="15:23" x14ac:dyDescent="0.35">
      <c r="O1098" t="s">
        <v>477</v>
      </c>
      <c r="T1098" t="s">
        <v>503</v>
      </c>
      <c r="U1098">
        <v>11.3</v>
      </c>
      <c r="V1098" t="s">
        <v>429</v>
      </c>
    </row>
    <row r="1099" spans="15:23" x14ac:dyDescent="0.35">
      <c r="O1099" t="s">
        <v>504</v>
      </c>
      <c r="U1099" t="s">
        <v>505</v>
      </c>
      <c r="V1099">
        <v>33.9</v>
      </c>
      <c r="W1099" t="s">
        <v>429</v>
      </c>
    </row>
    <row r="1100" spans="15:23" x14ac:dyDescent="0.35">
      <c r="O1100" t="s">
        <v>410</v>
      </c>
      <c r="S1100" t="s">
        <v>506</v>
      </c>
      <c r="T1100">
        <v>4.9000000000000004</v>
      </c>
      <c r="U1100" t="s">
        <v>429</v>
      </c>
    </row>
    <row r="1101" spans="15:23" x14ac:dyDescent="0.35">
      <c r="O1101" t="s">
        <v>410</v>
      </c>
      <c r="S1101" t="s">
        <v>507</v>
      </c>
      <c r="T1101">
        <v>3.9</v>
      </c>
      <c r="U1101" t="s">
        <v>429</v>
      </c>
    </row>
    <row r="1102" spans="15:23" x14ac:dyDescent="0.35">
      <c r="O1102" t="s">
        <v>410</v>
      </c>
      <c r="S1102" t="s">
        <v>508</v>
      </c>
      <c r="T1102">
        <v>8.3000000000000007</v>
      </c>
      <c r="U1102" t="s">
        <v>429</v>
      </c>
    </row>
    <row r="1103" spans="15:23" x14ac:dyDescent="0.35">
      <c r="O1103" t="s">
        <v>477</v>
      </c>
      <c r="T1103" t="s">
        <v>509</v>
      </c>
      <c r="U1103">
        <v>12.3</v>
      </c>
      <c r="V1103" t="s">
        <v>429</v>
      </c>
    </row>
    <row r="1104" spans="15:23" x14ac:dyDescent="0.35">
      <c r="O1104" t="s">
        <v>504</v>
      </c>
      <c r="U1104" t="s">
        <v>510</v>
      </c>
      <c r="V1104">
        <v>14.5</v>
      </c>
      <c r="W1104" t="s">
        <v>429</v>
      </c>
    </row>
    <row r="1105" spans="15:23" x14ac:dyDescent="0.35">
      <c r="O1105" t="s">
        <v>504</v>
      </c>
      <c r="U1105" t="s">
        <v>511</v>
      </c>
      <c r="V1105">
        <v>8</v>
      </c>
      <c r="W1105" t="s">
        <v>429</v>
      </c>
    </row>
    <row r="1106" spans="15:23" x14ac:dyDescent="0.35">
      <c r="O1106" t="s">
        <v>504</v>
      </c>
      <c r="U1106" t="s">
        <v>512</v>
      </c>
      <c r="V1106">
        <v>13.7</v>
      </c>
      <c r="W1106" t="s">
        <v>429</v>
      </c>
    </row>
    <row r="1107" spans="15:23" x14ac:dyDescent="0.35">
      <c r="O1107" t="s">
        <v>504</v>
      </c>
      <c r="U1107" t="s">
        <v>513</v>
      </c>
      <c r="V1107">
        <v>13.1</v>
      </c>
      <c r="W1107" t="s">
        <v>429</v>
      </c>
    </row>
    <row r="1108" spans="15:23" x14ac:dyDescent="0.35">
      <c r="O1108" t="s">
        <v>477</v>
      </c>
      <c r="T1108" t="s">
        <v>514</v>
      </c>
      <c r="U1108">
        <v>14.9</v>
      </c>
      <c r="V1108" t="s">
        <v>429</v>
      </c>
    </row>
    <row r="1109" spans="15:23" x14ac:dyDescent="0.35">
      <c r="O1109" t="s">
        <v>504</v>
      </c>
      <c r="U1109" t="s">
        <v>515</v>
      </c>
      <c r="V1109">
        <v>17.399999999999999</v>
      </c>
      <c r="W1109" t="s">
        <v>429</v>
      </c>
    </row>
    <row r="1110" spans="15:23" x14ac:dyDescent="0.35">
      <c r="O1110" t="s">
        <v>504</v>
      </c>
      <c r="U1110" t="s">
        <v>516</v>
      </c>
      <c r="V1110">
        <v>17.399999999999999</v>
      </c>
      <c r="W1110" t="s">
        <v>429</v>
      </c>
    </row>
    <row r="1111" spans="15:23" x14ac:dyDescent="0.35">
      <c r="O1111" t="s">
        <v>477</v>
      </c>
      <c r="T1111" t="s">
        <v>517</v>
      </c>
      <c r="U1111">
        <v>10.4</v>
      </c>
      <c r="V1111" t="s">
        <v>429</v>
      </c>
    </row>
    <row r="1112" spans="15:23" x14ac:dyDescent="0.35">
      <c r="O1112" t="s">
        <v>504</v>
      </c>
      <c r="U1112" t="s">
        <v>518</v>
      </c>
      <c r="V1112">
        <v>10.4</v>
      </c>
      <c r="W1112" t="s">
        <v>429</v>
      </c>
    </row>
    <row r="1113" spans="15:23" x14ac:dyDescent="0.35">
      <c r="O1113" t="s">
        <v>504</v>
      </c>
      <c r="U1113" t="s">
        <v>519</v>
      </c>
      <c r="V1113">
        <v>5.4</v>
      </c>
      <c r="W1113" t="s">
        <v>429</v>
      </c>
    </row>
    <row r="1114" spans="15:23" x14ac:dyDescent="0.35">
      <c r="O1114" t="s">
        <v>410</v>
      </c>
      <c r="S1114" t="s">
        <v>520</v>
      </c>
      <c r="T1114" s="1">
        <v>0.79100000000000004</v>
      </c>
    </row>
    <row r="1115" spans="15:23" x14ac:dyDescent="0.35">
      <c r="O1115" t="s">
        <v>402</v>
      </c>
      <c r="P1115" t="s">
        <v>521</v>
      </c>
      <c r="Q1115">
        <v>2.6059999999999999</v>
      </c>
    </row>
    <row r="1116" spans="15:23" x14ac:dyDescent="0.35">
      <c r="O1116" t="s">
        <v>402</v>
      </c>
      <c r="P1116" t="s">
        <v>422</v>
      </c>
      <c r="Q1116">
        <v>79</v>
      </c>
    </row>
    <row r="1117" spans="15:23" x14ac:dyDescent="0.35">
      <c r="O1117" t="s">
        <v>402</v>
      </c>
      <c r="P1117" t="s">
        <v>522</v>
      </c>
      <c r="Q1117" t="s">
        <v>523</v>
      </c>
    </row>
    <row r="1118" spans="15:23" x14ac:dyDescent="0.35">
      <c r="O1118" t="s">
        <v>524</v>
      </c>
      <c r="P1118" s="1">
        <v>0.96699999999999997</v>
      </c>
    </row>
    <row r="1119" spans="15:23" x14ac:dyDescent="0.35">
      <c r="O1119" t="s">
        <v>402</v>
      </c>
      <c r="P1119" t="s">
        <v>423</v>
      </c>
      <c r="Q1119" t="s">
        <v>801</v>
      </c>
    </row>
    <row r="1120" spans="15:23" x14ac:dyDescent="0.35">
      <c r="O1120" t="s">
        <v>387</v>
      </c>
    </row>
    <row r="1121" spans="1:15" x14ac:dyDescent="0.35">
      <c r="O1121" t="s">
        <v>388</v>
      </c>
    </row>
    <row r="1122" spans="1:15" x14ac:dyDescent="0.35">
      <c r="O1122" t="s">
        <v>389</v>
      </c>
    </row>
    <row r="1123" spans="1:15" x14ac:dyDescent="0.35">
      <c r="O1123" t="s">
        <v>390</v>
      </c>
    </row>
    <row r="1124" spans="1:15" x14ac:dyDescent="0.35">
      <c r="O1124" t="s">
        <v>391</v>
      </c>
    </row>
    <row r="1125" spans="1:15" x14ac:dyDescent="0.35">
      <c r="O1125" t="s">
        <v>604</v>
      </c>
    </row>
    <row r="1126" spans="1:15" x14ac:dyDescent="0.35">
      <c r="O1126" t="s">
        <v>802</v>
      </c>
    </row>
    <row r="1127" spans="1:15" x14ac:dyDescent="0.35">
      <c r="O1127" t="s">
        <v>803</v>
      </c>
    </row>
    <row r="1128" spans="1:15" x14ac:dyDescent="0.35">
      <c r="O1128" t="s">
        <v>395</v>
      </c>
    </row>
    <row r="1129" spans="1:15" x14ac:dyDescent="0.35">
      <c r="O1129" t="s">
        <v>396</v>
      </c>
    </row>
    <row r="1130" spans="1:15" x14ac:dyDescent="0.35">
      <c r="O1130" t="s">
        <v>397</v>
      </c>
    </row>
    <row r="1131" spans="1:15" x14ac:dyDescent="0.35">
      <c r="O1131" t="s">
        <v>398</v>
      </c>
    </row>
    <row r="1132" spans="1:15" x14ac:dyDescent="0.35">
      <c r="O1132" t="s">
        <v>399</v>
      </c>
    </row>
    <row r="1136" spans="1:15" s="5" customFormat="1" x14ac:dyDescent="0.35">
      <c r="A1136" s="5">
        <v>2701</v>
      </c>
    </row>
    <row r="1137" spans="2:33" x14ac:dyDescent="0.35">
      <c r="B1137" t="s">
        <v>23</v>
      </c>
      <c r="C1137" t="s">
        <v>1276</v>
      </c>
      <c r="O1137" t="s">
        <v>23</v>
      </c>
      <c r="P1137" t="s">
        <v>1269</v>
      </c>
      <c r="AB1137" t="s">
        <v>23</v>
      </c>
      <c r="AC1137" t="s">
        <v>1272</v>
      </c>
    </row>
    <row r="1138" spans="2:33" x14ac:dyDescent="0.35">
      <c r="B1138" t="s">
        <v>402</v>
      </c>
      <c r="C1138" t="s">
        <v>417</v>
      </c>
      <c r="D1138">
        <v>250.803</v>
      </c>
      <c r="O1138" t="s">
        <v>402</v>
      </c>
      <c r="P1138" t="s">
        <v>444</v>
      </c>
      <c r="Q1138">
        <v>301828275000000</v>
      </c>
      <c r="AB1138" t="s">
        <v>543</v>
      </c>
      <c r="AC1138" t="s">
        <v>527</v>
      </c>
      <c r="AD1138" t="s">
        <v>1273</v>
      </c>
    </row>
    <row r="1139" spans="2:33" x14ac:dyDescent="0.35">
      <c r="B1139" t="s">
        <v>402</v>
      </c>
      <c r="C1139" t="s">
        <v>418</v>
      </c>
      <c r="D1139">
        <v>0.54</v>
      </c>
      <c r="O1139" t="s">
        <v>402</v>
      </c>
      <c r="P1139" t="s">
        <v>712</v>
      </c>
      <c r="Q1139">
        <v>228886614000000</v>
      </c>
      <c r="AB1139" t="s">
        <v>543</v>
      </c>
      <c r="AC1139" t="s">
        <v>14</v>
      </c>
      <c r="AD1139">
        <v>62.2</v>
      </c>
      <c r="AE1139" t="s">
        <v>427</v>
      </c>
    </row>
    <row r="1140" spans="2:33" x14ac:dyDescent="0.35">
      <c r="B1140" t="s">
        <v>402</v>
      </c>
      <c r="C1140" t="s">
        <v>419</v>
      </c>
      <c r="D1140">
        <v>0</v>
      </c>
      <c r="O1140" t="s">
        <v>402</v>
      </c>
      <c r="P1140" t="s">
        <v>420</v>
      </c>
      <c r="Q1140">
        <v>1.319</v>
      </c>
      <c r="AB1140" t="s">
        <v>543</v>
      </c>
      <c r="AD1140" t="s">
        <v>475</v>
      </c>
      <c r="AE1140">
        <v>7.5</v>
      </c>
      <c r="AF1140" t="s">
        <v>429</v>
      </c>
    </row>
    <row r="1141" spans="2:33" x14ac:dyDescent="0.35">
      <c r="B1141" t="s">
        <v>402</v>
      </c>
      <c r="C1141" t="s">
        <v>420</v>
      </c>
      <c r="D1141">
        <v>1.3149999999999999</v>
      </c>
      <c r="O1141" t="s">
        <v>402</v>
      </c>
      <c r="P1141" t="s">
        <v>445</v>
      </c>
      <c r="Q1141">
        <v>0.99399999999999999</v>
      </c>
      <c r="AB1141" t="s">
        <v>543</v>
      </c>
      <c r="AD1141" t="s">
        <v>485</v>
      </c>
      <c r="AE1141">
        <v>1.3</v>
      </c>
      <c r="AF1141" t="s">
        <v>429</v>
      </c>
    </row>
    <row r="1142" spans="2:33" x14ac:dyDescent="0.35">
      <c r="B1142" t="s">
        <v>402</v>
      </c>
      <c r="C1142" t="s">
        <v>708</v>
      </c>
      <c r="D1142">
        <v>2.5630000000000002</v>
      </c>
      <c r="E1142" t="s">
        <v>1036</v>
      </c>
      <c r="O1142" t="s">
        <v>402</v>
      </c>
      <c r="P1142" t="s">
        <v>446</v>
      </c>
      <c r="Q1142">
        <v>20.100000000000001</v>
      </c>
      <c r="R1142" t="s">
        <v>427</v>
      </c>
      <c r="AB1142" t="s">
        <v>543</v>
      </c>
      <c r="AD1142" t="s">
        <v>486</v>
      </c>
      <c r="AE1142">
        <v>2.7</v>
      </c>
      <c r="AF1142" t="s">
        <v>429</v>
      </c>
    </row>
    <row r="1143" spans="2:33" x14ac:dyDescent="0.35">
      <c r="B1143" t="s">
        <v>402</v>
      </c>
      <c r="C1143" t="s">
        <v>422</v>
      </c>
      <c r="D1143">
        <v>87</v>
      </c>
      <c r="O1143" t="s">
        <v>404</v>
      </c>
      <c r="Q1143" t="s">
        <v>526</v>
      </c>
      <c r="R1143">
        <v>19.5</v>
      </c>
      <c r="S1143" t="s">
        <v>427</v>
      </c>
      <c r="AB1143" t="s">
        <v>543</v>
      </c>
      <c r="AD1143" t="s">
        <v>430</v>
      </c>
      <c r="AE1143">
        <v>38.6</v>
      </c>
      <c r="AF1143" t="s">
        <v>429</v>
      </c>
    </row>
    <row r="1144" spans="2:33" x14ac:dyDescent="0.35">
      <c r="B1144" t="s">
        <v>524</v>
      </c>
      <c r="C1144" s="1">
        <v>0.97299999999999998</v>
      </c>
      <c r="O1144" t="s">
        <v>407</v>
      </c>
      <c r="R1144" t="s">
        <v>447</v>
      </c>
      <c r="S1144">
        <v>17.5</v>
      </c>
      <c r="T1144" t="s">
        <v>406</v>
      </c>
      <c r="AB1144" t="s">
        <v>543</v>
      </c>
      <c r="AE1144" t="s">
        <v>431</v>
      </c>
      <c r="AF1144">
        <v>78.7</v>
      </c>
      <c r="AG1144" t="s">
        <v>432</v>
      </c>
    </row>
    <row r="1145" spans="2:33" x14ac:dyDescent="0.35">
      <c r="B1145" t="s">
        <v>402</v>
      </c>
      <c r="C1145" t="s">
        <v>423</v>
      </c>
      <c r="D1145">
        <v>54.478999999999999</v>
      </c>
      <c r="E1145">
        <v>56</v>
      </c>
      <c r="O1145" t="s">
        <v>410</v>
      </c>
      <c r="S1145" t="s">
        <v>448</v>
      </c>
      <c r="T1145">
        <v>0</v>
      </c>
      <c r="U1145" t="s">
        <v>406</v>
      </c>
      <c r="AB1145" t="s">
        <v>543</v>
      </c>
      <c r="AD1145" t="s">
        <v>528</v>
      </c>
      <c r="AE1145">
        <v>9.3000000000000007</v>
      </c>
      <c r="AF1145" t="s">
        <v>429</v>
      </c>
    </row>
    <row r="1146" spans="2:33" x14ac:dyDescent="0.35">
      <c r="B1146" t="s">
        <v>402</v>
      </c>
      <c r="C1146" t="s">
        <v>424</v>
      </c>
      <c r="D1146">
        <v>29.245000000000001</v>
      </c>
      <c r="E1146" s="1">
        <v>-1.4E-2</v>
      </c>
      <c r="O1146" t="s">
        <v>410</v>
      </c>
      <c r="S1146" t="s">
        <v>449</v>
      </c>
      <c r="T1146">
        <v>3.9</v>
      </c>
      <c r="U1146" t="s">
        <v>406</v>
      </c>
      <c r="AB1146" t="s">
        <v>543</v>
      </c>
      <c r="AD1146" t="s">
        <v>529</v>
      </c>
      <c r="AE1146" t="s">
        <v>530</v>
      </c>
      <c r="AF1146" s="1">
        <v>3.0000000000000001E-3</v>
      </c>
    </row>
    <row r="1147" spans="2:33" x14ac:dyDescent="0.35">
      <c r="B1147" t="s">
        <v>402</v>
      </c>
      <c r="C1147" t="s">
        <v>425</v>
      </c>
      <c r="O1147" t="s">
        <v>410</v>
      </c>
      <c r="S1147" t="s">
        <v>450</v>
      </c>
      <c r="T1147">
        <v>13.7</v>
      </c>
      <c r="U1147" t="s">
        <v>406</v>
      </c>
      <c r="AB1147" t="s">
        <v>543</v>
      </c>
      <c r="AC1147" t="s">
        <v>531</v>
      </c>
      <c r="AD1147">
        <v>0</v>
      </c>
      <c r="AE1147" t="s">
        <v>432</v>
      </c>
    </row>
    <row r="1148" spans="2:33" x14ac:dyDescent="0.35">
      <c r="B1148" t="s">
        <v>404</v>
      </c>
      <c r="C1148" t="s">
        <v>426</v>
      </c>
      <c r="D1148">
        <v>8.35</v>
      </c>
      <c r="E1148" s="1">
        <v>-4.0000000000000001E-3</v>
      </c>
      <c r="O1148" t="s">
        <v>407</v>
      </c>
      <c r="R1148" t="s">
        <v>451</v>
      </c>
      <c r="S1148">
        <v>82.5</v>
      </c>
      <c r="T1148" t="s">
        <v>406</v>
      </c>
      <c r="AB1148" t="s">
        <v>543</v>
      </c>
      <c r="AC1148" t="s">
        <v>532</v>
      </c>
      <c r="AD1148">
        <v>77363380831800</v>
      </c>
    </row>
    <row r="1149" spans="2:33" x14ac:dyDescent="0.35">
      <c r="B1149" t="s">
        <v>14</v>
      </c>
      <c r="C1149">
        <v>61.8</v>
      </c>
      <c r="D1149" t="s">
        <v>427</v>
      </c>
      <c r="O1149" t="s">
        <v>404</v>
      </c>
      <c r="Q1149" t="s">
        <v>452</v>
      </c>
      <c r="R1149">
        <v>0.6</v>
      </c>
      <c r="S1149" t="s">
        <v>427</v>
      </c>
      <c r="AB1149" t="s">
        <v>543</v>
      </c>
      <c r="AC1149" t="s">
        <v>533</v>
      </c>
      <c r="AD1149">
        <v>28087732606700</v>
      </c>
    </row>
    <row r="1150" spans="2:33" x14ac:dyDescent="0.35">
      <c r="B1150" t="s">
        <v>402</v>
      </c>
      <c r="C1150" t="s">
        <v>428</v>
      </c>
      <c r="D1150">
        <v>11.4</v>
      </c>
      <c r="E1150" t="s">
        <v>429</v>
      </c>
      <c r="O1150" t="s">
        <v>407</v>
      </c>
      <c r="R1150" t="s">
        <v>453</v>
      </c>
      <c r="S1150">
        <v>0</v>
      </c>
      <c r="T1150" t="s">
        <v>427</v>
      </c>
      <c r="AB1150" t="s">
        <v>543</v>
      </c>
      <c r="AC1150" t="s">
        <v>534</v>
      </c>
      <c r="AD1150">
        <v>393012508950</v>
      </c>
    </row>
    <row r="1151" spans="2:33" x14ac:dyDescent="0.35">
      <c r="B1151" t="s">
        <v>402</v>
      </c>
      <c r="C1151" t="s">
        <v>430</v>
      </c>
      <c r="D1151">
        <v>38</v>
      </c>
      <c r="E1151" t="s">
        <v>429</v>
      </c>
      <c r="O1151" t="s">
        <v>402</v>
      </c>
      <c r="P1151" t="s">
        <v>454</v>
      </c>
      <c r="Q1151">
        <v>4.8</v>
      </c>
      <c r="R1151" t="s">
        <v>427</v>
      </c>
      <c r="AB1151" t="s">
        <v>543</v>
      </c>
      <c r="AD1151" t="s">
        <v>535</v>
      </c>
      <c r="AE1151">
        <v>382406766600</v>
      </c>
    </row>
    <row r="1152" spans="2:33" x14ac:dyDescent="0.35">
      <c r="B1152" t="s">
        <v>404</v>
      </c>
      <c r="D1152" t="s">
        <v>431</v>
      </c>
      <c r="E1152">
        <v>78.3</v>
      </c>
      <c r="F1152" t="s">
        <v>432</v>
      </c>
      <c r="O1152" t="s">
        <v>404</v>
      </c>
      <c r="Q1152" t="s">
        <v>455</v>
      </c>
      <c r="R1152">
        <v>2</v>
      </c>
      <c r="S1152" t="s">
        <v>427</v>
      </c>
      <c r="AB1152" t="s">
        <v>543</v>
      </c>
      <c r="AD1152" t="s">
        <v>536</v>
      </c>
      <c r="AE1152">
        <v>1130079100</v>
      </c>
    </row>
    <row r="1153" spans="2:32" x14ac:dyDescent="0.35">
      <c r="B1153" t="s">
        <v>433</v>
      </c>
      <c r="C1153" t="s">
        <v>593</v>
      </c>
      <c r="O1153" t="s">
        <v>407</v>
      </c>
      <c r="R1153" t="s">
        <v>456</v>
      </c>
      <c r="S1153">
        <v>0.8</v>
      </c>
      <c r="T1153" t="s">
        <v>429</v>
      </c>
      <c r="AB1153" t="s">
        <v>543</v>
      </c>
      <c r="AD1153" t="s">
        <v>537</v>
      </c>
      <c r="AE1153">
        <v>6080425600</v>
      </c>
    </row>
    <row r="1154" spans="2:32" x14ac:dyDescent="0.35">
      <c r="O1154" t="s">
        <v>407</v>
      </c>
      <c r="R1154" t="s">
        <v>457</v>
      </c>
      <c r="S1154">
        <v>0.4</v>
      </c>
      <c r="T1154" t="s">
        <v>429</v>
      </c>
      <c r="AB1154" t="s">
        <v>543</v>
      </c>
      <c r="AC1154" t="s">
        <v>542</v>
      </c>
      <c r="AD1154">
        <v>31</v>
      </c>
    </row>
    <row r="1155" spans="2:32" x14ac:dyDescent="0.35">
      <c r="B1155" t="s">
        <v>22</v>
      </c>
      <c r="O1155" t="s">
        <v>407</v>
      </c>
      <c r="R1155" t="s">
        <v>458</v>
      </c>
      <c r="S1155">
        <v>0.4</v>
      </c>
      <c r="T1155" t="s">
        <v>429</v>
      </c>
      <c r="AB1155" t="s">
        <v>543</v>
      </c>
      <c r="AC1155" t="s">
        <v>422</v>
      </c>
      <c r="AD1155">
        <v>88</v>
      </c>
    </row>
    <row r="1156" spans="2:32" x14ac:dyDescent="0.35">
      <c r="B1156" t="s">
        <v>562</v>
      </c>
      <c r="C1156" t="s">
        <v>563</v>
      </c>
      <c r="D1156" t="s">
        <v>540</v>
      </c>
      <c r="E1156" t="s">
        <v>564</v>
      </c>
      <c r="F1156" t="s">
        <v>435</v>
      </c>
      <c r="O1156" t="s">
        <v>410</v>
      </c>
      <c r="S1156" t="s">
        <v>459</v>
      </c>
      <c r="T1156">
        <v>0.3</v>
      </c>
      <c r="U1156" t="s">
        <v>429</v>
      </c>
      <c r="AB1156" t="s">
        <v>543</v>
      </c>
      <c r="AC1156" t="s">
        <v>522</v>
      </c>
      <c r="AD1156" t="s">
        <v>523</v>
      </c>
    </row>
    <row r="1157" spans="2:32" x14ac:dyDescent="0.35">
      <c r="B1157" t="s">
        <v>565</v>
      </c>
      <c r="C1157">
        <v>128</v>
      </c>
      <c r="D1157">
        <v>229.9</v>
      </c>
      <c r="E1157">
        <v>180.03299999999999</v>
      </c>
      <c r="F1157" s="1">
        <v>0.86899999999999999</v>
      </c>
      <c r="O1157" t="s">
        <v>410</v>
      </c>
      <c r="S1157" t="s">
        <v>460</v>
      </c>
      <c r="T1157">
        <v>0</v>
      </c>
      <c r="U1157" t="s">
        <v>429</v>
      </c>
    </row>
    <row r="1158" spans="2:32" x14ac:dyDescent="0.35">
      <c r="B1158" t="s">
        <v>566</v>
      </c>
      <c r="C1158">
        <v>115</v>
      </c>
      <c r="D1158">
        <v>115.8</v>
      </c>
      <c r="E1158">
        <v>91.703999999999994</v>
      </c>
      <c r="F1158" s="1">
        <v>0.78300000000000003</v>
      </c>
      <c r="O1158" t="s">
        <v>410</v>
      </c>
      <c r="S1158" t="s">
        <v>461</v>
      </c>
      <c r="T1158">
        <v>0</v>
      </c>
      <c r="U1158" t="s">
        <v>429</v>
      </c>
      <c r="AB1158" t="s">
        <v>538</v>
      </c>
    </row>
    <row r="1159" spans="2:32" x14ac:dyDescent="0.35">
      <c r="B1159" t="s">
        <v>0</v>
      </c>
      <c r="C1159">
        <v>77.8</v>
      </c>
      <c r="D1159" t="s">
        <v>401</v>
      </c>
      <c r="O1159" t="s">
        <v>407</v>
      </c>
      <c r="R1159" t="s">
        <v>462</v>
      </c>
      <c r="S1159">
        <v>5.0999999999999996</v>
      </c>
      <c r="T1159" t="s">
        <v>429</v>
      </c>
      <c r="AB1159" t="s">
        <v>539</v>
      </c>
      <c r="AC1159" t="s">
        <v>544</v>
      </c>
      <c r="AD1159" t="s">
        <v>545</v>
      </c>
      <c r="AE1159" t="s">
        <v>546</v>
      </c>
      <c r="AF1159" t="s">
        <v>435</v>
      </c>
    </row>
    <row r="1160" spans="2:32" x14ac:dyDescent="0.35">
      <c r="B1160" t="s">
        <v>402</v>
      </c>
      <c r="C1160" t="s">
        <v>403</v>
      </c>
      <c r="O1160" t="s">
        <v>407</v>
      </c>
      <c r="R1160" t="s">
        <v>463</v>
      </c>
      <c r="S1160">
        <v>0</v>
      </c>
      <c r="T1160" t="s">
        <v>429</v>
      </c>
      <c r="AB1160" t="s">
        <v>547</v>
      </c>
      <c r="AC1160">
        <v>128</v>
      </c>
      <c r="AD1160">
        <v>230.4</v>
      </c>
      <c r="AE1160">
        <v>181.03100000000001</v>
      </c>
      <c r="AF1160" s="1">
        <v>0.873</v>
      </c>
    </row>
    <row r="1161" spans="2:32" x14ac:dyDescent="0.35">
      <c r="B1161" t="s">
        <v>404</v>
      </c>
      <c r="D1161" t="s">
        <v>405</v>
      </c>
      <c r="E1161">
        <v>17.100000000000001</v>
      </c>
      <c r="F1161" t="s">
        <v>406</v>
      </c>
      <c r="O1161" t="s">
        <v>407</v>
      </c>
      <c r="R1161" t="s">
        <v>464</v>
      </c>
      <c r="S1161">
        <v>0.8</v>
      </c>
      <c r="T1161" t="s">
        <v>429</v>
      </c>
      <c r="AB1161" t="s">
        <v>548</v>
      </c>
      <c r="AC1161">
        <v>115</v>
      </c>
      <c r="AD1161">
        <v>115.8</v>
      </c>
      <c r="AE1161">
        <v>92.114999999999995</v>
      </c>
      <c r="AF1161" s="1">
        <v>0.78700000000000003</v>
      </c>
    </row>
    <row r="1162" spans="2:32" x14ac:dyDescent="0.35">
      <c r="B1162" t="s">
        <v>407</v>
      </c>
      <c r="E1162" t="s">
        <v>408</v>
      </c>
      <c r="F1162">
        <v>79.900000000000006</v>
      </c>
      <c r="G1162" t="s">
        <v>409</v>
      </c>
      <c r="O1162" t="s">
        <v>404</v>
      </c>
      <c r="Q1162" t="s">
        <v>465</v>
      </c>
      <c r="R1162">
        <v>2.7</v>
      </c>
      <c r="S1162" t="s">
        <v>427</v>
      </c>
      <c r="AB1162" t="s">
        <v>541</v>
      </c>
    </row>
    <row r="1163" spans="2:32" x14ac:dyDescent="0.35">
      <c r="B1163" t="s">
        <v>410</v>
      </c>
      <c r="F1163" t="s">
        <v>309</v>
      </c>
      <c r="G1163">
        <v>0</v>
      </c>
      <c r="H1163" t="s">
        <v>409</v>
      </c>
      <c r="O1163" t="s">
        <v>407</v>
      </c>
      <c r="R1163" t="s">
        <v>466</v>
      </c>
      <c r="S1163">
        <v>5.8</v>
      </c>
      <c r="T1163" t="s">
        <v>429</v>
      </c>
      <c r="AB1163" t="s">
        <v>387</v>
      </c>
    </row>
    <row r="1164" spans="2:32" x14ac:dyDescent="0.35">
      <c r="B1164" t="s">
        <v>410</v>
      </c>
      <c r="F1164" t="s">
        <v>310</v>
      </c>
      <c r="G1164">
        <v>0.1</v>
      </c>
      <c r="H1164" t="s">
        <v>409</v>
      </c>
      <c r="O1164" t="s">
        <v>407</v>
      </c>
      <c r="R1164" t="s">
        <v>467</v>
      </c>
      <c r="S1164">
        <v>4.0999999999999996</v>
      </c>
      <c r="T1164" t="s">
        <v>429</v>
      </c>
      <c r="AB1164" t="s">
        <v>549</v>
      </c>
    </row>
    <row r="1165" spans="2:32" x14ac:dyDescent="0.35">
      <c r="B1165" t="s">
        <v>410</v>
      </c>
      <c r="F1165" t="s">
        <v>311</v>
      </c>
      <c r="G1165">
        <v>79.900000000000006</v>
      </c>
      <c r="H1165" t="s">
        <v>409</v>
      </c>
      <c r="O1165" t="s">
        <v>407</v>
      </c>
      <c r="R1165" t="s">
        <v>468</v>
      </c>
      <c r="S1165">
        <v>0</v>
      </c>
      <c r="T1165" t="s">
        <v>429</v>
      </c>
      <c r="AB1165" t="s">
        <v>550</v>
      </c>
    </row>
    <row r="1166" spans="2:32" x14ac:dyDescent="0.35">
      <c r="B1166" t="s">
        <v>407</v>
      </c>
      <c r="E1166" t="s">
        <v>312</v>
      </c>
      <c r="F1166">
        <v>20.100000000000001</v>
      </c>
      <c r="G1166" t="s">
        <v>409</v>
      </c>
      <c r="O1166" t="s">
        <v>407</v>
      </c>
      <c r="R1166" t="s">
        <v>469</v>
      </c>
      <c r="S1166" s="1">
        <v>0.628</v>
      </c>
      <c r="AB1166" t="s">
        <v>880</v>
      </c>
    </row>
    <row r="1167" spans="2:32" x14ac:dyDescent="0.35">
      <c r="B1167" t="s">
        <v>404</v>
      </c>
      <c r="D1167" t="s">
        <v>411</v>
      </c>
      <c r="E1167">
        <v>0.5</v>
      </c>
      <c r="F1167" t="s">
        <v>406</v>
      </c>
      <c r="O1167" t="s">
        <v>407</v>
      </c>
      <c r="R1167" t="s">
        <v>470</v>
      </c>
      <c r="S1167" s="1">
        <v>1.2999999999999999E-2</v>
      </c>
      <c r="AB1167" t="s">
        <v>881</v>
      </c>
    </row>
    <row r="1168" spans="2:32" x14ac:dyDescent="0.35">
      <c r="B1168" t="s">
        <v>407</v>
      </c>
      <c r="E1168" t="s">
        <v>408</v>
      </c>
      <c r="F1168">
        <v>0.7</v>
      </c>
      <c r="G1168" t="s">
        <v>412</v>
      </c>
      <c r="O1168" t="s">
        <v>402</v>
      </c>
      <c r="P1168" t="s">
        <v>471</v>
      </c>
      <c r="Q1168">
        <v>0.8</v>
      </c>
      <c r="R1168" t="s">
        <v>427</v>
      </c>
      <c r="AB1168" t="s">
        <v>882</v>
      </c>
    </row>
    <row r="1169" spans="2:29" x14ac:dyDescent="0.35">
      <c r="B1169" t="s">
        <v>410</v>
      </c>
      <c r="F1169" t="s">
        <v>309</v>
      </c>
      <c r="G1169">
        <v>0.7</v>
      </c>
      <c r="H1169" t="s">
        <v>412</v>
      </c>
      <c r="O1169" t="s">
        <v>404</v>
      </c>
      <c r="Q1169" t="s">
        <v>472</v>
      </c>
      <c r="R1169">
        <v>0.8</v>
      </c>
      <c r="S1169" t="s">
        <v>427</v>
      </c>
      <c r="AB1169" t="s">
        <v>634</v>
      </c>
    </row>
    <row r="1170" spans="2:29" x14ac:dyDescent="0.35">
      <c r="B1170" t="s">
        <v>410</v>
      </c>
      <c r="F1170" t="s">
        <v>310</v>
      </c>
      <c r="G1170">
        <v>0</v>
      </c>
      <c r="H1170" t="s">
        <v>412</v>
      </c>
      <c r="O1170" t="s">
        <v>404</v>
      </c>
      <c r="Q1170" t="s">
        <v>473</v>
      </c>
      <c r="R1170">
        <v>0</v>
      </c>
      <c r="S1170" t="s">
        <v>427</v>
      </c>
      <c r="AB1170" t="s">
        <v>1274</v>
      </c>
    </row>
    <row r="1171" spans="2:29" x14ac:dyDescent="0.35">
      <c r="B1171" t="s">
        <v>410</v>
      </c>
      <c r="F1171" t="s">
        <v>311</v>
      </c>
      <c r="G1171">
        <v>0</v>
      </c>
      <c r="H1171" t="s">
        <v>412</v>
      </c>
      <c r="O1171" t="s">
        <v>402</v>
      </c>
      <c r="P1171" t="s">
        <v>474</v>
      </c>
      <c r="Q1171">
        <v>74.3</v>
      </c>
      <c r="R1171" t="s">
        <v>427</v>
      </c>
      <c r="AB1171" t="s">
        <v>1275</v>
      </c>
    </row>
    <row r="1172" spans="2:29" x14ac:dyDescent="0.35">
      <c r="B1172" t="s">
        <v>407</v>
      </c>
      <c r="E1172" t="s">
        <v>312</v>
      </c>
      <c r="F1172">
        <v>99.3</v>
      </c>
      <c r="G1172" t="s">
        <v>412</v>
      </c>
      <c r="O1172" t="s">
        <v>404</v>
      </c>
      <c r="Q1172" t="s">
        <v>14</v>
      </c>
      <c r="R1172">
        <v>62.1</v>
      </c>
      <c r="S1172" t="s">
        <v>427</v>
      </c>
      <c r="AB1172" t="s">
        <v>556</v>
      </c>
    </row>
    <row r="1173" spans="2:29" x14ac:dyDescent="0.35">
      <c r="B1173" t="s">
        <v>404</v>
      </c>
      <c r="D1173" t="s">
        <v>413</v>
      </c>
      <c r="E1173">
        <v>0</v>
      </c>
      <c r="F1173" t="s">
        <v>406</v>
      </c>
      <c r="O1173" t="s">
        <v>407</v>
      </c>
      <c r="R1173" t="s">
        <v>475</v>
      </c>
      <c r="S1173">
        <v>7.6</v>
      </c>
      <c r="T1173" t="s">
        <v>429</v>
      </c>
      <c r="AB1173" t="s">
        <v>557</v>
      </c>
    </row>
    <row r="1174" spans="2:29" x14ac:dyDescent="0.35">
      <c r="B1174" t="s">
        <v>404</v>
      </c>
      <c r="D1174" t="s">
        <v>414</v>
      </c>
      <c r="E1174">
        <v>82.4</v>
      </c>
      <c r="F1174" t="s">
        <v>406</v>
      </c>
      <c r="O1174" t="s">
        <v>410</v>
      </c>
      <c r="S1174" t="s">
        <v>476</v>
      </c>
      <c r="T1174">
        <v>3</v>
      </c>
      <c r="U1174" t="s">
        <v>429</v>
      </c>
      <c r="AB1174" t="s">
        <v>558</v>
      </c>
    </row>
    <row r="1175" spans="2:29" x14ac:dyDescent="0.35">
      <c r="B1175" t="s">
        <v>402</v>
      </c>
      <c r="C1175" t="s">
        <v>415</v>
      </c>
      <c r="D1175">
        <v>0.54100000000000004</v>
      </c>
      <c r="O1175" t="s">
        <v>477</v>
      </c>
      <c r="T1175" t="s">
        <v>478</v>
      </c>
      <c r="U1175">
        <v>2.6</v>
      </c>
      <c r="V1175" t="s">
        <v>429</v>
      </c>
      <c r="AB1175" t="s">
        <v>559</v>
      </c>
    </row>
    <row r="1176" spans="2:29" x14ac:dyDescent="0.35">
      <c r="B1176" t="s">
        <v>402</v>
      </c>
      <c r="C1176" t="s">
        <v>416</v>
      </c>
      <c r="D1176">
        <v>1.482</v>
      </c>
      <c r="O1176" t="s">
        <v>477</v>
      </c>
      <c r="T1176" t="s">
        <v>479</v>
      </c>
      <c r="U1176">
        <v>0.4</v>
      </c>
      <c r="V1176" t="s">
        <v>429</v>
      </c>
      <c r="AB1176" t="s">
        <v>560</v>
      </c>
    </row>
    <row r="1177" spans="2:29" x14ac:dyDescent="0.35">
      <c r="B1177" t="s">
        <v>387</v>
      </c>
      <c r="O1177" t="s">
        <v>410</v>
      </c>
      <c r="S1177" t="s">
        <v>480</v>
      </c>
      <c r="T1177">
        <v>1.2</v>
      </c>
      <c r="U1177" t="s">
        <v>429</v>
      </c>
      <c r="AB1177" t="s">
        <v>717</v>
      </c>
      <c r="AC1177" t="s">
        <v>763</v>
      </c>
    </row>
    <row r="1178" spans="2:29" x14ac:dyDescent="0.35">
      <c r="B1178" t="s">
        <v>388</v>
      </c>
      <c r="O1178" t="s">
        <v>410</v>
      </c>
      <c r="S1178" t="s">
        <v>481</v>
      </c>
      <c r="T1178">
        <v>0</v>
      </c>
      <c r="U1178" t="s">
        <v>429</v>
      </c>
    </row>
    <row r="1179" spans="2:29" x14ac:dyDescent="0.35">
      <c r="B1179" t="s">
        <v>389</v>
      </c>
      <c r="O1179" t="s">
        <v>410</v>
      </c>
      <c r="S1179" t="s">
        <v>482</v>
      </c>
      <c r="T1179">
        <v>100</v>
      </c>
      <c r="U1179" t="s">
        <v>429</v>
      </c>
    </row>
    <row r="1180" spans="2:29" x14ac:dyDescent="0.35">
      <c r="B1180" t="s">
        <v>856</v>
      </c>
      <c r="O1180" t="s">
        <v>410</v>
      </c>
      <c r="S1180" t="s">
        <v>483</v>
      </c>
      <c r="T1180">
        <v>2.2000000000000002</v>
      </c>
      <c r="U1180" t="s">
        <v>429</v>
      </c>
    </row>
    <row r="1181" spans="2:29" x14ac:dyDescent="0.35">
      <c r="B1181" t="s">
        <v>858</v>
      </c>
      <c r="O1181" t="s">
        <v>410</v>
      </c>
      <c r="S1181" t="s">
        <v>484</v>
      </c>
      <c r="T1181">
        <v>100</v>
      </c>
      <c r="U1181" t="s">
        <v>429</v>
      </c>
    </row>
    <row r="1182" spans="2:29" x14ac:dyDescent="0.35">
      <c r="B1182" t="s">
        <v>607</v>
      </c>
      <c r="O1182" t="s">
        <v>407</v>
      </c>
      <c r="R1182" t="s">
        <v>485</v>
      </c>
      <c r="S1182">
        <v>1.3</v>
      </c>
      <c r="T1182" t="s">
        <v>429</v>
      </c>
    </row>
    <row r="1183" spans="2:29" x14ac:dyDescent="0.35">
      <c r="B1183" t="s">
        <v>1277</v>
      </c>
      <c r="O1183" t="s">
        <v>407</v>
      </c>
      <c r="R1183" t="s">
        <v>486</v>
      </c>
      <c r="S1183">
        <v>2.6</v>
      </c>
      <c r="T1183" t="s">
        <v>429</v>
      </c>
    </row>
    <row r="1184" spans="2:29" x14ac:dyDescent="0.35">
      <c r="B1184" t="s">
        <v>1278</v>
      </c>
      <c r="O1184" t="s">
        <v>410</v>
      </c>
      <c r="S1184" t="s">
        <v>487</v>
      </c>
      <c r="T1184">
        <v>0.1</v>
      </c>
      <c r="U1184" t="s">
        <v>429</v>
      </c>
    </row>
    <row r="1185" spans="2:22" x14ac:dyDescent="0.35">
      <c r="B1185" t="s">
        <v>395</v>
      </c>
      <c r="O1185" t="s">
        <v>410</v>
      </c>
      <c r="S1185" t="s">
        <v>488</v>
      </c>
      <c r="T1185">
        <v>0</v>
      </c>
      <c r="U1185" t="s">
        <v>429</v>
      </c>
    </row>
    <row r="1186" spans="2:22" x14ac:dyDescent="0.35">
      <c r="B1186" t="s">
        <v>396</v>
      </c>
      <c r="O1186" t="s">
        <v>410</v>
      </c>
      <c r="S1186" t="s">
        <v>489</v>
      </c>
      <c r="T1186">
        <v>2.5</v>
      </c>
      <c r="U1186" t="s">
        <v>429</v>
      </c>
    </row>
    <row r="1187" spans="2:22" x14ac:dyDescent="0.35">
      <c r="B1187" t="s">
        <v>397</v>
      </c>
      <c r="O1187" t="s">
        <v>410</v>
      </c>
      <c r="S1187" t="s">
        <v>490</v>
      </c>
      <c r="T1187">
        <v>8</v>
      </c>
      <c r="U1187" t="s">
        <v>429</v>
      </c>
    </row>
    <row r="1188" spans="2:22" x14ac:dyDescent="0.35">
      <c r="B1188" t="s">
        <v>398</v>
      </c>
      <c r="O1188" t="s">
        <v>407</v>
      </c>
      <c r="R1188" t="s">
        <v>430</v>
      </c>
      <c r="S1188">
        <v>38.4</v>
      </c>
      <c r="T1188" t="s">
        <v>429</v>
      </c>
    </row>
    <row r="1189" spans="2:22" x14ac:dyDescent="0.35">
      <c r="B1189" t="s">
        <v>399</v>
      </c>
      <c r="O1189" t="s">
        <v>410</v>
      </c>
      <c r="S1189" t="s">
        <v>491</v>
      </c>
      <c r="T1189">
        <v>45.7</v>
      </c>
      <c r="U1189" t="s">
        <v>429</v>
      </c>
    </row>
    <row r="1190" spans="2:22" x14ac:dyDescent="0.35">
      <c r="B1190" t="s">
        <v>753</v>
      </c>
      <c r="O1190" t="s">
        <v>410</v>
      </c>
      <c r="S1190" t="s">
        <v>492</v>
      </c>
      <c r="T1190">
        <v>10.5</v>
      </c>
      <c r="U1190" t="s">
        <v>429</v>
      </c>
    </row>
    <row r="1191" spans="2:22" x14ac:dyDescent="0.35">
      <c r="O1191" t="s">
        <v>477</v>
      </c>
      <c r="T1191" t="s">
        <v>493</v>
      </c>
      <c r="U1191">
        <v>67.2</v>
      </c>
      <c r="V1191" t="s">
        <v>429</v>
      </c>
    </row>
    <row r="1192" spans="2:22" x14ac:dyDescent="0.35">
      <c r="O1192" t="s">
        <v>477</v>
      </c>
      <c r="T1192" t="s">
        <v>713</v>
      </c>
      <c r="U1192">
        <v>0.3</v>
      </c>
      <c r="V1192" t="s">
        <v>429</v>
      </c>
    </row>
    <row r="1193" spans="2:22" x14ac:dyDescent="0.35">
      <c r="O1193" t="s">
        <v>477</v>
      </c>
      <c r="T1193" t="s">
        <v>494</v>
      </c>
      <c r="U1193">
        <v>0.9</v>
      </c>
      <c r="V1193" t="s">
        <v>429</v>
      </c>
    </row>
    <row r="1194" spans="2:22" x14ac:dyDescent="0.35">
      <c r="O1194" t="s">
        <v>407</v>
      </c>
      <c r="R1194" t="s">
        <v>1270</v>
      </c>
      <c r="S1194" t="s">
        <v>429</v>
      </c>
    </row>
    <row r="1195" spans="2:22" x14ac:dyDescent="0.35">
      <c r="O1195" t="s">
        <v>410</v>
      </c>
      <c r="S1195" t="s">
        <v>714</v>
      </c>
      <c r="T1195">
        <v>36.799999999999997</v>
      </c>
      <c r="U1195" t="s">
        <v>429</v>
      </c>
    </row>
    <row r="1196" spans="2:22" x14ac:dyDescent="0.35">
      <c r="O1196" t="s">
        <v>410</v>
      </c>
      <c r="S1196" t="s">
        <v>495</v>
      </c>
      <c r="T1196">
        <v>0</v>
      </c>
      <c r="U1196" t="s">
        <v>429</v>
      </c>
    </row>
    <row r="1197" spans="2:22" x14ac:dyDescent="0.35">
      <c r="O1197" t="s">
        <v>410</v>
      </c>
      <c r="S1197" t="s">
        <v>496</v>
      </c>
      <c r="T1197">
        <v>0.9</v>
      </c>
      <c r="U1197" t="s">
        <v>429</v>
      </c>
    </row>
    <row r="1198" spans="2:22" x14ac:dyDescent="0.35">
      <c r="O1198" t="s">
        <v>410</v>
      </c>
      <c r="S1198" t="s">
        <v>497</v>
      </c>
      <c r="T1198">
        <v>0.6</v>
      </c>
      <c r="U1198" t="s">
        <v>429</v>
      </c>
    </row>
    <row r="1199" spans="2:22" x14ac:dyDescent="0.35">
      <c r="O1199" t="s">
        <v>477</v>
      </c>
      <c r="T1199" t="s">
        <v>498</v>
      </c>
      <c r="U1199">
        <v>0.2</v>
      </c>
      <c r="V1199" t="s">
        <v>429</v>
      </c>
    </row>
    <row r="1200" spans="2:22" x14ac:dyDescent="0.35">
      <c r="O1200" t="s">
        <v>477</v>
      </c>
      <c r="T1200" t="s">
        <v>498</v>
      </c>
      <c r="U1200">
        <v>0.4</v>
      </c>
      <c r="V1200" t="s">
        <v>429</v>
      </c>
    </row>
    <row r="1201" spans="15:23" x14ac:dyDescent="0.35">
      <c r="O1201" t="s">
        <v>404</v>
      </c>
      <c r="Q1201" t="s">
        <v>499</v>
      </c>
      <c r="R1201">
        <v>12.2</v>
      </c>
      <c r="S1201" t="s">
        <v>427</v>
      </c>
    </row>
    <row r="1202" spans="15:23" x14ac:dyDescent="0.35">
      <c r="O1202" t="s">
        <v>407</v>
      </c>
      <c r="R1202" t="s">
        <v>500</v>
      </c>
      <c r="S1202">
        <v>0.9</v>
      </c>
      <c r="T1202" t="s">
        <v>429</v>
      </c>
    </row>
    <row r="1203" spans="15:23" x14ac:dyDescent="0.35">
      <c r="O1203" t="s">
        <v>407</v>
      </c>
      <c r="R1203" t="s">
        <v>501</v>
      </c>
      <c r="S1203">
        <v>11.6</v>
      </c>
      <c r="T1203" t="s">
        <v>429</v>
      </c>
    </row>
    <row r="1204" spans="15:23" x14ac:dyDescent="0.35">
      <c r="O1204" t="s">
        <v>410</v>
      </c>
      <c r="S1204" t="s">
        <v>502</v>
      </c>
      <c r="T1204">
        <v>32.6</v>
      </c>
      <c r="U1204" t="s">
        <v>429</v>
      </c>
    </row>
    <row r="1205" spans="15:23" x14ac:dyDescent="0.35">
      <c r="O1205" t="s">
        <v>477</v>
      </c>
      <c r="T1205" t="s">
        <v>503</v>
      </c>
      <c r="U1205">
        <v>5.4</v>
      </c>
      <c r="V1205" t="s">
        <v>429</v>
      </c>
    </row>
    <row r="1206" spans="15:23" x14ac:dyDescent="0.35">
      <c r="O1206" t="s">
        <v>504</v>
      </c>
      <c r="U1206" t="s">
        <v>505</v>
      </c>
      <c r="V1206">
        <v>12.5</v>
      </c>
      <c r="W1206" t="s">
        <v>429</v>
      </c>
    </row>
    <row r="1207" spans="15:23" x14ac:dyDescent="0.35">
      <c r="O1207" t="s">
        <v>410</v>
      </c>
      <c r="S1207" t="s">
        <v>506</v>
      </c>
      <c r="T1207">
        <v>4.9000000000000004</v>
      </c>
      <c r="U1207" t="s">
        <v>429</v>
      </c>
    </row>
    <row r="1208" spans="15:23" x14ac:dyDescent="0.35">
      <c r="O1208" t="s">
        <v>410</v>
      </c>
      <c r="S1208" t="s">
        <v>507</v>
      </c>
      <c r="T1208">
        <v>4.0999999999999996</v>
      </c>
      <c r="U1208" t="s">
        <v>429</v>
      </c>
    </row>
    <row r="1209" spans="15:23" x14ac:dyDescent="0.35">
      <c r="O1209" t="s">
        <v>410</v>
      </c>
      <c r="S1209" t="s">
        <v>508</v>
      </c>
      <c r="T1209">
        <v>8.4</v>
      </c>
      <c r="U1209" t="s">
        <v>429</v>
      </c>
    </row>
    <row r="1210" spans="15:23" x14ac:dyDescent="0.35">
      <c r="O1210" t="s">
        <v>477</v>
      </c>
      <c r="T1210" t="s">
        <v>509</v>
      </c>
      <c r="U1210">
        <v>12.7</v>
      </c>
      <c r="V1210" t="s">
        <v>429</v>
      </c>
    </row>
    <row r="1211" spans="15:23" x14ac:dyDescent="0.35">
      <c r="O1211" t="s">
        <v>504</v>
      </c>
      <c r="U1211" t="s">
        <v>510</v>
      </c>
      <c r="V1211">
        <v>15.1</v>
      </c>
      <c r="W1211" t="s">
        <v>429</v>
      </c>
    </row>
    <row r="1212" spans="15:23" x14ac:dyDescent="0.35">
      <c r="O1212" t="s">
        <v>504</v>
      </c>
      <c r="U1212" t="s">
        <v>511</v>
      </c>
      <c r="V1212">
        <v>8.1999999999999993</v>
      </c>
      <c r="W1212" t="s">
        <v>429</v>
      </c>
    </row>
    <row r="1213" spans="15:23" x14ac:dyDescent="0.35">
      <c r="O1213" t="s">
        <v>504</v>
      </c>
      <c r="U1213" t="s">
        <v>512</v>
      </c>
      <c r="V1213">
        <v>14.2</v>
      </c>
      <c r="W1213" t="s">
        <v>429</v>
      </c>
    </row>
    <row r="1214" spans="15:23" x14ac:dyDescent="0.35">
      <c r="O1214" t="s">
        <v>504</v>
      </c>
      <c r="U1214" t="s">
        <v>513</v>
      </c>
      <c r="V1214">
        <v>13.3</v>
      </c>
      <c r="W1214" t="s">
        <v>429</v>
      </c>
    </row>
    <row r="1215" spans="15:23" x14ac:dyDescent="0.35">
      <c r="O1215" t="s">
        <v>477</v>
      </c>
      <c r="T1215" t="s">
        <v>514</v>
      </c>
      <c r="U1215">
        <v>13.9</v>
      </c>
      <c r="V1215" t="s">
        <v>429</v>
      </c>
    </row>
    <row r="1216" spans="15:23" x14ac:dyDescent="0.35">
      <c r="O1216" t="s">
        <v>504</v>
      </c>
      <c r="U1216" t="s">
        <v>515</v>
      </c>
      <c r="V1216">
        <v>16.600000000000001</v>
      </c>
      <c r="W1216" t="s">
        <v>429</v>
      </c>
    </row>
    <row r="1217" spans="15:23" x14ac:dyDescent="0.35">
      <c r="O1217" t="s">
        <v>504</v>
      </c>
      <c r="U1217" t="s">
        <v>516</v>
      </c>
      <c r="V1217">
        <v>16.8</v>
      </c>
      <c r="W1217" t="s">
        <v>429</v>
      </c>
    </row>
    <row r="1218" spans="15:23" x14ac:dyDescent="0.35">
      <c r="O1218" t="s">
        <v>477</v>
      </c>
      <c r="T1218" t="s">
        <v>517</v>
      </c>
      <c r="U1218">
        <v>10.6</v>
      </c>
      <c r="V1218" t="s">
        <v>429</v>
      </c>
    </row>
    <row r="1219" spans="15:23" x14ac:dyDescent="0.35">
      <c r="O1219" t="s">
        <v>504</v>
      </c>
      <c r="U1219" t="s">
        <v>518</v>
      </c>
      <c r="V1219">
        <v>10.6</v>
      </c>
      <c r="W1219" t="s">
        <v>429</v>
      </c>
    </row>
    <row r="1220" spans="15:23" x14ac:dyDescent="0.35">
      <c r="O1220" t="s">
        <v>504</v>
      </c>
      <c r="U1220" t="s">
        <v>519</v>
      </c>
      <c r="V1220">
        <v>5</v>
      </c>
      <c r="W1220" t="s">
        <v>429</v>
      </c>
    </row>
    <row r="1221" spans="15:23" x14ac:dyDescent="0.35">
      <c r="O1221" t="s">
        <v>410</v>
      </c>
      <c r="S1221" t="s">
        <v>520</v>
      </c>
      <c r="T1221" s="1">
        <v>0.79500000000000004</v>
      </c>
    </row>
    <row r="1222" spans="15:23" x14ac:dyDescent="0.35">
      <c r="O1222" t="s">
        <v>402</v>
      </c>
      <c r="P1222" t="s">
        <v>521</v>
      </c>
      <c r="Q1222">
        <v>2.56</v>
      </c>
      <c r="R1222" t="s">
        <v>1036</v>
      </c>
    </row>
    <row r="1223" spans="15:23" x14ac:dyDescent="0.35">
      <c r="O1223" t="s">
        <v>402</v>
      </c>
      <c r="P1223" t="s">
        <v>422</v>
      </c>
      <c r="Q1223">
        <v>72</v>
      </c>
    </row>
    <row r="1224" spans="15:23" x14ac:dyDescent="0.35">
      <c r="O1224" t="s">
        <v>402</v>
      </c>
      <c r="P1224" t="s">
        <v>522</v>
      </c>
      <c r="Q1224" t="s">
        <v>523</v>
      </c>
    </row>
    <row r="1225" spans="15:23" x14ac:dyDescent="0.35">
      <c r="O1225" t="s">
        <v>524</v>
      </c>
      <c r="P1225" s="1">
        <v>0.97399999999999998</v>
      </c>
    </row>
    <row r="1226" spans="15:23" x14ac:dyDescent="0.35">
      <c r="O1226" t="s">
        <v>402</v>
      </c>
      <c r="P1226" t="s">
        <v>423</v>
      </c>
      <c r="Q1226" t="s">
        <v>1271</v>
      </c>
    </row>
    <row r="1227" spans="15:23" x14ac:dyDescent="0.35">
      <c r="O1227" t="s">
        <v>387</v>
      </c>
    </row>
    <row r="1228" spans="15:23" x14ac:dyDescent="0.35">
      <c r="O1228" t="s">
        <v>388</v>
      </c>
    </row>
    <row r="1229" spans="15:23" x14ac:dyDescent="0.35">
      <c r="O1229" t="s">
        <v>389</v>
      </c>
    </row>
    <row r="1230" spans="15:23" x14ac:dyDescent="0.35">
      <c r="O1230" t="s">
        <v>856</v>
      </c>
    </row>
    <row r="1231" spans="15:23" x14ac:dyDescent="0.35">
      <c r="O1231" t="s">
        <v>1266</v>
      </c>
    </row>
    <row r="1232" spans="15:23" x14ac:dyDescent="0.35">
      <c r="O1232" t="s">
        <v>858</v>
      </c>
    </row>
    <row r="1233" spans="1:32" x14ac:dyDescent="0.35">
      <c r="O1233" t="s">
        <v>604</v>
      </c>
    </row>
    <row r="1234" spans="1:32" x14ac:dyDescent="0.35">
      <c r="O1234" t="s">
        <v>1267</v>
      </c>
    </row>
    <row r="1235" spans="1:32" x14ac:dyDescent="0.35">
      <c r="O1235" t="s">
        <v>1268</v>
      </c>
    </row>
    <row r="1236" spans="1:32" x14ac:dyDescent="0.35">
      <c r="O1236" t="s">
        <v>395</v>
      </c>
    </row>
    <row r="1237" spans="1:32" x14ac:dyDescent="0.35">
      <c r="O1237" t="s">
        <v>396</v>
      </c>
    </row>
    <row r="1238" spans="1:32" x14ac:dyDescent="0.35">
      <c r="O1238" t="s">
        <v>397</v>
      </c>
    </row>
    <row r="1239" spans="1:32" x14ac:dyDescent="0.35">
      <c r="O1239" t="s">
        <v>398</v>
      </c>
    </row>
    <row r="1240" spans="1:32" x14ac:dyDescent="0.35">
      <c r="O1240" t="s">
        <v>399</v>
      </c>
    </row>
    <row r="1244" spans="1:32" s="5" customFormat="1" x14ac:dyDescent="0.35">
      <c r="A1244" s="5">
        <v>2701</v>
      </c>
      <c r="B1244" s="5">
        <v>6248</v>
      </c>
    </row>
    <row r="1245" spans="1:32" x14ac:dyDescent="0.35">
      <c r="B1245" t="s">
        <v>23</v>
      </c>
      <c r="C1245" t="s">
        <v>1289</v>
      </c>
      <c r="O1245" t="s">
        <v>23</v>
      </c>
      <c r="P1245" t="s">
        <v>1299</v>
      </c>
      <c r="AB1245" t="s">
        <v>23</v>
      </c>
      <c r="AC1245" t="s">
        <v>1292</v>
      </c>
    </row>
    <row r="1246" spans="1:32" x14ac:dyDescent="0.35">
      <c r="B1246" t="s">
        <v>402</v>
      </c>
      <c r="C1246" t="s">
        <v>417</v>
      </c>
      <c r="D1246">
        <v>219.30699999999999</v>
      </c>
      <c r="O1246" t="s">
        <v>402</v>
      </c>
      <c r="P1246" t="s">
        <v>444</v>
      </c>
      <c r="Q1246">
        <v>246802600000000</v>
      </c>
      <c r="AB1246" t="s">
        <v>543</v>
      </c>
      <c r="AC1246" t="s">
        <v>527</v>
      </c>
      <c r="AD1246" t="s">
        <v>1293</v>
      </c>
    </row>
    <row r="1247" spans="1:32" x14ac:dyDescent="0.35">
      <c r="B1247" t="s">
        <v>402</v>
      </c>
      <c r="C1247" t="s">
        <v>418</v>
      </c>
      <c r="D1247">
        <v>0.495</v>
      </c>
      <c r="O1247" t="s">
        <v>402</v>
      </c>
      <c r="P1247" t="s">
        <v>712</v>
      </c>
      <c r="Q1247">
        <v>202614500000000</v>
      </c>
      <c r="AB1247" t="s">
        <v>543</v>
      </c>
      <c r="AC1247" t="s">
        <v>14</v>
      </c>
      <c r="AD1247">
        <v>59.4</v>
      </c>
      <c r="AE1247" t="s">
        <v>427</v>
      </c>
    </row>
    <row r="1248" spans="1:32" x14ac:dyDescent="0.35">
      <c r="B1248" t="s">
        <v>402</v>
      </c>
      <c r="C1248" t="s">
        <v>419</v>
      </c>
      <c r="D1248">
        <v>0</v>
      </c>
      <c r="O1248" t="s">
        <v>402</v>
      </c>
      <c r="P1248" t="s">
        <v>420</v>
      </c>
      <c r="Q1248">
        <v>1.218</v>
      </c>
      <c r="AB1248" t="s">
        <v>543</v>
      </c>
      <c r="AD1248" t="s">
        <v>475</v>
      </c>
      <c r="AE1248">
        <v>6.8</v>
      </c>
      <c r="AF1248" t="s">
        <v>429</v>
      </c>
    </row>
    <row r="1249" spans="2:33" x14ac:dyDescent="0.35">
      <c r="B1249" t="s">
        <v>402</v>
      </c>
      <c r="C1249" t="s">
        <v>420</v>
      </c>
      <c r="D1249">
        <v>1.1859999999999999</v>
      </c>
      <c r="O1249" t="s">
        <v>402</v>
      </c>
      <c r="P1249" t="s">
        <v>445</v>
      </c>
      <c r="Q1249">
        <v>0.99399999999999999</v>
      </c>
      <c r="AB1249" t="s">
        <v>543</v>
      </c>
      <c r="AD1249" t="s">
        <v>485</v>
      </c>
      <c r="AE1249">
        <v>1.4</v>
      </c>
      <c r="AF1249" t="s">
        <v>429</v>
      </c>
    </row>
    <row r="1250" spans="2:33" x14ac:dyDescent="0.35">
      <c r="B1250" t="s">
        <v>402</v>
      </c>
      <c r="C1250" t="s">
        <v>708</v>
      </c>
      <c r="D1250">
        <v>2.6030000000000002</v>
      </c>
      <c r="E1250" t="s">
        <v>1036</v>
      </c>
      <c r="O1250" t="s">
        <v>402</v>
      </c>
      <c r="P1250" t="s">
        <v>446</v>
      </c>
      <c r="Q1250">
        <v>21.9</v>
      </c>
      <c r="R1250" t="s">
        <v>427</v>
      </c>
      <c r="AB1250" t="s">
        <v>543</v>
      </c>
      <c r="AD1250" t="s">
        <v>486</v>
      </c>
      <c r="AE1250">
        <v>2.8</v>
      </c>
      <c r="AF1250" t="s">
        <v>429</v>
      </c>
    </row>
    <row r="1251" spans="2:33" x14ac:dyDescent="0.35">
      <c r="B1251" t="s">
        <v>402</v>
      </c>
      <c r="C1251" t="s">
        <v>422</v>
      </c>
      <c r="D1251">
        <v>52</v>
      </c>
      <c r="O1251" t="s">
        <v>404</v>
      </c>
      <c r="Q1251" t="s">
        <v>526</v>
      </c>
      <c r="R1251">
        <v>21.3</v>
      </c>
      <c r="S1251" t="s">
        <v>427</v>
      </c>
      <c r="AB1251" t="s">
        <v>543</v>
      </c>
      <c r="AD1251" t="s">
        <v>430</v>
      </c>
      <c r="AE1251">
        <v>36.799999999999997</v>
      </c>
      <c r="AF1251" t="s">
        <v>429</v>
      </c>
    </row>
    <row r="1252" spans="2:33" x14ac:dyDescent="0.35">
      <c r="B1252" t="s">
        <v>524</v>
      </c>
      <c r="C1252" s="1">
        <v>0.97399999999999998</v>
      </c>
      <c r="O1252" t="s">
        <v>407</v>
      </c>
      <c r="R1252" t="s">
        <v>447</v>
      </c>
      <c r="S1252">
        <v>19.3</v>
      </c>
      <c r="T1252" t="s">
        <v>406</v>
      </c>
      <c r="AB1252" t="s">
        <v>543</v>
      </c>
      <c r="AE1252" t="s">
        <v>431</v>
      </c>
      <c r="AF1252">
        <v>73.400000000000006</v>
      </c>
      <c r="AG1252" t="s">
        <v>432</v>
      </c>
    </row>
    <row r="1253" spans="2:33" x14ac:dyDescent="0.35">
      <c r="B1253" t="s">
        <v>402</v>
      </c>
      <c r="C1253" t="s">
        <v>423</v>
      </c>
      <c r="D1253">
        <v>38.976999999999997</v>
      </c>
      <c r="E1253">
        <v>40</v>
      </c>
      <c r="O1253" t="s">
        <v>410</v>
      </c>
      <c r="S1253" t="s">
        <v>448</v>
      </c>
      <c r="T1253">
        <v>0</v>
      </c>
      <c r="U1253" t="s">
        <v>406</v>
      </c>
      <c r="AB1253" t="s">
        <v>543</v>
      </c>
      <c r="AD1253" t="s">
        <v>528</v>
      </c>
      <c r="AE1253">
        <v>8.1</v>
      </c>
      <c r="AF1253" t="s">
        <v>429</v>
      </c>
    </row>
    <row r="1254" spans="2:33" x14ac:dyDescent="0.35">
      <c r="B1254" t="s">
        <v>402</v>
      </c>
      <c r="C1254" t="s">
        <v>424</v>
      </c>
      <c r="D1254">
        <v>32.204000000000001</v>
      </c>
      <c r="E1254" s="1">
        <v>-1.2999999999999999E-2</v>
      </c>
      <c r="O1254" t="s">
        <v>410</v>
      </c>
      <c r="S1254" s="1" t="s">
        <v>449</v>
      </c>
      <c r="T1254">
        <v>4.4000000000000004</v>
      </c>
      <c r="U1254" t="s">
        <v>406</v>
      </c>
      <c r="AB1254" t="s">
        <v>543</v>
      </c>
      <c r="AD1254" t="s">
        <v>529</v>
      </c>
      <c r="AE1254" t="s">
        <v>530</v>
      </c>
      <c r="AF1254" s="1">
        <v>3.0000000000000001E-3</v>
      </c>
    </row>
    <row r="1255" spans="2:33" x14ac:dyDescent="0.35">
      <c r="B1255" t="s">
        <v>402</v>
      </c>
      <c r="C1255" t="s">
        <v>425</v>
      </c>
      <c r="O1255" t="s">
        <v>410</v>
      </c>
      <c r="S1255" t="s">
        <v>450</v>
      </c>
      <c r="T1255">
        <v>14.9</v>
      </c>
      <c r="U1255" t="s">
        <v>406</v>
      </c>
      <c r="AB1255" t="s">
        <v>543</v>
      </c>
      <c r="AC1255" t="s">
        <v>531</v>
      </c>
      <c r="AD1255">
        <v>0</v>
      </c>
      <c r="AE1255" t="s">
        <v>432</v>
      </c>
    </row>
    <row r="1256" spans="2:33" x14ac:dyDescent="0.35">
      <c r="B1256" t="s">
        <v>404</v>
      </c>
      <c r="C1256" t="s">
        <v>426</v>
      </c>
      <c r="D1256">
        <v>6.9859999999999998</v>
      </c>
      <c r="E1256" s="1">
        <v>-3.0000000000000001E-3</v>
      </c>
      <c r="O1256" t="s">
        <v>407</v>
      </c>
      <c r="R1256" t="s">
        <v>451</v>
      </c>
      <c r="S1256">
        <v>80.7</v>
      </c>
      <c r="T1256" t="s">
        <v>406</v>
      </c>
      <c r="AB1256" t="s">
        <v>543</v>
      </c>
      <c r="AC1256" t="s">
        <v>532</v>
      </c>
      <c r="AD1256">
        <v>69904347067500</v>
      </c>
    </row>
    <row r="1257" spans="2:33" x14ac:dyDescent="0.35">
      <c r="B1257" t="s">
        <v>14</v>
      </c>
      <c r="C1257">
        <v>58.9</v>
      </c>
      <c r="D1257" t="s">
        <v>427</v>
      </c>
      <c r="O1257" t="s">
        <v>404</v>
      </c>
      <c r="Q1257" t="s">
        <v>452</v>
      </c>
      <c r="R1257">
        <v>0.6</v>
      </c>
      <c r="S1257" t="s">
        <v>427</v>
      </c>
      <c r="AB1257" t="s">
        <v>543</v>
      </c>
      <c r="AC1257" t="s">
        <v>533</v>
      </c>
      <c r="AD1257">
        <v>24921017608100</v>
      </c>
    </row>
    <row r="1258" spans="2:33" x14ac:dyDescent="0.35">
      <c r="B1258" t="s">
        <v>402</v>
      </c>
      <c r="C1258" t="s">
        <v>428</v>
      </c>
      <c r="D1258">
        <v>11.1</v>
      </c>
      <c r="E1258" t="s">
        <v>429</v>
      </c>
      <c r="O1258" t="s">
        <v>407</v>
      </c>
      <c r="R1258" t="s">
        <v>453</v>
      </c>
      <c r="S1258">
        <v>0</v>
      </c>
      <c r="T1258" t="s">
        <v>427</v>
      </c>
      <c r="AB1258" t="s">
        <v>543</v>
      </c>
      <c r="AC1258" t="s">
        <v>534</v>
      </c>
      <c r="AD1258">
        <v>419894390550</v>
      </c>
    </row>
    <row r="1259" spans="2:33" x14ac:dyDescent="0.35">
      <c r="B1259" t="s">
        <v>402</v>
      </c>
      <c r="C1259" t="s">
        <v>430</v>
      </c>
      <c r="D1259">
        <v>36.299999999999997</v>
      </c>
      <c r="E1259" t="s">
        <v>429</v>
      </c>
      <c r="O1259" t="s">
        <v>402</v>
      </c>
      <c r="P1259" t="s">
        <v>454</v>
      </c>
      <c r="Q1259">
        <v>3.6</v>
      </c>
      <c r="R1259" t="s">
        <v>427</v>
      </c>
      <c r="AB1259" t="s">
        <v>543</v>
      </c>
      <c r="AD1259" t="s">
        <v>535</v>
      </c>
      <c r="AE1259">
        <v>410698746900</v>
      </c>
    </row>
    <row r="1260" spans="2:33" x14ac:dyDescent="0.35">
      <c r="B1260" t="s">
        <v>404</v>
      </c>
      <c r="D1260" t="s">
        <v>431</v>
      </c>
      <c r="E1260">
        <v>0</v>
      </c>
      <c r="F1260" t="s">
        <v>432</v>
      </c>
      <c r="O1260" t="s">
        <v>404</v>
      </c>
      <c r="Q1260" t="s">
        <v>455</v>
      </c>
      <c r="R1260">
        <v>1.9</v>
      </c>
      <c r="S1260" t="s">
        <v>427</v>
      </c>
      <c r="AB1260" t="s">
        <v>543</v>
      </c>
      <c r="AD1260" t="s">
        <v>536</v>
      </c>
      <c r="AE1260">
        <v>1185082950</v>
      </c>
    </row>
    <row r="1261" spans="2:33" x14ac:dyDescent="0.35">
      <c r="B1261" t="s">
        <v>433</v>
      </c>
      <c r="C1261" t="s">
        <v>593</v>
      </c>
      <c r="O1261" t="s">
        <v>407</v>
      </c>
      <c r="R1261" t="s">
        <v>456</v>
      </c>
      <c r="S1261">
        <v>0.7</v>
      </c>
      <c r="T1261" t="s">
        <v>429</v>
      </c>
      <c r="AB1261" t="s">
        <v>543</v>
      </c>
      <c r="AD1261" t="s">
        <v>537</v>
      </c>
      <c r="AE1261">
        <v>5250367500</v>
      </c>
    </row>
    <row r="1262" spans="2:33" x14ac:dyDescent="0.35">
      <c r="O1262" t="s">
        <v>407</v>
      </c>
      <c r="R1262" t="s">
        <v>457</v>
      </c>
      <c r="S1262">
        <v>0.4</v>
      </c>
      <c r="T1262" t="s">
        <v>429</v>
      </c>
      <c r="AB1262" t="s">
        <v>543</v>
      </c>
      <c r="AC1262" t="s">
        <v>542</v>
      </c>
      <c r="AD1262">
        <v>31</v>
      </c>
    </row>
    <row r="1263" spans="2:33" x14ac:dyDescent="0.35">
      <c r="B1263" t="s">
        <v>22</v>
      </c>
      <c r="O1263" t="s">
        <v>407</v>
      </c>
      <c r="R1263" t="s">
        <v>458</v>
      </c>
      <c r="S1263">
        <v>0.5</v>
      </c>
      <c r="T1263" t="s">
        <v>429</v>
      </c>
      <c r="AB1263" t="s">
        <v>543</v>
      </c>
      <c r="AC1263" t="s">
        <v>422</v>
      </c>
      <c r="AD1263">
        <v>65</v>
      </c>
    </row>
    <row r="1264" spans="2:33" x14ac:dyDescent="0.35">
      <c r="B1264" t="s">
        <v>562</v>
      </c>
      <c r="C1264" t="s">
        <v>563</v>
      </c>
      <c r="D1264" t="s">
        <v>540</v>
      </c>
      <c r="E1264" t="s">
        <v>564</v>
      </c>
      <c r="F1264" t="s">
        <v>435</v>
      </c>
      <c r="O1264" t="s">
        <v>410</v>
      </c>
      <c r="S1264" t="s">
        <v>459</v>
      </c>
      <c r="T1264">
        <v>0.5</v>
      </c>
      <c r="U1264" t="s">
        <v>429</v>
      </c>
      <c r="AB1264" t="s">
        <v>543</v>
      </c>
      <c r="AC1264" t="s">
        <v>522</v>
      </c>
      <c r="AD1264" t="s">
        <v>523</v>
      </c>
    </row>
    <row r="1265" spans="2:32" x14ac:dyDescent="0.35">
      <c r="B1265" t="s">
        <v>565</v>
      </c>
      <c r="C1265">
        <v>128</v>
      </c>
      <c r="D1265">
        <v>11958.8</v>
      </c>
      <c r="E1265">
        <v>168.45500000000001</v>
      </c>
      <c r="F1265" s="1">
        <v>0.70199999999999996</v>
      </c>
      <c r="O1265" t="s">
        <v>410</v>
      </c>
      <c r="S1265" t="s">
        <v>460</v>
      </c>
      <c r="T1265">
        <v>0</v>
      </c>
      <c r="U1265" t="s">
        <v>429</v>
      </c>
    </row>
    <row r="1266" spans="2:32" x14ac:dyDescent="0.35">
      <c r="B1266" t="s">
        <v>566</v>
      </c>
      <c r="C1266">
        <v>5979</v>
      </c>
      <c r="D1266">
        <v>11874.6</v>
      </c>
      <c r="E1266">
        <v>95.995999999999995</v>
      </c>
      <c r="F1266" s="1">
        <v>0</v>
      </c>
      <c r="O1266" t="s">
        <v>410</v>
      </c>
      <c r="S1266" t="s">
        <v>461</v>
      </c>
      <c r="T1266">
        <v>0</v>
      </c>
      <c r="U1266" t="s">
        <v>429</v>
      </c>
      <c r="AB1266" t="s">
        <v>538</v>
      </c>
    </row>
    <row r="1267" spans="2:32" x14ac:dyDescent="0.35">
      <c r="B1267" t="s">
        <v>0</v>
      </c>
      <c r="C1267">
        <v>77.400000000000006</v>
      </c>
      <c r="D1267" t="s">
        <v>401</v>
      </c>
      <c r="O1267" t="s">
        <v>407</v>
      </c>
      <c r="R1267" t="s">
        <v>462</v>
      </c>
      <c r="S1267">
        <v>1.2</v>
      </c>
      <c r="T1267" t="s">
        <v>429</v>
      </c>
      <c r="AB1267" t="s">
        <v>539</v>
      </c>
      <c r="AC1267" t="s">
        <v>544</v>
      </c>
      <c r="AD1267" t="s">
        <v>545</v>
      </c>
      <c r="AE1267" t="s">
        <v>546</v>
      </c>
      <c r="AF1267" t="s">
        <v>435</v>
      </c>
    </row>
    <row r="1268" spans="2:32" x14ac:dyDescent="0.35">
      <c r="B1268" t="s">
        <v>402</v>
      </c>
      <c r="C1268" t="s">
        <v>403</v>
      </c>
      <c r="O1268" t="s">
        <v>407</v>
      </c>
      <c r="R1268" t="s">
        <v>463</v>
      </c>
      <c r="S1268">
        <v>0</v>
      </c>
      <c r="T1268" t="s">
        <v>429</v>
      </c>
      <c r="AB1268" t="s">
        <v>547</v>
      </c>
      <c r="AC1268">
        <v>128</v>
      </c>
      <c r="AD1268">
        <v>224.3</v>
      </c>
      <c r="AE1268">
        <v>163.60599999999999</v>
      </c>
      <c r="AF1268" s="1">
        <v>0.84099999999999997</v>
      </c>
    </row>
    <row r="1269" spans="2:32" x14ac:dyDescent="0.35">
      <c r="B1269" t="s">
        <v>404</v>
      </c>
      <c r="D1269" t="s">
        <v>405</v>
      </c>
      <c r="E1269">
        <v>18.5</v>
      </c>
      <c r="F1269" t="s">
        <v>406</v>
      </c>
      <c r="O1269" t="s">
        <v>407</v>
      </c>
      <c r="R1269" t="s">
        <v>464</v>
      </c>
      <c r="S1269">
        <v>0.7</v>
      </c>
      <c r="T1269" t="s">
        <v>429</v>
      </c>
      <c r="AB1269" t="s">
        <v>548</v>
      </c>
      <c r="AC1269">
        <v>112</v>
      </c>
      <c r="AD1269">
        <v>112.4</v>
      </c>
      <c r="AE1269">
        <v>83.454999999999998</v>
      </c>
      <c r="AF1269" s="1">
        <v>0.73399999999999999</v>
      </c>
    </row>
    <row r="1270" spans="2:32" x14ac:dyDescent="0.35">
      <c r="B1270" t="s">
        <v>407</v>
      </c>
      <c r="E1270" t="s">
        <v>408</v>
      </c>
      <c r="F1270">
        <v>79.599999999999994</v>
      </c>
      <c r="G1270" t="s">
        <v>409</v>
      </c>
      <c r="O1270" t="s">
        <v>404</v>
      </c>
      <c r="Q1270" t="s">
        <v>465</v>
      </c>
      <c r="R1270">
        <v>1.7</v>
      </c>
      <c r="S1270" t="s">
        <v>427</v>
      </c>
      <c r="AB1270" t="s">
        <v>541</v>
      </c>
    </row>
    <row r="1271" spans="2:32" x14ac:dyDescent="0.35">
      <c r="B1271" t="s">
        <v>410</v>
      </c>
      <c r="F1271" t="s">
        <v>309</v>
      </c>
      <c r="G1271">
        <v>0</v>
      </c>
      <c r="H1271" t="s">
        <v>409</v>
      </c>
      <c r="O1271" t="s">
        <v>407</v>
      </c>
      <c r="R1271" t="s">
        <v>466</v>
      </c>
      <c r="S1271">
        <v>2.2999999999999998</v>
      </c>
      <c r="T1271" t="s">
        <v>429</v>
      </c>
      <c r="AB1271" t="s">
        <v>387</v>
      </c>
    </row>
    <row r="1272" spans="2:32" x14ac:dyDescent="0.35">
      <c r="B1272" t="s">
        <v>410</v>
      </c>
      <c r="F1272" t="s">
        <v>310</v>
      </c>
      <c r="G1272">
        <v>0.1</v>
      </c>
      <c r="H1272" t="s">
        <v>409</v>
      </c>
      <c r="O1272" t="s">
        <v>407</v>
      </c>
      <c r="R1272" t="s">
        <v>467</v>
      </c>
      <c r="S1272">
        <v>4.7</v>
      </c>
      <c r="T1272" t="s">
        <v>429</v>
      </c>
      <c r="AB1272" t="s">
        <v>549</v>
      </c>
    </row>
    <row r="1273" spans="2:32" x14ac:dyDescent="0.35">
      <c r="B1273" t="s">
        <v>410</v>
      </c>
      <c r="F1273" t="s">
        <v>311</v>
      </c>
      <c r="G1273">
        <v>79.599999999999994</v>
      </c>
      <c r="H1273" t="s">
        <v>409</v>
      </c>
      <c r="O1273" t="s">
        <v>407</v>
      </c>
      <c r="R1273" t="s">
        <v>468</v>
      </c>
      <c r="S1273">
        <v>0.2</v>
      </c>
      <c r="T1273" t="s">
        <v>429</v>
      </c>
      <c r="AB1273" t="s">
        <v>550</v>
      </c>
    </row>
    <row r="1274" spans="2:32" x14ac:dyDescent="0.35">
      <c r="B1274" t="s">
        <v>407</v>
      </c>
      <c r="E1274" t="s">
        <v>312</v>
      </c>
      <c r="F1274">
        <v>20.399999999999999</v>
      </c>
      <c r="G1274" t="s">
        <v>409</v>
      </c>
      <c r="O1274" t="s">
        <v>407</v>
      </c>
      <c r="R1274" t="s">
        <v>469</v>
      </c>
      <c r="S1274" s="1">
        <v>0.748</v>
      </c>
      <c r="AB1274" t="s">
        <v>880</v>
      </c>
    </row>
    <row r="1275" spans="2:32" x14ac:dyDescent="0.35">
      <c r="B1275" t="s">
        <v>404</v>
      </c>
      <c r="D1275" t="s">
        <v>411</v>
      </c>
      <c r="E1275">
        <v>0.5</v>
      </c>
      <c r="F1275" t="s">
        <v>406</v>
      </c>
      <c r="O1275" t="s">
        <v>407</v>
      </c>
      <c r="R1275" t="s">
        <v>470</v>
      </c>
      <c r="S1275" s="1">
        <v>9.7000000000000003E-2</v>
      </c>
      <c r="AB1275" t="s">
        <v>1294</v>
      </c>
    </row>
    <row r="1276" spans="2:32" x14ac:dyDescent="0.35">
      <c r="B1276" t="s">
        <v>407</v>
      </c>
      <c r="E1276" t="s">
        <v>408</v>
      </c>
      <c r="F1276">
        <v>0.9</v>
      </c>
      <c r="G1276" t="s">
        <v>412</v>
      </c>
      <c r="O1276" t="s">
        <v>402</v>
      </c>
      <c r="P1276" t="s">
        <v>471</v>
      </c>
      <c r="Q1276">
        <v>1.1000000000000001</v>
      </c>
      <c r="R1276" t="s">
        <v>427</v>
      </c>
      <c r="AB1276" t="s">
        <v>730</v>
      </c>
    </row>
    <row r="1277" spans="2:32" x14ac:dyDescent="0.35">
      <c r="B1277" t="s">
        <v>410</v>
      </c>
      <c r="F1277" t="s">
        <v>309</v>
      </c>
      <c r="G1277">
        <v>0.7</v>
      </c>
      <c r="H1277" t="s">
        <v>412</v>
      </c>
      <c r="O1277" t="s">
        <v>404</v>
      </c>
      <c r="Q1277" t="s">
        <v>472</v>
      </c>
      <c r="R1277">
        <v>1.1000000000000001</v>
      </c>
      <c r="S1277" t="s">
        <v>427</v>
      </c>
      <c r="AB1277" t="s">
        <v>1295</v>
      </c>
    </row>
    <row r="1278" spans="2:32" x14ac:dyDescent="0.35">
      <c r="B1278" t="s">
        <v>410</v>
      </c>
      <c r="F1278" t="s">
        <v>310</v>
      </c>
      <c r="G1278">
        <v>0.2</v>
      </c>
      <c r="H1278" t="s">
        <v>412</v>
      </c>
      <c r="O1278" t="s">
        <v>404</v>
      </c>
      <c r="Q1278" t="s">
        <v>473</v>
      </c>
      <c r="R1278">
        <v>0.1</v>
      </c>
      <c r="S1278" t="s">
        <v>427</v>
      </c>
      <c r="AB1278" t="s">
        <v>1296</v>
      </c>
    </row>
    <row r="1279" spans="2:32" x14ac:dyDescent="0.35">
      <c r="B1279" t="s">
        <v>410</v>
      </c>
      <c r="F1279" t="s">
        <v>311</v>
      </c>
      <c r="G1279">
        <v>0</v>
      </c>
      <c r="H1279" t="s">
        <v>412</v>
      </c>
      <c r="O1279" t="s">
        <v>402</v>
      </c>
      <c r="P1279" t="s">
        <v>474</v>
      </c>
      <c r="Q1279">
        <v>73.400000000000006</v>
      </c>
      <c r="R1279" t="s">
        <v>427</v>
      </c>
      <c r="AB1279" t="s">
        <v>556</v>
      </c>
    </row>
    <row r="1280" spans="2:32" x14ac:dyDescent="0.35">
      <c r="B1280" t="s">
        <v>407</v>
      </c>
      <c r="E1280" t="s">
        <v>312</v>
      </c>
      <c r="F1280">
        <v>99.1</v>
      </c>
      <c r="G1280" t="s">
        <v>412</v>
      </c>
      <c r="O1280" t="s">
        <v>404</v>
      </c>
      <c r="Q1280" t="s">
        <v>14</v>
      </c>
      <c r="R1280">
        <v>59.7</v>
      </c>
      <c r="S1280" t="s">
        <v>427</v>
      </c>
      <c r="AB1280" t="s">
        <v>557</v>
      </c>
    </row>
    <row r="1281" spans="2:29" x14ac:dyDescent="0.35">
      <c r="B1281" t="s">
        <v>404</v>
      </c>
      <c r="D1281" t="s">
        <v>413</v>
      </c>
      <c r="E1281">
        <v>0</v>
      </c>
      <c r="F1281" t="s">
        <v>406</v>
      </c>
      <c r="O1281" t="s">
        <v>407</v>
      </c>
      <c r="R1281" t="s">
        <v>475</v>
      </c>
      <c r="S1281">
        <v>6.9</v>
      </c>
      <c r="T1281" t="s">
        <v>429</v>
      </c>
      <c r="AB1281" t="s">
        <v>558</v>
      </c>
    </row>
    <row r="1282" spans="2:29" x14ac:dyDescent="0.35">
      <c r="B1282" t="s">
        <v>404</v>
      </c>
      <c r="D1282" t="s">
        <v>414</v>
      </c>
      <c r="E1282">
        <v>80.900000000000006</v>
      </c>
      <c r="F1282" t="s">
        <v>406</v>
      </c>
      <c r="O1282" t="s">
        <v>410</v>
      </c>
      <c r="S1282" t="s">
        <v>476</v>
      </c>
      <c r="T1282">
        <v>3.1</v>
      </c>
      <c r="U1282" t="s">
        <v>429</v>
      </c>
      <c r="AB1282" t="s">
        <v>1297</v>
      </c>
    </row>
    <row r="1283" spans="2:29" x14ac:dyDescent="0.35">
      <c r="B1283" t="s">
        <v>402</v>
      </c>
      <c r="C1283" t="s">
        <v>415</v>
      </c>
      <c r="D1283">
        <v>0.58299999999999996</v>
      </c>
      <c r="O1283" t="s">
        <v>477</v>
      </c>
      <c r="T1283" t="s">
        <v>478</v>
      </c>
      <c r="U1283">
        <v>2.7</v>
      </c>
      <c r="V1283" t="s">
        <v>429</v>
      </c>
      <c r="AB1283" t="s">
        <v>1298</v>
      </c>
    </row>
    <row r="1284" spans="2:29" x14ac:dyDescent="0.35">
      <c r="B1284" t="s">
        <v>402</v>
      </c>
      <c r="C1284" t="s">
        <v>416</v>
      </c>
      <c r="D1284">
        <v>1.6140000000000001</v>
      </c>
      <c r="O1284" t="s">
        <v>477</v>
      </c>
      <c r="T1284" t="s">
        <v>479</v>
      </c>
      <c r="U1284">
        <v>0.4</v>
      </c>
      <c r="V1284" t="s">
        <v>429</v>
      </c>
      <c r="AB1284" t="s">
        <v>717</v>
      </c>
      <c r="AC1284" t="s">
        <v>963</v>
      </c>
    </row>
    <row r="1285" spans="2:29" x14ac:dyDescent="0.35">
      <c r="B1285" t="s">
        <v>387</v>
      </c>
      <c r="O1285" t="s">
        <v>410</v>
      </c>
      <c r="S1285" t="s">
        <v>480</v>
      </c>
      <c r="T1285">
        <v>1.2</v>
      </c>
      <c r="U1285" t="s">
        <v>429</v>
      </c>
    </row>
    <row r="1286" spans="2:29" x14ac:dyDescent="0.35">
      <c r="B1286" t="s">
        <v>388</v>
      </c>
      <c r="O1286" t="s">
        <v>410</v>
      </c>
      <c r="S1286" t="s">
        <v>481</v>
      </c>
      <c r="T1286">
        <v>0</v>
      </c>
      <c r="U1286" t="s">
        <v>429</v>
      </c>
    </row>
    <row r="1287" spans="2:29" x14ac:dyDescent="0.35">
      <c r="B1287" t="s">
        <v>389</v>
      </c>
      <c r="O1287" t="s">
        <v>410</v>
      </c>
      <c r="S1287" t="s">
        <v>482</v>
      </c>
      <c r="T1287">
        <v>99.2</v>
      </c>
      <c r="U1287" t="s">
        <v>429</v>
      </c>
    </row>
    <row r="1288" spans="2:29" x14ac:dyDescent="0.35">
      <c r="B1288" t="s">
        <v>856</v>
      </c>
      <c r="O1288" t="s">
        <v>410</v>
      </c>
      <c r="S1288" t="s">
        <v>483</v>
      </c>
      <c r="T1288">
        <v>2.5</v>
      </c>
      <c r="U1288" t="s">
        <v>429</v>
      </c>
    </row>
    <row r="1289" spans="2:29" x14ac:dyDescent="0.35">
      <c r="B1289" t="s">
        <v>1284</v>
      </c>
      <c r="O1289" t="s">
        <v>410</v>
      </c>
      <c r="S1289" t="s">
        <v>484</v>
      </c>
      <c r="T1289">
        <v>100</v>
      </c>
      <c r="U1289" t="s">
        <v>429</v>
      </c>
    </row>
    <row r="1290" spans="2:29" x14ac:dyDescent="0.35">
      <c r="B1290" t="s">
        <v>572</v>
      </c>
      <c r="O1290" t="s">
        <v>407</v>
      </c>
      <c r="R1290" t="s">
        <v>485</v>
      </c>
      <c r="S1290">
        <v>1.4</v>
      </c>
      <c r="T1290" t="s">
        <v>429</v>
      </c>
    </row>
    <row r="1291" spans="2:29" x14ac:dyDescent="0.35">
      <c r="B1291" t="s">
        <v>1285</v>
      </c>
      <c r="O1291" t="s">
        <v>407</v>
      </c>
      <c r="R1291" t="s">
        <v>486</v>
      </c>
      <c r="S1291">
        <v>2.7</v>
      </c>
      <c r="T1291" t="s">
        <v>429</v>
      </c>
    </row>
    <row r="1292" spans="2:29" x14ac:dyDescent="0.35">
      <c r="B1292" t="s">
        <v>1286</v>
      </c>
      <c r="O1292" t="s">
        <v>410</v>
      </c>
      <c r="S1292" t="s">
        <v>487</v>
      </c>
      <c r="T1292">
        <v>0.1</v>
      </c>
      <c r="U1292" t="s">
        <v>429</v>
      </c>
    </row>
    <row r="1293" spans="2:29" x14ac:dyDescent="0.35">
      <c r="B1293" t="s">
        <v>395</v>
      </c>
      <c r="O1293" t="s">
        <v>410</v>
      </c>
      <c r="S1293" t="s">
        <v>488</v>
      </c>
      <c r="T1293">
        <v>0</v>
      </c>
      <c r="U1293" t="s">
        <v>429</v>
      </c>
    </row>
    <row r="1294" spans="2:29" x14ac:dyDescent="0.35">
      <c r="B1294" t="s">
        <v>396</v>
      </c>
      <c r="O1294" t="s">
        <v>410</v>
      </c>
      <c r="S1294" t="s">
        <v>489</v>
      </c>
      <c r="T1294">
        <v>4.4000000000000004</v>
      </c>
      <c r="U1294" t="s">
        <v>429</v>
      </c>
    </row>
    <row r="1295" spans="2:29" x14ac:dyDescent="0.35">
      <c r="B1295" t="s">
        <v>397</v>
      </c>
      <c r="O1295" t="s">
        <v>410</v>
      </c>
      <c r="S1295" t="s">
        <v>490</v>
      </c>
      <c r="T1295">
        <v>8</v>
      </c>
      <c r="U1295" t="s">
        <v>429</v>
      </c>
    </row>
    <row r="1296" spans="2:29" x14ac:dyDescent="0.35">
      <c r="B1296" t="s">
        <v>1287</v>
      </c>
      <c r="O1296" t="s">
        <v>407</v>
      </c>
      <c r="R1296" t="s">
        <v>430</v>
      </c>
      <c r="S1296">
        <v>36.9</v>
      </c>
      <c r="T1296" t="s">
        <v>429</v>
      </c>
    </row>
    <row r="1297" spans="2:22" x14ac:dyDescent="0.35">
      <c r="B1297" t="s">
        <v>1288</v>
      </c>
      <c r="O1297" t="s">
        <v>410</v>
      </c>
      <c r="S1297" t="s">
        <v>491</v>
      </c>
      <c r="T1297">
        <v>44.4</v>
      </c>
      <c r="U1297" t="s">
        <v>429</v>
      </c>
    </row>
    <row r="1298" spans="2:22" x14ac:dyDescent="0.35">
      <c r="B1298" t="s">
        <v>1290</v>
      </c>
      <c r="C1298" t="s">
        <v>1291</v>
      </c>
      <c r="O1298" t="s">
        <v>410</v>
      </c>
      <c r="S1298" t="s">
        <v>492</v>
      </c>
      <c r="T1298">
        <v>12.8</v>
      </c>
      <c r="U1298" t="s">
        <v>429</v>
      </c>
    </row>
    <row r="1299" spans="2:22" x14ac:dyDescent="0.35">
      <c r="O1299" t="s">
        <v>477</v>
      </c>
      <c r="T1299" t="s">
        <v>493</v>
      </c>
      <c r="U1299">
        <v>89.6</v>
      </c>
      <c r="V1299" t="s">
        <v>429</v>
      </c>
    </row>
    <row r="1300" spans="2:22" x14ac:dyDescent="0.35">
      <c r="O1300" t="s">
        <v>477</v>
      </c>
      <c r="T1300" t="s">
        <v>713</v>
      </c>
      <c r="U1300">
        <v>0.4</v>
      </c>
      <c r="V1300" t="s">
        <v>429</v>
      </c>
    </row>
    <row r="1301" spans="2:22" x14ac:dyDescent="0.35">
      <c r="O1301" t="s">
        <v>477</v>
      </c>
      <c r="T1301" t="s">
        <v>494</v>
      </c>
      <c r="U1301">
        <v>1</v>
      </c>
      <c r="V1301" t="s">
        <v>429</v>
      </c>
    </row>
    <row r="1302" spans="2:22" x14ac:dyDescent="0.35">
      <c r="O1302" t="s">
        <v>407</v>
      </c>
      <c r="R1302" t="s">
        <v>1106</v>
      </c>
      <c r="S1302" t="s">
        <v>429</v>
      </c>
    </row>
    <row r="1303" spans="2:22" x14ac:dyDescent="0.35">
      <c r="O1303" t="s">
        <v>410</v>
      </c>
      <c r="S1303" t="s">
        <v>714</v>
      </c>
      <c r="T1303">
        <v>36.700000000000003</v>
      </c>
      <c r="U1303" t="s">
        <v>429</v>
      </c>
    </row>
    <row r="1304" spans="2:22" x14ac:dyDescent="0.35">
      <c r="O1304" t="s">
        <v>410</v>
      </c>
      <c r="S1304" t="s">
        <v>495</v>
      </c>
      <c r="T1304">
        <v>0.1</v>
      </c>
      <c r="U1304" t="s">
        <v>429</v>
      </c>
    </row>
    <row r="1305" spans="2:22" x14ac:dyDescent="0.35">
      <c r="O1305" t="s">
        <v>410</v>
      </c>
      <c r="S1305" t="s">
        <v>496</v>
      </c>
      <c r="T1305">
        <v>0.9</v>
      </c>
      <c r="U1305" t="s">
        <v>429</v>
      </c>
    </row>
    <row r="1306" spans="2:22" x14ac:dyDescent="0.35">
      <c r="O1306" t="s">
        <v>410</v>
      </c>
      <c r="S1306" t="s">
        <v>497</v>
      </c>
      <c r="T1306">
        <v>0.6</v>
      </c>
      <c r="U1306" t="s">
        <v>429</v>
      </c>
    </row>
    <row r="1307" spans="2:22" x14ac:dyDescent="0.35">
      <c r="O1307" t="s">
        <v>477</v>
      </c>
      <c r="T1307" t="s">
        <v>498</v>
      </c>
      <c r="U1307">
        <v>0.3</v>
      </c>
      <c r="V1307" t="s">
        <v>429</v>
      </c>
    </row>
    <row r="1308" spans="2:22" x14ac:dyDescent="0.35">
      <c r="O1308" t="s">
        <v>477</v>
      </c>
      <c r="T1308" t="s">
        <v>498</v>
      </c>
      <c r="U1308">
        <v>0.3</v>
      </c>
      <c r="V1308" t="s">
        <v>429</v>
      </c>
    </row>
    <row r="1309" spans="2:22" x14ac:dyDescent="0.35">
      <c r="O1309" t="s">
        <v>404</v>
      </c>
      <c r="Q1309" t="s">
        <v>499</v>
      </c>
      <c r="R1309">
        <v>13.7</v>
      </c>
      <c r="S1309" t="s">
        <v>427</v>
      </c>
    </row>
    <row r="1310" spans="2:22" x14ac:dyDescent="0.35">
      <c r="O1310" t="s">
        <v>407</v>
      </c>
      <c r="R1310" t="s">
        <v>500</v>
      </c>
      <c r="S1310">
        <v>1.1000000000000001</v>
      </c>
      <c r="T1310" t="s">
        <v>429</v>
      </c>
    </row>
    <row r="1311" spans="2:22" x14ac:dyDescent="0.35">
      <c r="O1311" t="s">
        <v>407</v>
      </c>
      <c r="R1311" t="s">
        <v>501</v>
      </c>
      <c r="S1311">
        <v>12.9</v>
      </c>
      <c r="T1311" t="s">
        <v>429</v>
      </c>
    </row>
    <row r="1312" spans="2:22" x14ac:dyDescent="0.35">
      <c r="O1312" t="s">
        <v>410</v>
      </c>
      <c r="S1312" t="s">
        <v>502</v>
      </c>
      <c r="T1312">
        <v>31.1</v>
      </c>
      <c r="U1312" t="s">
        <v>429</v>
      </c>
    </row>
    <row r="1313" spans="15:23" x14ac:dyDescent="0.35">
      <c r="O1313" t="s">
        <v>477</v>
      </c>
      <c r="T1313" t="s">
        <v>503</v>
      </c>
      <c r="U1313">
        <v>4.8</v>
      </c>
      <c r="V1313" t="s">
        <v>429</v>
      </c>
    </row>
    <row r="1314" spans="15:23" x14ac:dyDescent="0.35">
      <c r="O1314" t="s">
        <v>504</v>
      </c>
      <c r="U1314" t="s">
        <v>505</v>
      </c>
      <c r="V1314">
        <v>9.5</v>
      </c>
      <c r="W1314" t="s">
        <v>429</v>
      </c>
    </row>
    <row r="1315" spans="15:23" x14ac:dyDescent="0.35">
      <c r="O1315" t="s">
        <v>410</v>
      </c>
      <c r="S1315" t="s">
        <v>506</v>
      </c>
      <c r="T1315">
        <v>5.6</v>
      </c>
      <c r="U1315" t="s">
        <v>429</v>
      </c>
    </row>
    <row r="1316" spans="15:23" x14ac:dyDescent="0.35">
      <c r="O1316" t="s">
        <v>410</v>
      </c>
      <c r="S1316" t="s">
        <v>507</v>
      </c>
      <c r="T1316">
        <v>4.3</v>
      </c>
      <c r="U1316" t="s">
        <v>429</v>
      </c>
    </row>
    <row r="1317" spans="15:23" x14ac:dyDescent="0.35">
      <c r="O1317" t="s">
        <v>410</v>
      </c>
      <c r="S1317" t="s">
        <v>508</v>
      </c>
      <c r="T1317">
        <v>9</v>
      </c>
      <c r="U1317" t="s">
        <v>429</v>
      </c>
    </row>
    <row r="1318" spans="15:23" x14ac:dyDescent="0.35">
      <c r="O1318" t="s">
        <v>477</v>
      </c>
      <c r="T1318" t="s">
        <v>509</v>
      </c>
      <c r="U1318">
        <v>14</v>
      </c>
      <c r="V1318" t="s">
        <v>429</v>
      </c>
    </row>
    <row r="1319" spans="15:23" x14ac:dyDescent="0.35">
      <c r="O1319" t="s">
        <v>504</v>
      </c>
      <c r="U1319" t="s">
        <v>510</v>
      </c>
      <c r="V1319">
        <v>17.100000000000001</v>
      </c>
      <c r="W1319" t="s">
        <v>429</v>
      </c>
    </row>
    <row r="1320" spans="15:23" x14ac:dyDescent="0.35">
      <c r="O1320" t="s">
        <v>504</v>
      </c>
      <c r="U1320" t="s">
        <v>511</v>
      </c>
      <c r="V1320">
        <v>8.9</v>
      </c>
      <c r="W1320" t="s">
        <v>429</v>
      </c>
    </row>
    <row r="1321" spans="15:23" x14ac:dyDescent="0.35">
      <c r="O1321" t="s">
        <v>504</v>
      </c>
      <c r="U1321" t="s">
        <v>512</v>
      </c>
      <c r="V1321">
        <v>16.100000000000001</v>
      </c>
      <c r="W1321" t="s">
        <v>429</v>
      </c>
    </row>
    <row r="1322" spans="15:23" x14ac:dyDescent="0.35">
      <c r="O1322" t="s">
        <v>504</v>
      </c>
      <c r="U1322" t="s">
        <v>513</v>
      </c>
      <c r="V1322">
        <v>13.7</v>
      </c>
      <c r="W1322" t="s">
        <v>429</v>
      </c>
    </row>
    <row r="1323" spans="15:23" x14ac:dyDescent="0.35">
      <c r="O1323" t="s">
        <v>477</v>
      </c>
      <c r="T1323" t="s">
        <v>514</v>
      </c>
      <c r="U1323">
        <v>15.2</v>
      </c>
      <c r="V1323" t="s">
        <v>429</v>
      </c>
    </row>
    <row r="1324" spans="15:23" x14ac:dyDescent="0.35">
      <c r="O1324" t="s">
        <v>504</v>
      </c>
      <c r="U1324" t="s">
        <v>515</v>
      </c>
      <c r="V1324">
        <v>18.2</v>
      </c>
      <c r="W1324" t="s">
        <v>429</v>
      </c>
    </row>
    <row r="1325" spans="15:23" x14ac:dyDescent="0.35">
      <c r="O1325" t="s">
        <v>504</v>
      </c>
      <c r="U1325" t="s">
        <v>516</v>
      </c>
      <c r="V1325">
        <v>18.399999999999999</v>
      </c>
      <c r="W1325" t="s">
        <v>429</v>
      </c>
    </row>
    <row r="1326" spans="15:23" x14ac:dyDescent="0.35">
      <c r="O1326" t="s">
        <v>477</v>
      </c>
      <c r="T1326" t="s">
        <v>517</v>
      </c>
      <c r="U1326">
        <v>11.4</v>
      </c>
      <c r="V1326" t="s">
        <v>429</v>
      </c>
    </row>
    <row r="1327" spans="15:23" x14ac:dyDescent="0.35">
      <c r="O1327" t="s">
        <v>504</v>
      </c>
      <c r="U1327" t="s">
        <v>518</v>
      </c>
      <c r="V1327">
        <v>11.4</v>
      </c>
      <c r="W1327" t="s">
        <v>429</v>
      </c>
    </row>
    <row r="1328" spans="15:23" x14ac:dyDescent="0.35">
      <c r="O1328" t="s">
        <v>504</v>
      </c>
      <c r="U1328" t="s">
        <v>519</v>
      </c>
      <c r="V1328">
        <v>5.3</v>
      </c>
      <c r="W1328" t="s">
        <v>429</v>
      </c>
    </row>
    <row r="1329" spans="15:20" x14ac:dyDescent="0.35">
      <c r="O1329" t="s">
        <v>410</v>
      </c>
      <c r="S1329" t="s">
        <v>520</v>
      </c>
      <c r="T1329" s="1">
        <v>0.78700000000000003</v>
      </c>
    </row>
    <row r="1330" spans="15:20" x14ac:dyDescent="0.35">
      <c r="O1330" t="s">
        <v>402</v>
      </c>
      <c r="P1330" t="s">
        <v>521</v>
      </c>
      <c r="Q1330">
        <v>2.6019999999999999</v>
      </c>
      <c r="R1330" t="s">
        <v>1036</v>
      </c>
    </row>
    <row r="1331" spans="15:20" x14ac:dyDescent="0.35">
      <c r="O1331" t="s">
        <v>402</v>
      </c>
      <c r="P1331" t="s">
        <v>422</v>
      </c>
      <c r="Q1331">
        <v>59</v>
      </c>
    </row>
    <row r="1332" spans="15:20" x14ac:dyDescent="0.35">
      <c r="O1332" t="s">
        <v>402</v>
      </c>
      <c r="P1332" t="s">
        <v>522</v>
      </c>
      <c r="Q1332" t="s">
        <v>523</v>
      </c>
    </row>
    <row r="1333" spans="15:20" x14ac:dyDescent="0.35">
      <c r="O1333" t="s">
        <v>524</v>
      </c>
      <c r="P1333" s="1">
        <v>0.97499999999999998</v>
      </c>
    </row>
    <row r="1334" spans="15:20" x14ac:dyDescent="0.35">
      <c r="O1334" t="s">
        <v>402</v>
      </c>
      <c r="P1334" t="s">
        <v>423</v>
      </c>
      <c r="Q1334" t="s">
        <v>1300</v>
      </c>
    </row>
    <row r="1335" spans="15:20" x14ac:dyDescent="0.35">
      <c r="O1335" t="s">
        <v>387</v>
      </c>
    </row>
    <row r="1336" spans="15:20" x14ac:dyDescent="0.35">
      <c r="O1336" t="s">
        <v>388</v>
      </c>
    </row>
    <row r="1337" spans="15:20" x14ac:dyDescent="0.35">
      <c r="O1337" t="s">
        <v>389</v>
      </c>
    </row>
    <row r="1338" spans="15:20" x14ac:dyDescent="0.35">
      <c r="O1338" t="s">
        <v>856</v>
      </c>
    </row>
    <row r="1339" spans="15:20" x14ac:dyDescent="0.35">
      <c r="O1339" t="s">
        <v>1301</v>
      </c>
    </row>
    <row r="1340" spans="15:20" x14ac:dyDescent="0.35">
      <c r="O1340" t="s">
        <v>1284</v>
      </c>
    </row>
    <row r="1341" spans="15:20" x14ac:dyDescent="0.35">
      <c r="O1341" t="s">
        <v>920</v>
      </c>
    </row>
    <row r="1342" spans="15:20" x14ac:dyDescent="0.35">
      <c r="O1342" t="s">
        <v>1302</v>
      </c>
    </row>
    <row r="1343" spans="15:20" x14ac:dyDescent="0.35">
      <c r="O1343" t="s">
        <v>1303</v>
      </c>
    </row>
    <row r="1344" spans="15:20" x14ac:dyDescent="0.35">
      <c r="O1344" t="s">
        <v>395</v>
      </c>
    </row>
    <row r="1345" spans="1:33" x14ac:dyDescent="0.35">
      <c r="O1345" t="s">
        <v>396</v>
      </c>
    </row>
    <row r="1346" spans="1:33" x14ac:dyDescent="0.35">
      <c r="O1346" t="s">
        <v>397</v>
      </c>
    </row>
    <row r="1347" spans="1:33" x14ac:dyDescent="0.35">
      <c r="O1347" t="s">
        <v>1287</v>
      </c>
    </row>
    <row r="1348" spans="1:33" x14ac:dyDescent="0.35">
      <c r="O1348" t="s">
        <v>1288</v>
      </c>
    </row>
    <row r="1352" spans="1:33" s="5" customFormat="1" x14ac:dyDescent="0.35">
      <c r="A1352" s="5">
        <v>2701</v>
      </c>
      <c r="B1352" s="5" t="s">
        <v>1311</v>
      </c>
    </row>
    <row r="1353" spans="1:33" x14ac:dyDescent="0.35">
      <c r="B1353" t="s">
        <v>23</v>
      </c>
      <c r="C1353" t="s">
        <v>1324</v>
      </c>
      <c r="O1353" t="s">
        <v>23</v>
      </c>
      <c r="P1353" t="s">
        <v>1318</v>
      </c>
      <c r="AB1353" t="s">
        <v>23</v>
      </c>
      <c r="AC1353" t="s">
        <v>1315</v>
      </c>
    </row>
    <row r="1354" spans="1:33" x14ac:dyDescent="0.35">
      <c r="B1354" t="s">
        <v>402</v>
      </c>
      <c r="C1354" t="s">
        <v>417</v>
      </c>
      <c r="D1354">
        <v>161.68600000000001</v>
      </c>
      <c r="O1354" t="s">
        <v>402</v>
      </c>
      <c r="P1354" t="s">
        <v>444</v>
      </c>
      <c r="Q1354">
        <v>418918500000000</v>
      </c>
      <c r="AB1354" t="s">
        <v>543</v>
      </c>
      <c r="AC1354" t="s">
        <v>527</v>
      </c>
      <c r="AD1354" t="s">
        <v>1316</v>
      </c>
    </row>
    <row r="1355" spans="1:33" x14ac:dyDescent="0.35">
      <c r="B1355" t="s">
        <v>402</v>
      </c>
      <c r="C1355" t="s">
        <v>418</v>
      </c>
      <c r="D1355">
        <v>0.39400000000000002</v>
      </c>
      <c r="O1355" t="s">
        <v>402</v>
      </c>
      <c r="P1355" t="s">
        <v>712</v>
      </c>
      <c r="Q1355">
        <v>228171816000000</v>
      </c>
      <c r="AB1355" t="s">
        <v>543</v>
      </c>
      <c r="AC1355" t="s">
        <v>14</v>
      </c>
      <c r="AD1355">
        <v>73.5</v>
      </c>
      <c r="AE1355" t="s">
        <v>427</v>
      </c>
    </row>
    <row r="1356" spans="1:33" x14ac:dyDescent="0.35">
      <c r="B1356" t="s">
        <v>402</v>
      </c>
      <c r="C1356" t="s">
        <v>419</v>
      </c>
      <c r="D1356">
        <v>0</v>
      </c>
      <c r="O1356" t="s">
        <v>402</v>
      </c>
      <c r="P1356" t="s">
        <v>420</v>
      </c>
      <c r="Q1356">
        <v>1.8360000000000001</v>
      </c>
      <c r="AB1356" t="s">
        <v>543</v>
      </c>
      <c r="AD1356" t="s">
        <v>475</v>
      </c>
      <c r="AE1356">
        <v>5.8</v>
      </c>
      <c r="AF1356" t="s">
        <v>429</v>
      </c>
    </row>
    <row r="1357" spans="1:33" x14ac:dyDescent="0.35">
      <c r="B1357" t="s">
        <v>402</v>
      </c>
      <c r="C1357" t="s">
        <v>420</v>
      </c>
      <c r="D1357">
        <v>1.9259999999999999</v>
      </c>
      <c r="O1357" t="s">
        <v>402</v>
      </c>
      <c r="P1357" t="s">
        <v>445</v>
      </c>
      <c r="Q1357">
        <v>0.99299999999999999</v>
      </c>
      <c r="AB1357" t="s">
        <v>543</v>
      </c>
      <c r="AD1357" t="s">
        <v>485</v>
      </c>
      <c r="AE1357">
        <v>0.8</v>
      </c>
      <c r="AF1357" t="s">
        <v>429</v>
      </c>
    </row>
    <row r="1358" spans="1:33" x14ac:dyDescent="0.35">
      <c r="B1358" t="s">
        <v>402</v>
      </c>
      <c r="C1358" t="s">
        <v>708</v>
      </c>
      <c r="D1358">
        <v>2.5630000000000002</v>
      </c>
      <c r="E1358" t="s">
        <v>1036</v>
      </c>
      <c r="O1358" t="s">
        <v>402</v>
      </c>
      <c r="P1358" t="s">
        <v>446</v>
      </c>
      <c r="Q1358">
        <v>14.5</v>
      </c>
      <c r="R1358" t="s">
        <v>427</v>
      </c>
      <c r="AB1358" t="s">
        <v>543</v>
      </c>
      <c r="AD1358" t="s">
        <v>486</v>
      </c>
      <c r="AE1358">
        <v>3.5</v>
      </c>
      <c r="AF1358" t="s">
        <v>429</v>
      </c>
    </row>
    <row r="1359" spans="1:33" x14ac:dyDescent="0.35">
      <c r="B1359" t="s">
        <v>402</v>
      </c>
      <c r="C1359" t="s">
        <v>422</v>
      </c>
      <c r="D1359">
        <v>87</v>
      </c>
      <c r="O1359" t="s">
        <v>404</v>
      </c>
      <c r="Q1359" t="s">
        <v>526</v>
      </c>
      <c r="R1359">
        <v>14.1</v>
      </c>
      <c r="S1359" t="s">
        <v>427</v>
      </c>
      <c r="AB1359" t="s">
        <v>543</v>
      </c>
      <c r="AD1359" t="s">
        <v>430</v>
      </c>
      <c r="AE1359">
        <v>50.5</v>
      </c>
      <c r="AF1359" t="s">
        <v>429</v>
      </c>
    </row>
    <row r="1360" spans="1:33" x14ac:dyDescent="0.35">
      <c r="B1360" t="s">
        <v>524</v>
      </c>
      <c r="C1360" s="1">
        <v>0.97699999999999998</v>
      </c>
      <c r="O1360" t="s">
        <v>407</v>
      </c>
      <c r="R1360" t="s">
        <v>447</v>
      </c>
      <c r="S1360">
        <v>15.8</v>
      </c>
      <c r="T1360" t="s">
        <v>406</v>
      </c>
      <c r="AB1360" t="s">
        <v>543</v>
      </c>
      <c r="AE1360" t="s">
        <v>431</v>
      </c>
      <c r="AF1360">
        <v>85.3</v>
      </c>
      <c r="AG1360" t="s">
        <v>432</v>
      </c>
    </row>
    <row r="1361" spans="2:32" x14ac:dyDescent="0.35">
      <c r="B1361" t="s">
        <v>402</v>
      </c>
      <c r="C1361" t="s">
        <v>423</v>
      </c>
      <c r="D1361">
        <v>54.695</v>
      </c>
      <c r="E1361">
        <v>56</v>
      </c>
      <c r="O1361" t="s">
        <v>410</v>
      </c>
      <c r="S1361" t="s">
        <v>448</v>
      </c>
      <c r="T1361">
        <v>0</v>
      </c>
      <c r="U1361" t="s">
        <v>406</v>
      </c>
      <c r="AB1361" t="s">
        <v>543</v>
      </c>
      <c r="AD1361" t="s">
        <v>528</v>
      </c>
      <c r="AE1361">
        <v>10.7</v>
      </c>
      <c r="AF1361" t="s">
        <v>429</v>
      </c>
    </row>
    <row r="1362" spans="2:32" x14ac:dyDescent="0.35">
      <c r="B1362" t="s">
        <v>402</v>
      </c>
      <c r="C1362" t="s">
        <v>424</v>
      </c>
      <c r="D1362">
        <v>28.283000000000001</v>
      </c>
      <c r="E1362" s="1">
        <v>-0.01</v>
      </c>
      <c r="O1362" t="s">
        <v>410</v>
      </c>
      <c r="S1362" t="s">
        <v>449</v>
      </c>
      <c r="T1362">
        <v>3.8</v>
      </c>
      <c r="U1362" t="s">
        <v>406</v>
      </c>
      <c r="AB1362" t="s">
        <v>543</v>
      </c>
      <c r="AD1362" t="s">
        <v>529</v>
      </c>
      <c r="AE1362" t="s">
        <v>530</v>
      </c>
      <c r="AF1362" s="1">
        <v>2E-3</v>
      </c>
    </row>
    <row r="1363" spans="2:32" x14ac:dyDescent="0.35">
      <c r="B1363" t="s">
        <v>402</v>
      </c>
      <c r="C1363" t="s">
        <v>425</v>
      </c>
      <c r="O1363" t="s">
        <v>410</v>
      </c>
      <c r="S1363" t="s">
        <v>450</v>
      </c>
      <c r="T1363">
        <v>12.1</v>
      </c>
      <c r="U1363" t="s">
        <v>406</v>
      </c>
      <c r="AB1363" t="s">
        <v>543</v>
      </c>
      <c r="AC1363" t="s">
        <v>531</v>
      </c>
      <c r="AD1363">
        <v>0</v>
      </c>
      <c r="AE1363" t="s">
        <v>432</v>
      </c>
    </row>
    <row r="1364" spans="2:32" x14ac:dyDescent="0.35">
      <c r="B1364" t="s">
        <v>404</v>
      </c>
      <c r="C1364" t="s">
        <v>426</v>
      </c>
      <c r="D1364">
        <v>11.226000000000001</v>
      </c>
      <c r="E1364" s="1">
        <v>-4.0000000000000001E-3</v>
      </c>
      <c r="O1364" t="s">
        <v>407</v>
      </c>
      <c r="R1364" t="s">
        <v>451</v>
      </c>
      <c r="S1364">
        <v>84.2</v>
      </c>
      <c r="T1364" t="s">
        <v>406</v>
      </c>
      <c r="AB1364" t="s">
        <v>543</v>
      </c>
      <c r="AC1364" t="s">
        <v>532</v>
      </c>
      <c r="AD1364">
        <v>73360700755000</v>
      </c>
    </row>
    <row r="1365" spans="2:32" x14ac:dyDescent="0.35">
      <c r="B1365" t="s">
        <v>14</v>
      </c>
      <c r="C1365">
        <v>73.2</v>
      </c>
      <c r="D1365" t="s">
        <v>427</v>
      </c>
      <c r="O1365" t="s">
        <v>404</v>
      </c>
      <c r="Q1365" t="s">
        <v>452</v>
      </c>
      <c r="R1365">
        <v>0.4</v>
      </c>
      <c r="S1365" t="s">
        <v>427</v>
      </c>
      <c r="AB1365" t="s">
        <v>543</v>
      </c>
      <c r="AC1365" t="s">
        <v>533</v>
      </c>
      <c r="AD1365">
        <v>26823684686400</v>
      </c>
    </row>
    <row r="1366" spans="2:32" x14ac:dyDescent="0.35">
      <c r="B1366" t="s">
        <v>402</v>
      </c>
      <c r="C1366" t="s">
        <v>428</v>
      </c>
      <c r="D1366">
        <v>10.199999999999999</v>
      </c>
      <c r="E1366" t="s">
        <v>429</v>
      </c>
      <c r="O1366" t="s">
        <v>407</v>
      </c>
      <c r="R1366" t="s">
        <v>453</v>
      </c>
      <c r="S1366">
        <v>0</v>
      </c>
      <c r="T1366" t="s">
        <v>427</v>
      </c>
      <c r="AB1366" t="s">
        <v>543</v>
      </c>
      <c r="AC1366" t="s">
        <v>534</v>
      </c>
      <c r="AD1366">
        <v>616768170750</v>
      </c>
    </row>
    <row r="1367" spans="2:32" x14ac:dyDescent="0.35">
      <c r="B1367" t="s">
        <v>402</v>
      </c>
      <c r="C1367" t="s">
        <v>430</v>
      </c>
      <c r="D1367">
        <v>50</v>
      </c>
      <c r="E1367" t="s">
        <v>429</v>
      </c>
      <c r="O1367" t="s">
        <v>402</v>
      </c>
      <c r="P1367" t="s">
        <v>454</v>
      </c>
      <c r="Q1367">
        <v>3.5</v>
      </c>
      <c r="R1367" t="s">
        <v>427</v>
      </c>
      <c r="AB1367" t="s">
        <v>543</v>
      </c>
      <c r="AD1367" t="s">
        <v>535</v>
      </c>
      <c r="AE1367">
        <v>607867547750</v>
      </c>
    </row>
    <row r="1368" spans="2:32" x14ac:dyDescent="0.35">
      <c r="B1368" t="s">
        <v>404</v>
      </c>
      <c r="D1368" t="s">
        <v>431</v>
      </c>
      <c r="E1368">
        <v>85.1</v>
      </c>
      <c r="F1368" t="s">
        <v>432</v>
      </c>
      <c r="O1368" t="s">
        <v>404</v>
      </c>
      <c r="Q1368" t="s">
        <v>455</v>
      </c>
      <c r="R1368">
        <v>1.5</v>
      </c>
      <c r="S1368" t="s">
        <v>427</v>
      </c>
      <c r="AB1368" t="s">
        <v>543</v>
      </c>
      <c r="AD1368" t="s">
        <v>536</v>
      </c>
      <c r="AE1368">
        <v>1150080500</v>
      </c>
    </row>
    <row r="1369" spans="2:32" x14ac:dyDescent="0.35">
      <c r="B1369" t="s">
        <v>433</v>
      </c>
      <c r="C1369" t="s">
        <v>982</v>
      </c>
      <c r="O1369" t="s">
        <v>407</v>
      </c>
      <c r="R1369" t="s">
        <v>456</v>
      </c>
      <c r="S1369">
        <v>0.5</v>
      </c>
      <c r="T1369" t="s">
        <v>429</v>
      </c>
      <c r="AB1369" t="s">
        <v>543</v>
      </c>
      <c r="AD1369" t="s">
        <v>537</v>
      </c>
      <c r="AE1369">
        <v>6415449050</v>
      </c>
    </row>
    <row r="1370" spans="2:32" x14ac:dyDescent="0.35">
      <c r="O1370" t="s">
        <v>407</v>
      </c>
      <c r="R1370" t="s">
        <v>457</v>
      </c>
      <c r="S1370">
        <v>0.4</v>
      </c>
      <c r="T1370" t="s">
        <v>429</v>
      </c>
      <c r="AB1370" t="s">
        <v>543</v>
      </c>
      <c r="AC1370" t="s">
        <v>542</v>
      </c>
      <c r="AD1370">
        <v>49</v>
      </c>
    </row>
    <row r="1371" spans="2:32" x14ac:dyDescent="0.35">
      <c r="B1371" t="s">
        <v>22</v>
      </c>
      <c r="O1371" t="s">
        <v>407</v>
      </c>
      <c r="R1371" t="s">
        <v>458</v>
      </c>
      <c r="S1371">
        <v>0.3</v>
      </c>
      <c r="T1371" t="s">
        <v>429</v>
      </c>
      <c r="AB1371" t="s">
        <v>543</v>
      </c>
      <c r="AC1371" t="s">
        <v>422</v>
      </c>
      <c r="AD1371">
        <v>79</v>
      </c>
    </row>
    <row r="1372" spans="2:32" x14ac:dyDescent="0.35">
      <c r="B1372" t="s">
        <v>562</v>
      </c>
      <c r="C1372" t="s">
        <v>563</v>
      </c>
      <c r="D1372" t="s">
        <v>540</v>
      </c>
      <c r="E1372" t="s">
        <v>564</v>
      </c>
      <c r="F1372" t="s">
        <v>435</v>
      </c>
      <c r="O1372" t="s">
        <v>410</v>
      </c>
      <c r="S1372" t="s">
        <v>459</v>
      </c>
      <c r="T1372">
        <v>0.3</v>
      </c>
      <c r="U1372" t="s">
        <v>429</v>
      </c>
      <c r="AB1372" t="s">
        <v>543</v>
      </c>
      <c r="AC1372" t="s">
        <v>522</v>
      </c>
      <c r="AD1372" t="s">
        <v>523</v>
      </c>
    </row>
    <row r="1373" spans="2:32" x14ac:dyDescent="0.35">
      <c r="B1373" t="s">
        <v>565</v>
      </c>
      <c r="C1373">
        <v>130</v>
      </c>
      <c r="D1373">
        <v>234.1</v>
      </c>
      <c r="E1373">
        <v>193.14</v>
      </c>
      <c r="F1373" s="1">
        <v>0.90400000000000003</v>
      </c>
      <c r="O1373" t="s">
        <v>410</v>
      </c>
      <c r="S1373" t="s">
        <v>460</v>
      </c>
      <c r="T1373">
        <v>0</v>
      </c>
      <c r="U1373" t="s">
        <v>429</v>
      </c>
    </row>
    <row r="1374" spans="2:32" x14ac:dyDescent="0.35">
      <c r="B1374" t="s">
        <v>566</v>
      </c>
      <c r="C1374">
        <v>117</v>
      </c>
      <c r="D1374">
        <v>117.6</v>
      </c>
      <c r="E1374">
        <v>98.021000000000001</v>
      </c>
      <c r="F1374" s="1">
        <v>0.85099999999999998</v>
      </c>
      <c r="O1374" t="s">
        <v>410</v>
      </c>
      <c r="S1374" t="s">
        <v>461</v>
      </c>
      <c r="T1374">
        <v>0</v>
      </c>
      <c r="U1374" t="s">
        <v>429</v>
      </c>
      <c r="AB1374" t="s">
        <v>538</v>
      </c>
    </row>
    <row r="1375" spans="2:32" x14ac:dyDescent="0.35">
      <c r="B1375" t="s">
        <v>0</v>
      </c>
      <c r="C1375">
        <v>75.900000000000006</v>
      </c>
      <c r="D1375" t="s">
        <v>401</v>
      </c>
      <c r="O1375" t="s">
        <v>407</v>
      </c>
      <c r="R1375" t="s">
        <v>462</v>
      </c>
      <c r="S1375">
        <v>4.9000000000000004</v>
      </c>
      <c r="T1375" t="s">
        <v>429</v>
      </c>
      <c r="AB1375" t="s">
        <v>539</v>
      </c>
      <c r="AC1375" t="s">
        <v>544</v>
      </c>
      <c r="AD1375" t="s">
        <v>545</v>
      </c>
      <c r="AE1375" t="s">
        <v>546</v>
      </c>
      <c r="AF1375" t="s">
        <v>435</v>
      </c>
    </row>
    <row r="1376" spans="2:32" x14ac:dyDescent="0.35">
      <c r="B1376" t="s">
        <v>402</v>
      </c>
      <c r="C1376" t="s">
        <v>403</v>
      </c>
      <c r="O1376" t="s">
        <v>407</v>
      </c>
      <c r="R1376" t="s">
        <v>463</v>
      </c>
      <c r="S1376">
        <v>0</v>
      </c>
      <c r="T1376" t="s">
        <v>429</v>
      </c>
      <c r="AB1376" t="s">
        <v>547</v>
      </c>
      <c r="AC1376">
        <v>128</v>
      </c>
      <c r="AD1376">
        <v>234.5</v>
      </c>
      <c r="AE1376">
        <v>193.63300000000001</v>
      </c>
      <c r="AF1376" s="1">
        <v>0.90700000000000003</v>
      </c>
    </row>
    <row r="1377" spans="2:32" x14ac:dyDescent="0.35">
      <c r="B1377" t="s">
        <v>404</v>
      </c>
      <c r="D1377" t="s">
        <v>405</v>
      </c>
      <c r="E1377">
        <v>16.5</v>
      </c>
      <c r="F1377" t="s">
        <v>406</v>
      </c>
      <c r="O1377" t="s">
        <v>407</v>
      </c>
      <c r="R1377" t="s">
        <v>464</v>
      </c>
      <c r="S1377">
        <v>0.6</v>
      </c>
      <c r="T1377" t="s">
        <v>429</v>
      </c>
      <c r="AB1377" t="s">
        <v>548</v>
      </c>
      <c r="AC1377">
        <v>117</v>
      </c>
      <c r="AD1377">
        <v>117.5</v>
      </c>
      <c r="AE1377">
        <v>98.155000000000001</v>
      </c>
      <c r="AF1377" s="1">
        <v>0.85299999999999998</v>
      </c>
    </row>
    <row r="1378" spans="2:32" x14ac:dyDescent="0.35">
      <c r="B1378" t="s">
        <v>407</v>
      </c>
      <c r="E1378" t="s">
        <v>408</v>
      </c>
      <c r="F1378">
        <v>78.2</v>
      </c>
      <c r="G1378" t="s">
        <v>409</v>
      </c>
      <c r="O1378" t="s">
        <v>404</v>
      </c>
      <c r="Q1378" t="s">
        <v>465</v>
      </c>
      <c r="R1378">
        <v>2</v>
      </c>
      <c r="S1378" t="s">
        <v>427</v>
      </c>
      <c r="AB1378" t="s">
        <v>541</v>
      </c>
    </row>
    <row r="1379" spans="2:32" x14ac:dyDescent="0.35">
      <c r="B1379" t="s">
        <v>410</v>
      </c>
      <c r="F1379" t="s">
        <v>309</v>
      </c>
      <c r="G1379">
        <v>0</v>
      </c>
      <c r="H1379" t="s">
        <v>409</v>
      </c>
      <c r="O1379" t="s">
        <v>407</v>
      </c>
      <c r="R1379" t="s">
        <v>466</v>
      </c>
      <c r="S1379">
        <v>4.3</v>
      </c>
      <c r="T1379" t="s">
        <v>429</v>
      </c>
      <c r="AB1379" t="s">
        <v>387</v>
      </c>
    </row>
    <row r="1380" spans="2:32" x14ac:dyDescent="0.35">
      <c r="B1380" t="s">
        <v>410</v>
      </c>
      <c r="F1380" t="s">
        <v>310</v>
      </c>
      <c r="G1380">
        <v>0.1</v>
      </c>
      <c r="H1380" t="s">
        <v>409</v>
      </c>
      <c r="O1380" t="s">
        <v>407</v>
      </c>
      <c r="R1380" t="s">
        <v>467</v>
      </c>
      <c r="S1380">
        <v>3</v>
      </c>
      <c r="T1380" t="s">
        <v>429</v>
      </c>
      <c r="AB1380" t="s">
        <v>549</v>
      </c>
    </row>
    <row r="1381" spans="2:32" x14ac:dyDescent="0.35">
      <c r="B1381" t="s">
        <v>410</v>
      </c>
      <c r="F1381" t="s">
        <v>311</v>
      </c>
      <c r="G1381">
        <v>78.099999999999994</v>
      </c>
      <c r="H1381" t="s">
        <v>409</v>
      </c>
      <c r="O1381" t="s">
        <v>407</v>
      </c>
      <c r="R1381" t="s">
        <v>468</v>
      </c>
      <c r="S1381">
        <v>0</v>
      </c>
      <c r="T1381" t="s">
        <v>429</v>
      </c>
      <c r="AB1381" t="s">
        <v>550</v>
      </c>
    </row>
    <row r="1382" spans="2:32" x14ac:dyDescent="0.35">
      <c r="B1382" t="s">
        <v>407</v>
      </c>
      <c r="E1382" t="s">
        <v>312</v>
      </c>
      <c r="F1382">
        <v>21.8</v>
      </c>
      <c r="G1382" t="s">
        <v>409</v>
      </c>
      <c r="O1382" t="s">
        <v>407</v>
      </c>
      <c r="R1382" t="s">
        <v>469</v>
      </c>
      <c r="S1382" s="1">
        <v>0.63300000000000001</v>
      </c>
      <c r="AB1382" t="s">
        <v>880</v>
      </c>
    </row>
    <row r="1383" spans="2:32" x14ac:dyDescent="0.35">
      <c r="B1383" t="s">
        <v>404</v>
      </c>
      <c r="D1383" t="s">
        <v>411</v>
      </c>
      <c r="E1383">
        <v>0.5</v>
      </c>
      <c r="F1383" t="s">
        <v>406</v>
      </c>
      <c r="O1383" t="s">
        <v>407</v>
      </c>
      <c r="R1383" t="s">
        <v>470</v>
      </c>
      <c r="S1383" s="1">
        <v>7.0000000000000001E-3</v>
      </c>
      <c r="AB1383" t="s">
        <v>882</v>
      </c>
    </row>
    <row r="1384" spans="2:32" x14ac:dyDescent="0.35">
      <c r="B1384" t="s">
        <v>407</v>
      </c>
      <c r="E1384" t="s">
        <v>408</v>
      </c>
      <c r="F1384">
        <v>1</v>
      </c>
      <c r="G1384" t="s">
        <v>412</v>
      </c>
      <c r="O1384" t="s">
        <v>402</v>
      </c>
      <c r="P1384" t="s">
        <v>471</v>
      </c>
      <c r="Q1384">
        <v>0.4</v>
      </c>
      <c r="R1384" t="s">
        <v>427</v>
      </c>
      <c r="AB1384" t="s">
        <v>1312</v>
      </c>
    </row>
    <row r="1385" spans="2:32" x14ac:dyDescent="0.35">
      <c r="B1385" t="s">
        <v>410</v>
      </c>
      <c r="F1385" t="s">
        <v>309</v>
      </c>
      <c r="G1385">
        <v>0.9</v>
      </c>
      <c r="H1385" t="s">
        <v>412</v>
      </c>
      <c r="O1385" t="s">
        <v>404</v>
      </c>
      <c r="Q1385" t="s">
        <v>472</v>
      </c>
      <c r="R1385">
        <v>0.4</v>
      </c>
      <c r="S1385" t="s">
        <v>427</v>
      </c>
      <c r="AB1385" t="s">
        <v>1313</v>
      </c>
    </row>
    <row r="1386" spans="2:32" x14ac:dyDescent="0.35">
      <c r="B1386" t="s">
        <v>410</v>
      </c>
      <c r="F1386" t="s">
        <v>310</v>
      </c>
      <c r="G1386">
        <v>0.1</v>
      </c>
      <c r="H1386" t="s">
        <v>412</v>
      </c>
      <c r="O1386" t="s">
        <v>404</v>
      </c>
      <c r="Q1386" t="s">
        <v>473</v>
      </c>
      <c r="R1386">
        <v>0</v>
      </c>
      <c r="S1386" t="s">
        <v>427</v>
      </c>
      <c r="AB1386" t="s">
        <v>1314</v>
      </c>
    </row>
    <row r="1387" spans="2:32" x14ac:dyDescent="0.35">
      <c r="B1387" t="s">
        <v>410</v>
      </c>
      <c r="F1387" t="s">
        <v>311</v>
      </c>
      <c r="G1387">
        <v>0</v>
      </c>
      <c r="H1387" t="s">
        <v>412</v>
      </c>
      <c r="O1387" t="s">
        <v>402</v>
      </c>
      <c r="P1387" t="s">
        <v>474</v>
      </c>
      <c r="Q1387">
        <v>81.5</v>
      </c>
      <c r="R1387" t="s">
        <v>427</v>
      </c>
      <c r="AB1387" t="s">
        <v>556</v>
      </c>
    </row>
    <row r="1388" spans="2:32" x14ac:dyDescent="0.35">
      <c r="B1388" t="s">
        <v>407</v>
      </c>
      <c r="E1388" t="s">
        <v>312</v>
      </c>
      <c r="F1388">
        <v>99</v>
      </c>
      <c r="G1388" t="s">
        <v>412</v>
      </c>
      <c r="O1388" t="s">
        <v>404</v>
      </c>
      <c r="Q1388" t="s">
        <v>14</v>
      </c>
      <c r="R1388">
        <v>72.400000000000006</v>
      </c>
      <c r="S1388" t="s">
        <v>427</v>
      </c>
      <c r="AB1388" t="s">
        <v>557</v>
      </c>
    </row>
    <row r="1389" spans="2:32" x14ac:dyDescent="0.35">
      <c r="B1389" t="s">
        <v>404</v>
      </c>
      <c r="D1389" t="s">
        <v>413</v>
      </c>
      <c r="E1389">
        <v>0</v>
      </c>
      <c r="F1389" t="s">
        <v>406</v>
      </c>
      <c r="O1389" t="s">
        <v>407</v>
      </c>
      <c r="R1389" t="s">
        <v>475</v>
      </c>
      <c r="S1389">
        <v>5.9</v>
      </c>
      <c r="T1389" t="s">
        <v>429</v>
      </c>
      <c r="AB1389" t="s">
        <v>558</v>
      </c>
    </row>
    <row r="1390" spans="2:32" x14ac:dyDescent="0.35">
      <c r="B1390" t="s">
        <v>404</v>
      </c>
      <c r="D1390" t="s">
        <v>414</v>
      </c>
      <c r="E1390">
        <v>83</v>
      </c>
      <c r="F1390" t="s">
        <v>406</v>
      </c>
      <c r="O1390" t="s">
        <v>410</v>
      </c>
      <c r="S1390" t="s">
        <v>476</v>
      </c>
      <c r="T1390">
        <v>2.4</v>
      </c>
      <c r="U1390" t="s">
        <v>429</v>
      </c>
      <c r="AB1390" t="s">
        <v>559</v>
      </c>
    </row>
    <row r="1391" spans="2:32" x14ac:dyDescent="0.35">
      <c r="B1391" t="s">
        <v>402</v>
      </c>
      <c r="C1391" t="s">
        <v>415</v>
      </c>
      <c r="D1391">
        <v>0.51700000000000002</v>
      </c>
      <c r="O1391" t="s">
        <v>477</v>
      </c>
      <c r="T1391" t="s">
        <v>478</v>
      </c>
      <c r="U1391">
        <v>2</v>
      </c>
      <c r="V1391" t="s">
        <v>429</v>
      </c>
      <c r="AB1391" t="s">
        <v>560</v>
      </c>
    </row>
    <row r="1392" spans="2:32" x14ac:dyDescent="0.35">
      <c r="B1392" t="s">
        <v>402</v>
      </c>
      <c r="C1392" t="s">
        <v>416</v>
      </c>
      <c r="D1392">
        <v>1.4039999999999999</v>
      </c>
      <c r="O1392" t="s">
        <v>477</v>
      </c>
      <c r="T1392" t="s">
        <v>479</v>
      </c>
      <c r="U1392">
        <v>0.4</v>
      </c>
      <c r="V1392" t="s">
        <v>429</v>
      </c>
      <c r="AB1392" t="s">
        <v>717</v>
      </c>
      <c r="AC1392" t="s">
        <v>1317</v>
      </c>
    </row>
    <row r="1393" spans="2:22" x14ac:dyDescent="0.35">
      <c r="B1393" t="s">
        <v>387</v>
      </c>
      <c r="O1393" t="s">
        <v>410</v>
      </c>
      <c r="S1393" t="s">
        <v>480</v>
      </c>
      <c r="T1393">
        <v>0.9</v>
      </c>
      <c r="U1393" t="s">
        <v>429</v>
      </c>
    </row>
    <row r="1394" spans="2:22" x14ac:dyDescent="0.35">
      <c r="B1394" t="s">
        <v>388</v>
      </c>
      <c r="O1394" t="s">
        <v>410</v>
      </c>
      <c r="S1394" t="s">
        <v>481</v>
      </c>
      <c r="T1394">
        <v>0</v>
      </c>
      <c r="U1394" t="s">
        <v>429</v>
      </c>
    </row>
    <row r="1395" spans="2:22" x14ac:dyDescent="0.35">
      <c r="B1395" t="s">
        <v>389</v>
      </c>
      <c r="O1395" t="s">
        <v>410</v>
      </c>
      <c r="S1395" t="s">
        <v>482</v>
      </c>
      <c r="T1395">
        <v>100</v>
      </c>
      <c r="U1395" t="s">
        <v>429</v>
      </c>
    </row>
    <row r="1396" spans="2:22" x14ac:dyDescent="0.35">
      <c r="B1396" t="s">
        <v>856</v>
      </c>
      <c r="O1396" t="s">
        <v>410</v>
      </c>
      <c r="S1396" t="s">
        <v>483</v>
      </c>
      <c r="T1396">
        <v>1.7</v>
      </c>
      <c r="U1396" t="s">
        <v>429</v>
      </c>
    </row>
    <row r="1397" spans="2:22" x14ac:dyDescent="0.35">
      <c r="B1397" t="s">
        <v>858</v>
      </c>
      <c r="O1397" t="s">
        <v>410</v>
      </c>
      <c r="S1397" t="s">
        <v>484</v>
      </c>
      <c r="T1397">
        <v>100</v>
      </c>
      <c r="U1397" t="s">
        <v>429</v>
      </c>
    </row>
    <row r="1398" spans="2:22" x14ac:dyDescent="0.35">
      <c r="B1398" t="s">
        <v>1325</v>
      </c>
      <c r="O1398" t="s">
        <v>407</v>
      </c>
      <c r="R1398" t="s">
        <v>485</v>
      </c>
      <c r="S1398">
        <v>0.8</v>
      </c>
      <c r="T1398" t="s">
        <v>429</v>
      </c>
    </row>
    <row r="1399" spans="2:22" x14ac:dyDescent="0.35">
      <c r="B1399" t="s">
        <v>1326</v>
      </c>
      <c r="O1399" t="s">
        <v>407</v>
      </c>
      <c r="R1399" t="s">
        <v>486</v>
      </c>
      <c r="S1399">
        <v>3.3</v>
      </c>
      <c r="T1399" t="s">
        <v>429</v>
      </c>
    </row>
    <row r="1400" spans="2:22" x14ac:dyDescent="0.35">
      <c r="B1400" t="s">
        <v>1327</v>
      </c>
      <c r="O1400" t="s">
        <v>410</v>
      </c>
      <c r="S1400" t="s">
        <v>487</v>
      </c>
      <c r="T1400">
        <v>0.1</v>
      </c>
      <c r="U1400" t="s">
        <v>429</v>
      </c>
    </row>
    <row r="1401" spans="2:22" x14ac:dyDescent="0.35">
      <c r="B1401" t="s">
        <v>395</v>
      </c>
      <c r="O1401" t="s">
        <v>410</v>
      </c>
      <c r="S1401" t="s">
        <v>488</v>
      </c>
      <c r="T1401">
        <v>0</v>
      </c>
      <c r="U1401" t="s">
        <v>429</v>
      </c>
    </row>
    <row r="1402" spans="2:22" x14ac:dyDescent="0.35">
      <c r="B1402" t="s">
        <v>396</v>
      </c>
      <c r="O1402" t="s">
        <v>410</v>
      </c>
      <c r="S1402" t="s">
        <v>489</v>
      </c>
      <c r="T1402">
        <v>1.6</v>
      </c>
      <c r="U1402" t="s">
        <v>429</v>
      </c>
    </row>
    <row r="1403" spans="2:22" x14ac:dyDescent="0.35">
      <c r="B1403" t="s">
        <v>397</v>
      </c>
      <c r="O1403" t="s">
        <v>410</v>
      </c>
      <c r="S1403" t="s">
        <v>490</v>
      </c>
      <c r="T1403">
        <v>11.6</v>
      </c>
      <c r="U1403" t="s">
        <v>429</v>
      </c>
    </row>
    <row r="1404" spans="2:22" x14ac:dyDescent="0.35">
      <c r="B1404" t="s">
        <v>398</v>
      </c>
      <c r="O1404" t="s">
        <v>407</v>
      </c>
      <c r="R1404" t="s">
        <v>430</v>
      </c>
      <c r="S1404">
        <v>49.5</v>
      </c>
      <c r="T1404" t="s">
        <v>429</v>
      </c>
    </row>
    <row r="1405" spans="2:22" x14ac:dyDescent="0.35">
      <c r="B1405" t="s">
        <v>399</v>
      </c>
      <c r="O1405" t="s">
        <v>410</v>
      </c>
      <c r="S1405" t="s">
        <v>491</v>
      </c>
      <c r="T1405">
        <v>58.1</v>
      </c>
      <c r="U1405" t="s">
        <v>429</v>
      </c>
    </row>
    <row r="1406" spans="2:22" x14ac:dyDescent="0.35">
      <c r="B1406" t="s">
        <v>1328</v>
      </c>
      <c r="O1406" t="s">
        <v>410</v>
      </c>
      <c r="S1406" t="s">
        <v>492</v>
      </c>
      <c r="T1406">
        <v>8</v>
      </c>
      <c r="U1406" t="s">
        <v>429</v>
      </c>
    </row>
    <row r="1407" spans="2:22" x14ac:dyDescent="0.35">
      <c r="O1407" t="s">
        <v>477</v>
      </c>
      <c r="T1407" t="s">
        <v>493</v>
      </c>
      <c r="U1407">
        <v>80.599999999999994</v>
      </c>
      <c r="V1407" t="s">
        <v>429</v>
      </c>
    </row>
    <row r="1408" spans="2:22" x14ac:dyDescent="0.35">
      <c r="O1408" t="s">
        <v>477</v>
      </c>
      <c r="T1408" t="s">
        <v>713</v>
      </c>
      <c r="U1408">
        <v>0.2</v>
      </c>
      <c r="V1408" t="s">
        <v>429</v>
      </c>
    </row>
    <row r="1409" spans="15:23" x14ac:dyDescent="0.35">
      <c r="O1409" t="s">
        <v>477</v>
      </c>
      <c r="T1409" t="s">
        <v>494</v>
      </c>
      <c r="U1409">
        <v>0.8</v>
      </c>
      <c r="V1409" t="s">
        <v>429</v>
      </c>
    </row>
    <row r="1410" spans="15:23" x14ac:dyDescent="0.35">
      <c r="O1410" t="s">
        <v>407</v>
      </c>
      <c r="R1410" t="s">
        <v>1319</v>
      </c>
      <c r="S1410" t="s">
        <v>429</v>
      </c>
    </row>
    <row r="1411" spans="15:23" x14ac:dyDescent="0.35">
      <c r="O1411" t="s">
        <v>410</v>
      </c>
      <c r="S1411" t="s">
        <v>714</v>
      </c>
      <c r="T1411">
        <v>38.6</v>
      </c>
      <c r="U1411" t="s">
        <v>429</v>
      </c>
    </row>
    <row r="1412" spans="15:23" x14ac:dyDescent="0.35">
      <c r="O1412" t="s">
        <v>410</v>
      </c>
      <c r="S1412" t="s">
        <v>495</v>
      </c>
      <c r="T1412">
        <v>0</v>
      </c>
      <c r="U1412" t="s">
        <v>429</v>
      </c>
    </row>
    <row r="1413" spans="15:23" x14ac:dyDescent="0.35">
      <c r="O1413" t="s">
        <v>410</v>
      </c>
      <c r="S1413" t="s">
        <v>496</v>
      </c>
      <c r="T1413">
        <v>0.6</v>
      </c>
      <c r="U1413" t="s">
        <v>429</v>
      </c>
    </row>
    <row r="1414" spans="15:23" x14ac:dyDescent="0.35">
      <c r="O1414" t="s">
        <v>410</v>
      </c>
      <c r="S1414" t="s">
        <v>497</v>
      </c>
      <c r="T1414">
        <v>0.5</v>
      </c>
      <c r="U1414" t="s">
        <v>429</v>
      </c>
    </row>
    <row r="1415" spans="15:23" x14ac:dyDescent="0.35">
      <c r="O1415" t="s">
        <v>477</v>
      </c>
      <c r="T1415" t="s">
        <v>498</v>
      </c>
      <c r="U1415">
        <v>0.1</v>
      </c>
      <c r="V1415" t="s">
        <v>429</v>
      </c>
    </row>
    <row r="1416" spans="15:23" x14ac:dyDescent="0.35">
      <c r="O1416" t="s">
        <v>477</v>
      </c>
      <c r="T1416" t="s">
        <v>498</v>
      </c>
      <c r="U1416">
        <v>0.3</v>
      </c>
      <c r="V1416" t="s">
        <v>429</v>
      </c>
    </row>
    <row r="1417" spans="15:23" x14ac:dyDescent="0.35">
      <c r="O1417" t="s">
        <v>404</v>
      </c>
      <c r="Q1417" t="s">
        <v>499</v>
      </c>
      <c r="R1417">
        <v>9.1999999999999993</v>
      </c>
      <c r="S1417" t="s">
        <v>427</v>
      </c>
    </row>
    <row r="1418" spans="15:23" x14ac:dyDescent="0.35">
      <c r="O1418" t="s">
        <v>407</v>
      </c>
      <c r="R1418" t="s">
        <v>500</v>
      </c>
      <c r="S1418">
        <v>0.6</v>
      </c>
      <c r="T1418" t="s">
        <v>429</v>
      </c>
    </row>
    <row r="1419" spans="15:23" x14ac:dyDescent="0.35">
      <c r="O1419" t="s">
        <v>407</v>
      </c>
      <c r="R1419" t="s">
        <v>501</v>
      </c>
      <c r="S1419">
        <v>8.9</v>
      </c>
      <c r="T1419" t="s">
        <v>429</v>
      </c>
    </row>
    <row r="1420" spans="15:23" x14ac:dyDescent="0.35">
      <c r="O1420" t="s">
        <v>410</v>
      </c>
      <c r="S1420" t="s">
        <v>502</v>
      </c>
      <c r="T1420">
        <v>37.4</v>
      </c>
      <c r="U1420" t="s">
        <v>429</v>
      </c>
    </row>
    <row r="1421" spans="15:23" x14ac:dyDescent="0.35">
      <c r="O1421" t="s">
        <v>477</v>
      </c>
      <c r="T1421" t="s">
        <v>503</v>
      </c>
      <c r="U1421">
        <v>4.0999999999999996</v>
      </c>
      <c r="V1421" t="s">
        <v>429</v>
      </c>
    </row>
    <row r="1422" spans="15:23" x14ac:dyDescent="0.35">
      <c r="O1422" t="s">
        <v>504</v>
      </c>
      <c r="U1422" t="s">
        <v>505</v>
      </c>
      <c r="V1422">
        <v>8.8000000000000007</v>
      </c>
      <c r="W1422" t="s">
        <v>429</v>
      </c>
    </row>
    <row r="1423" spans="15:23" x14ac:dyDescent="0.35">
      <c r="O1423" t="s">
        <v>410</v>
      </c>
      <c r="S1423" t="s">
        <v>506</v>
      </c>
      <c r="T1423">
        <v>3.8</v>
      </c>
      <c r="U1423" t="s">
        <v>429</v>
      </c>
    </row>
    <row r="1424" spans="15:23" x14ac:dyDescent="0.35">
      <c r="O1424" t="s">
        <v>410</v>
      </c>
      <c r="S1424" t="s">
        <v>507</v>
      </c>
      <c r="T1424">
        <v>2.9</v>
      </c>
      <c r="U1424" t="s">
        <v>429</v>
      </c>
    </row>
    <row r="1425" spans="15:23" x14ac:dyDescent="0.35">
      <c r="O1425" t="s">
        <v>410</v>
      </c>
      <c r="S1425" t="s">
        <v>508</v>
      </c>
      <c r="T1425">
        <v>6</v>
      </c>
      <c r="U1425" t="s">
        <v>429</v>
      </c>
    </row>
    <row r="1426" spans="15:23" x14ac:dyDescent="0.35">
      <c r="O1426" t="s">
        <v>477</v>
      </c>
      <c r="T1426" t="s">
        <v>509</v>
      </c>
      <c r="U1426">
        <v>9.6</v>
      </c>
      <c r="V1426" t="s">
        <v>429</v>
      </c>
    </row>
    <row r="1427" spans="15:23" x14ac:dyDescent="0.35">
      <c r="O1427" t="s">
        <v>504</v>
      </c>
      <c r="U1427" t="s">
        <v>510</v>
      </c>
      <c r="V1427">
        <v>11.6</v>
      </c>
      <c r="W1427" t="s">
        <v>429</v>
      </c>
    </row>
    <row r="1428" spans="15:23" x14ac:dyDescent="0.35">
      <c r="O1428" t="s">
        <v>504</v>
      </c>
      <c r="U1428" t="s">
        <v>511</v>
      </c>
      <c r="V1428">
        <v>6</v>
      </c>
      <c r="W1428" t="s">
        <v>429</v>
      </c>
    </row>
    <row r="1429" spans="15:23" x14ac:dyDescent="0.35">
      <c r="O1429" t="s">
        <v>504</v>
      </c>
      <c r="U1429" t="s">
        <v>512</v>
      </c>
      <c r="V1429">
        <v>10.9</v>
      </c>
      <c r="W1429" t="s">
        <v>429</v>
      </c>
    </row>
    <row r="1430" spans="15:23" x14ac:dyDescent="0.35">
      <c r="O1430" t="s">
        <v>504</v>
      </c>
      <c r="U1430" t="s">
        <v>513</v>
      </c>
      <c r="V1430">
        <v>9.9</v>
      </c>
      <c r="W1430" t="s">
        <v>429</v>
      </c>
    </row>
    <row r="1431" spans="15:23" x14ac:dyDescent="0.35">
      <c r="O1431" t="s">
        <v>477</v>
      </c>
      <c r="T1431" t="s">
        <v>514</v>
      </c>
      <c r="U1431">
        <v>9.9</v>
      </c>
      <c r="V1431" t="s">
        <v>429</v>
      </c>
    </row>
    <row r="1432" spans="15:23" x14ac:dyDescent="0.35">
      <c r="O1432" t="s">
        <v>504</v>
      </c>
      <c r="U1432" t="s">
        <v>515</v>
      </c>
      <c r="V1432">
        <v>11.9</v>
      </c>
      <c r="W1432" t="s">
        <v>429</v>
      </c>
    </row>
    <row r="1433" spans="15:23" x14ac:dyDescent="0.35">
      <c r="O1433" t="s">
        <v>504</v>
      </c>
      <c r="U1433" t="s">
        <v>516</v>
      </c>
      <c r="V1433">
        <v>12.1</v>
      </c>
      <c r="W1433" t="s">
        <v>429</v>
      </c>
    </row>
    <row r="1434" spans="15:23" x14ac:dyDescent="0.35">
      <c r="O1434" t="s">
        <v>477</v>
      </c>
      <c r="T1434" t="s">
        <v>517</v>
      </c>
      <c r="U1434">
        <v>8</v>
      </c>
      <c r="V1434" t="s">
        <v>429</v>
      </c>
    </row>
    <row r="1435" spans="15:23" x14ac:dyDescent="0.35">
      <c r="O1435" t="s">
        <v>504</v>
      </c>
      <c r="U1435" t="s">
        <v>518</v>
      </c>
      <c r="V1435">
        <v>8</v>
      </c>
      <c r="W1435" t="s">
        <v>429</v>
      </c>
    </row>
    <row r="1436" spans="15:23" x14ac:dyDescent="0.35">
      <c r="O1436" t="s">
        <v>504</v>
      </c>
      <c r="U1436" t="s">
        <v>519</v>
      </c>
      <c r="V1436">
        <v>3.8</v>
      </c>
      <c r="W1436" t="s">
        <v>429</v>
      </c>
    </row>
    <row r="1437" spans="15:23" x14ac:dyDescent="0.35">
      <c r="O1437" t="s">
        <v>410</v>
      </c>
      <c r="S1437" t="s">
        <v>520</v>
      </c>
      <c r="T1437" s="1">
        <v>0.77800000000000002</v>
      </c>
    </row>
    <row r="1438" spans="15:23" x14ac:dyDescent="0.35">
      <c r="O1438" t="s">
        <v>402</v>
      </c>
      <c r="P1438" t="s">
        <v>521</v>
      </c>
      <c r="Q1438" t="s">
        <v>1320</v>
      </c>
    </row>
    <row r="1439" spans="15:23" x14ac:dyDescent="0.35">
      <c r="O1439" t="s">
        <v>402</v>
      </c>
      <c r="P1439" t="s">
        <v>422</v>
      </c>
      <c r="Q1439">
        <v>96</v>
      </c>
    </row>
    <row r="1440" spans="15:23" x14ac:dyDescent="0.35">
      <c r="O1440" t="s">
        <v>402</v>
      </c>
      <c r="P1440" t="s">
        <v>522</v>
      </c>
      <c r="Q1440" t="s">
        <v>523</v>
      </c>
    </row>
    <row r="1441" spans="15:17" x14ac:dyDescent="0.35">
      <c r="O1441" t="s">
        <v>524</v>
      </c>
      <c r="P1441" s="1">
        <v>0.97599999999999998</v>
      </c>
    </row>
    <row r="1442" spans="15:17" x14ac:dyDescent="0.35">
      <c r="O1442" t="s">
        <v>402</v>
      </c>
      <c r="P1442" t="s">
        <v>423</v>
      </c>
      <c r="Q1442" t="s">
        <v>1321</v>
      </c>
    </row>
    <row r="1443" spans="15:17" x14ac:dyDescent="0.35">
      <c r="O1443" t="s">
        <v>387</v>
      </c>
    </row>
    <row r="1444" spans="15:17" x14ac:dyDescent="0.35">
      <c r="O1444" t="s">
        <v>388</v>
      </c>
    </row>
    <row r="1445" spans="15:17" x14ac:dyDescent="0.35">
      <c r="O1445" t="s">
        <v>389</v>
      </c>
    </row>
    <row r="1446" spans="15:17" x14ac:dyDescent="0.35">
      <c r="O1446" t="s">
        <v>856</v>
      </c>
    </row>
    <row r="1447" spans="15:17" x14ac:dyDescent="0.35">
      <c r="O1447" t="s">
        <v>1102</v>
      </c>
    </row>
    <row r="1448" spans="15:17" x14ac:dyDescent="0.35">
      <c r="O1448" t="s">
        <v>858</v>
      </c>
    </row>
    <row r="1449" spans="15:17" x14ac:dyDescent="0.35">
      <c r="O1449" t="s">
        <v>859</v>
      </c>
    </row>
    <row r="1450" spans="15:17" x14ac:dyDescent="0.35">
      <c r="O1450" t="s">
        <v>1322</v>
      </c>
    </row>
    <row r="1451" spans="15:17" x14ac:dyDescent="0.35">
      <c r="O1451" t="s">
        <v>1323</v>
      </c>
    </row>
    <row r="1452" spans="15:17" x14ac:dyDescent="0.35">
      <c r="O1452" t="s">
        <v>395</v>
      </c>
    </row>
    <row r="1453" spans="15:17" x14ac:dyDescent="0.35">
      <c r="O1453" t="s">
        <v>396</v>
      </c>
    </row>
    <row r="1454" spans="15:17" x14ac:dyDescent="0.35">
      <c r="O1454" t="s">
        <v>397</v>
      </c>
    </row>
    <row r="1455" spans="15:17" x14ac:dyDescent="0.35">
      <c r="O1455" t="s">
        <v>398</v>
      </c>
    </row>
    <row r="1456" spans="15:17" x14ac:dyDescent="0.35">
      <c r="O1456" t="s">
        <v>399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9E9D-00F6-4FCC-AD63-45B64587529F}">
  <dimension ref="A1:AG3012"/>
  <sheetViews>
    <sheetView topLeftCell="A2894" zoomScale="50" zoomScaleNormal="50" workbookViewId="0">
      <selection activeCell="H2913" sqref="H2913"/>
    </sheetView>
  </sheetViews>
  <sheetFormatPr defaultRowHeight="14.5" x14ac:dyDescent="0.35"/>
  <cols>
    <col min="2" max="2" width="25.1796875" customWidth="1"/>
    <col min="3" max="3" width="27.36328125" customWidth="1"/>
    <col min="4" max="4" width="12.1796875" customWidth="1"/>
    <col min="5" max="5" width="13.26953125" customWidth="1"/>
    <col min="13" max="13" width="8.7265625" style="5"/>
    <col min="15" max="15" width="16.7265625" customWidth="1"/>
    <col min="16" max="16" width="19" customWidth="1"/>
    <col min="17" max="17" width="27.90625" customWidth="1"/>
    <col min="18" max="18" width="29.6328125" customWidth="1"/>
    <col min="19" max="19" width="33.1796875" customWidth="1"/>
    <col min="20" max="20" width="14.90625" customWidth="1"/>
    <col min="26" max="26" width="8.7265625" style="5"/>
    <col min="28" max="28" width="34.26953125" customWidth="1"/>
    <col min="29" max="29" width="23.26953125" customWidth="1"/>
    <col min="30" max="30" width="32.453125" customWidth="1"/>
    <col min="31" max="31" width="26.08984375" customWidth="1"/>
  </cols>
  <sheetData>
    <row r="1" spans="1:33" s="5" customFormat="1" x14ac:dyDescent="0.35">
      <c r="A1" s="5">
        <v>1</v>
      </c>
      <c r="B1" s="5">
        <v>28</v>
      </c>
    </row>
    <row r="2" spans="1:33" x14ac:dyDescent="0.35">
      <c r="B2" t="s">
        <v>23</v>
      </c>
      <c r="C2" t="s">
        <v>1160</v>
      </c>
      <c r="O2" t="s">
        <v>23</v>
      </c>
      <c r="P2" t="s">
        <v>1152</v>
      </c>
      <c r="AB2" t="s">
        <v>23</v>
      </c>
      <c r="AC2" t="s">
        <v>1155</v>
      </c>
    </row>
    <row r="3" spans="1:33" x14ac:dyDescent="0.35">
      <c r="B3" t="s">
        <v>402</v>
      </c>
      <c r="C3" t="s">
        <v>417</v>
      </c>
      <c r="D3">
        <v>117.702</v>
      </c>
      <c r="O3" t="s">
        <v>402</v>
      </c>
      <c r="P3" t="s">
        <v>444</v>
      </c>
      <c r="Q3">
        <v>122417325000000</v>
      </c>
      <c r="AB3" t="s">
        <v>543</v>
      </c>
      <c r="AC3" t="s">
        <v>527</v>
      </c>
      <c r="AD3" t="s">
        <v>1156</v>
      </c>
    </row>
    <row r="4" spans="1:33" x14ac:dyDescent="0.35">
      <c r="B4" t="s">
        <v>402</v>
      </c>
      <c r="C4" t="s">
        <v>418</v>
      </c>
      <c r="D4">
        <v>0.26500000000000001</v>
      </c>
      <c r="O4" t="s">
        <v>402</v>
      </c>
      <c r="P4" t="s">
        <v>712</v>
      </c>
      <c r="Q4">
        <v>160817238000000</v>
      </c>
      <c r="AB4" t="s">
        <v>543</v>
      </c>
      <c r="AC4" t="s">
        <v>14</v>
      </c>
      <c r="AD4">
        <v>34.299999999999997</v>
      </c>
      <c r="AE4" t="s">
        <v>427</v>
      </c>
    </row>
    <row r="5" spans="1:33" x14ac:dyDescent="0.35">
      <c r="B5" t="s">
        <v>402</v>
      </c>
      <c r="C5" t="s">
        <v>419</v>
      </c>
      <c r="D5">
        <v>0</v>
      </c>
      <c r="O5" t="s">
        <v>402</v>
      </c>
      <c r="P5" t="s">
        <v>420</v>
      </c>
      <c r="Q5">
        <v>0.76100000000000001</v>
      </c>
      <c r="AB5" t="s">
        <v>543</v>
      </c>
      <c r="AD5" t="s">
        <v>475</v>
      </c>
      <c r="AE5">
        <v>7.1</v>
      </c>
      <c r="AF5" t="s">
        <v>429</v>
      </c>
    </row>
    <row r="6" spans="1:33" x14ac:dyDescent="0.35">
      <c r="B6" t="s">
        <v>402</v>
      </c>
      <c r="C6" t="s">
        <v>420</v>
      </c>
      <c r="D6">
        <v>0.76200000000000001</v>
      </c>
      <c r="O6" t="s">
        <v>402</v>
      </c>
      <c r="P6" t="s">
        <v>445</v>
      </c>
      <c r="Q6">
        <v>0.99399999999999999</v>
      </c>
      <c r="AB6" t="s">
        <v>543</v>
      </c>
      <c r="AD6" t="s">
        <v>485</v>
      </c>
      <c r="AE6">
        <v>6</v>
      </c>
      <c r="AF6" t="s">
        <v>429</v>
      </c>
    </row>
    <row r="7" spans="1:33" x14ac:dyDescent="0.35">
      <c r="B7" t="s">
        <v>402</v>
      </c>
      <c r="C7" t="s">
        <v>708</v>
      </c>
      <c r="D7">
        <v>997.65</v>
      </c>
      <c r="O7" t="s">
        <v>402</v>
      </c>
      <c r="P7" t="s">
        <v>446</v>
      </c>
      <c r="Q7">
        <v>35</v>
      </c>
      <c r="R7" t="s">
        <v>427</v>
      </c>
      <c r="AB7" t="s">
        <v>543</v>
      </c>
      <c r="AD7" t="s">
        <v>486</v>
      </c>
      <c r="AE7">
        <v>1.8</v>
      </c>
      <c r="AF7" t="s">
        <v>429</v>
      </c>
    </row>
    <row r="8" spans="1:33" x14ac:dyDescent="0.35">
      <c r="B8" t="s">
        <v>402</v>
      </c>
      <c r="C8" t="s">
        <v>422</v>
      </c>
      <c r="D8">
        <v>41</v>
      </c>
      <c r="O8" t="s">
        <v>404</v>
      </c>
      <c r="Q8" t="s">
        <v>526</v>
      </c>
      <c r="R8">
        <v>34.200000000000003</v>
      </c>
      <c r="S8" t="s">
        <v>427</v>
      </c>
      <c r="AB8" t="s">
        <v>543</v>
      </c>
      <c r="AD8" t="s">
        <v>430</v>
      </c>
      <c r="AE8">
        <v>12.1</v>
      </c>
      <c r="AF8" t="s">
        <v>429</v>
      </c>
    </row>
    <row r="9" spans="1:33" x14ac:dyDescent="0.35">
      <c r="B9" t="s">
        <v>524</v>
      </c>
      <c r="C9" s="1">
        <v>0.48599999999999999</v>
      </c>
      <c r="O9" t="s">
        <v>407</v>
      </c>
      <c r="R9" t="s">
        <v>447</v>
      </c>
      <c r="S9">
        <v>24.2</v>
      </c>
      <c r="T9" t="s">
        <v>406</v>
      </c>
      <c r="AB9" t="s">
        <v>543</v>
      </c>
      <c r="AE9" t="s">
        <v>431</v>
      </c>
      <c r="AF9">
        <v>23.5</v>
      </c>
      <c r="AG9" t="s">
        <v>432</v>
      </c>
    </row>
    <row r="10" spans="1:33" x14ac:dyDescent="0.35">
      <c r="B10" t="s">
        <v>402</v>
      </c>
      <c r="C10" t="s">
        <v>423</v>
      </c>
      <c r="D10">
        <v>27.242000000000001</v>
      </c>
      <c r="E10">
        <v>56</v>
      </c>
      <c r="O10" t="s">
        <v>410</v>
      </c>
      <c r="S10" t="s">
        <v>448</v>
      </c>
      <c r="T10">
        <v>0</v>
      </c>
      <c r="U10" t="s">
        <v>406</v>
      </c>
      <c r="AB10" t="s">
        <v>543</v>
      </c>
      <c r="AD10" t="s">
        <v>528</v>
      </c>
      <c r="AE10">
        <v>4.7</v>
      </c>
      <c r="AF10" t="s">
        <v>429</v>
      </c>
    </row>
    <row r="11" spans="1:33" x14ac:dyDescent="0.35">
      <c r="B11" t="s">
        <v>402</v>
      </c>
      <c r="C11" t="s">
        <v>424</v>
      </c>
      <c r="D11">
        <v>79.947000000000003</v>
      </c>
      <c r="E11" s="1">
        <v>1.7999999999999999E-2</v>
      </c>
      <c r="O11" t="s">
        <v>410</v>
      </c>
      <c r="S11" t="s">
        <v>449</v>
      </c>
      <c r="T11">
        <v>5.5</v>
      </c>
      <c r="U11" t="s">
        <v>406</v>
      </c>
      <c r="AB11" t="s">
        <v>543</v>
      </c>
      <c r="AD11" t="s">
        <v>529</v>
      </c>
      <c r="AE11" t="s">
        <v>530</v>
      </c>
      <c r="AF11" s="1">
        <v>3.0000000000000001E-3</v>
      </c>
    </row>
    <row r="12" spans="1:33" x14ac:dyDescent="0.35">
      <c r="B12" t="s">
        <v>402</v>
      </c>
      <c r="C12" t="s">
        <v>425</v>
      </c>
      <c r="O12" t="s">
        <v>410</v>
      </c>
      <c r="S12" t="s">
        <v>450</v>
      </c>
      <c r="T12">
        <v>18.7</v>
      </c>
      <c r="U12" t="s">
        <v>406</v>
      </c>
      <c r="AB12" t="s">
        <v>543</v>
      </c>
      <c r="AC12" t="s">
        <v>531</v>
      </c>
      <c r="AD12">
        <v>0</v>
      </c>
      <c r="AE12" t="s">
        <v>432</v>
      </c>
    </row>
    <row r="13" spans="1:33" x14ac:dyDescent="0.35">
      <c r="B13" t="s">
        <v>404</v>
      </c>
      <c r="C13" t="s">
        <v>426</v>
      </c>
      <c r="D13">
        <v>17.521000000000001</v>
      </c>
      <c r="E13" s="1">
        <v>4.0000000000000001E-3</v>
      </c>
      <c r="O13" t="s">
        <v>407</v>
      </c>
      <c r="R13" t="s">
        <v>451</v>
      </c>
      <c r="S13">
        <v>75.8</v>
      </c>
      <c r="T13" t="s">
        <v>406</v>
      </c>
      <c r="AB13" t="s">
        <v>543</v>
      </c>
      <c r="AC13" t="s">
        <v>532</v>
      </c>
      <c r="AD13">
        <v>55844735291800</v>
      </c>
    </row>
    <row r="14" spans="1:33" x14ac:dyDescent="0.35">
      <c r="B14" t="s">
        <v>14</v>
      </c>
      <c r="C14">
        <v>33.9</v>
      </c>
      <c r="D14" t="s">
        <v>427</v>
      </c>
      <c r="O14" t="s">
        <v>404</v>
      </c>
      <c r="Q14" t="s">
        <v>452</v>
      </c>
      <c r="R14">
        <v>0.7</v>
      </c>
      <c r="S14" t="s">
        <v>427</v>
      </c>
      <c r="AB14" t="s">
        <v>543</v>
      </c>
      <c r="AC14" t="s">
        <v>533</v>
      </c>
      <c r="AD14">
        <v>17812534360000</v>
      </c>
    </row>
    <row r="15" spans="1:33" x14ac:dyDescent="0.35">
      <c r="B15" t="s">
        <v>402</v>
      </c>
      <c r="C15" t="s">
        <v>428</v>
      </c>
      <c r="D15">
        <v>14.9</v>
      </c>
      <c r="E15" t="s">
        <v>429</v>
      </c>
      <c r="O15" t="s">
        <v>407</v>
      </c>
      <c r="R15" t="s">
        <v>453</v>
      </c>
      <c r="S15">
        <v>0</v>
      </c>
      <c r="T15" t="s">
        <v>427</v>
      </c>
      <c r="AB15" t="s">
        <v>543</v>
      </c>
      <c r="AC15" t="s">
        <v>534</v>
      </c>
      <c r="AD15">
        <v>328192971900</v>
      </c>
    </row>
    <row r="16" spans="1:33" x14ac:dyDescent="0.35">
      <c r="B16" t="s">
        <v>402</v>
      </c>
      <c r="C16" t="s">
        <v>430</v>
      </c>
      <c r="D16">
        <v>12</v>
      </c>
      <c r="E16" t="s">
        <v>429</v>
      </c>
      <c r="O16" t="s">
        <v>402</v>
      </c>
      <c r="P16" t="s">
        <v>454</v>
      </c>
      <c r="Q16">
        <v>5.9</v>
      </c>
      <c r="R16" t="s">
        <v>427</v>
      </c>
      <c r="AB16" t="s">
        <v>543</v>
      </c>
      <c r="AD16" t="s">
        <v>535</v>
      </c>
      <c r="AE16">
        <v>319822386000</v>
      </c>
    </row>
    <row r="17" spans="2:32" x14ac:dyDescent="0.35">
      <c r="B17" t="s">
        <v>404</v>
      </c>
      <c r="D17" t="s">
        <v>431</v>
      </c>
      <c r="E17">
        <v>23.4</v>
      </c>
      <c r="F17" t="s">
        <v>432</v>
      </c>
      <c r="O17" t="s">
        <v>404</v>
      </c>
      <c r="Q17" t="s">
        <v>455</v>
      </c>
      <c r="R17">
        <v>2</v>
      </c>
      <c r="S17" t="s">
        <v>427</v>
      </c>
      <c r="AB17" t="s">
        <v>543</v>
      </c>
      <c r="AD17" t="s">
        <v>536</v>
      </c>
      <c r="AE17">
        <v>835058450</v>
      </c>
    </row>
    <row r="18" spans="2:32" x14ac:dyDescent="0.35">
      <c r="B18" t="s">
        <v>433</v>
      </c>
      <c r="C18" t="s">
        <v>593</v>
      </c>
      <c r="O18" t="s">
        <v>407</v>
      </c>
      <c r="R18" t="s">
        <v>456</v>
      </c>
      <c r="S18">
        <v>0.4</v>
      </c>
      <c r="T18" t="s">
        <v>429</v>
      </c>
      <c r="AB18" t="s">
        <v>543</v>
      </c>
      <c r="AD18" t="s">
        <v>537</v>
      </c>
      <c r="AE18">
        <v>5385376950</v>
      </c>
    </row>
    <row r="19" spans="2:32" x14ac:dyDescent="0.35">
      <c r="O19" t="s">
        <v>407</v>
      </c>
      <c r="R19" t="s">
        <v>457</v>
      </c>
      <c r="S19">
        <v>0.3</v>
      </c>
      <c r="T19" t="s">
        <v>429</v>
      </c>
      <c r="AB19" t="s">
        <v>543</v>
      </c>
      <c r="AC19" t="s">
        <v>542</v>
      </c>
      <c r="AD19">
        <v>23</v>
      </c>
    </row>
    <row r="20" spans="2:32" x14ac:dyDescent="0.35">
      <c r="B20" t="s">
        <v>22</v>
      </c>
      <c r="O20" t="s">
        <v>407</v>
      </c>
      <c r="R20" t="s">
        <v>458</v>
      </c>
      <c r="S20">
        <v>0.7</v>
      </c>
      <c r="T20" t="s">
        <v>429</v>
      </c>
      <c r="AB20" t="s">
        <v>543</v>
      </c>
      <c r="AC20" t="s">
        <v>422</v>
      </c>
      <c r="AD20">
        <v>39</v>
      </c>
    </row>
    <row r="21" spans="2:32" x14ac:dyDescent="0.35">
      <c r="B21" t="s">
        <v>562</v>
      </c>
      <c r="C21" t="s">
        <v>563</v>
      </c>
      <c r="D21" t="s">
        <v>540</v>
      </c>
      <c r="E21" t="s">
        <v>564</v>
      </c>
      <c r="F21" t="s">
        <v>435</v>
      </c>
      <c r="O21" t="s">
        <v>410</v>
      </c>
      <c r="S21" t="s">
        <v>459</v>
      </c>
      <c r="T21">
        <v>0.6</v>
      </c>
      <c r="U21" t="s">
        <v>429</v>
      </c>
      <c r="AB21" t="s">
        <v>543</v>
      </c>
      <c r="AC21" t="s">
        <v>522</v>
      </c>
      <c r="AD21" t="s">
        <v>523</v>
      </c>
    </row>
    <row r="22" spans="2:32" x14ac:dyDescent="0.35">
      <c r="B22" t="s">
        <v>565</v>
      </c>
      <c r="C22">
        <v>128</v>
      </c>
      <c r="D22">
        <v>211</v>
      </c>
      <c r="E22">
        <v>85.149000000000001</v>
      </c>
      <c r="F22" s="1">
        <v>0.46700000000000003</v>
      </c>
      <c r="O22" t="s">
        <v>410</v>
      </c>
      <c r="S22" t="s">
        <v>460</v>
      </c>
      <c r="T22">
        <v>0</v>
      </c>
      <c r="U22" t="s">
        <v>429</v>
      </c>
    </row>
    <row r="23" spans="2:32" x14ac:dyDescent="0.35">
      <c r="B23" t="s">
        <v>566</v>
      </c>
      <c r="C23">
        <v>105</v>
      </c>
      <c r="D23">
        <v>106</v>
      </c>
      <c r="E23">
        <v>44.81</v>
      </c>
      <c r="F23" s="1">
        <v>0.23400000000000001</v>
      </c>
      <c r="O23" t="s">
        <v>410</v>
      </c>
      <c r="S23" t="s">
        <v>461</v>
      </c>
      <c r="T23">
        <v>0.1</v>
      </c>
      <c r="U23" t="s">
        <v>429</v>
      </c>
      <c r="AB23" t="s">
        <v>538</v>
      </c>
    </row>
    <row r="24" spans="2:32" x14ac:dyDescent="0.35">
      <c r="B24" t="s">
        <v>0</v>
      </c>
      <c r="C24">
        <v>77.3</v>
      </c>
      <c r="D24" t="s">
        <v>401</v>
      </c>
      <c r="O24" t="s">
        <v>407</v>
      </c>
      <c r="R24" t="s">
        <v>462</v>
      </c>
      <c r="S24">
        <v>4</v>
      </c>
      <c r="T24" t="s">
        <v>429</v>
      </c>
      <c r="AB24" t="s">
        <v>539</v>
      </c>
      <c r="AC24" t="s">
        <v>544</v>
      </c>
      <c r="AD24" t="s">
        <v>545</v>
      </c>
      <c r="AE24" t="s">
        <v>546</v>
      </c>
      <c r="AF24" t="s">
        <v>435</v>
      </c>
    </row>
    <row r="25" spans="2:32" x14ac:dyDescent="0.35">
      <c r="B25" t="s">
        <v>402</v>
      </c>
      <c r="C25" t="s">
        <v>403</v>
      </c>
      <c r="O25" t="s">
        <v>407</v>
      </c>
      <c r="R25" t="s">
        <v>463</v>
      </c>
      <c r="S25">
        <v>0</v>
      </c>
      <c r="T25" t="s">
        <v>429</v>
      </c>
      <c r="AB25" t="s">
        <v>547</v>
      </c>
      <c r="AC25">
        <v>128</v>
      </c>
      <c r="AD25">
        <v>211.1</v>
      </c>
      <c r="AE25">
        <v>85.292000000000002</v>
      </c>
      <c r="AF25" s="1">
        <v>0.46800000000000003</v>
      </c>
    </row>
    <row r="26" spans="2:32" x14ac:dyDescent="0.35">
      <c r="B26" t="s">
        <v>404</v>
      </c>
      <c r="D26" t="s">
        <v>405</v>
      </c>
      <c r="E26">
        <v>23.6</v>
      </c>
      <c r="F26" t="s">
        <v>406</v>
      </c>
      <c r="O26" t="s">
        <v>407</v>
      </c>
      <c r="R26" t="s">
        <v>464</v>
      </c>
      <c r="S26">
        <v>0.8</v>
      </c>
      <c r="T26" t="s">
        <v>429</v>
      </c>
      <c r="AB26" t="s">
        <v>548</v>
      </c>
      <c r="AC26">
        <v>106</v>
      </c>
      <c r="AD26">
        <v>106</v>
      </c>
      <c r="AE26">
        <v>44.923999999999999</v>
      </c>
      <c r="AF26" s="1">
        <v>0.23499999999999999</v>
      </c>
    </row>
    <row r="27" spans="2:32" x14ac:dyDescent="0.35">
      <c r="B27" t="s">
        <v>407</v>
      </c>
      <c r="E27" t="s">
        <v>408</v>
      </c>
      <c r="F27">
        <v>79.5</v>
      </c>
      <c r="G27" t="s">
        <v>409</v>
      </c>
      <c r="O27" t="s">
        <v>404</v>
      </c>
      <c r="Q27" t="s">
        <v>465</v>
      </c>
      <c r="R27">
        <v>4</v>
      </c>
      <c r="S27" t="s">
        <v>427</v>
      </c>
      <c r="AB27" t="s">
        <v>541</v>
      </c>
    </row>
    <row r="28" spans="2:32" x14ac:dyDescent="0.35">
      <c r="B28" t="s">
        <v>410</v>
      </c>
      <c r="F28" t="s">
        <v>309</v>
      </c>
      <c r="G28">
        <v>0</v>
      </c>
      <c r="H28" t="s">
        <v>409</v>
      </c>
      <c r="O28" t="s">
        <v>407</v>
      </c>
      <c r="R28" t="s">
        <v>466</v>
      </c>
      <c r="S28">
        <v>8.5</v>
      </c>
      <c r="T28" t="s">
        <v>429</v>
      </c>
      <c r="AB28" t="s">
        <v>387</v>
      </c>
    </row>
    <row r="29" spans="2:32" x14ac:dyDescent="0.35">
      <c r="B29" t="s">
        <v>410</v>
      </c>
      <c r="F29" t="s">
        <v>310</v>
      </c>
      <c r="G29">
        <v>0.1</v>
      </c>
      <c r="H29" t="s">
        <v>409</v>
      </c>
      <c r="O29" t="s">
        <v>407</v>
      </c>
      <c r="R29" t="s">
        <v>467</v>
      </c>
      <c r="S29">
        <v>6.5</v>
      </c>
      <c r="T29" t="s">
        <v>429</v>
      </c>
      <c r="AB29" t="s">
        <v>549</v>
      </c>
    </row>
    <row r="30" spans="2:32" x14ac:dyDescent="0.35">
      <c r="B30" t="s">
        <v>410</v>
      </c>
      <c r="F30" t="s">
        <v>311</v>
      </c>
      <c r="G30">
        <v>79.400000000000006</v>
      </c>
      <c r="H30" t="s">
        <v>409</v>
      </c>
      <c r="O30" t="s">
        <v>407</v>
      </c>
      <c r="R30" t="s">
        <v>468</v>
      </c>
      <c r="S30">
        <v>0.2</v>
      </c>
      <c r="T30" t="s">
        <v>429</v>
      </c>
      <c r="AB30" t="s">
        <v>550</v>
      </c>
    </row>
    <row r="31" spans="2:32" x14ac:dyDescent="0.35">
      <c r="B31" t="s">
        <v>407</v>
      </c>
      <c r="E31" t="s">
        <v>312</v>
      </c>
      <c r="F31">
        <v>20.5</v>
      </c>
      <c r="G31" t="s">
        <v>409</v>
      </c>
      <c r="O31" t="s">
        <v>407</v>
      </c>
      <c r="R31" t="s">
        <v>469</v>
      </c>
      <c r="S31" s="1">
        <v>0.62</v>
      </c>
      <c r="AB31" t="s">
        <v>880</v>
      </c>
    </row>
    <row r="32" spans="2:32" x14ac:dyDescent="0.35">
      <c r="B32" t="s">
        <v>404</v>
      </c>
      <c r="D32" t="s">
        <v>411</v>
      </c>
      <c r="E32">
        <v>0.7</v>
      </c>
      <c r="F32" t="s">
        <v>406</v>
      </c>
      <c r="O32" t="s">
        <v>407</v>
      </c>
      <c r="R32" t="s">
        <v>470</v>
      </c>
      <c r="S32" s="1">
        <v>5.8000000000000003E-2</v>
      </c>
      <c r="AB32" t="s">
        <v>1141</v>
      </c>
    </row>
    <row r="33" spans="2:29" x14ac:dyDescent="0.35">
      <c r="B33" t="s">
        <v>407</v>
      </c>
      <c r="E33" t="s">
        <v>408</v>
      </c>
      <c r="F33">
        <v>0.8</v>
      </c>
      <c r="G33" t="s">
        <v>412</v>
      </c>
      <c r="O33" t="s">
        <v>402</v>
      </c>
      <c r="P33" t="s">
        <v>471</v>
      </c>
      <c r="Q33">
        <v>2.1</v>
      </c>
      <c r="R33" t="s">
        <v>427</v>
      </c>
      <c r="AB33" t="s">
        <v>882</v>
      </c>
    </row>
    <row r="34" spans="2:29" x14ac:dyDescent="0.35">
      <c r="B34" t="s">
        <v>410</v>
      </c>
      <c r="F34" t="s">
        <v>309</v>
      </c>
      <c r="G34">
        <v>0.6</v>
      </c>
      <c r="H34" t="s">
        <v>412</v>
      </c>
      <c r="O34" t="s">
        <v>404</v>
      </c>
      <c r="Q34" t="s">
        <v>472</v>
      </c>
      <c r="R34">
        <v>2.1</v>
      </c>
      <c r="S34" t="s">
        <v>427</v>
      </c>
      <c r="AB34" t="s">
        <v>894</v>
      </c>
    </row>
    <row r="35" spans="2:29" x14ac:dyDescent="0.35">
      <c r="B35" t="s">
        <v>410</v>
      </c>
      <c r="F35" t="s">
        <v>310</v>
      </c>
      <c r="G35">
        <v>0.2</v>
      </c>
      <c r="H35" t="s">
        <v>412</v>
      </c>
      <c r="O35" t="s">
        <v>404</v>
      </c>
      <c r="Q35" t="s">
        <v>473</v>
      </c>
      <c r="R35">
        <v>0</v>
      </c>
      <c r="S35" t="s">
        <v>427</v>
      </c>
      <c r="AB35" t="s">
        <v>1157</v>
      </c>
    </row>
    <row r="36" spans="2:29" x14ac:dyDescent="0.35">
      <c r="B36" t="s">
        <v>410</v>
      </c>
      <c r="F36" t="s">
        <v>311</v>
      </c>
      <c r="G36">
        <v>0</v>
      </c>
      <c r="H36" t="s">
        <v>412</v>
      </c>
      <c r="O36" t="s">
        <v>402</v>
      </c>
      <c r="P36" t="s">
        <v>474</v>
      </c>
      <c r="Q36">
        <v>57</v>
      </c>
      <c r="R36" t="s">
        <v>427</v>
      </c>
      <c r="AB36" t="s">
        <v>1158</v>
      </c>
    </row>
    <row r="37" spans="2:29" x14ac:dyDescent="0.35">
      <c r="B37" t="s">
        <v>407</v>
      </c>
      <c r="E37" t="s">
        <v>312</v>
      </c>
      <c r="F37">
        <v>99.2</v>
      </c>
      <c r="G37" t="s">
        <v>412</v>
      </c>
      <c r="O37" t="s">
        <v>404</v>
      </c>
      <c r="Q37" t="s">
        <v>14</v>
      </c>
      <c r="R37">
        <v>34.299999999999997</v>
      </c>
      <c r="S37" t="s">
        <v>427</v>
      </c>
      <c r="AB37" t="s">
        <v>556</v>
      </c>
    </row>
    <row r="38" spans="2:29" x14ac:dyDescent="0.35">
      <c r="B38" t="s">
        <v>404</v>
      </c>
      <c r="D38" t="s">
        <v>413</v>
      </c>
      <c r="E38">
        <v>0</v>
      </c>
      <c r="F38" t="s">
        <v>406</v>
      </c>
      <c r="O38" t="s">
        <v>407</v>
      </c>
      <c r="R38" t="s">
        <v>475</v>
      </c>
      <c r="S38">
        <v>7.2</v>
      </c>
      <c r="T38" t="s">
        <v>429</v>
      </c>
      <c r="AB38" t="s">
        <v>557</v>
      </c>
    </row>
    <row r="39" spans="2:29" x14ac:dyDescent="0.35">
      <c r="B39" t="s">
        <v>404</v>
      </c>
      <c r="D39" t="s">
        <v>414</v>
      </c>
      <c r="E39">
        <v>75.7</v>
      </c>
      <c r="F39" t="s">
        <v>406</v>
      </c>
      <c r="O39" t="s">
        <v>410</v>
      </c>
      <c r="S39" t="s">
        <v>476</v>
      </c>
      <c r="T39">
        <v>5.2</v>
      </c>
      <c r="U39" t="s">
        <v>429</v>
      </c>
      <c r="AB39" t="s">
        <v>558</v>
      </c>
    </row>
    <row r="40" spans="2:29" x14ac:dyDescent="0.35">
      <c r="B40" t="s">
        <v>402</v>
      </c>
      <c r="C40" t="s">
        <v>415</v>
      </c>
      <c r="D40">
        <v>0.74</v>
      </c>
      <c r="O40" t="s">
        <v>477</v>
      </c>
      <c r="T40" t="s">
        <v>478</v>
      </c>
      <c r="U40">
        <v>4.9000000000000004</v>
      </c>
      <c r="V40" t="s">
        <v>429</v>
      </c>
      <c r="AB40" t="s">
        <v>559</v>
      </c>
    </row>
    <row r="41" spans="2:29" x14ac:dyDescent="0.35">
      <c r="B41" t="s">
        <v>402</v>
      </c>
      <c r="C41" t="s">
        <v>416</v>
      </c>
      <c r="D41">
        <v>2.3180000000000001</v>
      </c>
      <c r="O41" t="s">
        <v>477</v>
      </c>
      <c r="T41" t="s">
        <v>479</v>
      </c>
      <c r="U41">
        <v>0.3</v>
      </c>
      <c r="V41" t="s">
        <v>429</v>
      </c>
      <c r="AB41" t="s">
        <v>560</v>
      </c>
    </row>
    <row r="42" spans="2:29" x14ac:dyDescent="0.35">
      <c r="B42" t="s">
        <v>387</v>
      </c>
      <c r="O42" t="s">
        <v>410</v>
      </c>
      <c r="S42" t="s">
        <v>480</v>
      </c>
      <c r="T42">
        <v>2.1</v>
      </c>
      <c r="U42" t="s">
        <v>429</v>
      </c>
      <c r="AB42" t="s">
        <v>717</v>
      </c>
      <c r="AC42" t="s">
        <v>1159</v>
      </c>
    </row>
    <row r="43" spans="2:29" x14ac:dyDescent="0.35">
      <c r="B43" t="s">
        <v>388</v>
      </c>
      <c r="O43" t="s">
        <v>410</v>
      </c>
      <c r="S43" t="s">
        <v>481</v>
      </c>
      <c r="T43">
        <v>0</v>
      </c>
      <c r="U43" t="s">
        <v>429</v>
      </c>
    </row>
    <row r="44" spans="2:29" x14ac:dyDescent="0.35">
      <c r="B44" t="s">
        <v>389</v>
      </c>
      <c r="O44" t="s">
        <v>410</v>
      </c>
      <c r="S44" t="s">
        <v>482</v>
      </c>
      <c r="T44">
        <v>52.5</v>
      </c>
      <c r="U44" t="s">
        <v>429</v>
      </c>
    </row>
    <row r="45" spans="2:29" x14ac:dyDescent="0.35">
      <c r="B45" t="s">
        <v>856</v>
      </c>
      <c r="O45" t="s">
        <v>410</v>
      </c>
      <c r="S45" t="s">
        <v>483</v>
      </c>
      <c r="T45">
        <v>4.0999999999999996</v>
      </c>
      <c r="U45" t="s">
        <v>429</v>
      </c>
    </row>
    <row r="46" spans="2:29" x14ac:dyDescent="0.35">
      <c r="B46" t="s">
        <v>1161</v>
      </c>
      <c r="O46" t="s">
        <v>410</v>
      </c>
      <c r="S46" t="s">
        <v>484</v>
      </c>
      <c r="T46">
        <v>100</v>
      </c>
      <c r="U46" t="s">
        <v>429</v>
      </c>
    </row>
    <row r="47" spans="2:29" x14ac:dyDescent="0.35">
      <c r="B47" t="s">
        <v>858</v>
      </c>
      <c r="O47" t="s">
        <v>407</v>
      </c>
      <c r="R47" t="s">
        <v>485</v>
      </c>
      <c r="S47">
        <v>5.9</v>
      </c>
      <c r="T47" t="s">
        <v>429</v>
      </c>
    </row>
    <row r="48" spans="2:29" x14ac:dyDescent="0.35">
      <c r="B48" t="s">
        <v>871</v>
      </c>
      <c r="O48" t="s">
        <v>407</v>
      </c>
      <c r="R48" t="s">
        <v>486</v>
      </c>
      <c r="S48">
        <v>1.8</v>
      </c>
      <c r="T48" t="s">
        <v>429</v>
      </c>
    </row>
    <row r="49" spans="2:22" x14ac:dyDescent="0.35">
      <c r="B49" t="s">
        <v>1162</v>
      </c>
      <c r="O49" t="s">
        <v>410</v>
      </c>
      <c r="S49" t="s">
        <v>487</v>
      </c>
      <c r="T49">
        <v>0.1</v>
      </c>
      <c r="U49" t="s">
        <v>429</v>
      </c>
    </row>
    <row r="50" spans="2:22" x14ac:dyDescent="0.35">
      <c r="B50" t="s">
        <v>1163</v>
      </c>
      <c r="O50" t="s">
        <v>410</v>
      </c>
      <c r="S50" t="s">
        <v>488</v>
      </c>
      <c r="T50">
        <v>0</v>
      </c>
      <c r="U50" t="s">
        <v>429</v>
      </c>
    </row>
    <row r="51" spans="2:22" x14ac:dyDescent="0.35">
      <c r="B51" t="s">
        <v>395</v>
      </c>
      <c r="O51" t="s">
        <v>410</v>
      </c>
      <c r="S51" t="s">
        <v>489</v>
      </c>
      <c r="T51">
        <v>11.2</v>
      </c>
      <c r="U51" t="s">
        <v>429</v>
      </c>
    </row>
    <row r="52" spans="2:22" x14ac:dyDescent="0.35">
      <c r="B52" t="s">
        <v>396</v>
      </c>
      <c r="O52" t="s">
        <v>410</v>
      </c>
      <c r="S52" t="s">
        <v>490</v>
      </c>
      <c r="T52">
        <v>4.5</v>
      </c>
      <c r="U52" t="s">
        <v>429</v>
      </c>
    </row>
    <row r="53" spans="2:22" x14ac:dyDescent="0.35">
      <c r="B53" t="s">
        <v>397</v>
      </c>
      <c r="O53" t="s">
        <v>407</v>
      </c>
      <c r="R53" t="s">
        <v>430</v>
      </c>
      <c r="S53">
        <v>12</v>
      </c>
      <c r="T53" t="s">
        <v>429</v>
      </c>
    </row>
    <row r="54" spans="2:22" x14ac:dyDescent="0.35">
      <c r="B54" t="s">
        <v>398</v>
      </c>
      <c r="O54" t="s">
        <v>410</v>
      </c>
      <c r="S54" t="s">
        <v>491</v>
      </c>
      <c r="T54">
        <v>28.8</v>
      </c>
      <c r="U54" t="s">
        <v>429</v>
      </c>
    </row>
    <row r="55" spans="2:22" x14ac:dyDescent="0.35">
      <c r="B55" t="s">
        <v>399</v>
      </c>
      <c r="O55" t="s">
        <v>410</v>
      </c>
      <c r="S55" t="s">
        <v>492</v>
      </c>
      <c r="T55">
        <v>15.6</v>
      </c>
      <c r="U55" t="s">
        <v>429</v>
      </c>
    </row>
    <row r="56" spans="2:22" x14ac:dyDescent="0.35">
      <c r="B56" t="s">
        <v>1164</v>
      </c>
      <c r="O56" t="s">
        <v>477</v>
      </c>
      <c r="T56" t="s">
        <v>493</v>
      </c>
      <c r="U56">
        <v>100</v>
      </c>
      <c r="V56" t="s">
        <v>429</v>
      </c>
    </row>
    <row r="57" spans="2:22" x14ac:dyDescent="0.35">
      <c r="O57" t="s">
        <v>477</v>
      </c>
      <c r="T57" t="s">
        <v>713</v>
      </c>
      <c r="U57">
        <v>0.5</v>
      </c>
      <c r="V57" t="s">
        <v>429</v>
      </c>
    </row>
    <row r="58" spans="2:22" x14ac:dyDescent="0.35">
      <c r="O58" t="s">
        <v>477</v>
      </c>
      <c r="T58" t="s">
        <v>494</v>
      </c>
      <c r="U58">
        <v>2</v>
      </c>
      <c r="V58" t="s">
        <v>429</v>
      </c>
    </row>
    <row r="59" spans="2:22" x14ac:dyDescent="0.35">
      <c r="O59" t="s">
        <v>407</v>
      </c>
      <c r="R59" t="s">
        <v>1153</v>
      </c>
      <c r="S59" t="s">
        <v>429</v>
      </c>
    </row>
    <row r="60" spans="2:22" x14ac:dyDescent="0.35">
      <c r="O60" t="s">
        <v>410</v>
      </c>
      <c r="S60" t="s">
        <v>714</v>
      </c>
      <c r="T60">
        <v>33.799999999999997</v>
      </c>
      <c r="U60" t="s">
        <v>429</v>
      </c>
    </row>
    <row r="61" spans="2:22" x14ac:dyDescent="0.35">
      <c r="O61" t="s">
        <v>410</v>
      </c>
      <c r="S61" t="s">
        <v>495</v>
      </c>
      <c r="T61">
        <v>0.1</v>
      </c>
      <c r="U61" t="s">
        <v>429</v>
      </c>
    </row>
    <row r="62" spans="2:22" x14ac:dyDescent="0.35">
      <c r="O62" t="s">
        <v>410</v>
      </c>
      <c r="S62" t="s">
        <v>496</v>
      </c>
      <c r="T62">
        <v>1.7</v>
      </c>
      <c r="U62" t="s">
        <v>429</v>
      </c>
    </row>
    <row r="63" spans="2:22" x14ac:dyDescent="0.35">
      <c r="O63" t="s">
        <v>410</v>
      </c>
      <c r="S63" t="s">
        <v>497</v>
      </c>
      <c r="T63">
        <v>0.9</v>
      </c>
      <c r="U63" t="s">
        <v>429</v>
      </c>
    </row>
    <row r="64" spans="2:22" x14ac:dyDescent="0.35">
      <c r="O64" t="s">
        <v>477</v>
      </c>
      <c r="T64" t="s">
        <v>498</v>
      </c>
      <c r="U64">
        <v>0.6</v>
      </c>
      <c r="V64" t="s">
        <v>429</v>
      </c>
    </row>
    <row r="65" spans="15:23" x14ac:dyDescent="0.35">
      <c r="O65" t="s">
        <v>477</v>
      </c>
      <c r="T65" t="s">
        <v>498</v>
      </c>
      <c r="U65">
        <v>0.3</v>
      </c>
      <c r="V65" t="s">
        <v>429</v>
      </c>
    </row>
    <row r="66" spans="15:23" x14ac:dyDescent="0.35">
      <c r="O66" t="s">
        <v>404</v>
      </c>
      <c r="Q66" t="s">
        <v>499</v>
      </c>
      <c r="R66">
        <v>22.7</v>
      </c>
      <c r="S66" t="s">
        <v>427</v>
      </c>
    </row>
    <row r="67" spans="15:23" x14ac:dyDescent="0.35">
      <c r="O67" t="s">
        <v>407</v>
      </c>
      <c r="R67" t="s">
        <v>500</v>
      </c>
      <c r="S67">
        <v>2.2000000000000002</v>
      </c>
      <c r="T67" t="s">
        <v>429</v>
      </c>
    </row>
    <row r="68" spans="15:23" x14ac:dyDescent="0.35">
      <c r="O68" t="s">
        <v>407</v>
      </c>
      <c r="R68" t="s">
        <v>501</v>
      </c>
      <c r="S68">
        <v>19.3</v>
      </c>
      <c r="T68" t="s">
        <v>429</v>
      </c>
    </row>
    <row r="69" spans="15:23" x14ac:dyDescent="0.35">
      <c r="O69" t="s">
        <v>410</v>
      </c>
      <c r="S69" t="s">
        <v>502</v>
      </c>
      <c r="T69">
        <v>18</v>
      </c>
      <c r="U69" t="s">
        <v>429</v>
      </c>
    </row>
    <row r="70" spans="15:23" x14ac:dyDescent="0.35">
      <c r="O70" t="s">
        <v>477</v>
      </c>
      <c r="T70" t="s">
        <v>503</v>
      </c>
      <c r="U70">
        <v>4</v>
      </c>
      <c r="V70" t="s">
        <v>429</v>
      </c>
    </row>
    <row r="71" spans="15:23" x14ac:dyDescent="0.35">
      <c r="O71" t="s">
        <v>504</v>
      </c>
      <c r="U71" t="s">
        <v>505</v>
      </c>
      <c r="V71">
        <v>8</v>
      </c>
      <c r="W71" t="s">
        <v>429</v>
      </c>
    </row>
    <row r="72" spans="15:23" x14ac:dyDescent="0.35">
      <c r="O72" t="s">
        <v>410</v>
      </c>
      <c r="S72" t="s">
        <v>506</v>
      </c>
      <c r="T72">
        <v>9.6999999999999993</v>
      </c>
      <c r="U72" t="s">
        <v>429</v>
      </c>
    </row>
    <row r="73" spans="15:23" x14ac:dyDescent="0.35">
      <c r="O73" t="s">
        <v>410</v>
      </c>
      <c r="S73" t="s">
        <v>507</v>
      </c>
      <c r="T73">
        <v>8.3000000000000007</v>
      </c>
      <c r="U73" t="s">
        <v>429</v>
      </c>
    </row>
    <row r="74" spans="15:23" x14ac:dyDescent="0.35">
      <c r="O74" t="s">
        <v>410</v>
      </c>
      <c r="S74" t="s">
        <v>508</v>
      </c>
      <c r="T74">
        <v>14.1</v>
      </c>
      <c r="U74" t="s">
        <v>429</v>
      </c>
    </row>
    <row r="75" spans="15:23" x14ac:dyDescent="0.35">
      <c r="O75" t="s">
        <v>477</v>
      </c>
      <c r="T75" t="s">
        <v>509</v>
      </c>
      <c r="U75">
        <v>22.3</v>
      </c>
      <c r="V75" t="s">
        <v>429</v>
      </c>
    </row>
    <row r="76" spans="15:23" x14ac:dyDescent="0.35">
      <c r="O76" t="s">
        <v>504</v>
      </c>
      <c r="U76" t="s">
        <v>510</v>
      </c>
      <c r="V76">
        <v>28.6</v>
      </c>
      <c r="W76" t="s">
        <v>429</v>
      </c>
    </row>
    <row r="77" spans="15:23" x14ac:dyDescent="0.35">
      <c r="O77" t="s">
        <v>504</v>
      </c>
      <c r="U77" t="s">
        <v>511</v>
      </c>
      <c r="V77">
        <v>14.1</v>
      </c>
      <c r="W77" t="s">
        <v>429</v>
      </c>
    </row>
    <row r="78" spans="15:23" x14ac:dyDescent="0.35">
      <c r="O78" t="s">
        <v>504</v>
      </c>
      <c r="U78" t="s">
        <v>512</v>
      </c>
      <c r="V78">
        <v>26.4</v>
      </c>
      <c r="W78" t="s">
        <v>429</v>
      </c>
    </row>
    <row r="79" spans="15:23" x14ac:dyDescent="0.35">
      <c r="O79" t="s">
        <v>504</v>
      </c>
      <c r="U79" t="s">
        <v>513</v>
      </c>
      <c r="V79">
        <v>20.100000000000001</v>
      </c>
      <c r="W79" t="s">
        <v>429</v>
      </c>
    </row>
    <row r="80" spans="15:23" x14ac:dyDescent="0.35">
      <c r="O80" t="s">
        <v>477</v>
      </c>
      <c r="T80" t="s">
        <v>514</v>
      </c>
      <c r="U80">
        <v>25.1</v>
      </c>
      <c r="V80" t="s">
        <v>429</v>
      </c>
    </row>
    <row r="81" spans="15:23" x14ac:dyDescent="0.35">
      <c r="O81" t="s">
        <v>504</v>
      </c>
      <c r="U81" t="s">
        <v>515</v>
      </c>
      <c r="V81">
        <v>29.9</v>
      </c>
      <c r="W81" t="s">
        <v>429</v>
      </c>
    </row>
    <row r="82" spans="15:23" x14ac:dyDescent="0.35">
      <c r="O82" t="s">
        <v>504</v>
      </c>
      <c r="U82" t="s">
        <v>516</v>
      </c>
      <c r="V82">
        <v>30.1</v>
      </c>
      <c r="W82" t="s">
        <v>429</v>
      </c>
    </row>
    <row r="83" spans="15:23" x14ac:dyDescent="0.35">
      <c r="O83" t="s">
        <v>477</v>
      </c>
      <c r="T83" t="s">
        <v>517</v>
      </c>
      <c r="U83">
        <v>16.2</v>
      </c>
      <c r="V83" t="s">
        <v>429</v>
      </c>
    </row>
    <row r="84" spans="15:23" x14ac:dyDescent="0.35">
      <c r="O84" t="s">
        <v>504</v>
      </c>
      <c r="U84" t="s">
        <v>518</v>
      </c>
      <c r="V84">
        <v>16.2</v>
      </c>
      <c r="W84" t="s">
        <v>429</v>
      </c>
    </row>
    <row r="85" spans="15:23" x14ac:dyDescent="0.35">
      <c r="O85" t="s">
        <v>504</v>
      </c>
      <c r="U85" t="s">
        <v>519</v>
      </c>
      <c r="V85">
        <v>6.5</v>
      </c>
      <c r="W85" t="s">
        <v>429</v>
      </c>
    </row>
    <row r="86" spans="15:23" x14ac:dyDescent="0.35">
      <c r="O86" t="s">
        <v>410</v>
      </c>
      <c r="S86" t="s">
        <v>520</v>
      </c>
      <c r="T86" s="1">
        <v>0.78800000000000003</v>
      </c>
    </row>
    <row r="87" spans="15:23" x14ac:dyDescent="0.35">
      <c r="O87" t="s">
        <v>402</v>
      </c>
      <c r="P87" t="s">
        <v>521</v>
      </c>
      <c r="Q87">
        <v>997.62800000000004</v>
      </c>
      <c r="R87" t="s">
        <v>1282</v>
      </c>
    </row>
    <row r="88" spans="15:23" x14ac:dyDescent="0.35">
      <c r="O88" t="s">
        <v>402</v>
      </c>
      <c r="P88" t="s">
        <v>422</v>
      </c>
      <c r="Q88">
        <v>42</v>
      </c>
    </row>
    <row r="89" spans="15:23" x14ac:dyDescent="0.35">
      <c r="O89" t="s">
        <v>402</v>
      </c>
      <c r="P89" t="s">
        <v>522</v>
      </c>
      <c r="Q89" t="s">
        <v>523</v>
      </c>
    </row>
    <row r="90" spans="15:23" x14ac:dyDescent="0.35">
      <c r="O90" t="s">
        <v>524</v>
      </c>
      <c r="P90" s="1">
        <v>0.48599999999999999</v>
      </c>
    </row>
    <row r="91" spans="15:23" x14ac:dyDescent="0.35">
      <c r="O91" t="s">
        <v>402</v>
      </c>
      <c r="P91" t="s">
        <v>423</v>
      </c>
      <c r="Q91" t="s">
        <v>1154</v>
      </c>
    </row>
    <row r="92" spans="15:23" x14ac:dyDescent="0.35">
      <c r="O92" t="s">
        <v>387</v>
      </c>
    </row>
    <row r="93" spans="15:23" x14ac:dyDescent="0.35">
      <c r="O93" t="s">
        <v>388</v>
      </c>
    </row>
    <row r="94" spans="15:23" x14ac:dyDescent="0.35">
      <c r="O94" t="s">
        <v>389</v>
      </c>
    </row>
    <row r="95" spans="15:23" x14ac:dyDescent="0.35">
      <c r="O95" t="s">
        <v>856</v>
      </c>
    </row>
    <row r="96" spans="15:23" x14ac:dyDescent="0.35">
      <c r="O96" t="s">
        <v>943</v>
      </c>
    </row>
    <row r="97" spans="1:31" x14ac:dyDescent="0.35">
      <c r="O97" t="s">
        <v>858</v>
      </c>
    </row>
    <row r="98" spans="1:31" x14ac:dyDescent="0.35">
      <c r="O98" t="s">
        <v>910</v>
      </c>
    </row>
    <row r="99" spans="1:31" x14ac:dyDescent="0.35">
      <c r="O99" t="s">
        <v>1150</v>
      </c>
    </row>
    <row r="100" spans="1:31" x14ac:dyDescent="0.35">
      <c r="O100" t="s">
        <v>1151</v>
      </c>
    </row>
    <row r="101" spans="1:31" x14ac:dyDescent="0.35">
      <c r="O101" t="s">
        <v>395</v>
      </c>
    </row>
    <row r="102" spans="1:31" x14ac:dyDescent="0.35">
      <c r="O102" t="s">
        <v>396</v>
      </c>
    </row>
    <row r="103" spans="1:31" x14ac:dyDescent="0.35">
      <c r="O103" t="s">
        <v>397</v>
      </c>
    </row>
    <row r="104" spans="1:31" x14ac:dyDescent="0.35">
      <c r="O104" t="s">
        <v>398</v>
      </c>
    </row>
    <row r="105" spans="1:31" x14ac:dyDescent="0.35">
      <c r="O105" t="s">
        <v>399</v>
      </c>
    </row>
    <row r="109" spans="1:31" s="5" customFormat="1" x14ac:dyDescent="0.35">
      <c r="A109" s="5">
        <v>1</v>
      </c>
      <c r="B109" s="5">
        <v>36</v>
      </c>
    </row>
    <row r="110" spans="1:31" x14ac:dyDescent="0.35">
      <c r="B110" t="s">
        <v>23</v>
      </c>
      <c r="C110" t="s">
        <v>1178</v>
      </c>
      <c r="O110" t="s">
        <v>23</v>
      </c>
      <c r="P110" t="s">
        <v>1174</v>
      </c>
      <c r="AB110" t="s">
        <v>23</v>
      </c>
      <c r="AC110" t="s">
        <v>1181</v>
      </c>
    </row>
    <row r="111" spans="1:31" x14ac:dyDescent="0.35">
      <c r="B111" t="s">
        <v>402</v>
      </c>
      <c r="C111" t="s">
        <v>417</v>
      </c>
      <c r="D111">
        <v>141.99100000000001</v>
      </c>
      <c r="O111" t="s">
        <v>402</v>
      </c>
      <c r="P111" t="s">
        <v>444</v>
      </c>
      <c r="Q111">
        <v>127970037000000</v>
      </c>
      <c r="AB111" t="s">
        <v>543</v>
      </c>
      <c r="AC111" t="s">
        <v>527</v>
      </c>
      <c r="AD111" t="s">
        <v>1182</v>
      </c>
    </row>
    <row r="112" spans="1:31" x14ac:dyDescent="0.35">
      <c r="B112" t="s">
        <v>402</v>
      </c>
      <c r="C112" t="s">
        <v>418</v>
      </c>
      <c r="D112">
        <v>0.32100000000000001</v>
      </c>
      <c r="O112" t="s">
        <v>402</v>
      </c>
      <c r="P112" t="s">
        <v>712</v>
      </c>
      <c r="Q112">
        <v>164460928500000</v>
      </c>
      <c r="AB112" t="s">
        <v>543</v>
      </c>
      <c r="AC112" t="s">
        <v>14</v>
      </c>
      <c r="AD112">
        <v>36.700000000000003</v>
      </c>
      <c r="AE112" t="s">
        <v>427</v>
      </c>
    </row>
    <row r="113" spans="2:33" x14ac:dyDescent="0.35">
      <c r="B113" t="s">
        <v>402</v>
      </c>
      <c r="C113" t="s">
        <v>419</v>
      </c>
      <c r="D113">
        <v>0</v>
      </c>
      <c r="O113" t="s">
        <v>402</v>
      </c>
      <c r="P113" t="s">
        <v>420</v>
      </c>
      <c r="Q113">
        <v>0.77800000000000002</v>
      </c>
      <c r="AB113" t="s">
        <v>543</v>
      </c>
      <c r="AD113" t="s">
        <v>475</v>
      </c>
      <c r="AE113">
        <v>7.6</v>
      </c>
      <c r="AF113" t="s">
        <v>429</v>
      </c>
    </row>
    <row r="114" spans="2:33" x14ac:dyDescent="0.35">
      <c r="B114" t="s">
        <v>402</v>
      </c>
      <c r="C114" t="s">
        <v>420</v>
      </c>
      <c r="D114">
        <v>0.77400000000000002</v>
      </c>
      <c r="O114" t="s">
        <v>402</v>
      </c>
      <c r="P114" t="s">
        <v>445</v>
      </c>
      <c r="Q114">
        <v>0.99399999999999999</v>
      </c>
      <c r="AB114" t="s">
        <v>543</v>
      </c>
      <c r="AD114" t="s">
        <v>485</v>
      </c>
      <c r="AE114">
        <v>5.9</v>
      </c>
      <c r="AF114" t="s">
        <v>429</v>
      </c>
    </row>
    <row r="115" spans="2:33" x14ac:dyDescent="0.35">
      <c r="B115" t="s">
        <v>402</v>
      </c>
      <c r="C115" t="s">
        <v>708</v>
      </c>
      <c r="D115">
        <v>997.63400000000001</v>
      </c>
      <c r="O115" t="s">
        <v>402</v>
      </c>
      <c r="P115" t="s">
        <v>446</v>
      </c>
      <c r="Q115">
        <v>34.1</v>
      </c>
      <c r="R115" t="s">
        <v>427</v>
      </c>
      <c r="AB115" t="s">
        <v>543</v>
      </c>
      <c r="AD115" t="s">
        <v>486</v>
      </c>
      <c r="AE115">
        <v>1.5</v>
      </c>
      <c r="AF115" t="s">
        <v>429</v>
      </c>
    </row>
    <row r="116" spans="2:33" x14ac:dyDescent="0.35">
      <c r="B116" t="s">
        <v>402</v>
      </c>
      <c r="C116" t="s">
        <v>422</v>
      </c>
      <c r="D116">
        <v>55</v>
      </c>
      <c r="O116" t="s">
        <v>404</v>
      </c>
      <c r="Q116" t="s">
        <v>526</v>
      </c>
      <c r="R116">
        <v>33.4</v>
      </c>
      <c r="S116" t="s">
        <v>427</v>
      </c>
      <c r="AB116" t="s">
        <v>543</v>
      </c>
      <c r="AD116" t="s">
        <v>430</v>
      </c>
      <c r="AE116">
        <v>13.3</v>
      </c>
      <c r="AF116" t="s">
        <v>429</v>
      </c>
    </row>
    <row r="117" spans="2:33" x14ac:dyDescent="0.35">
      <c r="B117" t="s">
        <v>524</v>
      </c>
      <c r="C117" s="1">
        <v>0.626</v>
      </c>
      <c r="O117" t="s">
        <v>407</v>
      </c>
      <c r="R117" t="s">
        <v>447</v>
      </c>
      <c r="S117">
        <v>23.5</v>
      </c>
      <c r="T117" t="s">
        <v>406</v>
      </c>
      <c r="AB117" t="s">
        <v>543</v>
      </c>
      <c r="AE117" t="s">
        <v>431</v>
      </c>
      <c r="AF117">
        <v>32.9</v>
      </c>
      <c r="AG117" t="s">
        <v>432</v>
      </c>
    </row>
    <row r="118" spans="2:33" x14ac:dyDescent="0.35">
      <c r="B118" t="s">
        <v>402</v>
      </c>
      <c r="C118" t="s">
        <v>423</v>
      </c>
      <c r="D118">
        <v>35.06</v>
      </c>
      <c r="E118">
        <v>56</v>
      </c>
      <c r="O118" t="s">
        <v>410</v>
      </c>
      <c r="S118" t="s">
        <v>448</v>
      </c>
      <c r="T118">
        <v>0</v>
      </c>
      <c r="U118" t="s">
        <v>406</v>
      </c>
      <c r="AB118" t="s">
        <v>543</v>
      </c>
      <c r="AD118" t="s">
        <v>528</v>
      </c>
      <c r="AE118">
        <v>5</v>
      </c>
      <c r="AF118" t="s">
        <v>429</v>
      </c>
    </row>
    <row r="119" spans="2:33" x14ac:dyDescent="0.35">
      <c r="B119" t="s">
        <v>402</v>
      </c>
      <c r="C119" t="s">
        <v>424</v>
      </c>
      <c r="D119">
        <v>60.554000000000002</v>
      </c>
      <c r="E119" s="1">
        <v>-1.7000000000000001E-2</v>
      </c>
      <c r="O119" t="s">
        <v>410</v>
      </c>
      <c r="S119" t="s">
        <v>449</v>
      </c>
      <c r="T119">
        <v>5.4</v>
      </c>
      <c r="U119" t="s">
        <v>406</v>
      </c>
      <c r="AB119" t="s">
        <v>543</v>
      </c>
      <c r="AD119" t="s">
        <v>529</v>
      </c>
      <c r="AE119" t="s">
        <v>530</v>
      </c>
      <c r="AF119" s="1">
        <v>3.0000000000000001E-3</v>
      </c>
    </row>
    <row r="120" spans="2:33" x14ac:dyDescent="0.35">
      <c r="B120" t="s">
        <v>402</v>
      </c>
      <c r="C120" t="s">
        <v>425</v>
      </c>
      <c r="O120" t="s">
        <v>410</v>
      </c>
      <c r="S120" t="s">
        <v>450</v>
      </c>
      <c r="T120">
        <v>18.100000000000001</v>
      </c>
      <c r="U120" t="s">
        <v>406</v>
      </c>
      <c r="AB120" t="s">
        <v>543</v>
      </c>
      <c r="AC120" t="s">
        <v>531</v>
      </c>
      <c r="AD120">
        <v>0</v>
      </c>
      <c r="AE120" t="s">
        <v>432</v>
      </c>
    </row>
    <row r="121" spans="2:33" x14ac:dyDescent="0.35">
      <c r="B121" t="s">
        <v>404</v>
      </c>
      <c r="C121" t="s">
        <v>426</v>
      </c>
      <c r="D121">
        <v>20.523</v>
      </c>
      <c r="E121" s="1">
        <v>-6.0000000000000001E-3</v>
      </c>
      <c r="O121" t="s">
        <v>407</v>
      </c>
      <c r="R121" t="s">
        <v>451</v>
      </c>
      <c r="S121">
        <v>76.5</v>
      </c>
      <c r="T121" t="s">
        <v>406</v>
      </c>
      <c r="AB121" t="s">
        <v>543</v>
      </c>
      <c r="AC121" t="s">
        <v>532</v>
      </c>
      <c r="AD121">
        <v>56976389240400</v>
      </c>
    </row>
    <row r="122" spans="2:33" x14ac:dyDescent="0.35">
      <c r="B122" t="s">
        <v>14</v>
      </c>
      <c r="C122">
        <v>36.1</v>
      </c>
      <c r="D122" t="s">
        <v>427</v>
      </c>
      <c r="O122" t="s">
        <v>404</v>
      </c>
      <c r="Q122" t="s">
        <v>452</v>
      </c>
      <c r="R122">
        <v>0.7</v>
      </c>
      <c r="S122" t="s">
        <v>427</v>
      </c>
      <c r="AB122" t="s">
        <v>543</v>
      </c>
      <c r="AC122" t="s">
        <v>533</v>
      </c>
      <c r="AD122">
        <v>17971739136000</v>
      </c>
    </row>
    <row r="123" spans="2:33" x14ac:dyDescent="0.35">
      <c r="B123" t="s">
        <v>402</v>
      </c>
      <c r="C123" t="s">
        <v>428</v>
      </c>
      <c r="D123">
        <v>14.9</v>
      </c>
      <c r="E123" t="s">
        <v>429</v>
      </c>
      <c r="O123" t="s">
        <v>407</v>
      </c>
      <c r="R123" t="s">
        <v>453</v>
      </c>
      <c r="S123">
        <v>0</v>
      </c>
      <c r="T123" t="s">
        <v>427</v>
      </c>
      <c r="AB123" t="s">
        <v>543</v>
      </c>
      <c r="AC123" t="s">
        <v>534</v>
      </c>
      <c r="AD123">
        <v>297350813100</v>
      </c>
    </row>
    <row r="124" spans="2:33" x14ac:dyDescent="0.35">
      <c r="B124" t="s">
        <v>402</v>
      </c>
      <c r="C124" t="s">
        <v>430</v>
      </c>
      <c r="D124">
        <v>13.1</v>
      </c>
      <c r="E124" t="s">
        <v>429</v>
      </c>
      <c r="O124" t="s">
        <v>402</v>
      </c>
      <c r="P124" t="s">
        <v>454</v>
      </c>
      <c r="Q124">
        <v>5.4</v>
      </c>
      <c r="R124" t="s">
        <v>427</v>
      </c>
      <c r="AB124" t="s">
        <v>543</v>
      </c>
      <c r="AD124" t="s">
        <v>535</v>
      </c>
      <c r="AE124">
        <v>288710208300</v>
      </c>
    </row>
    <row r="125" spans="2:33" x14ac:dyDescent="0.35">
      <c r="B125" t="s">
        <v>404</v>
      </c>
      <c r="D125" t="s">
        <v>431</v>
      </c>
      <c r="E125">
        <v>32.5</v>
      </c>
      <c r="F125" t="s">
        <v>432</v>
      </c>
      <c r="O125" t="s">
        <v>404</v>
      </c>
      <c r="Q125" t="s">
        <v>455</v>
      </c>
      <c r="R125">
        <v>1.8</v>
      </c>
      <c r="S125" t="s">
        <v>427</v>
      </c>
      <c r="AB125" t="s">
        <v>543</v>
      </c>
      <c r="AD125" t="s">
        <v>536</v>
      </c>
      <c r="AE125">
        <v>930065100</v>
      </c>
    </row>
    <row r="126" spans="2:33" x14ac:dyDescent="0.35">
      <c r="B126" t="s">
        <v>433</v>
      </c>
      <c r="C126" t="s">
        <v>593</v>
      </c>
      <c r="O126" t="s">
        <v>407</v>
      </c>
      <c r="R126" t="s">
        <v>456</v>
      </c>
      <c r="S126">
        <v>0.4</v>
      </c>
      <c r="T126" t="s">
        <v>429</v>
      </c>
      <c r="AB126" t="s">
        <v>543</v>
      </c>
      <c r="AD126" t="s">
        <v>537</v>
      </c>
      <c r="AE126">
        <v>5645395150</v>
      </c>
    </row>
    <row r="127" spans="2:33" x14ac:dyDescent="0.35">
      <c r="O127" t="s">
        <v>407</v>
      </c>
      <c r="R127" t="s">
        <v>457</v>
      </c>
      <c r="S127">
        <v>0.3</v>
      </c>
      <c r="T127" t="s">
        <v>429</v>
      </c>
      <c r="AB127" t="s">
        <v>543</v>
      </c>
      <c r="AC127" t="s">
        <v>542</v>
      </c>
      <c r="AD127">
        <v>23</v>
      </c>
    </row>
    <row r="128" spans="2:33" x14ac:dyDescent="0.35">
      <c r="B128" t="s">
        <v>22</v>
      </c>
      <c r="O128" t="s">
        <v>407</v>
      </c>
      <c r="R128" t="s">
        <v>458</v>
      </c>
      <c r="S128">
        <v>0.6</v>
      </c>
      <c r="T128" t="s">
        <v>429</v>
      </c>
      <c r="AB128" t="s">
        <v>543</v>
      </c>
      <c r="AC128" t="s">
        <v>422</v>
      </c>
      <c r="AD128">
        <v>49</v>
      </c>
    </row>
    <row r="129" spans="2:32" x14ac:dyDescent="0.35">
      <c r="B129" t="s">
        <v>562</v>
      </c>
      <c r="C129" t="s">
        <v>563</v>
      </c>
      <c r="D129" t="s">
        <v>540</v>
      </c>
      <c r="E129" t="s">
        <v>564</v>
      </c>
      <c r="F129" t="s">
        <v>435</v>
      </c>
      <c r="O129" t="s">
        <v>410</v>
      </c>
      <c r="S129" t="s">
        <v>459</v>
      </c>
      <c r="T129">
        <v>0.5</v>
      </c>
      <c r="U129" t="s">
        <v>429</v>
      </c>
      <c r="AB129" t="s">
        <v>543</v>
      </c>
      <c r="AC129" t="s">
        <v>522</v>
      </c>
      <c r="AD129" t="s">
        <v>523</v>
      </c>
    </row>
    <row r="130" spans="2:32" x14ac:dyDescent="0.35">
      <c r="B130" t="s">
        <v>565</v>
      </c>
      <c r="C130">
        <v>128</v>
      </c>
      <c r="D130">
        <v>225.3</v>
      </c>
      <c r="E130">
        <v>104.346</v>
      </c>
      <c r="F130" s="1">
        <v>0.56399999999999995</v>
      </c>
      <c r="O130" t="s">
        <v>410</v>
      </c>
      <c r="S130" t="s">
        <v>460</v>
      </c>
      <c r="T130">
        <v>0</v>
      </c>
      <c r="U130" t="s">
        <v>429</v>
      </c>
    </row>
    <row r="131" spans="2:32" x14ac:dyDescent="0.35">
      <c r="B131" t="s">
        <v>566</v>
      </c>
      <c r="C131">
        <v>113</v>
      </c>
      <c r="D131">
        <v>112.9</v>
      </c>
      <c r="E131">
        <v>54.734999999999999</v>
      </c>
      <c r="F131" s="1">
        <v>0.32500000000000001</v>
      </c>
      <c r="O131" t="s">
        <v>410</v>
      </c>
      <c r="S131" t="s">
        <v>461</v>
      </c>
      <c r="T131">
        <v>0.1</v>
      </c>
      <c r="U131" t="s">
        <v>429</v>
      </c>
      <c r="AB131" t="s">
        <v>538</v>
      </c>
    </row>
    <row r="132" spans="2:32" x14ac:dyDescent="0.35">
      <c r="B132" t="s">
        <v>0</v>
      </c>
      <c r="C132">
        <v>77.099999999999994</v>
      </c>
      <c r="D132" t="s">
        <v>401</v>
      </c>
      <c r="O132" t="s">
        <v>407</v>
      </c>
      <c r="R132" t="s">
        <v>462</v>
      </c>
      <c r="S132">
        <v>4</v>
      </c>
      <c r="T132" t="s">
        <v>429</v>
      </c>
      <c r="AB132" t="s">
        <v>539</v>
      </c>
      <c r="AC132" t="s">
        <v>544</v>
      </c>
      <c r="AD132" t="s">
        <v>545</v>
      </c>
      <c r="AE132" t="s">
        <v>546</v>
      </c>
      <c r="AF132" t="s">
        <v>435</v>
      </c>
    </row>
    <row r="133" spans="2:32" x14ac:dyDescent="0.35">
      <c r="B133" t="s">
        <v>402</v>
      </c>
      <c r="C133" t="s">
        <v>403</v>
      </c>
      <c r="O133" t="s">
        <v>407</v>
      </c>
      <c r="R133" t="s">
        <v>463</v>
      </c>
      <c r="S133">
        <v>0</v>
      </c>
      <c r="T133" t="s">
        <v>429</v>
      </c>
      <c r="AB133" t="s">
        <v>547</v>
      </c>
      <c r="AC133">
        <v>128</v>
      </c>
      <c r="AD133">
        <v>224.9</v>
      </c>
      <c r="AE133">
        <v>104.82299999999999</v>
      </c>
      <c r="AF133" s="1">
        <v>0.56599999999999995</v>
      </c>
    </row>
    <row r="134" spans="2:32" x14ac:dyDescent="0.35">
      <c r="B134" t="s">
        <v>404</v>
      </c>
      <c r="D134" t="s">
        <v>405</v>
      </c>
      <c r="E134">
        <v>22.6</v>
      </c>
      <c r="F134" t="s">
        <v>406</v>
      </c>
      <c r="O134" t="s">
        <v>407</v>
      </c>
      <c r="R134" t="s">
        <v>464</v>
      </c>
      <c r="S134">
        <v>0.9</v>
      </c>
      <c r="T134" t="s">
        <v>429</v>
      </c>
      <c r="AB134" t="s">
        <v>548</v>
      </c>
      <c r="AC134">
        <v>112</v>
      </c>
      <c r="AD134">
        <v>112.7</v>
      </c>
      <c r="AE134">
        <v>54.975999999999999</v>
      </c>
      <c r="AF134" s="1">
        <v>0.32900000000000001</v>
      </c>
    </row>
    <row r="135" spans="2:32" x14ac:dyDescent="0.35">
      <c r="B135" t="s">
        <v>407</v>
      </c>
      <c r="E135" t="s">
        <v>408</v>
      </c>
      <c r="F135">
        <v>79.3</v>
      </c>
      <c r="G135" t="s">
        <v>409</v>
      </c>
      <c r="O135" t="s">
        <v>404</v>
      </c>
      <c r="Q135" t="s">
        <v>465</v>
      </c>
      <c r="R135">
        <v>3.6</v>
      </c>
      <c r="S135" t="s">
        <v>427</v>
      </c>
      <c r="AB135" t="s">
        <v>541</v>
      </c>
    </row>
    <row r="136" spans="2:32" x14ac:dyDescent="0.35">
      <c r="B136" t="s">
        <v>410</v>
      </c>
      <c r="F136" t="s">
        <v>309</v>
      </c>
      <c r="G136">
        <v>0</v>
      </c>
      <c r="H136" t="s">
        <v>409</v>
      </c>
      <c r="O136" t="s">
        <v>407</v>
      </c>
      <c r="R136" t="s">
        <v>466</v>
      </c>
      <c r="S136">
        <v>8.1999999999999993</v>
      </c>
      <c r="T136" t="s">
        <v>429</v>
      </c>
      <c r="AB136" t="s">
        <v>387</v>
      </c>
    </row>
    <row r="137" spans="2:32" x14ac:dyDescent="0.35">
      <c r="B137" t="s">
        <v>410</v>
      </c>
      <c r="F137" t="s">
        <v>310</v>
      </c>
      <c r="G137">
        <v>0.1</v>
      </c>
      <c r="H137" t="s">
        <v>409</v>
      </c>
      <c r="O137" t="s">
        <v>407</v>
      </c>
      <c r="R137" t="s">
        <v>467</v>
      </c>
      <c r="S137">
        <v>6.2</v>
      </c>
      <c r="T137" t="s">
        <v>429</v>
      </c>
      <c r="AB137" t="s">
        <v>549</v>
      </c>
    </row>
    <row r="138" spans="2:32" x14ac:dyDescent="0.35">
      <c r="B138" t="s">
        <v>410</v>
      </c>
      <c r="F138" t="s">
        <v>311</v>
      </c>
      <c r="G138">
        <v>79.2</v>
      </c>
      <c r="H138" t="s">
        <v>409</v>
      </c>
      <c r="O138" t="s">
        <v>407</v>
      </c>
      <c r="R138" t="s">
        <v>468</v>
      </c>
      <c r="S138">
        <v>0</v>
      </c>
      <c r="T138" t="s">
        <v>429</v>
      </c>
      <c r="AB138" t="s">
        <v>550</v>
      </c>
    </row>
    <row r="139" spans="2:32" x14ac:dyDescent="0.35">
      <c r="B139" t="s">
        <v>407</v>
      </c>
      <c r="E139" t="s">
        <v>312</v>
      </c>
      <c r="F139">
        <v>20.7</v>
      </c>
      <c r="G139" t="s">
        <v>409</v>
      </c>
      <c r="O139" t="s">
        <v>407</v>
      </c>
      <c r="R139" t="s">
        <v>469</v>
      </c>
      <c r="S139" s="1">
        <v>0.64200000000000002</v>
      </c>
      <c r="AB139" t="s">
        <v>880</v>
      </c>
    </row>
    <row r="140" spans="2:32" x14ac:dyDescent="0.35">
      <c r="B140" t="s">
        <v>404</v>
      </c>
      <c r="D140" t="s">
        <v>411</v>
      </c>
      <c r="E140">
        <v>0.7</v>
      </c>
      <c r="F140" t="s">
        <v>406</v>
      </c>
      <c r="O140" t="s">
        <v>407</v>
      </c>
      <c r="R140" t="s">
        <v>470</v>
      </c>
      <c r="S140" s="1">
        <v>1.9E-2</v>
      </c>
      <c r="AB140" t="s">
        <v>1183</v>
      </c>
    </row>
    <row r="141" spans="2:32" x14ac:dyDescent="0.35">
      <c r="B141" t="s">
        <v>407</v>
      </c>
      <c r="E141" t="s">
        <v>408</v>
      </c>
      <c r="F141">
        <v>0.8</v>
      </c>
      <c r="G141" t="s">
        <v>412</v>
      </c>
      <c r="O141" t="s">
        <v>402</v>
      </c>
      <c r="P141" t="s">
        <v>471</v>
      </c>
      <c r="Q141">
        <v>1.8</v>
      </c>
      <c r="R141" t="s">
        <v>427</v>
      </c>
      <c r="AB141" t="s">
        <v>882</v>
      </c>
    </row>
    <row r="142" spans="2:32" x14ac:dyDescent="0.35">
      <c r="B142" t="s">
        <v>410</v>
      </c>
      <c r="F142" t="s">
        <v>309</v>
      </c>
      <c r="G142">
        <v>0.6</v>
      </c>
      <c r="H142" t="s">
        <v>412</v>
      </c>
      <c r="O142" t="s">
        <v>404</v>
      </c>
      <c r="Q142" t="s">
        <v>472</v>
      </c>
      <c r="R142">
        <v>1.7</v>
      </c>
      <c r="S142" t="s">
        <v>427</v>
      </c>
      <c r="AB142" t="s">
        <v>894</v>
      </c>
    </row>
    <row r="143" spans="2:32" x14ac:dyDescent="0.35">
      <c r="B143" t="s">
        <v>410</v>
      </c>
      <c r="F143" t="s">
        <v>310</v>
      </c>
      <c r="G143">
        <v>0.2</v>
      </c>
      <c r="H143" t="s">
        <v>412</v>
      </c>
      <c r="O143" t="s">
        <v>404</v>
      </c>
      <c r="Q143" t="s">
        <v>473</v>
      </c>
      <c r="R143">
        <v>0</v>
      </c>
      <c r="S143" t="s">
        <v>427</v>
      </c>
      <c r="AB143" t="s">
        <v>1184</v>
      </c>
    </row>
    <row r="144" spans="2:32" x14ac:dyDescent="0.35">
      <c r="B144" t="s">
        <v>410</v>
      </c>
      <c r="F144" t="s">
        <v>311</v>
      </c>
      <c r="G144">
        <v>0</v>
      </c>
      <c r="H144" t="s">
        <v>412</v>
      </c>
      <c r="O144" t="s">
        <v>402</v>
      </c>
      <c r="P144" t="s">
        <v>474</v>
      </c>
      <c r="Q144">
        <v>58.7</v>
      </c>
      <c r="R144" t="s">
        <v>427</v>
      </c>
      <c r="AB144" t="s">
        <v>1185</v>
      </c>
    </row>
    <row r="145" spans="2:29" x14ac:dyDescent="0.35">
      <c r="B145" t="s">
        <v>407</v>
      </c>
      <c r="E145" t="s">
        <v>312</v>
      </c>
      <c r="F145">
        <v>99.2</v>
      </c>
      <c r="G145" t="s">
        <v>412</v>
      </c>
      <c r="O145" t="s">
        <v>404</v>
      </c>
      <c r="Q145" t="s">
        <v>14</v>
      </c>
      <c r="R145">
        <v>36.700000000000003</v>
      </c>
      <c r="S145" t="s">
        <v>427</v>
      </c>
      <c r="AB145" t="s">
        <v>556</v>
      </c>
    </row>
    <row r="146" spans="2:29" x14ac:dyDescent="0.35">
      <c r="B146" t="s">
        <v>404</v>
      </c>
      <c r="D146" t="s">
        <v>413</v>
      </c>
      <c r="E146">
        <v>0</v>
      </c>
      <c r="F146" t="s">
        <v>406</v>
      </c>
      <c r="O146" t="s">
        <v>407</v>
      </c>
      <c r="R146" t="s">
        <v>475</v>
      </c>
      <c r="S146">
        <v>7.7</v>
      </c>
      <c r="T146" t="s">
        <v>429</v>
      </c>
      <c r="AB146" t="s">
        <v>557</v>
      </c>
    </row>
    <row r="147" spans="2:29" x14ac:dyDescent="0.35">
      <c r="B147" t="s">
        <v>404</v>
      </c>
      <c r="D147" t="s">
        <v>414</v>
      </c>
      <c r="E147">
        <v>76.7</v>
      </c>
      <c r="F147" t="s">
        <v>406</v>
      </c>
      <c r="O147" t="s">
        <v>410</v>
      </c>
      <c r="S147" t="s">
        <v>476</v>
      </c>
      <c r="T147">
        <v>3</v>
      </c>
      <c r="U147" t="s">
        <v>429</v>
      </c>
      <c r="AB147" t="s">
        <v>558</v>
      </c>
    </row>
    <row r="148" spans="2:29" x14ac:dyDescent="0.35">
      <c r="B148" t="s">
        <v>402</v>
      </c>
      <c r="C148" t="s">
        <v>415</v>
      </c>
      <c r="D148">
        <v>0.71</v>
      </c>
      <c r="O148" t="s">
        <v>477</v>
      </c>
      <c r="T148" t="s">
        <v>478</v>
      </c>
      <c r="U148">
        <v>2.7</v>
      </c>
      <c r="V148" t="s">
        <v>429</v>
      </c>
      <c r="AB148" t="s">
        <v>559</v>
      </c>
    </row>
    <row r="149" spans="2:29" x14ac:dyDescent="0.35">
      <c r="B149" t="s">
        <v>402</v>
      </c>
      <c r="C149" t="s">
        <v>416</v>
      </c>
      <c r="D149">
        <v>2.2370000000000001</v>
      </c>
      <c r="O149" t="s">
        <v>477</v>
      </c>
      <c r="T149" t="s">
        <v>479</v>
      </c>
      <c r="U149">
        <v>0.3</v>
      </c>
      <c r="V149" t="s">
        <v>429</v>
      </c>
      <c r="AB149" t="s">
        <v>560</v>
      </c>
    </row>
    <row r="150" spans="2:29" x14ac:dyDescent="0.35">
      <c r="B150" t="s">
        <v>387</v>
      </c>
      <c r="O150" t="s">
        <v>410</v>
      </c>
      <c r="S150" t="s">
        <v>480</v>
      </c>
      <c r="T150">
        <v>2.5</v>
      </c>
      <c r="U150" t="s">
        <v>429</v>
      </c>
      <c r="AB150" t="s">
        <v>717</v>
      </c>
      <c r="AC150" t="s">
        <v>963</v>
      </c>
    </row>
    <row r="151" spans="2:29" x14ac:dyDescent="0.35">
      <c r="B151" t="s">
        <v>388</v>
      </c>
      <c r="O151" t="s">
        <v>410</v>
      </c>
      <c r="S151" t="s">
        <v>481</v>
      </c>
      <c r="T151">
        <v>0</v>
      </c>
      <c r="U151" t="s">
        <v>429</v>
      </c>
    </row>
    <row r="152" spans="2:29" x14ac:dyDescent="0.35">
      <c r="B152" t="s">
        <v>389</v>
      </c>
      <c r="O152" t="s">
        <v>410</v>
      </c>
      <c r="S152" t="s">
        <v>482</v>
      </c>
      <c r="T152">
        <v>54.8</v>
      </c>
      <c r="U152" t="s">
        <v>429</v>
      </c>
    </row>
    <row r="153" spans="2:29" x14ac:dyDescent="0.35">
      <c r="B153" t="s">
        <v>856</v>
      </c>
      <c r="O153" t="s">
        <v>410</v>
      </c>
      <c r="S153" t="s">
        <v>483</v>
      </c>
      <c r="T153">
        <v>4.3</v>
      </c>
      <c r="U153" t="s">
        <v>429</v>
      </c>
    </row>
    <row r="154" spans="2:29" x14ac:dyDescent="0.35">
      <c r="B154" t="s">
        <v>1090</v>
      </c>
      <c r="O154" t="s">
        <v>410</v>
      </c>
      <c r="S154" t="s">
        <v>484</v>
      </c>
      <c r="T154">
        <v>100</v>
      </c>
      <c r="U154" t="s">
        <v>429</v>
      </c>
    </row>
    <row r="155" spans="2:29" x14ac:dyDescent="0.35">
      <c r="B155" t="s">
        <v>858</v>
      </c>
      <c r="O155" t="s">
        <v>407</v>
      </c>
      <c r="R155" t="s">
        <v>485</v>
      </c>
      <c r="S155">
        <v>5.8</v>
      </c>
      <c r="T155" t="s">
        <v>429</v>
      </c>
    </row>
    <row r="156" spans="2:29" x14ac:dyDescent="0.35">
      <c r="B156" t="s">
        <v>871</v>
      </c>
      <c r="O156" t="s">
        <v>407</v>
      </c>
      <c r="R156" t="s">
        <v>486</v>
      </c>
      <c r="S156">
        <v>1.5</v>
      </c>
      <c r="T156" t="s">
        <v>429</v>
      </c>
    </row>
    <row r="157" spans="2:29" x14ac:dyDescent="0.35">
      <c r="B157" t="s">
        <v>1179</v>
      </c>
      <c r="O157" t="s">
        <v>410</v>
      </c>
      <c r="S157" t="s">
        <v>487</v>
      </c>
      <c r="T157">
        <v>0.1</v>
      </c>
      <c r="U157" t="s">
        <v>429</v>
      </c>
    </row>
    <row r="158" spans="2:29" x14ac:dyDescent="0.35">
      <c r="B158" t="s">
        <v>1180</v>
      </c>
      <c r="O158" t="s">
        <v>410</v>
      </c>
      <c r="S158" t="s">
        <v>488</v>
      </c>
      <c r="T158">
        <v>0</v>
      </c>
      <c r="U158" t="s">
        <v>429</v>
      </c>
    </row>
    <row r="159" spans="2:29" x14ac:dyDescent="0.35">
      <c r="B159" t="s">
        <v>395</v>
      </c>
      <c r="O159" t="s">
        <v>410</v>
      </c>
      <c r="S159" t="s">
        <v>489</v>
      </c>
      <c r="T159">
        <v>6.4</v>
      </c>
      <c r="U159" t="s">
        <v>429</v>
      </c>
    </row>
    <row r="160" spans="2:29" x14ac:dyDescent="0.35">
      <c r="B160" t="s">
        <v>396</v>
      </c>
      <c r="O160" t="s">
        <v>410</v>
      </c>
      <c r="S160" t="s">
        <v>490</v>
      </c>
      <c r="T160">
        <v>4.9000000000000004</v>
      </c>
      <c r="U160" t="s">
        <v>429</v>
      </c>
    </row>
    <row r="161" spans="2:22" x14ac:dyDescent="0.35">
      <c r="B161" t="s">
        <v>397</v>
      </c>
      <c r="O161" t="s">
        <v>407</v>
      </c>
      <c r="R161" t="s">
        <v>430</v>
      </c>
      <c r="S161">
        <v>13.3</v>
      </c>
      <c r="T161" t="s">
        <v>429</v>
      </c>
    </row>
    <row r="162" spans="2:22" x14ac:dyDescent="0.35">
      <c r="B162" t="s">
        <v>398</v>
      </c>
      <c r="O162" t="s">
        <v>410</v>
      </c>
      <c r="S162" t="s">
        <v>491</v>
      </c>
      <c r="T162">
        <v>29.5</v>
      </c>
      <c r="U162" t="s">
        <v>429</v>
      </c>
    </row>
    <row r="163" spans="2:22" x14ac:dyDescent="0.35">
      <c r="B163" t="s">
        <v>399</v>
      </c>
      <c r="O163" t="s">
        <v>410</v>
      </c>
      <c r="S163" t="s">
        <v>492</v>
      </c>
      <c r="T163">
        <v>13</v>
      </c>
      <c r="U163" t="s">
        <v>429</v>
      </c>
    </row>
    <row r="164" spans="2:22" x14ac:dyDescent="0.35">
      <c r="B164" t="s">
        <v>868</v>
      </c>
      <c r="O164" t="s">
        <v>477</v>
      </c>
      <c r="T164" t="s">
        <v>493</v>
      </c>
      <c r="U164">
        <v>100</v>
      </c>
      <c r="V164" t="s">
        <v>429</v>
      </c>
    </row>
    <row r="165" spans="2:22" x14ac:dyDescent="0.35">
      <c r="O165" t="s">
        <v>477</v>
      </c>
      <c r="T165" t="s">
        <v>713</v>
      </c>
      <c r="U165">
        <v>0.5</v>
      </c>
      <c r="V165" t="s">
        <v>429</v>
      </c>
    </row>
    <row r="166" spans="2:22" x14ac:dyDescent="0.35">
      <c r="O166" t="s">
        <v>477</v>
      </c>
      <c r="T166" t="s">
        <v>494</v>
      </c>
      <c r="U166">
        <v>2</v>
      </c>
      <c r="V166" t="s">
        <v>429</v>
      </c>
    </row>
    <row r="167" spans="2:22" x14ac:dyDescent="0.35">
      <c r="O167" t="s">
        <v>407</v>
      </c>
      <c r="R167" t="s">
        <v>1175</v>
      </c>
      <c r="S167" t="s">
        <v>429</v>
      </c>
    </row>
    <row r="168" spans="2:22" x14ac:dyDescent="0.35">
      <c r="O168" t="s">
        <v>410</v>
      </c>
      <c r="S168" t="s">
        <v>714</v>
      </c>
      <c r="T168">
        <v>35</v>
      </c>
      <c r="U168" t="s">
        <v>429</v>
      </c>
    </row>
    <row r="169" spans="2:22" x14ac:dyDescent="0.35">
      <c r="O169" t="s">
        <v>410</v>
      </c>
      <c r="S169" t="s">
        <v>495</v>
      </c>
      <c r="T169">
        <v>0.1</v>
      </c>
      <c r="U169" t="s">
        <v>429</v>
      </c>
    </row>
    <row r="170" spans="2:22" x14ac:dyDescent="0.35">
      <c r="O170" t="s">
        <v>410</v>
      </c>
      <c r="S170" t="s">
        <v>496</v>
      </c>
      <c r="T170">
        <v>1.9</v>
      </c>
      <c r="U170" t="s">
        <v>429</v>
      </c>
    </row>
    <row r="171" spans="2:22" x14ac:dyDescent="0.35">
      <c r="O171" t="s">
        <v>410</v>
      </c>
      <c r="S171" t="s">
        <v>497</v>
      </c>
      <c r="T171">
        <v>0.9</v>
      </c>
      <c r="U171" t="s">
        <v>429</v>
      </c>
    </row>
    <row r="172" spans="2:22" x14ac:dyDescent="0.35">
      <c r="O172" t="s">
        <v>477</v>
      </c>
      <c r="T172" t="s">
        <v>498</v>
      </c>
      <c r="U172">
        <v>0.5</v>
      </c>
      <c r="V172" t="s">
        <v>429</v>
      </c>
    </row>
    <row r="173" spans="2:22" x14ac:dyDescent="0.35">
      <c r="O173" t="s">
        <v>477</v>
      </c>
      <c r="T173" t="s">
        <v>498</v>
      </c>
      <c r="U173">
        <v>0.3</v>
      </c>
      <c r="V173" t="s">
        <v>429</v>
      </c>
    </row>
    <row r="174" spans="2:22" x14ac:dyDescent="0.35">
      <c r="O174" t="s">
        <v>404</v>
      </c>
      <c r="Q174" t="s">
        <v>499</v>
      </c>
      <c r="R174">
        <v>22</v>
      </c>
      <c r="S174" t="s">
        <v>427</v>
      </c>
    </row>
    <row r="175" spans="2:22" x14ac:dyDescent="0.35">
      <c r="O175" t="s">
        <v>407</v>
      </c>
      <c r="R175" t="s">
        <v>500</v>
      </c>
      <c r="S175">
        <v>2.1</v>
      </c>
      <c r="T175" t="s">
        <v>429</v>
      </c>
    </row>
    <row r="176" spans="2:22" x14ac:dyDescent="0.35">
      <c r="O176" t="s">
        <v>407</v>
      </c>
      <c r="R176" t="s">
        <v>501</v>
      </c>
      <c r="S176">
        <v>18.100000000000001</v>
      </c>
      <c r="T176" t="s">
        <v>429</v>
      </c>
    </row>
    <row r="177" spans="15:23" x14ac:dyDescent="0.35">
      <c r="O177" t="s">
        <v>410</v>
      </c>
      <c r="S177" t="s">
        <v>502</v>
      </c>
      <c r="T177">
        <v>19.3</v>
      </c>
      <c r="U177" t="s">
        <v>429</v>
      </c>
    </row>
    <row r="178" spans="15:23" x14ac:dyDescent="0.35">
      <c r="O178" t="s">
        <v>477</v>
      </c>
      <c r="T178" t="s">
        <v>503</v>
      </c>
      <c r="U178">
        <v>4.5999999999999996</v>
      </c>
      <c r="V178" t="s">
        <v>429</v>
      </c>
    </row>
    <row r="179" spans="15:23" x14ac:dyDescent="0.35">
      <c r="O179" t="s">
        <v>504</v>
      </c>
      <c r="U179" t="s">
        <v>505</v>
      </c>
      <c r="V179">
        <v>10.1</v>
      </c>
      <c r="W179" t="s">
        <v>429</v>
      </c>
    </row>
    <row r="180" spans="15:23" x14ac:dyDescent="0.35">
      <c r="O180" t="s">
        <v>410</v>
      </c>
      <c r="S180" t="s">
        <v>506</v>
      </c>
      <c r="T180">
        <v>9.1</v>
      </c>
      <c r="U180" t="s">
        <v>429</v>
      </c>
    </row>
    <row r="181" spans="15:23" x14ac:dyDescent="0.35">
      <c r="O181" t="s">
        <v>410</v>
      </c>
      <c r="S181" t="s">
        <v>507</v>
      </c>
      <c r="T181">
        <v>7.9</v>
      </c>
      <c r="U181" t="s">
        <v>429</v>
      </c>
    </row>
    <row r="182" spans="15:23" x14ac:dyDescent="0.35">
      <c r="O182" t="s">
        <v>410</v>
      </c>
      <c r="S182" t="s">
        <v>508</v>
      </c>
      <c r="T182">
        <v>13.8</v>
      </c>
      <c r="U182" t="s">
        <v>429</v>
      </c>
    </row>
    <row r="183" spans="15:23" x14ac:dyDescent="0.35">
      <c r="O183" t="s">
        <v>477</v>
      </c>
      <c r="T183" t="s">
        <v>509</v>
      </c>
      <c r="U183">
        <v>21.8</v>
      </c>
      <c r="V183" t="s">
        <v>429</v>
      </c>
    </row>
    <row r="184" spans="15:23" x14ac:dyDescent="0.35">
      <c r="O184" t="s">
        <v>504</v>
      </c>
      <c r="U184" t="s">
        <v>510</v>
      </c>
      <c r="V184">
        <v>27.6</v>
      </c>
      <c r="W184" t="s">
        <v>429</v>
      </c>
    </row>
    <row r="185" spans="15:23" x14ac:dyDescent="0.35">
      <c r="O185" t="s">
        <v>504</v>
      </c>
      <c r="U185" t="s">
        <v>511</v>
      </c>
      <c r="V185">
        <v>14.4</v>
      </c>
      <c r="W185" t="s">
        <v>429</v>
      </c>
    </row>
    <row r="186" spans="15:23" x14ac:dyDescent="0.35">
      <c r="O186" t="s">
        <v>504</v>
      </c>
      <c r="U186" t="s">
        <v>512</v>
      </c>
      <c r="V186">
        <v>25.6</v>
      </c>
      <c r="W186" t="s">
        <v>429</v>
      </c>
    </row>
    <row r="187" spans="15:23" x14ac:dyDescent="0.35">
      <c r="O187" t="s">
        <v>504</v>
      </c>
      <c r="U187" t="s">
        <v>513</v>
      </c>
      <c r="V187">
        <v>19.8</v>
      </c>
      <c r="W187" t="s">
        <v>429</v>
      </c>
    </row>
    <row r="188" spans="15:23" x14ac:dyDescent="0.35">
      <c r="O188" t="s">
        <v>477</v>
      </c>
      <c r="T188" t="s">
        <v>514</v>
      </c>
      <c r="U188">
        <v>24.3</v>
      </c>
      <c r="V188" t="s">
        <v>429</v>
      </c>
    </row>
    <row r="189" spans="15:23" x14ac:dyDescent="0.35">
      <c r="O189" t="s">
        <v>504</v>
      </c>
      <c r="U189" t="s">
        <v>515</v>
      </c>
      <c r="V189">
        <v>28.9</v>
      </c>
      <c r="W189" t="s">
        <v>429</v>
      </c>
    </row>
    <row r="190" spans="15:23" x14ac:dyDescent="0.35">
      <c r="O190" t="s">
        <v>504</v>
      </c>
      <c r="U190" t="s">
        <v>516</v>
      </c>
      <c r="V190">
        <v>29.1</v>
      </c>
      <c r="W190" t="s">
        <v>429</v>
      </c>
    </row>
    <row r="191" spans="15:23" x14ac:dyDescent="0.35">
      <c r="O191" t="s">
        <v>477</v>
      </c>
      <c r="T191" t="s">
        <v>517</v>
      </c>
      <c r="U191">
        <v>15.6</v>
      </c>
      <c r="V191" t="s">
        <v>429</v>
      </c>
    </row>
    <row r="192" spans="15:23" x14ac:dyDescent="0.35">
      <c r="O192" t="s">
        <v>504</v>
      </c>
      <c r="U192" t="s">
        <v>518</v>
      </c>
      <c r="V192">
        <v>15.6</v>
      </c>
      <c r="W192" t="s">
        <v>429</v>
      </c>
    </row>
    <row r="193" spans="15:23" x14ac:dyDescent="0.35">
      <c r="O193" t="s">
        <v>504</v>
      </c>
      <c r="U193" t="s">
        <v>519</v>
      </c>
      <c r="V193">
        <v>6.3</v>
      </c>
      <c r="W193" t="s">
        <v>429</v>
      </c>
    </row>
    <row r="194" spans="15:23" x14ac:dyDescent="0.35">
      <c r="O194" t="s">
        <v>410</v>
      </c>
      <c r="S194" t="s">
        <v>520</v>
      </c>
      <c r="T194" s="1">
        <v>0.78700000000000003</v>
      </c>
    </row>
    <row r="195" spans="15:23" x14ac:dyDescent="0.35">
      <c r="O195" t="s">
        <v>402</v>
      </c>
      <c r="P195" t="s">
        <v>521</v>
      </c>
      <c r="Q195" t="s">
        <v>1176</v>
      </c>
    </row>
    <row r="196" spans="15:23" x14ac:dyDescent="0.35">
      <c r="O196" t="s">
        <v>402</v>
      </c>
      <c r="P196" t="s">
        <v>422</v>
      </c>
      <c r="Q196">
        <v>57</v>
      </c>
    </row>
    <row r="197" spans="15:23" x14ac:dyDescent="0.35">
      <c r="O197" t="s">
        <v>402</v>
      </c>
      <c r="P197" t="s">
        <v>522</v>
      </c>
      <c r="Q197" t="s">
        <v>523</v>
      </c>
    </row>
    <row r="198" spans="15:23" x14ac:dyDescent="0.35">
      <c r="O198" t="s">
        <v>524</v>
      </c>
      <c r="P198" s="1">
        <v>0.625</v>
      </c>
    </row>
    <row r="199" spans="15:23" x14ac:dyDescent="0.35">
      <c r="O199" t="s">
        <v>402</v>
      </c>
      <c r="P199" t="s">
        <v>423</v>
      </c>
      <c r="Q199" t="s">
        <v>1177</v>
      </c>
    </row>
    <row r="200" spans="15:23" x14ac:dyDescent="0.35">
      <c r="O200" t="s">
        <v>387</v>
      </c>
    </row>
    <row r="201" spans="15:23" x14ac:dyDescent="0.35">
      <c r="O201" t="s">
        <v>388</v>
      </c>
    </row>
    <row r="202" spans="15:23" x14ac:dyDescent="0.35">
      <c r="O202" t="s">
        <v>389</v>
      </c>
    </row>
    <row r="203" spans="15:23" x14ac:dyDescent="0.35">
      <c r="O203" t="s">
        <v>856</v>
      </c>
    </row>
    <row r="204" spans="15:23" x14ac:dyDescent="0.35">
      <c r="O204" t="s">
        <v>1017</v>
      </c>
    </row>
    <row r="205" spans="15:23" x14ac:dyDescent="0.35">
      <c r="O205" t="s">
        <v>858</v>
      </c>
    </row>
    <row r="206" spans="15:23" x14ac:dyDescent="0.35">
      <c r="O206" t="s">
        <v>910</v>
      </c>
    </row>
    <row r="207" spans="15:23" x14ac:dyDescent="0.35">
      <c r="O207" t="s">
        <v>1172</v>
      </c>
    </row>
    <row r="208" spans="15:23" x14ac:dyDescent="0.35">
      <c r="O208" t="s">
        <v>1173</v>
      </c>
    </row>
    <row r="209" spans="1:32" x14ac:dyDescent="0.35">
      <c r="O209" t="s">
        <v>395</v>
      </c>
    </row>
    <row r="210" spans="1:32" x14ac:dyDescent="0.35">
      <c r="O210" t="s">
        <v>396</v>
      </c>
    </row>
    <row r="211" spans="1:32" x14ac:dyDescent="0.35">
      <c r="O211" t="s">
        <v>397</v>
      </c>
    </row>
    <row r="212" spans="1:32" x14ac:dyDescent="0.35">
      <c r="O212" t="s">
        <v>398</v>
      </c>
    </row>
    <row r="213" spans="1:32" x14ac:dyDescent="0.35">
      <c r="O213" t="s">
        <v>399</v>
      </c>
    </row>
    <row r="217" spans="1:32" s="5" customFormat="1" x14ac:dyDescent="0.35">
      <c r="A217" s="5">
        <v>1</v>
      </c>
      <c r="B217" s="5">
        <v>44</v>
      </c>
    </row>
    <row r="218" spans="1:32" s="16" customFormat="1" x14ac:dyDescent="0.35">
      <c r="B218" s="16" t="s">
        <v>23</v>
      </c>
      <c r="C218" s="16" t="s">
        <v>1191</v>
      </c>
      <c r="M218" s="5"/>
      <c r="O218" s="16" t="s">
        <v>23</v>
      </c>
      <c r="P218" s="16" t="s">
        <v>1194</v>
      </c>
      <c r="Z218" s="5"/>
      <c r="AB218" s="16" t="s">
        <v>1186</v>
      </c>
    </row>
    <row r="219" spans="1:32" s="16" customFormat="1" x14ac:dyDescent="0.35">
      <c r="B219" s="16" t="s">
        <v>402</v>
      </c>
      <c r="C219" s="16" t="s">
        <v>417</v>
      </c>
      <c r="D219" s="16">
        <v>164.94900000000001</v>
      </c>
      <c r="M219" s="5"/>
      <c r="O219" s="16" t="s">
        <v>402</v>
      </c>
      <c r="P219" s="16" t="s">
        <v>444</v>
      </c>
      <c r="Q219" s="16">
        <v>144582907500000</v>
      </c>
      <c r="Z219" s="5"/>
      <c r="AB219" s="16" t="s">
        <v>23</v>
      </c>
      <c r="AC219" s="16" t="s">
        <v>1187</v>
      </c>
    </row>
    <row r="220" spans="1:32" s="16" customFormat="1" x14ac:dyDescent="0.35">
      <c r="B220" s="16" t="s">
        <v>402</v>
      </c>
      <c r="C220" s="16" t="s">
        <v>418</v>
      </c>
      <c r="D220" s="16">
        <v>0.34899999999999998</v>
      </c>
      <c r="M220" s="5"/>
      <c r="O220" s="16" t="s">
        <v>402</v>
      </c>
      <c r="P220" s="16" t="s">
        <v>712</v>
      </c>
      <c r="Q220" s="16">
        <v>173656656000000</v>
      </c>
      <c r="Z220" s="5"/>
      <c r="AB220" s="16" t="s">
        <v>543</v>
      </c>
      <c r="AC220" s="16" t="s">
        <v>527</v>
      </c>
      <c r="AD220" s="16" t="s">
        <v>1188</v>
      </c>
    </row>
    <row r="221" spans="1:32" s="16" customFormat="1" x14ac:dyDescent="0.35">
      <c r="B221" s="16" t="s">
        <v>402</v>
      </c>
      <c r="C221" s="16" t="s">
        <v>419</v>
      </c>
      <c r="D221" s="16">
        <v>0</v>
      </c>
      <c r="M221" s="5"/>
      <c r="O221" s="16" t="s">
        <v>402</v>
      </c>
      <c r="P221" s="16" t="s">
        <v>420</v>
      </c>
      <c r="Q221" s="16">
        <v>0.83299999999999996</v>
      </c>
      <c r="Z221" s="5"/>
      <c r="AB221" s="16" t="s">
        <v>543</v>
      </c>
      <c r="AC221" s="16" t="s">
        <v>14</v>
      </c>
      <c r="AD221" s="16">
        <v>38.700000000000003</v>
      </c>
      <c r="AE221" s="16" t="s">
        <v>427</v>
      </c>
    </row>
    <row r="222" spans="1:32" s="16" customFormat="1" x14ac:dyDescent="0.35">
      <c r="B222" s="16" t="s">
        <v>402</v>
      </c>
      <c r="C222" s="16" t="s">
        <v>420</v>
      </c>
      <c r="D222" s="16">
        <v>0.83</v>
      </c>
      <c r="M222" s="5"/>
      <c r="O222" s="16" t="s">
        <v>402</v>
      </c>
      <c r="P222" s="16" t="s">
        <v>445</v>
      </c>
      <c r="Q222" s="16">
        <v>0.99399999999999999</v>
      </c>
      <c r="Z222" s="5"/>
      <c r="AB222" s="16" t="s">
        <v>543</v>
      </c>
      <c r="AD222" s="16" t="s">
        <v>475</v>
      </c>
      <c r="AE222" s="16">
        <v>7.1</v>
      </c>
      <c r="AF222" s="16" t="s">
        <v>429</v>
      </c>
    </row>
    <row r="223" spans="1:32" s="16" customFormat="1" x14ac:dyDescent="0.35">
      <c r="B223" s="16" t="s">
        <v>402</v>
      </c>
      <c r="C223" s="16" t="s">
        <v>708</v>
      </c>
      <c r="D223" s="16">
        <v>997.63800000000003</v>
      </c>
      <c r="M223" s="5"/>
      <c r="O223" s="16" t="s">
        <v>402</v>
      </c>
      <c r="P223" s="16" t="s">
        <v>446</v>
      </c>
      <c r="Q223" s="16">
        <v>31.9</v>
      </c>
      <c r="R223" s="16" t="s">
        <v>427</v>
      </c>
      <c r="Z223" s="5"/>
      <c r="AB223" s="16" t="s">
        <v>543</v>
      </c>
      <c r="AD223" s="16" t="s">
        <v>485</v>
      </c>
      <c r="AE223" s="16">
        <v>2.9</v>
      </c>
      <c r="AF223" s="16" t="s">
        <v>429</v>
      </c>
    </row>
    <row r="224" spans="1:32" s="16" customFormat="1" x14ac:dyDescent="0.35">
      <c r="B224" s="16" t="s">
        <v>402</v>
      </c>
      <c r="C224" s="16" t="s">
        <v>422</v>
      </c>
      <c r="D224" s="16">
        <v>75</v>
      </c>
      <c r="M224" s="5"/>
      <c r="O224" s="16" t="s">
        <v>404</v>
      </c>
      <c r="Q224" s="16" t="s">
        <v>526</v>
      </c>
      <c r="R224" s="16">
        <v>31.2</v>
      </c>
      <c r="S224" s="16" t="s">
        <v>427</v>
      </c>
      <c r="Z224" s="5"/>
      <c r="AB224" s="16" t="s">
        <v>543</v>
      </c>
      <c r="AD224" s="16" t="s">
        <v>486</v>
      </c>
      <c r="AE224" s="16">
        <v>1.9</v>
      </c>
      <c r="AF224" s="16" t="s">
        <v>429</v>
      </c>
    </row>
    <row r="225" spans="2:33" s="16" customFormat="1" x14ac:dyDescent="0.35">
      <c r="B225" s="16" t="s">
        <v>524</v>
      </c>
      <c r="C225" s="24">
        <v>0.76200000000000001</v>
      </c>
      <c r="M225" s="5"/>
      <c r="O225" s="16" t="s">
        <v>407</v>
      </c>
      <c r="R225" s="16" t="s">
        <v>447</v>
      </c>
      <c r="S225" s="16">
        <v>23.5</v>
      </c>
      <c r="T225" s="16" t="s">
        <v>406</v>
      </c>
      <c r="Z225" s="5"/>
      <c r="AB225" s="16" t="s">
        <v>543</v>
      </c>
      <c r="AD225" s="16" t="s">
        <v>430</v>
      </c>
      <c r="AE225" s="16">
        <v>19.3</v>
      </c>
      <c r="AF225" s="16" t="s">
        <v>429</v>
      </c>
    </row>
    <row r="226" spans="2:33" s="16" customFormat="1" x14ac:dyDescent="0.35">
      <c r="B226" s="16" t="s">
        <v>402</v>
      </c>
      <c r="C226" s="16" t="s">
        <v>423</v>
      </c>
      <c r="D226" s="16">
        <v>42.682000000000002</v>
      </c>
      <c r="E226" s="16">
        <v>56</v>
      </c>
      <c r="M226" s="5"/>
      <c r="O226" s="16" t="s">
        <v>410</v>
      </c>
      <c r="S226" s="16" t="s">
        <v>448</v>
      </c>
      <c r="T226" s="16">
        <v>0</v>
      </c>
      <c r="U226" s="16" t="s">
        <v>406</v>
      </c>
      <c r="Z226" s="5"/>
      <c r="AB226" s="16" t="s">
        <v>543</v>
      </c>
      <c r="AE226" s="16" t="s">
        <v>431</v>
      </c>
      <c r="AF226" s="16">
        <v>39.5</v>
      </c>
      <c r="AG226" s="16" t="s">
        <v>432</v>
      </c>
    </row>
    <row r="227" spans="2:33" s="16" customFormat="1" x14ac:dyDescent="0.35">
      <c r="B227" s="16" t="s">
        <v>402</v>
      </c>
      <c r="C227" s="16" t="s">
        <v>424</v>
      </c>
      <c r="D227" s="16">
        <v>59.645000000000003</v>
      </c>
      <c r="E227" s="24">
        <v>-1.7999999999999999E-2</v>
      </c>
      <c r="M227" s="5"/>
      <c r="O227" s="16" t="s">
        <v>410</v>
      </c>
      <c r="S227" s="16" t="s">
        <v>449</v>
      </c>
      <c r="T227" s="16">
        <v>5.0999999999999996</v>
      </c>
      <c r="U227" s="16" t="s">
        <v>406</v>
      </c>
      <c r="Z227" s="5"/>
      <c r="AB227" s="16" t="s">
        <v>543</v>
      </c>
      <c r="AD227" s="16" t="s">
        <v>528</v>
      </c>
      <c r="AE227" s="16">
        <v>4.9000000000000004</v>
      </c>
      <c r="AF227" s="16" t="s">
        <v>429</v>
      </c>
    </row>
    <row r="228" spans="2:33" s="16" customFormat="1" x14ac:dyDescent="0.35">
      <c r="B228" s="16" t="s">
        <v>402</v>
      </c>
      <c r="C228" s="16" t="s">
        <v>425</v>
      </c>
      <c r="M228" s="5"/>
      <c r="O228" s="16" t="s">
        <v>410</v>
      </c>
      <c r="S228" s="16" t="s">
        <v>450</v>
      </c>
      <c r="T228" s="16">
        <v>18.399999999999999</v>
      </c>
      <c r="U228" s="16" t="s">
        <v>406</v>
      </c>
      <c r="Z228" s="5"/>
      <c r="AB228" s="16" t="s">
        <v>543</v>
      </c>
      <c r="AD228" s="16" t="s">
        <v>529</v>
      </c>
      <c r="AE228" s="16" t="s">
        <v>530</v>
      </c>
      <c r="AF228" s="24">
        <v>3.0000000000000001E-3</v>
      </c>
    </row>
    <row r="229" spans="2:33" s="16" customFormat="1" x14ac:dyDescent="0.35">
      <c r="B229" s="16" t="s">
        <v>404</v>
      </c>
      <c r="C229" s="16" t="s">
        <v>426</v>
      </c>
      <c r="D229" s="16">
        <v>14.994999999999999</v>
      </c>
      <c r="E229" s="24">
        <v>-4.0000000000000001E-3</v>
      </c>
      <c r="M229" s="5"/>
      <c r="O229" s="16" t="s">
        <v>407</v>
      </c>
      <c r="R229" s="16" t="s">
        <v>451</v>
      </c>
      <c r="S229" s="16">
        <v>76.5</v>
      </c>
      <c r="T229" s="16" t="s">
        <v>406</v>
      </c>
      <c r="Z229" s="5"/>
      <c r="AB229" s="16" t="s">
        <v>543</v>
      </c>
      <c r="AC229" s="16" t="s">
        <v>531</v>
      </c>
      <c r="AD229" s="16">
        <v>0</v>
      </c>
      <c r="AE229" s="16" t="s">
        <v>432</v>
      </c>
    </row>
    <row r="230" spans="2:33" s="16" customFormat="1" x14ac:dyDescent="0.35">
      <c r="B230" s="16" t="s">
        <v>14</v>
      </c>
      <c r="C230" s="16">
        <v>38.4</v>
      </c>
      <c r="D230" s="16" t="s">
        <v>427</v>
      </c>
      <c r="M230" s="5"/>
      <c r="O230" s="16" t="s">
        <v>404</v>
      </c>
      <c r="Q230" s="16" t="s">
        <v>452</v>
      </c>
      <c r="R230" s="16">
        <v>0.7</v>
      </c>
      <c r="S230" s="16" t="s">
        <v>427</v>
      </c>
      <c r="Z230" s="5"/>
      <c r="AB230" s="16" t="s">
        <v>543</v>
      </c>
      <c r="AC230" s="16" t="s">
        <v>532</v>
      </c>
      <c r="AD230" s="16">
        <v>60589147619900</v>
      </c>
    </row>
    <row r="231" spans="2:33" s="16" customFormat="1" x14ac:dyDescent="0.35">
      <c r="B231" s="16" t="s">
        <v>402</v>
      </c>
      <c r="C231" s="16" t="s">
        <v>428</v>
      </c>
      <c r="D231" s="16">
        <v>12</v>
      </c>
      <c r="E231" s="16" t="s">
        <v>429</v>
      </c>
      <c r="M231" s="5"/>
      <c r="O231" s="16" t="s">
        <v>407</v>
      </c>
      <c r="R231" s="16" t="s">
        <v>453</v>
      </c>
      <c r="S231" s="16">
        <v>0</v>
      </c>
      <c r="T231" s="16" t="s">
        <v>427</v>
      </c>
      <c r="Z231" s="5"/>
      <c r="AB231" s="16" t="s">
        <v>543</v>
      </c>
      <c r="AC231" s="16" t="s">
        <v>533</v>
      </c>
      <c r="AD231" s="16">
        <v>19855405644300</v>
      </c>
    </row>
    <row r="232" spans="2:33" s="16" customFormat="1" x14ac:dyDescent="0.35">
      <c r="B232" s="16" t="s">
        <v>402</v>
      </c>
      <c r="C232" s="16" t="s">
        <v>430</v>
      </c>
      <c r="D232" s="16">
        <v>19</v>
      </c>
      <c r="E232" s="16" t="s">
        <v>429</v>
      </c>
      <c r="M232" s="5"/>
      <c r="O232" s="16" t="s">
        <v>402</v>
      </c>
      <c r="P232" s="16" t="s">
        <v>454</v>
      </c>
      <c r="Q232" s="16">
        <v>5.8</v>
      </c>
      <c r="R232" s="16" t="s">
        <v>427</v>
      </c>
      <c r="Z232" s="5"/>
      <c r="AB232" s="16" t="s">
        <v>543</v>
      </c>
      <c r="AC232" s="16" t="s">
        <v>534</v>
      </c>
      <c r="AD232" s="16">
        <v>371786023200</v>
      </c>
    </row>
    <row r="233" spans="2:33" s="16" customFormat="1" x14ac:dyDescent="0.35">
      <c r="B233" s="16" t="s">
        <v>404</v>
      </c>
      <c r="D233" s="16" t="s">
        <v>431</v>
      </c>
      <c r="E233" s="16">
        <v>39.299999999999997</v>
      </c>
      <c r="F233" s="16" t="s">
        <v>432</v>
      </c>
      <c r="M233" s="5"/>
      <c r="O233" s="16" t="s">
        <v>404</v>
      </c>
      <c r="Q233" s="16" t="s">
        <v>455</v>
      </c>
      <c r="R233" s="16">
        <v>2</v>
      </c>
      <c r="S233" s="16" t="s">
        <v>427</v>
      </c>
      <c r="Z233" s="5"/>
      <c r="AB233" s="16" t="s">
        <v>543</v>
      </c>
      <c r="AD233" s="16" t="s">
        <v>535</v>
      </c>
      <c r="AE233" s="16">
        <v>355179860850</v>
      </c>
    </row>
    <row r="234" spans="2:33" s="16" customFormat="1" x14ac:dyDescent="0.35">
      <c r="B234" s="16" t="s">
        <v>433</v>
      </c>
      <c r="C234" s="16" t="s">
        <v>593</v>
      </c>
      <c r="M234" s="5"/>
      <c r="O234" s="16" t="s">
        <v>407</v>
      </c>
      <c r="R234" s="16" t="s">
        <v>456</v>
      </c>
      <c r="S234" s="16">
        <v>0.5</v>
      </c>
      <c r="T234" s="16" t="s">
        <v>429</v>
      </c>
      <c r="Z234" s="5"/>
      <c r="AB234" s="16" t="s">
        <v>543</v>
      </c>
      <c r="AD234" s="16" t="s">
        <v>536</v>
      </c>
      <c r="AE234" s="16">
        <v>1065074550</v>
      </c>
    </row>
    <row r="235" spans="2:33" s="16" customFormat="1" x14ac:dyDescent="0.35">
      <c r="M235" s="5"/>
      <c r="O235" s="16" t="s">
        <v>407</v>
      </c>
      <c r="R235" s="16" t="s">
        <v>457</v>
      </c>
      <c r="S235" s="16">
        <v>0.3</v>
      </c>
      <c r="T235" s="16" t="s">
        <v>429</v>
      </c>
      <c r="Z235" s="5"/>
      <c r="AB235" s="16" t="s">
        <v>543</v>
      </c>
      <c r="AD235" s="16" t="s">
        <v>537</v>
      </c>
      <c r="AE235" s="16">
        <v>6055423850</v>
      </c>
    </row>
    <row r="236" spans="2:33" s="16" customFormat="1" x14ac:dyDescent="0.35">
      <c r="B236" s="16" t="s">
        <v>22</v>
      </c>
      <c r="M236" s="5"/>
      <c r="O236" s="16" t="s">
        <v>407</v>
      </c>
      <c r="R236" s="16" t="s">
        <v>458</v>
      </c>
      <c r="S236" s="16">
        <v>0.7</v>
      </c>
      <c r="T236" s="16" t="s">
        <v>429</v>
      </c>
      <c r="Z236" s="5"/>
      <c r="AB236" s="16" t="s">
        <v>543</v>
      </c>
      <c r="AC236" s="16" t="s">
        <v>542</v>
      </c>
      <c r="AD236" s="16">
        <v>24</v>
      </c>
    </row>
    <row r="237" spans="2:33" s="16" customFormat="1" x14ac:dyDescent="0.35">
      <c r="B237" s="16" t="s">
        <v>562</v>
      </c>
      <c r="C237" s="16" t="s">
        <v>563</v>
      </c>
      <c r="D237" s="16" t="s">
        <v>540</v>
      </c>
      <c r="E237" s="16" t="s">
        <v>564</v>
      </c>
      <c r="F237" s="16" t="s">
        <v>435</v>
      </c>
      <c r="M237" s="5"/>
      <c r="O237" s="16" t="s">
        <v>410</v>
      </c>
      <c r="S237" s="16" t="s">
        <v>459</v>
      </c>
      <c r="T237" s="16">
        <v>0.6</v>
      </c>
      <c r="U237" s="16" t="s">
        <v>429</v>
      </c>
      <c r="Z237" s="5"/>
      <c r="AB237" s="16" t="s">
        <v>543</v>
      </c>
      <c r="AC237" s="16" t="s">
        <v>422</v>
      </c>
      <c r="AD237" s="16">
        <v>60</v>
      </c>
    </row>
    <row r="238" spans="2:33" s="16" customFormat="1" x14ac:dyDescent="0.35">
      <c r="B238" s="16" t="s">
        <v>565</v>
      </c>
      <c r="C238" s="16">
        <v>128</v>
      </c>
      <c r="D238" s="16">
        <v>225.3</v>
      </c>
      <c r="E238" s="16">
        <v>120.301</v>
      </c>
      <c r="F238" s="24">
        <v>0.627</v>
      </c>
      <c r="M238" s="5"/>
      <c r="O238" s="16" t="s">
        <v>410</v>
      </c>
      <c r="S238" s="16" t="s">
        <v>460</v>
      </c>
      <c r="T238" s="16">
        <v>0</v>
      </c>
      <c r="U238" s="16" t="s">
        <v>429</v>
      </c>
      <c r="Z238" s="5"/>
      <c r="AB238" s="16" t="s">
        <v>543</v>
      </c>
      <c r="AC238" s="16" t="s">
        <v>522</v>
      </c>
      <c r="AD238" s="16" t="s">
        <v>523</v>
      </c>
    </row>
    <row r="239" spans="2:33" s="16" customFormat="1" x14ac:dyDescent="0.35">
      <c r="B239" s="16" t="s">
        <v>566</v>
      </c>
      <c r="C239" s="16">
        <v>113</v>
      </c>
      <c r="D239" s="16">
        <v>113.1</v>
      </c>
      <c r="E239" s="16">
        <v>63.180999999999997</v>
      </c>
      <c r="F239" s="24">
        <v>0.39300000000000002</v>
      </c>
      <c r="M239" s="5"/>
      <c r="O239" s="16" t="s">
        <v>410</v>
      </c>
      <c r="S239" s="16" t="s">
        <v>461</v>
      </c>
      <c r="T239" s="16">
        <v>0.1</v>
      </c>
      <c r="U239" s="16" t="s">
        <v>429</v>
      </c>
      <c r="Z239" s="5"/>
    </row>
    <row r="240" spans="2:33" s="16" customFormat="1" x14ac:dyDescent="0.35">
      <c r="B240" s="16" t="s">
        <v>0</v>
      </c>
      <c r="C240" s="16">
        <v>78.099999999999994</v>
      </c>
      <c r="D240" s="16" t="s">
        <v>401</v>
      </c>
      <c r="M240" s="5"/>
      <c r="O240" s="16" t="s">
        <v>407</v>
      </c>
      <c r="R240" s="16" t="s">
        <v>462</v>
      </c>
      <c r="S240" s="16">
        <v>3.9</v>
      </c>
      <c r="T240" s="16" t="s">
        <v>429</v>
      </c>
      <c r="Z240" s="5"/>
      <c r="AB240" s="16" t="s">
        <v>538</v>
      </c>
    </row>
    <row r="241" spans="2:32" s="16" customFormat="1" x14ac:dyDescent="0.35">
      <c r="B241" s="16" t="s">
        <v>402</v>
      </c>
      <c r="C241" s="16" t="s">
        <v>403</v>
      </c>
      <c r="M241" s="5"/>
      <c r="O241" s="16" t="s">
        <v>407</v>
      </c>
      <c r="R241" s="16" t="s">
        <v>463</v>
      </c>
      <c r="S241" s="16">
        <v>0</v>
      </c>
      <c r="T241" s="16" t="s">
        <v>429</v>
      </c>
      <c r="Z241" s="5"/>
      <c r="AB241" s="16" t="s">
        <v>539</v>
      </c>
      <c r="AC241" s="16" t="s">
        <v>544</v>
      </c>
      <c r="AD241" s="16" t="s">
        <v>545</v>
      </c>
      <c r="AE241" s="16" t="s">
        <v>546</v>
      </c>
      <c r="AF241" s="16" t="s">
        <v>435</v>
      </c>
    </row>
    <row r="242" spans="2:32" s="16" customFormat="1" x14ac:dyDescent="0.35">
      <c r="B242" s="16" t="s">
        <v>404</v>
      </c>
      <c r="D242" s="16" t="s">
        <v>405</v>
      </c>
      <c r="E242" s="16">
        <v>22.8</v>
      </c>
      <c r="F242" s="16" t="s">
        <v>406</v>
      </c>
      <c r="M242" s="5"/>
      <c r="O242" s="16" t="s">
        <v>407</v>
      </c>
      <c r="R242" s="16" t="s">
        <v>464</v>
      </c>
      <c r="S242" s="16">
        <v>0.9</v>
      </c>
      <c r="T242" s="16" t="s">
        <v>429</v>
      </c>
      <c r="Z242" s="5"/>
      <c r="AB242" s="16" t="s">
        <v>547</v>
      </c>
      <c r="AC242" s="16">
        <v>128</v>
      </c>
      <c r="AD242" s="16">
        <v>225.8</v>
      </c>
      <c r="AE242" s="16">
        <v>120.40600000000001</v>
      </c>
      <c r="AF242" s="24">
        <v>0.628</v>
      </c>
    </row>
    <row r="243" spans="2:32" s="16" customFormat="1" x14ac:dyDescent="0.35">
      <c r="B243" s="16" t="s">
        <v>407</v>
      </c>
      <c r="E243" s="16" t="s">
        <v>408</v>
      </c>
      <c r="F243" s="16">
        <v>80.3</v>
      </c>
      <c r="G243" s="16" t="s">
        <v>409</v>
      </c>
      <c r="M243" s="5"/>
      <c r="O243" s="16" t="s">
        <v>404</v>
      </c>
      <c r="Q243" s="16" t="s">
        <v>465</v>
      </c>
      <c r="R243" s="16">
        <v>3.8</v>
      </c>
      <c r="S243" s="16" t="s">
        <v>427</v>
      </c>
      <c r="Z243" s="5"/>
      <c r="AB243" s="16" t="s">
        <v>548</v>
      </c>
      <c r="AC243" s="16">
        <v>113</v>
      </c>
      <c r="AD243" s="16">
        <v>113</v>
      </c>
      <c r="AE243" s="16">
        <v>63.292999999999999</v>
      </c>
      <c r="AF243" s="24">
        <v>0.39500000000000002</v>
      </c>
    </row>
    <row r="244" spans="2:32" s="16" customFormat="1" x14ac:dyDescent="0.35">
      <c r="B244" s="16" t="s">
        <v>410</v>
      </c>
      <c r="F244" s="16" t="s">
        <v>309</v>
      </c>
      <c r="G244" s="16">
        <v>0</v>
      </c>
      <c r="H244" s="16" t="s">
        <v>409</v>
      </c>
      <c r="M244" s="5"/>
      <c r="O244" s="16" t="s">
        <v>407</v>
      </c>
      <c r="R244" s="16" t="s">
        <v>466</v>
      </c>
      <c r="S244" s="16">
        <v>8.1</v>
      </c>
      <c r="T244" s="16" t="s">
        <v>429</v>
      </c>
      <c r="Z244" s="5"/>
      <c r="AB244" s="16" t="s">
        <v>541</v>
      </c>
    </row>
    <row r="245" spans="2:32" s="16" customFormat="1" x14ac:dyDescent="0.35">
      <c r="B245" s="16" t="s">
        <v>410</v>
      </c>
      <c r="F245" s="16" t="s">
        <v>310</v>
      </c>
      <c r="G245" s="16">
        <v>0.1</v>
      </c>
      <c r="H245" s="16" t="s">
        <v>409</v>
      </c>
      <c r="M245" s="5"/>
      <c r="O245" s="16" t="s">
        <v>407</v>
      </c>
      <c r="R245" s="16" t="s">
        <v>467</v>
      </c>
      <c r="S245" s="16">
        <v>6.1</v>
      </c>
      <c r="T245" s="16" t="s">
        <v>429</v>
      </c>
      <c r="Z245" s="5"/>
      <c r="AB245" s="16" t="s">
        <v>387</v>
      </c>
    </row>
    <row r="246" spans="2:32" s="16" customFormat="1" x14ac:dyDescent="0.35">
      <c r="B246" s="16" t="s">
        <v>410</v>
      </c>
      <c r="F246" s="16" t="s">
        <v>311</v>
      </c>
      <c r="G246" s="16">
        <v>80.2</v>
      </c>
      <c r="H246" s="16" t="s">
        <v>409</v>
      </c>
      <c r="M246" s="5"/>
      <c r="O246" s="16" t="s">
        <v>407</v>
      </c>
      <c r="R246" s="16" t="s">
        <v>468</v>
      </c>
      <c r="S246" s="16">
        <v>0.2</v>
      </c>
      <c r="T246" s="16" t="s">
        <v>429</v>
      </c>
      <c r="Z246" s="5"/>
      <c r="AB246" s="16" t="s">
        <v>549</v>
      </c>
    </row>
    <row r="247" spans="2:32" s="16" customFormat="1" x14ac:dyDescent="0.35">
      <c r="B247" s="16" t="s">
        <v>407</v>
      </c>
      <c r="E247" s="16" t="s">
        <v>312</v>
      </c>
      <c r="F247" s="16">
        <v>19.7</v>
      </c>
      <c r="G247" s="16" t="s">
        <v>409</v>
      </c>
      <c r="M247" s="5"/>
      <c r="O247" s="16" t="s">
        <v>407</v>
      </c>
      <c r="R247" s="16" t="s">
        <v>469</v>
      </c>
      <c r="S247" s="24">
        <v>0.61699999999999999</v>
      </c>
      <c r="Z247" s="5"/>
      <c r="AB247" s="16" t="s">
        <v>550</v>
      </c>
    </row>
    <row r="248" spans="2:32" s="16" customFormat="1" x14ac:dyDescent="0.35">
      <c r="B248" s="16" t="s">
        <v>404</v>
      </c>
      <c r="D248" s="16" t="s">
        <v>411</v>
      </c>
      <c r="E248" s="16">
        <v>0.6</v>
      </c>
      <c r="F248" s="16" t="s">
        <v>406</v>
      </c>
      <c r="M248" s="5"/>
      <c r="O248" s="16" t="s">
        <v>407</v>
      </c>
      <c r="R248" s="16" t="s">
        <v>470</v>
      </c>
      <c r="S248" s="24">
        <v>5.7000000000000002E-2</v>
      </c>
      <c r="Z248" s="5"/>
      <c r="AB248" s="16" t="s">
        <v>880</v>
      </c>
    </row>
    <row r="249" spans="2:32" s="16" customFormat="1" x14ac:dyDescent="0.35">
      <c r="B249" s="16" t="s">
        <v>407</v>
      </c>
      <c r="E249" s="16" t="s">
        <v>408</v>
      </c>
      <c r="F249" s="16">
        <v>0.7</v>
      </c>
      <c r="G249" s="16" t="s">
        <v>412</v>
      </c>
      <c r="M249" s="5"/>
      <c r="O249" s="16" t="s">
        <v>402</v>
      </c>
      <c r="P249" s="16" t="s">
        <v>471</v>
      </c>
      <c r="Q249" s="16">
        <v>2.1</v>
      </c>
      <c r="R249" s="16" t="s">
        <v>427</v>
      </c>
      <c r="Z249" s="5"/>
      <c r="AB249" s="16" t="s">
        <v>882</v>
      </c>
    </row>
    <row r="250" spans="2:32" s="16" customFormat="1" x14ac:dyDescent="0.35">
      <c r="B250" s="16" t="s">
        <v>410</v>
      </c>
      <c r="F250" s="16" t="s">
        <v>309</v>
      </c>
      <c r="G250" s="16">
        <v>0.6</v>
      </c>
      <c r="H250" s="16" t="s">
        <v>412</v>
      </c>
      <c r="M250" s="5"/>
      <c r="O250" s="16" t="s">
        <v>404</v>
      </c>
      <c r="Q250" s="16" t="s">
        <v>472</v>
      </c>
      <c r="R250" s="16">
        <v>2.1</v>
      </c>
      <c r="S250" s="16" t="s">
        <v>427</v>
      </c>
      <c r="Z250" s="5"/>
      <c r="AB250" s="16" t="s">
        <v>894</v>
      </c>
    </row>
    <row r="251" spans="2:32" s="16" customFormat="1" x14ac:dyDescent="0.35">
      <c r="B251" s="16" t="s">
        <v>410</v>
      </c>
      <c r="F251" s="16" t="s">
        <v>310</v>
      </c>
      <c r="G251" s="16">
        <v>0.1</v>
      </c>
      <c r="H251" s="16" t="s">
        <v>412</v>
      </c>
      <c r="M251" s="5"/>
      <c r="O251" s="16" t="s">
        <v>404</v>
      </c>
      <c r="Q251" s="16" t="s">
        <v>473</v>
      </c>
      <c r="R251" s="16">
        <v>0</v>
      </c>
      <c r="S251" s="16" t="s">
        <v>427</v>
      </c>
      <c r="Z251" s="5"/>
      <c r="AB251" s="16" t="s">
        <v>1189</v>
      </c>
    </row>
    <row r="252" spans="2:32" s="16" customFormat="1" x14ac:dyDescent="0.35">
      <c r="B252" s="16" t="s">
        <v>410</v>
      </c>
      <c r="F252" s="16" t="s">
        <v>311</v>
      </c>
      <c r="G252" s="16">
        <v>0</v>
      </c>
      <c r="H252" s="16" t="s">
        <v>412</v>
      </c>
      <c r="M252" s="5"/>
      <c r="O252" s="16" t="s">
        <v>402</v>
      </c>
      <c r="P252" s="16" t="s">
        <v>474</v>
      </c>
      <c r="Q252" s="16">
        <v>60.1</v>
      </c>
      <c r="R252" s="16" t="s">
        <v>427</v>
      </c>
      <c r="Z252" s="5"/>
      <c r="AB252" s="16" t="s">
        <v>1190</v>
      </c>
    </row>
    <row r="253" spans="2:32" s="16" customFormat="1" x14ac:dyDescent="0.35">
      <c r="B253" s="16" t="s">
        <v>407</v>
      </c>
      <c r="E253" s="16" t="s">
        <v>312</v>
      </c>
      <c r="F253" s="16">
        <v>99.3</v>
      </c>
      <c r="G253" s="16" t="s">
        <v>412</v>
      </c>
      <c r="M253" s="5"/>
      <c r="O253" s="16" t="s">
        <v>404</v>
      </c>
      <c r="Q253" s="16" t="s">
        <v>14</v>
      </c>
      <c r="R253" s="16">
        <v>38.9</v>
      </c>
      <c r="S253" s="16" t="s">
        <v>427</v>
      </c>
      <c r="Z253" s="5"/>
      <c r="AB253" s="16" t="s">
        <v>556</v>
      </c>
    </row>
    <row r="254" spans="2:32" s="16" customFormat="1" x14ac:dyDescent="0.35">
      <c r="B254" s="16" t="s">
        <v>404</v>
      </c>
      <c r="D254" s="16" t="s">
        <v>413</v>
      </c>
      <c r="E254" s="16">
        <v>0</v>
      </c>
      <c r="F254" s="16" t="s">
        <v>406</v>
      </c>
      <c r="M254" s="5"/>
      <c r="O254" s="16" t="s">
        <v>407</v>
      </c>
      <c r="R254" s="16" t="s">
        <v>475</v>
      </c>
      <c r="S254" s="16">
        <v>7.5</v>
      </c>
      <c r="T254" s="16" t="s">
        <v>429</v>
      </c>
      <c r="Z254" s="5"/>
      <c r="AB254" s="16" t="s">
        <v>557</v>
      </c>
    </row>
    <row r="255" spans="2:32" s="16" customFormat="1" x14ac:dyDescent="0.35">
      <c r="B255" s="16" t="s">
        <v>404</v>
      </c>
      <c r="D255" s="16" t="s">
        <v>414</v>
      </c>
      <c r="E255" s="16">
        <v>76.599999999999994</v>
      </c>
      <c r="F255" s="16" t="s">
        <v>406</v>
      </c>
      <c r="M255" s="5"/>
      <c r="O255" s="16" t="s">
        <v>410</v>
      </c>
      <c r="S255" s="16" t="s">
        <v>476</v>
      </c>
      <c r="T255" s="16">
        <v>4.5</v>
      </c>
      <c r="U255" s="16" t="s">
        <v>429</v>
      </c>
      <c r="Z255" s="5"/>
      <c r="AB255" s="16" t="s">
        <v>558</v>
      </c>
    </row>
    <row r="256" spans="2:32" s="16" customFormat="1" x14ac:dyDescent="0.35">
      <c r="B256" s="16" t="s">
        <v>402</v>
      </c>
      <c r="C256" s="16" t="s">
        <v>415</v>
      </c>
      <c r="D256" s="16">
        <v>0.71699999999999997</v>
      </c>
      <c r="M256" s="5"/>
      <c r="O256" s="16" t="s">
        <v>477</v>
      </c>
      <c r="T256" s="16" t="s">
        <v>478</v>
      </c>
      <c r="U256" s="16">
        <v>4.2</v>
      </c>
      <c r="V256" s="16" t="s">
        <v>429</v>
      </c>
      <c r="Z256" s="5"/>
      <c r="AB256" s="16" t="s">
        <v>559</v>
      </c>
    </row>
    <row r="257" spans="2:29" s="16" customFormat="1" x14ac:dyDescent="0.35">
      <c r="B257" s="16" t="s">
        <v>402</v>
      </c>
      <c r="C257" s="16" t="s">
        <v>416</v>
      </c>
      <c r="D257" s="16">
        <v>2.1920000000000002</v>
      </c>
      <c r="M257" s="5"/>
      <c r="O257" s="16" t="s">
        <v>477</v>
      </c>
      <c r="T257" s="16" t="s">
        <v>479</v>
      </c>
      <c r="U257" s="16">
        <v>0.4</v>
      </c>
      <c r="V257" s="16" t="s">
        <v>429</v>
      </c>
      <c r="Z257" s="5"/>
      <c r="AB257" s="16" t="s">
        <v>560</v>
      </c>
    </row>
    <row r="258" spans="2:29" s="16" customFormat="1" x14ac:dyDescent="0.35">
      <c r="B258" s="16" t="s">
        <v>387</v>
      </c>
      <c r="M258" s="5"/>
      <c r="O258" s="16" t="s">
        <v>410</v>
      </c>
      <c r="S258" s="16" t="s">
        <v>480</v>
      </c>
      <c r="T258" s="16">
        <v>1.8</v>
      </c>
      <c r="U258" s="16" t="s">
        <v>429</v>
      </c>
      <c r="Z258" s="5"/>
      <c r="AB258" s="16" t="s">
        <v>717</v>
      </c>
      <c r="AC258" s="16" t="s">
        <v>891</v>
      </c>
    </row>
    <row r="259" spans="2:29" s="16" customFormat="1" x14ac:dyDescent="0.35">
      <c r="B259" s="16" t="s">
        <v>388</v>
      </c>
      <c r="M259" s="5"/>
      <c r="O259" s="16" t="s">
        <v>410</v>
      </c>
      <c r="S259" s="16" t="s">
        <v>481</v>
      </c>
      <c r="T259" s="16">
        <v>0</v>
      </c>
      <c r="U259" s="16" t="s">
        <v>429</v>
      </c>
      <c r="Z259" s="5"/>
    </row>
    <row r="260" spans="2:29" s="16" customFormat="1" x14ac:dyDescent="0.35">
      <c r="B260" s="16" t="s">
        <v>389</v>
      </c>
      <c r="M260" s="5"/>
      <c r="O260" s="16" t="s">
        <v>410</v>
      </c>
      <c r="S260" s="16" t="s">
        <v>482</v>
      </c>
      <c r="T260" s="16">
        <v>61</v>
      </c>
      <c r="U260" s="16" t="s">
        <v>429</v>
      </c>
      <c r="Z260" s="5"/>
    </row>
    <row r="261" spans="2:29" s="16" customFormat="1" x14ac:dyDescent="0.35">
      <c r="B261" s="16" t="s">
        <v>856</v>
      </c>
      <c r="M261" s="5"/>
      <c r="O261" s="16" t="s">
        <v>410</v>
      </c>
      <c r="S261" s="16" t="s">
        <v>483</v>
      </c>
      <c r="T261" s="16">
        <v>3.7</v>
      </c>
      <c r="U261" s="16" t="s">
        <v>429</v>
      </c>
      <c r="Z261" s="5"/>
    </row>
    <row r="262" spans="2:29" s="16" customFormat="1" x14ac:dyDescent="0.35">
      <c r="B262" s="16" t="s">
        <v>858</v>
      </c>
      <c r="M262" s="5"/>
      <c r="O262" s="16" t="s">
        <v>410</v>
      </c>
      <c r="S262" s="16" t="s">
        <v>484</v>
      </c>
      <c r="T262" s="16">
        <v>100</v>
      </c>
      <c r="U262" s="16" t="s">
        <v>429</v>
      </c>
      <c r="Z262" s="5"/>
    </row>
    <row r="263" spans="2:29" s="16" customFormat="1" x14ac:dyDescent="0.35">
      <c r="B263" s="16" t="s">
        <v>392</v>
      </c>
      <c r="M263" s="5"/>
      <c r="O263" s="16" t="s">
        <v>407</v>
      </c>
      <c r="R263" s="16" t="s">
        <v>485</v>
      </c>
      <c r="S263" s="16">
        <v>2.7</v>
      </c>
      <c r="T263" s="16" t="s">
        <v>429</v>
      </c>
      <c r="Z263" s="5"/>
    </row>
    <row r="264" spans="2:29" s="16" customFormat="1" x14ac:dyDescent="0.35">
      <c r="B264" s="16" t="s">
        <v>1192</v>
      </c>
      <c r="M264" s="5"/>
      <c r="O264" s="16" t="s">
        <v>407</v>
      </c>
      <c r="R264" s="16" t="s">
        <v>486</v>
      </c>
      <c r="S264" s="16">
        <v>1.8</v>
      </c>
      <c r="T264" s="16" t="s">
        <v>429</v>
      </c>
      <c r="Z264" s="5"/>
    </row>
    <row r="265" spans="2:29" s="16" customFormat="1" x14ac:dyDescent="0.35">
      <c r="B265" s="16" t="s">
        <v>1193</v>
      </c>
      <c r="M265" s="5"/>
      <c r="O265" s="16" t="s">
        <v>410</v>
      </c>
      <c r="S265" s="16" t="s">
        <v>487</v>
      </c>
      <c r="T265" s="16">
        <v>0.2</v>
      </c>
      <c r="U265" s="16" t="s">
        <v>429</v>
      </c>
      <c r="Z265" s="5"/>
    </row>
    <row r="266" spans="2:29" s="16" customFormat="1" x14ac:dyDescent="0.35">
      <c r="B266" s="16" t="s">
        <v>395</v>
      </c>
      <c r="M266" s="5"/>
      <c r="O266" s="16" t="s">
        <v>410</v>
      </c>
      <c r="S266" s="16" t="s">
        <v>488</v>
      </c>
      <c r="T266" s="16">
        <v>0</v>
      </c>
      <c r="U266" s="16" t="s">
        <v>429</v>
      </c>
      <c r="Z266" s="5"/>
    </row>
    <row r="267" spans="2:29" s="16" customFormat="1" x14ac:dyDescent="0.35">
      <c r="B267" s="16" t="s">
        <v>396</v>
      </c>
      <c r="M267" s="5"/>
      <c r="O267" s="16" t="s">
        <v>410</v>
      </c>
      <c r="S267" s="16" t="s">
        <v>489</v>
      </c>
      <c r="T267" s="16">
        <v>9.1999999999999993</v>
      </c>
      <c r="U267" s="16" t="s">
        <v>429</v>
      </c>
      <c r="Z267" s="5"/>
    </row>
    <row r="268" spans="2:29" s="16" customFormat="1" x14ac:dyDescent="0.35">
      <c r="B268" s="16" t="s">
        <v>397</v>
      </c>
      <c r="M268" s="5"/>
      <c r="O268" s="16" t="s">
        <v>410</v>
      </c>
      <c r="S268" s="16" t="s">
        <v>490</v>
      </c>
      <c r="T268" s="16">
        <v>5.0999999999999996</v>
      </c>
      <c r="U268" s="16" t="s">
        <v>429</v>
      </c>
      <c r="Z268" s="5"/>
    </row>
    <row r="269" spans="2:29" s="16" customFormat="1" x14ac:dyDescent="0.35">
      <c r="B269" s="16" t="s">
        <v>398</v>
      </c>
      <c r="M269" s="5"/>
      <c r="O269" s="16" t="s">
        <v>407</v>
      </c>
      <c r="R269" s="16" t="s">
        <v>430</v>
      </c>
      <c r="S269" s="16">
        <v>19.2</v>
      </c>
      <c r="T269" s="16" t="s">
        <v>429</v>
      </c>
      <c r="Z269" s="5"/>
    </row>
    <row r="270" spans="2:29" s="16" customFormat="1" x14ac:dyDescent="0.35">
      <c r="B270" s="16" t="s">
        <v>399</v>
      </c>
      <c r="M270" s="5"/>
      <c r="O270" s="16" t="s">
        <v>410</v>
      </c>
      <c r="S270" s="16" t="s">
        <v>491</v>
      </c>
      <c r="T270" s="16">
        <v>32.1</v>
      </c>
      <c r="U270" s="16" t="s">
        <v>429</v>
      </c>
      <c r="Z270" s="5"/>
    </row>
    <row r="271" spans="2:29" s="16" customFormat="1" x14ac:dyDescent="0.35">
      <c r="B271" s="16" t="s">
        <v>868</v>
      </c>
      <c r="M271" s="5"/>
      <c r="O271" s="16" t="s">
        <v>410</v>
      </c>
      <c r="S271" s="16" t="s">
        <v>492</v>
      </c>
      <c r="T271" s="16">
        <v>14.4</v>
      </c>
      <c r="U271" s="16" t="s">
        <v>429</v>
      </c>
      <c r="Z271" s="5"/>
    </row>
    <row r="272" spans="2:29" s="16" customFormat="1" x14ac:dyDescent="0.35">
      <c r="M272" s="5"/>
      <c r="O272" s="16" t="s">
        <v>477</v>
      </c>
      <c r="T272" s="16" t="s">
        <v>493</v>
      </c>
      <c r="U272" s="16">
        <v>100</v>
      </c>
      <c r="V272" s="16" t="s">
        <v>429</v>
      </c>
      <c r="Z272" s="5"/>
    </row>
    <row r="273" spans="13:26" s="16" customFormat="1" x14ac:dyDescent="0.35">
      <c r="M273" s="5"/>
      <c r="O273" s="16" t="s">
        <v>477</v>
      </c>
      <c r="T273" s="16" t="s">
        <v>713</v>
      </c>
      <c r="U273" s="16">
        <v>0.6</v>
      </c>
      <c r="V273" s="16" t="s">
        <v>429</v>
      </c>
      <c r="Z273" s="5"/>
    </row>
    <row r="274" spans="13:26" s="16" customFormat="1" x14ac:dyDescent="0.35">
      <c r="M274" s="5"/>
      <c r="O274" s="16" t="s">
        <v>477</v>
      </c>
      <c r="T274" s="16" t="s">
        <v>494</v>
      </c>
      <c r="U274" s="16">
        <v>2.1</v>
      </c>
      <c r="V274" s="16" t="s">
        <v>429</v>
      </c>
      <c r="Z274" s="5"/>
    </row>
    <row r="275" spans="13:26" s="16" customFormat="1" x14ac:dyDescent="0.35">
      <c r="M275" s="5"/>
      <c r="O275" s="16" t="s">
        <v>407</v>
      </c>
      <c r="R275" s="16" t="s">
        <v>1175</v>
      </c>
      <c r="S275" s="16" t="s">
        <v>429</v>
      </c>
      <c r="Z275" s="5"/>
    </row>
    <row r="276" spans="13:26" s="16" customFormat="1" x14ac:dyDescent="0.35">
      <c r="M276" s="5"/>
      <c r="O276" s="16" t="s">
        <v>410</v>
      </c>
      <c r="S276" s="16" t="s">
        <v>714</v>
      </c>
      <c r="T276" s="16">
        <v>34.1</v>
      </c>
      <c r="U276" s="16" t="s">
        <v>429</v>
      </c>
      <c r="Z276" s="5"/>
    </row>
    <row r="277" spans="13:26" s="16" customFormat="1" x14ac:dyDescent="0.35">
      <c r="M277" s="5"/>
      <c r="O277" s="16" t="s">
        <v>410</v>
      </c>
      <c r="S277" s="16" t="s">
        <v>495</v>
      </c>
      <c r="T277" s="16">
        <v>0.1</v>
      </c>
      <c r="U277" s="16" t="s">
        <v>429</v>
      </c>
      <c r="Z277" s="5"/>
    </row>
    <row r="278" spans="13:26" s="16" customFormat="1" x14ac:dyDescent="0.35">
      <c r="M278" s="5"/>
      <c r="O278" s="16" t="s">
        <v>410</v>
      </c>
      <c r="S278" s="16" t="s">
        <v>496</v>
      </c>
      <c r="T278" s="16">
        <v>1.5</v>
      </c>
      <c r="U278" s="16" t="s">
        <v>429</v>
      </c>
      <c r="Z278" s="5"/>
    </row>
    <row r="279" spans="13:26" s="16" customFormat="1" x14ac:dyDescent="0.35">
      <c r="M279" s="5"/>
      <c r="O279" s="16" t="s">
        <v>410</v>
      </c>
      <c r="S279" s="16" t="s">
        <v>497</v>
      </c>
      <c r="T279" s="16">
        <v>1.2</v>
      </c>
      <c r="U279" s="16" t="s">
        <v>429</v>
      </c>
      <c r="Z279" s="5"/>
    </row>
    <row r="280" spans="13:26" s="16" customFormat="1" x14ac:dyDescent="0.35">
      <c r="M280" s="5"/>
      <c r="O280" s="16" t="s">
        <v>477</v>
      </c>
      <c r="T280" s="16" t="s">
        <v>498</v>
      </c>
      <c r="U280" s="16">
        <v>0.8</v>
      </c>
      <c r="V280" s="16" t="s">
        <v>429</v>
      </c>
      <c r="Z280" s="5"/>
    </row>
    <row r="281" spans="13:26" s="16" customFormat="1" x14ac:dyDescent="0.35">
      <c r="M281" s="5"/>
      <c r="O281" s="16" t="s">
        <v>477</v>
      </c>
      <c r="T281" s="16" t="s">
        <v>498</v>
      </c>
      <c r="U281" s="16">
        <v>0.4</v>
      </c>
      <c r="V281" s="16" t="s">
        <v>429</v>
      </c>
      <c r="Z281" s="5"/>
    </row>
    <row r="282" spans="13:26" s="16" customFormat="1" x14ac:dyDescent="0.35">
      <c r="M282" s="5"/>
      <c r="O282" s="16" t="s">
        <v>404</v>
      </c>
      <c r="Q282" s="16" t="s">
        <v>499</v>
      </c>
      <c r="R282" s="16">
        <v>21.3</v>
      </c>
      <c r="S282" s="16" t="s">
        <v>427</v>
      </c>
      <c r="Z282" s="5"/>
    </row>
    <row r="283" spans="13:26" s="16" customFormat="1" x14ac:dyDescent="0.35">
      <c r="M283" s="5"/>
      <c r="O283" s="16" t="s">
        <v>407</v>
      </c>
      <c r="R283" s="16" t="s">
        <v>500</v>
      </c>
      <c r="S283" s="16">
        <v>1.9</v>
      </c>
      <c r="T283" s="16" t="s">
        <v>429</v>
      </c>
      <c r="Z283" s="5"/>
    </row>
    <row r="284" spans="13:26" s="16" customFormat="1" x14ac:dyDescent="0.35">
      <c r="M284" s="5"/>
      <c r="O284" s="16" t="s">
        <v>407</v>
      </c>
      <c r="R284" s="16" t="s">
        <v>501</v>
      </c>
      <c r="S284" s="16">
        <v>19.8</v>
      </c>
      <c r="T284" s="16" t="s">
        <v>429</v>
      </c>
      <c r="Z284" s="5"/>
    </row>
    <row r="285" spans="13:26" s="16" customFormat="1" x14ac:dyDescent="0.35">
      <c r="M285" s="5"/>
      <c r="O285" s="16" t="s">
        <v>410</v>
      </c>
      <c r="S285" s="16" t="s">
        <v>502</v>
      </c>
      <c r="T285" s="16">
        <v>20.7</v>
      </c>
      <c r="U285" s="16" t="s">
        <v>429</v>
      </c>
      <c r="Z285" s="5"/>
    </row>
    <row r="286" spans="13:26" s="16" customFormat="1" x14ac:dyDescent="0.35">
      <c r="M286" s="5"/>
      <c r="O286" s="16" t="s">
        <v>477</v>
      </c>
      <c r="T286" s="16" t="s">
        <v>503</v>
      </c>
      <c r="U286" s="16">
        <v>5.0999999999999996</v>
      </c>
      <c r="V286" s="16" t="s">
        <v>429</v>
      </c>
      <c r="Z286" s="5"/>
    </row>
    <row r="287" spans="13:26" s="16" customFormat="1" x14ac:dyDescent="0.35">
      <c r="M287" s="5"/>
      <c r="O287" s="16" t="s">
        <v>504</v>
      </c>
      <c r="U287" s="16" t="s">
        <v>505</v>
      </c>
      <c r="V287" s="16">
        <v>11.2</v>
      </c>
      <c r="W287" s="16" t="s">
        <v>429</v>
      </c>
      <c r="Z287" s="5"/>
    </row>
    <row r="288" spans="13:26" s="16" customFormat="1" x14ac:dyDescent="0.35">
      <c r="M288" s="5"/>
      <c r="O288" s="16" t="s">
        <v>410</v>
      </c>
      <c r="S288" s="16" t="s">
        <v>506</v>
      </c>
      <c r="T288" s="16">
        <v>8.9</v>
      </c>
      <c r="U288" s="16" t="s">
        <v>429</v>
      </c>
      <c r="Z288" s="5"/>
    </row>
    <row r="289" spans="13:26" s="16" customFormat="1" x14ac:dyDescent="0.35">
      <c r="M289" s="5"/>
      <c r="O289" s="16" t="s">
        <v>410</v>
      </c>
      <c r="S289" s="16" t="s">
        <v>507</v>
      </c>
      <c r="T289" s="16">
        <v>7.5</v>
      </c>
      <c r="U289" s="16" t="s">
        <v>429</v>
      </c>
      <c r="Z289" s="5"/>
    </row>
    <row r="290" spans="13:26" s="16" customFormat="1" x14ac:dyDescent="0.35">
      <c r="M290" s="5"/>
      <c r="O290" s="16" t="s">
        <v>410</v>
      </c>
      <c r="S290" s="16" t="s">
        <v>508</v>
      </c>
      <c r="T290" s="16">
        <v>12.8</v>
      </c>
      <c r="U290" s="16" t="s">
        <v>429</v>
      </c>
      <c r="Z290" s="5"/>
    </row>
    <row r="291" spans="13:26" s="16" customFormat="1" x14ac:dyDescent="0.35">
      <c r="M291" s="5"/>
      <c r="O291" s="16" t="s">
        <v>477</v>
      </c>
      <c r="T291" s="16" t="s">
        <v>509</v>
      </c>
      <c r="U291" s="16">
        <v>20.399999999999999</v>
      </c>
      <c r="V291" s="16" t="s">
        <v>429</v>
      </c>
      <c r="Z291" s="5"/>
    </row>
    <row r="292" spans="13:26" s="16" customFormat="1" x14ac:dyDescent="0.35">
      <c r="M292" s="5"/>
      <c r="O292" s="16" t="s">
        <v>504</v>
      </c>
      <c r="U292" s="16" t="s">
        <v>510</v>
      </c>
      <c r="V292" s="16">
        <v>26.1</v>
      </c>
      <c r="W292" s="16" t="s">
        <v>429</v>
      </c>
      <c r="Z292" s="5"/>
    </row>
    <row r="293" spans="13:26" s="16" customFormat="1" x14ac:dyDescent="0.35">
      <c r="M293" s="5"/>
      <c r="O293" s="16" t="s">
        <v>504</v>
      </c>
      <c r="U293" s="16" t="s">
        <v>511</v>
      </c>
      <c r="V293" s="16">
        <v>12.7</v>
      </c>
      <c r="W293" s="16" t="s">
        <v>429</v>
      </c>
      <c r="Z293" s="5"/>
    </row>
    <row r="294" spans="13:26" s="16" customFormat="1" x14ac:dyDescent="0.35">
      <c r="M294" s="5"/>
      <c r="O294" s="16" t="s">
        <v>504</v>
      </c>
      <c r="U294" s="16" t="s">
        <v>512</v>
      </c>
      <c r="V294" s="16">
        <v>24.1</v>
      </c>
      <c r="W294" s="16" t="s">
        <v>429</v>
      </c>
      <c r="Z294" s="5"/>
    </row>
    <row r="295" spans="13:26" s="16" customFormat="1" x14ac:dyDescent="0.35">
      <c r="M295" s="5"/>
      <c r="O295" s="16" t="s">
        <v>504</v>
      </c>
      <c r="U295" s="16" t="s">
        <v>513</v>
      </c>
      <c r="V295" s="16">
        <v>18.8</v>
      </c>
      <c r="W295" s="16" t="s">
        <v>429</v>
      </c>
      <c r="Z295" s="5"/>
    </row>
    <row r="296" spans="13:26" s="16" customFormat="1" x14ac:dyDescent="0.35">
      <c r="M296" s="5"/>
      <c r="O296" s="16" t="s">
        <v>477</v>
      </c>
      <c r="T296" s="16" t="s">
        <v>514</v>
      </c>
      <c r="U296" s="16">
        <v>22.8</v>
      </c>
      <c r="V296" s="16" t="s">
        <v>429</v>
      </c>
      <c r="Z296" s="5"/>
    </row>
    <row r="297" spans="13:26" s="16" customFormat="1" x14ac:dyDescent="0.35">
      <c r="M297" s="5"/>
      <c r="O297" s="16" t="s">
        <v>504</v>
      </c>
      <c r="U297" s="16" t="s">
        <v>515</v>
      </c>
      <c r="V297" s="16">
        <v>27.2</v>
      </c>
      <c r="W297" s="16" t="s">
        <v>429</v>
      </c>
      <c r="Z297" s="5"/>
    </row>
    <row r="298" spans="13:26" s="16" customFormat="1" x14ac:dyDescent="0.35">
      <c r="M298" s="5"/>
      <c r="O298" s="16" t="s">
        <v>504</v>
      </c>
      <c r="U298" s="16" t="s">
        <v>516</v>
      </c>
      <c r="V298" s="16">
        <v>27.4</v>
      </c>
      <c r="W298" s="16" t="s">
        <v>429</v>
      </c>
      <c r="Z298" s="5"/>
    </row>
    <row r="299" spans="13:26" s="16" customFormat="1" x14ac:dyDescent="0.35">
      <c r="M299" s="5"/>
      <c r="O299" s="16" t="s">
        <v>477</v>
      </c>
      <c r="T299" s="16" t="s">
        <v>517</v>
      </c>
      <c r="U299" s="16">
        <v>15.2</v>
      </c>
      <c r="V299" s="16" t="s">
        <v>429</v>
      </c>
      <c r="Z299" s="5"/>
    </row>
    <row r="300" spans="13:26" s="16" customFormat="1" x14ac:dyDescent="0.35">
      <c r="M300" s="5"/>
      <c r="O300" s="16" t="s">
        <v>504</v>
      </c>
      <c r="U300" s="16" t="s">
        <v>518</v>
      </c>
      <c r="V300" s="16">
        <v>15.2</v>
      </c>
      <c r="W300" s="16" t="s">
        <v>429</v>
      </c>
      <c r="Z300" s="5"/>
    </row>
    <row r="301" spans="13:26" s="16" customFormat="1" x14ac:dyDescent="0.35">
      <c r="M301" s="5"/>
      <c r="O301" s="16" t="s">
        <v>504</v>
      </c>
      <c r="U301" s="16" t="s">
        <v>519</v>
      </c>
      <c r="V301" s="16">
        <v>6.3</v>
      </c>
      <c r="W301" s="16" t="s">
        <v>429</v>
      </c>
      <c r="Z301" s="5"/>
    </row>
    <row r="302" spans="13:26" s="16" customFormat="1" x14ac:dyDescent="0.35">
      <c r="M302" s="5"/>
      <c r="O302" s="16" t="s">
        <v>410</v>
      </c>
      <c r="S302" s="16" t="s">
        <v>520</v>
      </c>
      <c r="T302" s="24">
        <v>0.79700000000000004</v>
      </c>
      <c r="Z302" s="5"/>
    </row>
    <row r="303" spans="13:26" s="16" customFormat="1" x14ac:dyDescent="0.35">
      <c r="M303" s="5"/>
      <c r="O303" s="16" t="s">
        <v>402</v>
      </c>
      <c r="P303" s="16" t="s">
        <v>521</v>
      </c>
      <c r="Q303" s="16" t="s">
        <v>1195</v>
      </c>
      <c r="Z303" s="5"/>
    </row>
    <row r="304" spans="13:26" s="16" customFormat="1" x14ac:dyDescent="0.35">
      <c r="M304" s="5"/>
      <c r="O304" s="16" t="s">
        <v>402</v>
      </c>
      <c r="P304" s="16" t="s">
        <v>422</v>
      </c>
      <c r="Q304" s="16">
        <v>71</v>
      </c>
      <c r="Z304" s="5"/>
    </row>
    <row r="305" spans="13:26" s="16" customFormat="1" x14ac:dyDescent="0.35">
      <c r="M305" s="5"/>
      <c r="O305" s="16" t="s">
        <v>402</v>
      </c>
      <c r="P305" s="16" t="s">
        <v>522</v>
      </c>
      <c r="Q305" s="16" t="s">
        <v>523</v>
      </c>
      <c r="Z305" s="5"/>
    </row>
    <row r="306" spans="13:26" s="16" customFormat="1" x14ac:dyDescent="0.35">
      <c r="M306" s="5"/>
      <c r="O306" s="16" t="s">
        <v>524</v>
      </c>
      <c r="P306" s="24">
        <v>0.76100000000000001</v>
      </c>
      <c r="Z306" s="5"/>
    </row>
    <row r="307" spans="13:26" s="16" customFormat="1" x14ac:dyDescent="0.35">
      <c r="M307" s="5"/>
      <c r="O307" s="16" t="s">
        <v>402</v>
      </c>
      <c r="P307" s="16" t="s">
        <v>423</v>
      </c>
      <c r="Q307" s="16" t="s">
        <v>1196</v>
      </c>
      <c r="Z307" s="5"/>
    </row>
    <row r="308" spans="13:26" s="16" customFormat="1" x14ac:dyDescent="0.35">
      <c r="M308" s="5"/>
      <c r="O308" s="16" t="s">
        <v>387</v>
      </c>
      <c r="Z308" s="5"/>
    </row>
    <row r="309" spans="13:26" s="16" customFormat="1" x14ac:dyDescent="0.35">
      <c r="M309" s="5"/>
      <c r="O309" s="16" t="s">
        <v>388</v>
      </c>
      <c r="Z309" s="5"/>
    </row>
    <row r="310" spans="13:26" s="16" customFormat="1" x14ac:dyDescent="0.35">
      <c r="M310" s="5"/>
      <c r="O310" s="16" t="s">
        <v>389</v>
      </c>
      <c r="Z310" s="5"/>
    </row>
    <row r="311" spans="13:26" s="16" customFormat="1" x14ac:dyDescent="0.35">
      <c r="M311" s="5"/>
      <c r="O311" s="16" t="s">
        <v>856</v>
      </c>
      <c r="Z311" s="5"/>
    </row>
    <row r="312" spans="13:26" s="16" customFormat="1" x14ac:dyDescent="0.35">
      <c r="M312" s="5"/>
      <c r="O312" s="16" t="s">
        <v>1197</v>
      </c>
      <c r="Z312" s="5"/>
    </row>
    <row r="313" spans="13:26" s="16" customFormat="1" x14ac:dyDescent="0.35">
      <c r="M313" s="5"/>
      <c r="O313" s="16" t="s">
        <v>858</v>
      </c>
      <c r="Z313" s="5"/>
    </row>
    <row r="314" spans="13:26" s="16" customFormat="1" x14ac:dyDescent="0.35">
      <c r="M314" s="5"/>
      <c r="O314" s="16" t="s">
        <v>920</v>
      </c>
      <c r="Z314" s="5"/>
    </row>
    <row r="315" spans="13:26" s="16" customFormat="1" x14ac:dyDescent="0.35">
      <c r="M315" s="5"/>
      <c r="O315" s="16" t="s">
        <v>1198</v>
      </c>
      <c r="Z315" s="5"/>
    </row>
    <row r="316" spans="13:26" s="16" customFormat="1" x14ac:dyDescent="0.35">
      <c r="M316" s="5"/>
      <c r="O316" s="16" t="s">
        <v>1199</v>
      </c>
      <c r="Z316" s="5"/>
    </row>
    <row r="317" spans="13:26" s="16" customFormat="1" x14ac:dyDescent="0.35">
      <c r="M317" s="5"/>
      <c r="O317" s="16" t="s">
        <v>395</v>
      </c>
      <c r="Z317" s="5"/>
    </row>
    <row r="318" spans="13:26" s="16" customFormat="1" x14ac:dyDescent="0.35">
      <c r="M318" s="5"/>
      <c r="O318" s="16" t="s">
        <v>396</v>
      </c>
      <c r="Z318" s="5"/>
    </row>
    <row r="319" spans="13:26" s="16" customFormat="1" x14ac:dyDescent="0.35">
      <c r="M319" s="5"/>
      <c r="O319" s="16" t="s">
        <v>397</v>
      </c>
      <c r="Z319" s="5"/>
    </row>
    <row r="320" spans="13:26" s="16" customFormat="1" x14ac:dyDescent="0.35">
      <c r="M320" s="5"/>
      <c r="O320" s="16" t="s">
        <v>398</v>
      </c>
      <c r="Z320" s="5"/>
    </row>
    <row r="321" spans="1:33" s="16" customFormat="1" x14ac:dyDescent="0.35">
      <c r="M321" s="5"/>
      <c r="O321" s="16" t="s">
        <v>399</v>
      </c>
      <c r="Z321" s="5"/>
    </row>
    <row r="322" spans="1:33" s="16" customFormat="1" x14ac:dyDescent="0.35">
      <c r="M322" s="5"/>
      <c r="Z322" s="5"/>
    </row>
    <row r="323" spans="1:33" s="16" customFormat="1" x14ac:dyDescent="0.35">
      <c r="M323" s="5"/>
      <c r="Z323" s="5"/>
    </row>
    <row r="324" spans="1:33" s="16" customFormat="1" x14ac:dyDescent="0.35">
      <c r="M324" s="5"/>
      <c r="Z324" s="5"/>
    </row>
    <row r="325" spans="1:33" s="16" customFormat="1" x14ac:dyDescent="0.35">
      <c r="M325" s="5"/>
      <c r="Z325" s="5"/>
    </row>
    <row r="326" spans="1:33" s="5" customFormat="1" x14ac:dyDescent="0.35">
      <c r="A326" s="5">
        <v>1</v>
      </c>
      <c r="B326" s="5">
        <v>52</v>
      </c>
    </row>
    <row r="327" spans="1:33" s="16" customFormat="1" x14ac:dyDescent="0.35">
      <c r="B327" s="16" t="s">
        <v>23</v>
      </c>
      <c r="C327" s="16" t="s">
        <v>1210</v>
      </c>
      <c r="M327" s="5"/>
      <c r="O327" s="16" t="s">
        <v>23</v>
      </c>
      <c r="P327" s="16" t="s">
        <v>1200</v>
      </c>
      <c r="Z327" s="5"/>
      <c r="AB327" s="16" t="s">
        <v>23</v>
      </c>
      <c r="AC327" s="16" t="s">
        <v>1206</v>
      </c>
    </row>
    <row r="328" spans="1:33" s="16" customFormat="1" x14ac:dyDescent="0.35">
      <c r="B328" s="16" t="s">
        <v>402</v>
      </c>
      <c r="C328" s="16" t="s">
        <v>417</v>
      </c>
      <c r="D328" s="16">
        <v>183.089</v>
      </c>
      <c r="M328" s="5"/>
      <c r="O328" s="16" t="s">
        <v>402</v>
      </c>
      <c r="P328" s="16" t="s">
        <v>444</v>
      </c>
      <c r="Q328" s="16">
        <v>157778685000000</v>
      </c>
      <c r="Z328" s="5"/>
      <c r="AB328" s="16" t="s">
        <v>543</v>
      </c>
      <c r="AC328" s="16" t="s">
        <v>527</v>
      </c>
      <c r="AD328" s="16" t="s">
        <v>1207</v>
      </c>
    </row>
    <row r="329" spans="1:33" s="16" customFormat="1" x14ac:dyDescent="0.35">
      <c r="B329" s="16" t="s">
        <v>402</v>
      </c>
      <c r="C329" s="16" t="s">
        <v>418</v>
      </c>
      <c r="D329" s="16">
        <v>0.377</v>
      </c>
      <c r="M329" s="5"/>
      <c r="O329" s="16" t="s">
        <v>402</v>
      </c>
      <c r="P329" s="16" t="s">
        <v>712</v>
      </c>
      <c r="Q329" s="16">
        <v>179590176000000</v>
      </c>
      <c r="Z329" s="5"/>
      <c r="AB329" s="16" t="s">
        <v>543</v>
      </c>
      <c r="AC329" s="16" t="s">
        <v>14</v>
      </c>
      <c r="AD329" s="16">
        <v>41.2</v>
      </c>
      <c r="AE329" s="16" t="s">
        <v>427</v>
      </c>
    </row>
    <row r="330" spans="1:33" s="16" customFormat="1" x14ac:dyDescent="0.35">
      <c r="B330" s="16" t="s">
        <v>402</v>
      </c>
      <c r="C330" s="16" t="s">
        <v>419</v>
      </c>
      <c r="D330" s="16">
        <v>0</v>
      </c>
      <c r="M330" s="5"/>
      <c r="O330" s="16" t="s">
        <v>402</v>
      </c>
      <c r="P330" s="16" t="s">
        <v>420</v>
      </c>
      <c r="Q330" s="16">
        <v>0.879</v>
      </c>
      <c r="Z330" s="5"/>
      <c r="AB330" s="16" t="s">
        <v>543</v>
      </c>
      <c r="AD330" s="16" t="s">
        <v>475</v>
      </c>
      <c r="AE330" s="16">
        <v>7.4</v>
      </c>
      <c r="AF330" s="16" t="s">
        <v>429</v>
      </c>
    </row>
    <row r="331" spans="1:33" s="16" customFormat="1" x14ac:dyDescent="0.35">
      <c r="B331" s="16" t="s">
        <v>402</v>
      </c>
      <c r="C331" s="16" t="s">
        <v>420</v>
      </c>
      <c r="D331" s="16">
        <v>0.86799999999999999</v>
      </c>
      <c r="M331" s="5"/>
      <c r="O331" s="16" t="s">
        <v>402</v>
      </c>
      <c r="P331" s="16" t="s">
        <v>445</v>
      </c>
      <c r="Q331" s="16">
        <v>0.99299999999999999</v>
      </c>
      <c r="Z331" s="5"/>
      <c r="AB331" s="16" t="s">
        <v>543</v>
      </c>
      <c r="AD331" s="16" t="s">
        <v>485</v>
      </c>
      <c r="AE331" s="16">
        <v>2.5</v>
      </c>
      <c r="AF331" s="16" t="s">
        <v>429</v>
      </c>
    </row>
    <row r="332" spans="1:33" s="16" customFormat="1" x14ac:dyDescent="0.35">
      <c r="B332" s="16" t="s">
        <v>402</v>
      </c>
      <c r="C332" s="16" t="s">
        <v>708</v>
      </c>
      <c r="D332" s="16">
        <v>997.649</v>
      </c>
      <c r="M332" s="5"/>
      <c r="O332" s="16" t="s">
        <v>402</v>
      </c>
      <c r="P332" s="16" t="s">
        <v>446</v>
      </c>
      <c r="Q332" s="16">
        <v>30.3</v>
      </c>
      <c r="R332" s="16" t="s">
        <v>427</v>
      </c>
      <c r="Z332" s="5"/>
      <c r="AB332" s="16" t="s">
        <v>543</v>
      </c>
      <c r="AD332" s="16" t="s">
        <v>486</v>
      </c>
      <c r="AE332" s="16">
        <v>2.1</v>
      </c>
      <c r="AF332" s="16" t="s">
        <v>429</v>
      </c>
    </row>
    <row r="333" spans="1:33" s="16" customFormat="1" x14ac:dyDescent="0.35">
      <c r="B333" s="16" t="s">
        <v>402</v>
      </c>
      <c r="C333" s="16" t="s">
        <v>422</v>
      </c>
      <c r="D333" s="16">
        <v>78</v>
      </c>
      <c r="M333" s="5"/>
      <c r="O333" s="16" t="s">
        <v>404</v>
      </c>
      <c r="Q333" s="16" t="s">
        <v>526</v>
      </c>
      <c r="R333" s="16">
        <v>29.5</v>
      </c>
      <c r="S333" s="16" t="s">
        <v>427</v>
      </c>
      <c r="Z333" s="5"/>
      <c r="AB333" s="16" t="s">
        <v>543</v>
      </c>
      <c r="AD333" s="16" t="s">
        <v>430</v>
      </c>
      <c r="AE333" s="16">
        <v>21.6</v>
      </c>
      <c r="AF333" s="16" t="s">
        <v>429</v>
      </c>
    </row>
    <row r="334" spans="1:33" s="16" customFormat="1" x14ac:dyDescent="0.35">
      <c r="B334" s="16" t="s">
        <v>524</v>
      </c>
      <c r="C334" s="24">
        <v>0.89900000000000002</v>
      </c>
      <c r="M334" s="5"/>
      <c r="O334" s="16" t="s">
        <v>407</v>
      </c>
      <c r="R334" s="16" t="s">
        <v>447</v>
      </c>
      <c r="S334" s="16">
        <v>23.2</v>
      </c>
      <c r="T334" s="16" t="s">
        <v>406</v>
      </c>
      <c r="Z334" s="5"/>
      <c r="AB334" s="16" t="s">
        <v>543</v>
      </c>
      <c r="AE334" s="16" t="s">
        <v>431</v>
      </c>
      <c r="AF334" s="16">
        <v>50.2</v>
      </c>
      <c r="AG334" s="16" t="s">
        <v>432</v>
      </c>
    </row>
    <row r="335" spans="1:33" s="16" customFormat="1" x14ac:dyDescent="0.35">
      <c r="B335" s="16" t="s">
        <v>402</v>
      </c>
      <c r="C335" s="16" t="s">
        <v>423</v>
      </c>
      <c r="D335" s="16">
        <v>50.329000000000001</v>
      </c>
      <c r="E335" s="16">
        <v>56</v>
      </c>
      <c r="M335" s="5"/>
      <c r="O335" s="16" t="s">
        <v>410</v>
      </c>
      <c r="S335" s="16" t="s">
        <v>448</v>
      </c>
      <c r="T335" s="16">
        <v>0</v>
      </c>
      <c r="U335" s="16" t="s">
        <v>406</v>
      </c>
      <c r="Z335" s="5"/>
      <c r="AB335" s="16" t="s">
        <v>543</v>
      </c>
      <c r="AD335" s="16" t="s">
        <v>528</v>
      </c>
      <c r="AE335" s="16">
        <v>5.0999999999999996</v>
      </c>
      <c r="AF335" s="16" t="s">
        <v>429</v>
      </c>
    </row>
    <row r="336" spans="1:33" s="16" customFormat="1" x14ac:dyDescent="0.35">
      <c r="B336" s="16" t="s">
        <v>402</v>
      </c>
      <c r="C336" s="16" t="s">
        <v>424</v>
      </c>
      <c r="D336" s="16">
        <v>57</v>
      </c>
      <c r="E336" s="24">
        <v>-1.7999999999999999E-2</v>
      </c>
      <c r="M336" s="5"/>
      <c r="O336" s="16" t="s">
        <v>410</v>
      </c>
      <c r="S336" s="16" t="s">
        <v>449</v>
      </c>
      <c r="T336" s="16">
        <v>5</v>
      </c>
      <c r="U336" s="16" t="s">
        <v>406</v>
      </c>
      <c r="Z336" s="5"/>
      <c r="AB336" s="16" t="s">
        <v>543</v>
      </c>
      <c r="AD336" s="16" t="s">
        <v>529</v>
      </c>
      <c r="AE336" s="16" t="s">
        <v>530</v>
      </c>
      <c r="AF336" s="24">
        <v>3.0000000000000001E-3</v>
      </c>
    </row>
    <row r="337" spans="2:32" s="16" customFormat="1" x14ac:dyDescent="0.35">
      <c r="B337" s="16" t="s">
        <v>402</v>
      </c>
      <c r="C337" s="16" t="s">
        <v>425</v>
      </c>
      <c r="M337" s="5"/>
      <c r="O337" s="16" t="s">
        <v>410</v>
      </c>
      <c r="S337" s="16" t="s">
        <v>450</v>
      </c>
      <c r="T337" s="16">
        <v>18.3</v>
      </c>
      <c r="U337" s="16" t="s">
        <v>406</v>
      </c>
      <c r="Z337" s="5"/>
      <c r="AB337" s="16" t="s">
        <v>543</v>
      </c>
      <c r="AC337" s="16" t="s">
        <v>531</v>
      </c>
      <c r="AD337" s="16">
        <v>0</v>
      </c>
      <c r="AE337" s="16" t="s">
        <v>432</v>
      </c>
    </row>
    <row r="338" spans="2:32" s="16" customFormat="1" x14ac:dyDescent="0.35">
      <c r="B338" s="16" t="s">
        <v>404</v>
      </c>
      <c r="C338" s="16" t="s">
        <v>426</v>
      </c>
      <c r="D338" s="16">
        <v>13.472</v>
      </c>
      <c r="E338" s="24">
        <v>-4.0000000000000001E-3</v>
      </c>
      <c r="M338" s="5"/>
      <c r="O338" s="16" t="s">
        <v>407</v>
      </c>
      <c r="R338" s="16" t="s">
        <v>451</v>
      </c>
      <c r="S338" s="16">
        <v>76.8</v>
      </c>
      <c r="T338" s="16" t="s">
        <v>406</v>
      </c>
      <c r="Z338" s="5"/>
      <c r="AB338" s="16" t="s">
        <v>543</v>
      </c>
      <c r="AC338" s="16" t="s">
        <v>532</v>
      </c>
      <c r="AD338" s="16">
        <v>62435953022400</v>
      </c>
    </row>
    <row r="339" spans="2:32" s="16" customFormat="1" x14ac:dyDescent="0.35">
      <c r="B339" s="16" t="s">
        <v>14</v>
      </c>
      <c r="C339" s="16">
        <v>40.5</v>
      </c>
      <c r="D339" s="16" t="s">
        <v>427</v>
      </c>
      <c r="M339" s="5"/>
      <c r="O339" s="16" t="s">
        <v>404</v>
      </c>
      <c r="Q339" s="16" t="s">
        <v>452</v>
      </c>
      <c r="R339" s="16">
        <v>0.7</v>
      </c>
      <c r="S339" s="16" t="s">
        <v>427</v>
      </c>
      <c r="Z339" s="5"/>
      <c r="AB339" s="16" t="s">
        <v>543</v>
      </c>
      <c r="AC339" s="16" t="s">
        <v>533</v>
      </c>
      <c r="AD339" s="16">
        <v>20602603059550</v>
      </c>
    </row>
    <row r="340" spans="2:32" s="16" customFormat="1" x14ac:dyDescent="0.35">
      <c r="B340" s="16" t="s">
        <v>402</v>
      </c>
      <c r="C340" s="16" t="s">
        <v>428</v>
      </c>
      <c r="D340" s="16">
        <v>11.9</v>
      </c>
      <c r="E340" s="16" t="s">
        <v>429</v>
      </c>
      <c r="M340" s="5"/>
      <c r="O340" s="16" t="s">
        <v>407</v>
      </c>
      <c r="R340" s="16" t="s">
        <v>453</v>
      </c>
      <c r="S340" s="16">
        <v>0</v>
      </c>
      <c r="T340" s="16" t="s">
        <v>427</v>
      </c>
      <c r="Z340" s="5"/>
      <c r="AB340" s="16" t="s">
        <v>543</v>
      </c>
      <c r="AC340" s="16" t="s">
        <v>534</v>
      </c>
      <c r="AD340" s="16">
        <v>387207102600</v>
      </c>
    </row>
    <row r="341" spans="2:32" s="16" customFormat="1" x14ac:dyDescent="0.35">
      <c r="B341" s="16" t="s">
        <v>402</v>
      </c>
      <c r="C341" s="16" t="s">
        <v>430</v>
      </c>
      <c r="D341" s="16">
        <v>21.2</v>
      </c>
      <c r="E341" s="16" t="s">
        <v>429</v>
      </c>
      <c r="M341" s="5"/>
      <c r="O341" s="16" t="s">
        <v>402</v>
      </c>
      <c r="P341" s="16" t="s">
        <v>454</v>
      </c>
      <c r="Q341" s="16">
        <v>5.8</v>
      </c>
      <c r="R341" s="16" t="s">
        <v>427</v>
      </c>
      <c r="Z341" s="5"/>
      <c r="AB341" s="16" t="s">
        <v>543</v>
      </c>
      <c r="AD341" s="16" t="s">
        <v>535</v>
      </c>
      <c r="AE341" s="16">
        <v>376916382300</v>
      </c>
    </row>
    <row r="342" spans="2:32" s="16" customFormat="1" x14ac:dyDescent="0.35">
      <c r="B342" s="16" t="s">
        <v>404</v>
      </c>
      <c r="D342" s="16" t="s">
        <v>431</v>
      </c>
      <c r="E342" s="16">
        <v>50.3</v>
      </c>
      <c r="F342" s="16" t="s">
        <v>432</v>
      </c>
      <c r="M342" s="5"/>
      <c r="O342" s="16" t="s">
        <v>404</v>
      </c>
      <c r="Q342" s="16" t="s">
        <v>455</v>
      </c>
      <c r="R342" s="16">
        <v>2.1</v>
      </c>
      <c r="S342" s="16" t="s">
        <v>427</v>
      </c>
      <c r="Z342" s="5"/>
      <c r="AB342" s="16" t="s">
        <v>543</v>
      </c>
      <c r="AD342" s="16" t="s">
        <v>536</v>
      </c>
      <c r="AE342" s="16">
        <v>1280089600</v>
      </c>
    </row>
    <row r="343" spans="2:32" s="16" customFormat="1" x14ac:dyDescent="0.35">
      <c r="B343" s="16" t="s">
        <v>433</v>
      </c>
      <c r="C343" s="16" t="s">
        <v>593</v>
      </c>
      <c r="M343" s="5"/>
      <c r="O343" s="16" t="s">
        <v>407</v>
      </c>
      <c r="R343" s="16" t="s">
        <v>456</v>
      </c>
      <c r="S343" s="16">
        <v>0.6</v>
      </c>
      <c r="T343" s="16" t="s">
        <v>429</v>
      </c>
      <c r="Z343" s="5"/>
      <c r="AB343" s="16" t="s">
        <v>543</v>
      </c>
      <c r="AD343" s="16" t="s">
        <v>537</v>
      </c>
      <c r="AE343" s="16">
        <v>6565459550</v>
      </c>
    </row>
    <row r="344" spans="2:32" s="16" customFormat="1" x14ac:dyDescent="0.35">
      <c r="M344" s="5"/>
      <c r="O344" s="16" t="s">
        <v>407</v>
      </c>
      <c r="R344" s="16" t="s">
        <v>457</v>
      </c>
      <c r="S344" s="16">
        <v>0.4</v>
      </c>
      <c r="T344" s="16" t="s">
        <v>429</v>
      </c>
      <c r="Z344" s="5"/>
      <c r="AB344" s="16" t="s">
        <v>543</v>
      </c>
      <c r="AC344" s="16" t="s">
        <v>542</v>
      </c>
      <c r="AD344" s="16">
        <v>25</v>
      </c>
    </row>
    <row r="345" spans="2:32" s="16" customFormat="1" x14ac:dyDescent="0.35">
      <c r="B345" s="16" t="s">
        <v>22</v>
      </c>
      <c r="M345" s="5"/>
      <c r="O345" s="16" t="s">
        <v>407</v>
      </c>
      <c r="R345" s="16" t="s">
        <v>458</v>
      </c>
      <c r="S345" s="16">
        <v>0.7</v>
      </c>
      <c r="T345" s="16" t="s">
        <v>429</v>
      </c>
      <c r="Z345" s="5"/>
      <c r="AB345" s="16" t="s">
        <v>543</v>
      </c>
      <c r="AC345" s="16" t="s">
        <v>422</v>
      </c>
      <c r="AD345" s="16">
        <v>90</v>
      </c>
    </row>
    <row r="346" spans="2:32" s="16" customFormat="1" x14ac:dyDescent="0.35">
      <c r="B346" s="16" t="s">
        <v>562</v>
      </c>
      <c r="C346" s="16" t="s">
        <v>563</v>
      </c>
      <c r="D346" s="16" t="s">
        <v>540</v>
      </c>
      <c r="E346" s="16" t="s">
        <v>564</v>
      </c>
      <c r="F346" s="16" t="s">
        <v>435</v>
      </c>
      <c r="M346" s="5"/>
      <c r="O346" s="16" t="s">
        <v>410</v>
      </c>
      <c r="S346" s="16" t="s">
        <v>459</v>
      </c>
      <c r="T346" s="16">
        <v>0.6</v>
      </c>
      <c r="U346" s="16" t="s">
        <v>429</v>
      </c>
      <c r="Z346" s="5"/>
      <c r="AB346" s="16" t="s">
        <v>543</v>
      </c>
      <c r="AC346" s="16" t="s">
        <v>522</v>
      </c>
      <c r="AD346" s="16" t="s">
        <v>523</v>
      </c>
    </row>
    <row r="347" spans="2:32" s="16" customFormat="1" x14ac:dyDescent="0.35">
      <c r="B347" s="16" t="s">
        <v>565</v>
      </c>
      <c r="C347" s="16">
        <v>128</v>
      </c>
      <c r="D347" s="16">
        <v>228.7</v>
      </c>
      <c r="E347" s="16">
        <v>133.87</v>
      </c>
      <c r="F347" s="24">
        <v>0.69499999999999995</v>
      </c>
      <c r="M347" s="5"/>
      <c r="O347" s="16" t="s">
        <v>410</v>
      </c>
      <c r="S347" s="16" t="s">
        <v>460</v>
      </c>
      <c r="T347" s="16">
        <v>0</v>
      </c>
      <c r="U347" s="16" t="s">
        <v>429</v>
      </c>
      <c r="Z347" s="5"/>
    </row>
    <row r="348" spans="2:32" s="16" customFormat="1" x14ac:dyDescent="0.35">
      <c r="B348" s="16" t="s">
        <v>566</v>
      </c>
      <c r="C348" s="16">
        <v>114</v>
      </c>
      <c r="D348" s="16">
        <v>114.6</v>
      </c>
      <c r="E348" s="16">
        <v>69.613</v>
      </c>
      <c r="F348" s="24">
        <v>0.503</v>
      </c>
      <c r="M348" s="5"/>
      <c r="O348" s="16" t="s">
        <v>410</v>
      </c>
      <c r="S348" s="16" t="s">
        <v>461</v>
      </c>
      <c r="T348" s="16">
        <v>0.1</v>
      </c>
      <c r="U348" s="16" t="s">
        <v>429</v>
      </c>
      <c r="Z348" s="5"/>
      <c r="AB348" s="16" t="s">
        <v>538</v>
      </c>
    </row>
    <row r="349" spans="2:32" s="16" customFormat="1" x14ac:dyDescent="0.35">
      <c r="B349" s="16" t="s">
        <v>0</v>
      </c>
      <c r="C349" s="16">
        <v>78.599999999999994</v>
      </c>
      <c r="D349" s="16" t="s">
        <v>401</v>
      </c>
      <c r="M349" s="5"/>
      <c r="O349" s="16" t="s">
        <v>407</v>
      </c>
      <c r="R349" s="16" t="s">
        <v>462</v>
      </c>
      <c r="S349" s="16">
        <v>3.9</v>
      </c>
      <c r="T349" s="16" t="s">
        <v>429</v>
      </c>
      <c r="Z349" s="5"/>
      <c r="AB349" s="16" t="s">
        <v>539</v>
      </c>
      <c r="AC349" s="16" t="s">
        <v>544</v>
      </c>
      <c r="AD349" s="16" t="s">
        <v>545</v>
      </c>
      <c r="AE349" s="16" t="s">
        <v>546</v>
      </c>
      <c r="AF349" s="16" t="s">
        <v>435</v>
      </c>
    </row>
    <row r="350" spans="2:32" s="16" customFormat="1" x14ac:dyDescent="0.35">
      <c r="B350" s="16" t="s">
        <v>402</v>
      </c>
      <c r="C350" s="16" t="s">
        <v>403</v>
      </c>
      <c r="M350" s="5"/>
      <c r="O350" s="16" t="s">
        <v>407</v>
      </c>
      <c r="R350" s="16" t="s">
        <v>463</v>
      </c>
      <c r="S350" s="16">
        <v>0</v>
      </c>
      <c r="T350" s="16" t="s">
        <v>429</v>
      </c>
      <c r="Z350" s="5"/>
      <c r="AB350" s="16" t="s">
        <v>547</v>
      </c>
      <c r="AC350" s="16">
        <v>128</v>
      </c>
      <c r="AD350" s="16">
        <v>228.6</v>
      </c>
      <c r="AE350" s="16">
        <v>134.59899999999999</v>
      </c>
      <c r="AF350" s="24">
        <v>0.69799999999999995</v>
      </c>
    </row>
    <row r="351" spans="2:32" s="16" customFormat="1" x14ac:dyDescent="0.35">
      <c r="B351" s="16" t="s">
        <v>404</v>
      </c>
      <c r="D351" s="16" t="s">
        <v>405</v>
      </c>
      <c r="E351" s="16">
        <v>22.3</v>
      </c>
      <c r="F351" s="16" t="s">
        <v>406</v>
      </c>
      <c r="M351" s="5"/>
      <c r="O351" s="16" t="s">
        <v>407</v>
      </c>
      <c r="R351" s="16" t="s">
        <v>464</v>
      </c>
      <c r="S351" s="16">
        <v>0.9</v>
      </c>
      <c r="T351" s="16" t="s">
        <v>429</v>
      </c>
      <c r="Z351" s="5"/>
      <c r="AB351" s="16" t="s">
        <v>548</v>
      </c>
      <c r="AC351" s="16">
        <v>114</v>
      </c>
      <c r="AD351" s="16">
        <v>114.9</v>
      </c>
      <c r="AE351" s="16">
        <v>69.804000000000002</v>
      </c>
      <c r="AF351" s="24">
        <v>0.502</v>
      </c>
    </row>
    <row r="352" spans="2:32" s="16" customFormat="1" x14ac:dyDescent="0.35">
      <c r="B352" s="16" t="s">
        <v>407</v>
      </c>
      <c r="E352" s="16" t="s">
        <v>408</v>
      </c>
      <c r="F352" s="16">
        <v>80.599999999999994</v>
      </c>
      <c r="G352" s="16" t="s">
        <v>409</v>
      </c>
      <c r="M352" s="5"/>
      <c r="O352" s="16" t="s">
        <v>404</v>
      </c>
      <c r="Q352" s="16" t="s">
        <v>465</v>
      </c>
      <c r="R352" s="16">
        <v>3.7</v>
      </c>
      <c r="S352" s="16" t="s">
        <v>427</v>
      </c>
      <c r="Z352" s="5"/>
      <c r="AB352" s="16" t="s">
        <v>541</v>
      </c>
    </row>
    <row r="353" spans="2:29" s="16" customFormat="1" x14ac:dyDescent="0.35">
      <c r="B353" s="16" t="s">
        <v>410</v>
      </c>
      <c r="F353" s="16" t="s">
        <v>309</v>
      </c>
      <c r="G353" s="16">
        <v>0</v>
      </c>
      <c r="H353" s="16" t="s">
        <v>409</v>
      </c>
      <c r="M353" s="5"/>
      <c r="O353" s="16" t="s">
        <v>407</v>
      </c>
      <c r="R353" s="16" t="s">
        <v>466</v>
      </c>
      <c r="S353" s="16">
        <v>7.8</v>
      </c>
      <c r="T353" s="16" t="s">
        <v>429</v>
      </c>
      <c r="Z353" s="5"/>
      <c r="AB353" s="16" t="s">
        <v>387</v>
      </c>
    </row>
    <row r="354" spans="2:29" s="16" customFormat="1" x14ac:dyDescent="0.35">
      <c r="B354" s="16" t="s">
        <v>410</v>
      </c>
      <c r="F354" s="16" t="s">
        <v>310</v>
      </c>
      <c r="G354" s="16">
        <v>0.1</v>
      </c>
      <c r="H354" s="16" t="s">
        <v>409</v>
      </c>
      <c r="M354" s="5"/>
      <c r="O354" s="16" t="s">
        <v>407</v>
      </c>
      <c r="R354" s="16" t="s">
        <v>467</v>
      </c>
      <c r="S354" s="16">
        <v>5.8</v>
      </c>
      <c r="T354" s="16" t="s">
        <v>429</v>
      </c>
      <c r="Z354" s="5"/>
      <c r="AB354" s="16" t="s">
        <v>549</v>
      </c>
    </row>
    <row r="355" spans="2:29" s="16" customFormat="1" x14ac:dyDescent="0.35">
      <c r="B355" s="16" t="s">
        <v>410</v>
      </c>
      <c r="F355" s="16" t="s">
        <v>311</v>
      </c>
      <c r="G355" s="16">
        <v>80.599999999999994</v>
      </c>
      <c r="H355" s="16" t="s">
        <v>409</v>
      </c>
      <c r="M355" s="5"/>
      <c r="O355" s="16" t="s">
        <v>407</v>
      </c>
      <c r="R355" s="16" t="s">
        <v>468</v>
      </c>
      <c r="S355" s="16">
        <v>0.2</v>
      </c>
      <c r="T355" s="16" t="s">
        <v>429</v>
      </c>
      <c r="Z355" s="5"/>
      <c r="AB355" s="16" t="s">
        <v>550</v>
      </c>
    </row>
    <row r="356" spans="2:29" s="16" customFormat="1" x14ac:dyDescent="0.35">
      <c r="B356" s="16" t="s">
        <v>407</v>
      </c>
      <c r="E356" s="16" t="s">
        <v>312</v>
      </c>
      <c r="F356" s="16">
        <v>19.399999999999999</v>
      </c>
      <c r="G356" s="16" t="s">
        <v>409</v>
      </c>
      <c r="M356" s="5"/>
      <c r="O356" s="16" t="s">
        <v>407</v>
      </c>
      <c r="R356" s="16" t="s">
        <v>469</v>
      </c>
      <c r="S356" s="24">
        <v>0.61499999999999999</v>
      </c>
      <c r="Z356" s="5"/>
      <c r="AB356" s="16" t="s">
        <v>880</v>
      </c>
    </row>
    <row r="357" spans="2:29" s="16" customFormat="1" x14ac:dyDescent="0.35">
      <c r="B357" s="16" t="s">
        <v>404</v>
      </c>
      <c r="D357" s="16" t="s">
        <v>411</v>
      </c>
      <c r="E357" s="16">
        <v>0.6</v>
      </c>
      <c r="F357" s="16" t="s">
        <v>406</v>
      </c>
      <c r="M357" s="5"/>
      <c r="O357" s="16" t="s">
        <v>407</v>
      </c>
      <c r="R357" s="16" t="s">
        <v>470</v>
      </c>
      <c r="S357" s="24">
        <v>5.7000000000000002E-2</v>
      </c>
      <c r="Z357" s="5"/>
      <c r="AB357" s="16" t="s">
        <v>1136</v>
      </c>
    </row>
    <row r="358" spans="2:29" s="16" customFormat="1" x14ac:dyDescent="0.35">
      <c r="B358" s="16" t="s">
        <v>407</v>
      </c>
      <c r="E358" s="16" t="s">
        <v>408</v>
      </c>
      <c r="F358" s="16">
        <v>0.6</v>
      </c>
      <c r="G358" s="16" t="s">
        <v>412</v>
      </c>
      <c r="M358" s="5"/>
      <c r="O358" s="16" t="s">
        <v>402</v>
      </c>
      <c r="P358" s="16" t="s">
        <v>471</v>
      </c>
      <c r="Q358" s="16">
        <v>2.1</v>
      </c>
      <c r="R358" s="16" t="s">
        <v>427</v>
      </c>
      <c r="Z358" s="5"/>
      <c r="AB358" s="16" t="s">
        <v>882</v>
      </c>
    </row>
    <row r="359" spans="2:29" s="16" customFormat="1" x14ac:dyDescent="0.35">
      <c r="B359" s="16" t="s">
        <v>410</v>
      </c>
      <c r="F359" s="16" t="s">
        <v>309</v>
      </c>
      <c r="G359" s="16">
        <v>0.6</v>
      </c>
      <c r="H359" s="16" t="s">
        <v>412</v>
      </c>
      <c r="M359" s="5"/>
      <c r="O359" s="16" t="s">
        <v>404</v>
      </c>
      <c r="Q359" s="16" t="s">
        <v>472</v>
      </c>
      <c r="R359" s="16">
        <v>2</v>
      </c>
      <c r="S359" s="16" t="s">
        <v>427</v>
      </c>
      <c r="Z359" s="5"/>
      <c r="AB359" s="16" t="s">
        <v>730</v>
      </c>
    </row>
    <row r="360" spans="2:29" s="16" customFormat="1" x14ac:dyDescent="0.35">
      <c r="B360" s="16" t="s">
        <v>410</v>
      </c>
      <c r="F360" s="16" t="s">
        <v>310</v>
      </c>
      <c r="G360" s="16">
        <v>0</v>
      </c>
      <c r="H360" s="16" t="s">
        <v>412</v>
      </c>
      <c r="M360" s="5"/>
      <c r="O360" s="16" t="s">
        <v>404</v>
      </c>
      <c r="Q360" s="16" t="s">
        <v>473</v>
      </c>
      <c r="R360" s="16">
        <v>0.1</v>
      </c>
      <c r="S360" s="16" t="s">
        <v>427</v>
      </c>
      <c r="Z360" s="5"/>
      <c r="AB360" s="16" t="s">
        <v>1208</v>
      </c>
    </row>
    <row r="361" spans="2:29" s="16" customFormat="1" x14ac:dyDescent="0.35">
      <c r="B361" s="16" t="s">
        <v>410</v>
      </c>
      <c r="F361" s="16" t="s">
        <v>311</v>
      </c>
      <c r="G361" s="16">
        <v>0</v>
      </c>
      <c r="H361" s="16" t="s">
        <v>412</v>
      </c>
      <c r="M361" s="5"/>
      <c r="O361" s="16" t="s">
        <v>402</v>
      </c>
      <c r="P361" s="16" t="s">
        <v>474</v>
      </c>
      <c r="Q361" s="16">
        <v>61.9</v>
      </c>
      <c r="R361" s="16" t="s">
        <v>427</v>
      </c>
      <c r="Z361" s="5"/>
      <c r="AB361" s="16" t="s">
        <v>1209</v>
      </c>
    </row>
    <row r="362" spans="2:29" s="16" customFormat="1" x14ac:dyDescent="0.35">
      <c r="B362" s="16" t="s">
        <v>407</v>
      </c>
      <c r="E362" s="16" t="s">
        <v>312</v>
      </c>
      <c r="F362" s="16">
        <v>99.4</v>
      </c>
      <c r="G362" s="16" t="s">
        <v>412</v>
      </c>
      <c r="M362" s="5"/>
      <c r="O362" s="16" t="s">
        <v>404</v>
      </c>
      <c r="Q362" s="16" t="s">
        <v>14</v>
      </c>
      <c r="R362" s="16">
        <v>41.4</v>
      </c>
      <c r="S362" s="16" t="s">
        <v>427</v>
      </c>
      <c r="Z362" s="5"/>
      <c r="AB362" s="16" t="s">
        <v>556</v>
      </c>
    </row>
    <row r="363" spans="2:29" s="16" customFormat="1" x14ac:dyDescent="0.35">
      <c r="B363" s="16" t="s">
        <v>404</v>
      </c>
      <c r="D363" s="16" t="s">
        <v>413</v>
      </c>
      <c r="E363" s="16">
        <v>0</v>
      </c>
      <c r="F363" s="16" t="s">
        <v>406</v>
      </c>
      <c r="M363" s="5"/>
      <c r="O363" s="16" t="s">
        <v>407</v>
      </c>
      <c r="R363" s="16" t="s">
        <v>475</v>
      </c>
      <c r="S363" s="16">
        <v>7.5</v>
      </c>
      <c r="T363" s="16" t="s">
        <v>429</v>
      </c>
      <c r="Z363" s="5"/>
      <c r="AB363" s="16" t="s">
        <v>557</v>
      </c>
    </row>
    <row r="364" spans="2:29" s="16" customFormat="1" x14ac:dyDescent="0.35">
      <c r="B364" s="16" t="s">
        <v>404</v>
      </c>
      <c r="D364" s="16" t="s">
        <v>414</v>
      </c>
      <c r="E364" s="16">
        <v>77.099999999999994</v>
      </c>
      <c r="F364" s="16" t="s">
        <v>406</v>
      </c>
      <c r="M364" s="5"/>
      <c r="O364" s="16" t="s">
        <v>410</v>
      </c>
      <c r="S364" s="16" t="s">
        <v>476</v>
      </c>
      <c r="T364" s="16">
        <v>2.9</v>
      </c>
      <c r="U364" s="16" t="s">
        <v>429</v>
      </c>
      <c r="Z364" s="5"/>
      <c r="AB364" s="16" t="s">
        <v>558</v>
      </c>
    </row>
    <row r="365" spans="2:29" s="16" customFormat="1" x14ac:dyDescent="0.35">
      <c r="B365" s="16" t="s">
        <v>402</v>
      </c>
      <c r="C365" s="16" t="s">
        <v>415</v>
      </c>
      <c r="D365" s="16">
        <v>0.70299999999999996</v>
      </c>
      <c r="M365" s="5"/>
      <c r="O365" s="16" t="s">
        <v>477</v>
      </c>
      <c r="T365" s="16" t="s">
        <v>478</v>
      </c>
      <c r="U365" s="16">
        <v>2.5</v>
      </c>
      <c r="V365" s="16" t="s">
        <v>429</v>
      </c>
      <c r="Z365" s="5"/>
      <c r="AB365" s="16" t="s">
        <v>559</v>
      </c>
    </row>
    <row r="366" spans="2:29" s="16" customFormat="1" x14ac:dyDescent="0.35">
      <c r="B366" s="16" t="s">
        <v>402</v>
      </c>
      <c r="C366" s="16" t="s">
        <v>416</v>
      </c>
      <c r="D366" s="16">
        <v>2.113</v>
      </c>
      <c r="M366" s="5"/>
      <c r="O366" s="16" t="s">
        <v>477</v>
      </c>
      <c r="T366" s="16" t="s">
        <v>479</v>
      </c>
      <c r="U366" s="16">
        <v>0.4</v>
      </c>
      <c r="V366" s="16" t="s">
        <v>429</v>
      </c>
      <c r="Z366" s="5"/>
      <c r="AB366" s="16" t="s">
        <v>560</v>
      </c>
    </row>
    <row r="367" spans="2:29" s="16" customFormat="1" x14ac:dyDescent="0.35">
      <c r="B367" s="16" t="s">
        <v>387</v>
      </c>
      <c r="M367" s="5"/>
      <c r="O367" s="16" t="s">
        <v>410</v>
      </c>
      <c r="S367" s="16" t="s">
        <v>480</v>
      </c>
      <c r="T367" s="16">
        <v>1.7</v>
      </c>
      <c r="U367" s="16" t="s">
        <v>429</v>
      </c>
      <c r="Z367" s="5"/>
      <c r="AB367" s="16" t="s">
        <v>717</v>
      </c>
      <c r="AC367" s="16" t="s">
        <v>718</v>
      </c>
    </row>
    <row r="368" spans="2:29" s="16" customFormat="1" x14ac:dyDescent="0.35">
      <c r="B368" s="16" t="s">
        <v>388</v>
      </c>
      <c r="M368" s="5"/>
      <c r="O368" s="16" t="s">
        <v>410</v>
      </c>
      <c r="S368" s="16" t="s">
        <v>481</v>
      </c>
      <c r="T368" s="16">
        <v>0</v>
      </c>
      <c r="U368" s="16" t="s">
        <v>429</v>
      </c>
      <c r="Z368" s="5"/>
    </row>
    <row r="369" spans="2:26" s="16" customFormat="1" x14ac:dyDescent="0.35">
      <c r="B369" s="16" t="s">
        <v>389</v>
      </c>
      <c r="M369" s="5"/>
      <c r="O369" s="16" t="s">
        <v>410</v>
      </c>
      <c r="S369" s="16" t="s">
        <v>482</v>
      </c>
      <c r="T369" s="16">
        <v>66.2</v>
      </c>
      <c r="U369" s="16" t="s">
        <v>429</v>
      </c>
      <c r="Z369" s="5"/>
    </row>
    <row r="370" spans="2:26" s="16" customFormat="1" x14ac:dyDescent="0.35">
      <c r="B370" s="16" t="s">
        <v>856</v>
      </c>
      <c r="M370" s="5"/>
      <c r="O370" s="16" t="s">
        <v>410</v>
      </c>
      <c r="S370" s="16" t="s">
        <v>483</v>
      </c>
      <c r="T370" s="16">
        <v>3.6</v>
      </c>
      <c r="U370" s="16" t="s">
        <v>429</v>
      </c>
      <c r="Z370" s="5"/>
    </row>
    <row r="371" spans="2:26" s="16" customFormat="1" x14ac:dyDescent="0.35">
      <c r="B371" s="16" t="s">
        <v>858</v>
      </c>
      <c r="M371" s="5"/>
      <c r="O371" s="16" t="s">
        <v>410</v>
      </c>
      <c r="S371" s="16" t="s">
        <v>484</v>
      </c>
      <c r="T371" s="16">
        <v>100</v>
      </c>
      <c r="U371" s="16" t="s">
        <v>429</v>
      </c>
      <c r="Z371" s="5"/>
    </row>
    <row r="372" spans="2:26" s="16" customFormat="1" x14ac:dyDescent="0.35">
      <c r="B372" s="16" t="s">
        <v>392</v>
      </c>
      <c r="M372" s="5"/>
      <c r="O372" s="16" t="s">
        <v>407</v>
      </c>
      <c r="R372" s="16" t="s">
        <v>485</v>
      </c>
      <c r="S372" s="16">
        <v>2.4</v>
      </c>
      <c r="T372" s="16" t="s">
        <v>429</v>
      </c>
      <c r="Z372" s="5"/>
    </row>
    <row r="373" spans="2:26" s="16" customFormat="1" x14ac:dyDescent="0.35">
      <c r="B373" s="16" t="s">
        <v>1211</v>
      </c>
      <c r="M373" s="5"/>
      <c r="O373" s="16" t="s">
        <v>407</v>
      </c>
      <c r="R373" s="16" t="s">
        <v>486</v>
      </c>
      <c r="S373" s="16">
        <v>2</v>
      </c>
      <c r="T373" s="16" t="s">
        <v>429</v>
      </c>
      <c r="Z373" s="5"/>
    </row>
    <row r="374" spans="2:26" s="16" customFormat="1" x14ac:dyDescent="0.35">
      <c r="B374" s="16" t="s">
        <v>1212</v>
      </c>
      <c r="M374" s="5"/>
      <c r="O374" s="16" t="s">
        <v>410</v>
      </c>
      <c r="S374" s="16" t="s">
        <v>487</v>
      </c>
      <c r="T374" s="16">
        <v>0.2</v>
      </c>
      <c r="U374" s="16" t="s">
        <v>429</v>
      </c>
      <c r="Z374" s="5"/>
    </row>
    <row r="375" spans="2:26" s="16" customFormat="1" x14ac:dyDescent="0.35">
      <c r="B375" s="16" t="s">
        <v>395</v>
      </c>
      <c r="M375" s="5"/>
      <c r="O375" s="16" t="s">
        <v>410</v>
      </c>
      <c r="S375" s="16" t="s">
        <v>488</v>
      </c>
      <c r="T375" s="16">
        <v>0</v>
      </c>
      <c r="U375" s="16" t="s">
        <v>429</v>
      </c>
      <c r="Z375" s="5"/>
    </row>
    <row r="376" spans="2:26" s="16" customFormat="1" x14ac:dyDescent="0.35">
      <c r="B376" s="16" t="s">
        <v>396</v>
      </c>
      <c r="M376" s="5"/>
      <c r="O376" s="16" t="s">
        <v>410</v>
      </c>
      <c r="S376" s="16" t="s">
        <v>489</v>
      </c>
      <c r="T376" s="16">
        <v>8.5</v>
      </c>
      <c r="U376" s="16" t="s">
        <v>429</v>
      </c>
      <c r="Z376" s="5"/>
    </row>
    <row r="377" spans="2:26" s="16" customFormat="1" x14ac:dyDescent="0.35">
      <c r="B377" s="16" t="s">
        <v>397</v>
      </c>
      <c r="M377" s="5"/>
      <c r="O377" s="16" t="s">
        <v>410</v>
      </c>
      <c r="S377" s="16" t="s">
        <v>490</v>
      </c>
      <c r="T377" s="16">
        <v>5.6</v>
      </c>
      <c r="U377" s="16" t="s">
        <v>429</v>
      </c>
      <c r="Z377" s="5"/>
    </row>
    <row r="378" spans="2:26" s="16" customFormat="1" x14ac:dyDescent="0.35">
      <c r="B378" s="16" t="s">
        <v>398</v>
      </c>
      <c r="M378" s="5"/>
      <c r="O378" s="16" t="s">
        <v>407</v>
      </c>
      <c r="R378" s="16" t="s">
        <v>430</v>
      </c>
      <c r="S378" s="16">
        <v>21.6</v>
      </c>
      <c r="T378" s="16" t="s">
        <v>429</v>
      </c>
      <c r="Z378" s="5"/>
    </row>
    <row r="379" spans="2:26" s="16" customFormat="1" x14ac:dyDescent="0.35">
      <c r="B379" s="16" t="s">
        <v>399</v>
      </c>
      <c r="M379" s="5"/>
      <c r="O379" s="16" t="s">
        <v>410</v>
      </c>
      <c r="S379" s="16" t="s">
        <v>491</v>
      </c>
      <c r="T379" s="16">
        <v>34.1</v>
      </c>
      <c r="U379" s="16" t="s">
        <v>429</v>
      </c>
      <c r="Z379" s="5"/>
    </row>
    <row r="380" spans="2:26" s="16" customFormat="1" x14ac:dyDescent="0.35">
      <c r="B380" s="16" t="s">
        <v>724</v>
      </c>
      <c r="M380" s="5"/>
      <c r="O380" s="16" t="s">
        <v>410</v>
      </c>
      <c r="S380" s="16" t="s">
        <v>492</v>
      </c>
      <c r="T380" s="16">
        <v>14</v>
      </c>
      <c r="U380" s="16" t="s">
        <v>429</v>
      </c>
      <c r="Z380" s="5"/>
    </row>
    <row r="381" spans="2:26" s="16" customFormat="1" x14ac:dyDescent="0.35">
      <c r="M381" s="5"/>
      <c r="O381" s="16" t="s">
        <v>477</v>
      </c>
      <c r="T381" s="16" t="s">
        <v>493</v>
      </c>
      <c r="U381" s="16">
        <v>100</v>
      </c>
      <c r="V381" s="16" t="s">
        <v>429</v>
      </c>
      <c r="Z381" s="5"/>
    </row>
    <row r="382" spans="2:26" s="16" customFormat="1" x14ac:dyDescent="0.35">
      <c r="M382" s="5"/>
      <c r="O382" s="16" t="s">
        <v>477</v>
      </c>
      <c r="T382" s="16" t="s">
        <v>713</v>
      </c>
      <c r="U382" s="16">
        <v>0.6</v>
      </c>
      <c r="V382" s="16" t="s">
        <v>429</v>
      </c>
      <c r="Z382" s="5"/>
    </row>
    <row r="383" spans="2:26" s="16" customFormat="1" x14ac:dyDescent="0.35">
      <c r="M383" s="5"/>
      <c r="O383" s="16" t="s">
        <v>477</v>
      </c>
      <c r="T383" s="16" t="s">
        <v>494</v>
      </c>
      <c r="U383" s="16">
        <v>1.9</v>
      </c>
      <c r="V383" s="16" t="s">
        <v>429</v>
      </c>
      <c r="Z383" s="5"/>
    </row>
    <row r="384" spans="2:26" s="16" customFormat="1" x14ac:dyDescent="0.35">
      <c r="M384" s="5"/>
      <c r="O384" s="16" t="s">
        <v>407</v>
      </c>
      <c r="R384" s="16" t="s">
        <v>1201</v>
      </c>
      <c r="S384" s="16" t="s">
        <v>429</v>
      </c>
      <c r="Z384" s="5"/>
    </row>
    <row r="385" spans="13:26" s="16" customFormat="1" x14ac:dyDescent="0.35">
      <c r="M385" s="5"/>
      <c r="O385" s="16" t="s">
        <v>410</v>
      </c>
      <c r="S385" s="16" t="s">
        <v>714</v>
      </c>
      <c r="T385" s="16">
        <v>34.4</v>
      </c>
      <c r="U385" s="16" t="s">
        <v>429</v>
      </c>
      <c r="Z385" s="5"/>
    </row>
    <row r="386" spans="13:26" s="16" customFormat="1" x14ac:dyDescent="0.35">
      <c r="M386" s="5"/>
      <c r="O386" s="16" t="s">
        <v>410</v>
      </c>
      <c r="S386" s="16" t="s">
        <v>495</v>
      </c>
      <c r="T386" s="16">
        <v>0.1</v>
      </c>
      <c r="U386" s="16" t="s">
        <v>429</v>
      </c>
      <c r="Z386" s="5"/>
    </row>
    <row r="387" spans="13:26" s="16" customFormat="1" x14ac:dyDescent="0.35">
      <c r="M387" s="5"/>
      <c r="O387" s="16" t="s">
        <v>410</v>
      </c>
      <c r="S387" s="16" t="s">
        <v>496</v>
      </c>
      <c r="T387" s="16">
        <v>1.4</v>
      </c>
      <c r="U387" s="16" t="s">
        <v>429</v>
      </c>
      <c r="Z387" s="5"/>
    </row>
    <row r="388" spans="13:26" s="16" customFormat="1" x14ac:dyDescent="0.35">
      <c r="M388" s="5"/>
      <c r="O388" s="16" t="s">
        <v>410</v>
      </c>
      <c r="S388" s="16" t="s">
        <v>497</v>
      </c>
      <c r="T388" s="16">
        <v>1.1000000000000001</v>
      </c>
      <c r="U388" s="16" t="s">
        <v>429</v>
      </c>
      <c r="Z388" s="5"/>
    </row>
    <row r="389" spans="13:26" s="16" customFormat="1" x14ac:dyDescent="0.35">
      <c r="M389" s="5"/>
      <c r="O389" s="16" t="s">
        <v>477</v>
      </c>
      <c r="T389" s="16" t="s">
        <v>498</v>
      </c>
      <c r="U389" s="16">
        <v>0.6</v>
      </c>
      <c r="V389" s="16" t="s">
        <v>429</v>
      </c>
      <c r="Z389" s="5"/>
    </row>
    <row r="390" spans="13:26" s="16" customFormat="1" x14ac:dyDescent="0.35">
      <c r="M390" s="5"/>
      <c r="O390" s="16" t="s">
        <v>477</v>
      </c>
      <c r="T390" s="16" t="s">
        <v>498</v>
      </c>
      <c r="U390" s="16">
        <v>0.5</v>
      </c>
      <c r="V390" s="16" t="s">
        <v>429</v>
      </c>
      <c r="Z390" s="5"/>
    </row>
    <row r="391" spans="13:26" s="16" customFormat="1" x14ac:dyDescent="0.35">
      <c r="M391" s="5"/>
      <c r="O391" s="16" t="s">
        <v>404</v>
      </c>
      <c r="Q391" s="16" t="s">
        <v>499</v>
      </c>
      <c r="R391" s="16">
        <v>20.5</v>
      </c>
      <c r="S391" s="16" t="s">
        <v>427</v>
      </c>
      <c r="Z391" s="5"/>
    </row>
    <row r="392" spans="13:26" s="16" customFormat="1" x14ac:dyDescent="0.35">
      <c r="M392" s="5"/>
      <c r="O392" s="16" t="s">
        <v>407</v>
      </c>
      <c r="R392" s="16" t="s">
        <v>500</v>
      </c>
      <c r="S392" s="16">
        <v>1.8</v>
      </c>
      <c r="T392" s="16" t="s">
        <v>429</v>
      </c>
      <c r="Z392" s="5"/>
    </row>
    <row r="393" spans="13:26" s="16" customFormat="1" x14ac:dyDescent="0.35">
      <c r="M393" s="5"/>
      <c r="O393" s="16" t="s">
        <v>407</v>
      </c>
      <c r="R393" s="16" t="s">
        <v>501</v>
      </c>
      <c r="S393" s="16">
        <v>19.100000000000001</v>
      </c>
      <c r="T393" s="16" t="s">
        <v>429</v>
      </c>
      <c r="Z393" s="5"/>
    </row>
    <row r="394" spans="13:26" s="16" customFormat="1" x14ac:dyDescent="0.35">
      <c r="M394" s="5"/>
      <c r="O394" s="16" t="s">
        <v>410</v>
      </c>
      <c r="S394" s="16" t="s">
        <v>502</v>
      </c>
      <c r="T394" s="16">
        <v>22.3</v>
      </c>
      <c r="U394" s="16" t="s">
        <v>429</v>
      </c>
      <c r="Z394" s="5"/>
    </row>
    <row r="395" spans="13:26" s="16" customFormat="1" x14ac:dyDescent="0.35">
      <c r="M395" s="5"/>
      <c r="O395" s="16" t="s">
        <v>477</v>
      </c>
      <c r="T395" s="16" t="s">
        <v>503</v>
      </c>
      <c r="U395" s="16">
        <v>5.5</v>
      </c>
      <c r="V395" s="16" t="s">
        <v>429</v>
      </c>
      <c r="Z395" s="5"/>
    </row>
    <row r="396" spans="13:26" s="16" customFormat="1" x14ac:dyDescent="0.35">
      <c r="M396" s="5"/>
      <c r="O396" s="16" t="s">
        <v>504</v>
      </c>
      <c r="U396" s="16" t="s">
        <v>505</v>
      </c>
      <c r="V396" s="16">
        <v>12.3</v>
      </c>
      <c r="W396" s="16" t="s">
        <v>429</v>
      </c>
      <c r="Z396" s="5"/>
    </row>
    <row r="397" spans="13:26" s="16" customFormat="1" x14ac:dyDescent="0.35">
      <c r="M397" s="5"/>
      <c r="O397" s="16" t="s">
        <v>410</v>
      </c>
      <c r="S397" s="16" t="s">
        <v>506</v>
      </c>
      <c r="T397" s="16">
        <v>8.5</v>
      </c>
      <c r="U397" s="16" t="s">
        <v>429</v>
      </c>
      <c r="Z397" s="5"/>
    </row>
    <row r="398" spans="13:26" s="16" customFormat="1" x14ac:dyDescent="0.35">
      <c r="M398" s="5"/>
      <c r="O398" s="16" t="s">
        <v>410</v>
      </c>
      <c r="S398" s="16" t="s">
        <v>507</v>
      </c>
      <c r="T398" s="16">
        <v>7.1</v>
      </c>
      <c r="U398" s="16" t="s">
        <v>429</v>
      </c>
      <c r="Z398" s="5"/>
    </row>
    <row r="399" spans="13:26" s="16" customFormat="1" x14ac:dyDescent="0.35">
      <c r="M399" s="5"/>
      <c r="O399" s="16" t="s">
        <v>410</v>
      </c>
      <c r="S399" s="16" t="s">
        <v>508</v>
      </c>
      <c r="T399" s="16">
        <v>12.2</v>
      </c>
      <c r="U399" s="16" t="s">
        <v>429</v>
      </c>
      <c r="Z399" s="5"/>
    </row>
    <row r="400" spans="13:26" s="16" customFormat="1" x14ac:dyDescent="0.35">
      <c r="M400" s="5"/>
      <c r="O400" s="16" t="s">
        <v>477</v>
      </c>
      <c r="T400" s="16" t="s">
        <v>509</v>
      </c>
      <c r="U400" s="16">
        <v>19.399999999999999</v>
      </c>
      <c r="V400" s="16" t="s">
        <v>429</v>
      </c>
      <c r="Z400" s="5"/>
    </row>
    <row r="401" spans="13:26" s="16" customFormat="1" x14ac:dyDescent="0.35">
      <c r="M401" s="5"/>
      <c r="O401" s="16" t="s">
        <v>504</v>
      </c>
      <c r="U401" s="16" t="s">
        <v>510</v>
      </c>
      <c r="V401" s="16">
        <v>24.8</v>
      </c>
      <c r="W401" s="16" t="s">
        <v>429</v>
      </c>
      <c r="Z401" s="5"/>
    </row>
    <row r="402" spans="13:26" s="16" customFormat="1" x14ac:dyDescent="0.35">
      <c r="M402" s="5"/>
      <c r="O402" s="16" t="s">
        <v>504</v>
      </c>
      <c r="U402" s="16" t="s">
        <v>511</v>
      </c>
      <c r="V402" s="16">
        <v>12</v>
      </c>
      <c r="W402" s="16" t="s">
        <v>429</v>
      </c>
      <c r="Z402" s="5"/>
    </row>
    <row r="403" spans="13:26" s="16" customFormat="1" x14ac:dyDescent="0.35">
      <c r="M403" s="5"/>
      <c r="O403" s="16" t="s">
        <v>504</v>
      </c>
      <c r="U403" s="16" t="s">
        <v>512</v>
      </c>
      <c r="V403" s="16">
        <v>22.9</v>
      </c>
      <c r="W403" s="16" t="s">
        <v>429</v>
      </c>
      <c r="Z403" s="5"/>
    </row>
    <row r="404" spans="13:26" s="16" customFormat="1" x14ac:dyDescent="0.35">
      <c r="M404" s="5"/>
      <c r="O404" s="16" t="s">
        <v>504</v>
      </c>
      <c r="U404" s="16" t="s">
        <v>513</v>
      </c>
      <c r="V404" s="16">
        <v>18</v>
      </c>
      <c r="W404" s="16" t="s">
        <v>429</v>
      </c>
      <c r="Z404" s="5"/>
    </row>
    <row r="405" spans="13:26" s="16" customFormat="1" x14ac:dyDescent="0.35">
      <c r="M405" s="5"/>
      <c r="O405" s="16" t="s">
        <v>477</v>
      </c>
      <c r="T405" s="16" t="s">
        <v>514</v>
      </c>
      <c r="U405" s="16">
        <v>21.5</v>
      </c>
      <c r="V405" s="16" t="s">
        <v>429</v>
      </c>
      <c r="Z405" s="5"/>
    </row>
    <row r="406" spans="13:26" s="16" customFormat="1" x14ac:dyDescent="0.35">
      <c r="M406" s="5"/>
      <c r="O406" s="16" t="s">
        <v>504</v>
      </c>
      <c r="U406" s="16" t="s">
        <v>515</v>
      </c>
      <c r="V406" s="16">
        <v>25.6</v>
      </c>
      <c r="W406" s="16" t="s">
        <v>429</v>
      </c>
      <c r="Z406" s="5"/>
    </row>
    <row r="407" spans="13:26" s="16" customFormat="1" x14ac:dyDescent="0.35">
      <c r="M407" s="5"/>
      <c r="O407" s="16" t="s">
        <v>504</v>
      </c>
      <c r="U407" s="16" t="s">
        <v>516</v>
      </c>
      <c r="V407" s="16">
        <v>25.9</v>
      </c>
      <c r="W407" s="16" t="s">
        <v>429</v>
      </c>
      <c r="Z407" s="5"/>
    </row>
    <row r="408" spans="13:26" s="16" customFormat="1" x14ac:dyDescent="0.35">
      <c r="M408" s="5"/>
      <c r="O408" s="16" t="s">
        <v>477</v>
      </c>
      <c r="T408" s="16" t="s">
        <v>517</v>
      </c>
      <c r="U408" s="16">
        <v>14.6</v>
      </c>
      <c r="V408" s="16" t="s">
        <v>429</v>
      </c>
      <c r="Z408" s="5"/>
    </row>
    <row r="409" spans="13:26" s="16" customFormat="1" x14ac:dyDescent="0.35">
      <c r="M409" s="5"/>
      <c r="O409" s="16" t="s">
        <v>504</v>
      </c>
      <c r="U409" s="16" t="s">
        <v>518</v>
      </c>
      <c r="V409" s="16">
        <v>14.6</v>
      </c>
      <c r="W409" s="16" t="s">
        <v>429</v>
      </c>
      <c r="Z409" s="5"/>
    </row>
    <row r="410" spans="13:26" s="16" customFormat="1" x14ac:dyDescent="0.35">
      <c r="M410" s="5"/>
      <c r="O410" s="16" t="s">
        <v>504</v>
      </c>
      <c r="U410" s="16" t="s">
        <v>519</v>
      </c>
      <c r="V410" s="16">
        <v>6.1</v>
      </c>
      <c r="W410" s="16" t="s">
        <v>429</v>
      </c>
      <c r="Z410" s="5"/>
    </row>
    <row r="411" spans="13:26" s="16" customFormat="1" x14ac:dyDescent="0.35">
      <c r="M411" s="5"/>
      <c r="O411" s="16" t="s">
        <v>410</v>
      </c>
      <c r="S411" s="16" t="s">
        <v>520</v>
      </c>
      <c r="T411" s="24">
        <v>0.80100000000000005</v>
      </c>
      <c r="Z411" s="5"/>
    </row>
    <row r="412" spans="13:26" s="16" customFormat="1" x14ac:dyDescent="0.35">
      <c r="M412" s="5"/>
      <c r="O412" s="16" t="s">
        <v>402</v>
      </c>
      <c r="P412" s="16" t="s">
        <v>521</v>
      </c>
      <c r="Q412" s="16" t="s">
        <v>1202</v>
      </c>
      <c r="Z412" s="5"/>
    </row>
    <row r="413" spans="13:26" s="16" customFormat="1" x14ac:dyDescent="0.35">
      <c r="M413" s="5"/>
      <c r="O413" s="16" t="s">
        <v>402</v>
      </c>
      <c r="P413" s="16" t="s">
        <v>422</v>
      </c>
      <c r="Q413" s="16">
        <v>69</v>
      </c>
      <c r="Z413" s="5"/>
    </row>
    <row r="414" spans="13:26" s="16" customFormat="1" x14ac:dyDescent="0.35">
      <c r="M414" s="5"/>
      <c r="O414" s="16" t="s">
        <v>402</v>
      </c>
      <c r="P414" s="16" t="s">
        <v>522</v>
      </c>
      <c r="Q414" s="16" t="s">
        <v>523</v>
      </c>
      <c r="Z414" s="5"/>
    </row>
    <row r="415" spans="13:26" s="16" customFormat="1" x14ac:dyDescent="0.35">
      <c r="M415" s="5"/>
      <c r="O415" s="16" t="s">
        <v>524</v>
      </c>
      <c r="P415" s="24">
        <v>0.89800000000000002</v>
      </c>
      <c r="Z415" s="5"/>
    </row>
    <row r="416" spans="13:26" s="16" customFormat="1" x14ac:dyDescent="0.35">
      <c r="M416" s="5"/>
      <c r="O416" s="16" t="s">
        <v>402</v>
      </c>
      <c r="P416" s="16" t="s">
        <v>423</v>
      </c>
      <c r="Q416" s="16" t="s">
        <v>1203</v>
      </c>
      <c r="Z416" s="5"/>
    </row>
    <row r="417" spans="1:29" s="16" customFormat="1" x14ac:dyDescent="0.35">
      <c r="M417" s="5"/>
      <c r="O417" s="16" t="s">
        <v>387</v>
      </c>
      <c r="Z417" s="5"/>
    </row>
    <row r="418" spans="1:29" s="16" customFormat="1" x14ac:dyDescent="0.35">
      <c r="M418" s="5"/>
      <c r="O418" s="16" t="s">
        <v>388</v>
      </c>
      <c r="Z418" s="5"/>
    </row>
    <row r="419" spans="1:29" s="16" customFormat="1" x14ac:dyDescent="0.35">
      <c r="M419" s="5"/>
      <c r="O419" s="16" t="s">
        <v>389</v>
      </c>
      <c r="Z419" s="5"/>
    </row>
    <row r="420" spans="1:29" s="16" customFormat="1" x14ac:dyDescent="0.35">
      <c r="M420" s="5"/>
      <c r="O420" s="16" t="s">
        <v>856</v>
      </c>
      <c r="Z420" s="5"/>
    </row>
    <row r="421" spans="1:29" s="16" customFormat="1" x14ac:dyDescent="0.35">
      <c r="M421" s="5"/>
      <c r="O421" s="16" t="s">
        <v>857</v>
      </c>
      <c r="Z421" s="5"/>
    </row>
    <row r="422" spans="1:29" s="16" customFormat="1" x14ac:dyDescent="0.35">
      <c r="M422" s="5"/>
      <c r="O422" s="16" t="s">
        <v>858</v>
      </c>
      <c r="Z422" s="5"/>
    </row>
    <row r="423" spans="1:29" s="16" customFormat="1" x14ac:dyDescent="0.35">
      <c r="M423" s="5"/>
      <c r="O423" s="16" t="s">
        <v>920</v>
      </c>
      <c r="Z423" s="5"/>
    </row>
    <row r="424" spans="1:29" s="16" customFormat="1" x14ac:dyDescent="0.35">
      <c r="M424" s="5"/>
      <c r="O424" s="16" t="s">
        <v>1204</v>
      </c>
      <c r="Z424" s="5"/>
    </row>
    <row r="425" spans="1:29" s="16" customFormat="1" x14ac:dyDescent="0.35">
      <c r="M425" s="5"/>
      <c r="O425" s="16" t="s">
        <v>1205</v>
      </c>
      <c r="Z425" s="5"/>
    </row>
    <row r="426" spans="1:29" s="16" customFormat="1" x14ac:dyDescent="0.35">
      <c r="M426" s="5"/>
      <c r="O426" s="16" t="s">
        <v>395</v>
      </c>
      <c r="Z426" s="5"/>
    </row>
    <row r="427" spans="1:29" s="16" customFormat="1" x14ac:dyDescent="0.35">
      <c r="M427" s="5"/>
      <c r="O427" s="16" t="s">
        <v>396</v>
      </c>
      <c r="Z427" s="5"/>
    </row>
    <row r="428" spans="1:29" s="16" customFormat="1" x14ac:dyDescent="0.35">
      <c r="M428" s="5"/>
      <c r="O428" s="16" t="s">
        <v>397</v>
      </c>
      <c r="Z428" s="5"/>
    </row>
    <row r="429" spans="1:29" s="16" customFormat="1" x14ac:dyDescent="0.35">
      <c r="M429" s="5"/>
      <c r="O429" s="16" t="s">
        <v>398</v>
      </c>
      <c r="Z429" s="5"/>
    </row>
    <row r="430" spans="1:29" s="16" customFormat="1" x14ac:dyDescent="0.35">
      <c r="M430" s="5"/>
      <c r="O430" s="16" t="s">
        <v>399</v>
      </c>
      <c r="Z430" s="5"/>
    </row>
    <row r="431" spans="1:29" s="5" customFormat="1" x14ac:dyDescent="0.35">
      <c r="A431" s="5">
        <v>1.4</v>
      </c>
      <c r="B431" s="5">
        <v>28</v>
      </c>
    </row>
    <row r="432" spans="1:29" x14ac:dyDescent="0.35">
      <c r="B432" t="s">
        <v>23</v>
      </c>
      <c r="C432" t="s">
        <v>863</v>
      </c>
      <c r="O432" t="s">
        <v>23</v>
      </c>
      <c r="P432" t="s">
        <v>901</v>
      </c>
      <c r="AB432" t="s">
        <v>23</v>
      </c>
      <c r="AC432" t="s">
        <v>878</v>
      </c>
    </row>
    <row r="433" spans="2:33" x14ac:dyDescent="0.35">
      <c r="B433" t="s">
        <v>402</v>
      </c>
      <c r="C433" t="s">
        <v>417</v>
      </c>
      <c r="D433">
        <v>146.16</v>
      </c>
      <c r="O433" t="s">
        <v>402</v>
      </c>
      <c r="P433" t="s">
        <v>444</v>
      </c>
      <c r="Q433">
        <v>137903472000000</v>
      </c>
      <c r="AB433" t="s">
        <v>543</v>
      </c>
      <c r="AC433" t="s">
        <v>527</v>
      </c>
      <c r="AD433" t="s">
        <v>879</v>
      </c>
    </row>
    <row r="434" spans="2:33" x14ac:dyDescent="0.35">
      <c r="B434" t="s">
        <v>402</v>
      </c>
      <c r="C434" t="s">
        <v>418</v>
      </c>
      <c r="D434">
        <v>0.32500000000000001</v>
      </c>
      <c r="O434" t="s">
        <v>402</v>
      </c>
      <c r="P434" t="s">
        <v>712</v>
      </c>
      <c r="Q434">
        <v>161413884000000</v>
      </c>
      <c r="AB434" t="s">
        <v>543</v>
      </c>
      <c r="AC434" t="s">
        <v>14</v>
      </c>
      <c r="AD434">
        <v>41</v>
      </c>
      <c r="AE434" t="s">
        <v>427</v>
      </c>
    </row>
    <row r="435" spans="2:33" x14ac:dyDescent="0.35">
      <c r="B435" t="s">
        <v>402</v>
      </c>
      <c r="C435" t="s">
        <v>419</v>
      </c>
      <c r="D435">
        <v>0</v>
      </c>
      <c r="O435" t="s">
        <v>402</v>
      </c>
      <c r="P435" t="s">
        <v>420</v>
      </c>
      <c r="Q435">
        <v>0.85399999999999998</v>
      </c>
      <c r="AB435" t="s">
        <v>543</v>
      </c>
      <c r="AD435" t="s">
        <v>475</v>
      </c>
      <c r="AE435">
        <v>7.1</v>
      </c>
      <c r="AF435" t="s">
        <v>429</v>
      </c>
    </row>
    <row r="436" spans="2:33" x14ac:dyDescent="0.35">
      <c r="B436" t="s">
        <v>402</v>
      </c>
      <c r="C436" t="s">
        <v>420</v>
      </c>
      <c r="D436">
        <v>0.85599999999999998</v>
      </c>
      <c r="O436" t="s">
        <v>402</v>
      </c>
      <c r="P436" t="s">
        <v>445</v>
      </c>
      <c r="Q436">
        <v>0.995</v>
      </c>
      <c r="AB436" t="s">
        <v>543</v>
      </c>
      <c r="AD436" t="s">
        <v>485</v>
      </c>
      <c r="AE436">
        <v>2.7</v>
      </c>
      <c r="AF436" t="s">
        <v>429</v>
      </c>
    </row>
    <row r="437" spans="2:33" x14ac:dyDescent="0.35">
      <c r="B437" t="s">
        <v>402</v>
      </c>
      <c r="C437" t="s">
        <v>708</v>
      </c>
      <c r="D437">
        <v>1.397</v>
      </c>
      <c r="E437" t="s">
        <v>1036</v>
      </c>
      <c r="O437" t="s">
        <v>402</v>
      </c>
      <c r="P437" t="s">
        <v>446</v>
      </c>
      <c r="Q437">
        <v>31.2</v>
      </c>
      <c r="R437" t="s">
        <v>427</v>
      </c>
      <c r="AB437" t="s">
        <v>543</v>
      </c>
      <c r="AD437" t="s">
        <v>486</v>
      </c>
      <c r="AE437">
        <v>1.8</v>
      </c>
      <c r="AF437" t="s">
        <v>429</v>
      </c>
    </row>
    <row r="438" spans="2:33" x14ac:dyDescent="0.35">
      <c r="B438" t="s">
        <v>402</v>
      </c>
      <c r="C438" t="s">
        <v>422</v>
      </c>
      <c r="D438">
        <v>39</v>
      </c>
      <c r="O438" t="s">
        <v>404</v>
      </c>
      <c r="Q438" t="s">
        <v>526</v>
      </c>
      <c r="R438">
        <v>30.5</v>
      </c>
      <c r="S438" t="s">
        <v>427</v>
      </c>
      <c r="AB438" t="s">
        <v>543</v>
      </c>
      <c r="AD438" t="s">
        <v>430</v>
      </c>
      <c r="AE438">
        <v>21.2</v>
      </c>
      <c r="AF438" t="s">
        <v>429</v>
      </c>
    </row>
    <row r="439" spans="2:33" x14ac:dyDescent="0.35">
      <c r="B439" t="s">
        <v>524</v>
      </c>
      <c r="C439" s="1">
        <v>0.48799999999999999</v>
      </c>
      <c r="O439" t="s">
        <v>407</v>
      </c>
      <c r="R439" t="s">
        <v>447</v>
      </c>
      <c r="S439">
        <v>24.1</v>
      </c>
      <c r="T439" t="s">
        <v>406</v>
      </c>
      <c r="AB439" t="s">
        <v>543</v>
      </c>
      <c r="AE439" t="s">
        <v>431</v>
      </c>
      <c r="AF439">
        <v>34.200000000000003</v>
      </c>
      <c r="AG439" t="s">
        <v>432</v>
      </c>
    </row>
    <row r="440" spans="2:33" x14ac:dyDescent="0.35">
      <c r="B440" t="s">
        <v>402</v>
      </c>
      <c r="C440" t="s">
        <v>423</v>
      </c>
      <c r="D440">
        <v>27.311</v>
      </c>
      <c r="E440">
        <v>56</v>
      </c>
      <c r="O440" t="s">
        <v>410</v>
      </c>
      <c r="S440" t="s">
        <v>448</v>
      </c>
      <c r="T440">
        <v>0</v>
      </c>
      <c r="U440" t="s">
        <v>406</v>
      </c>
      <c r="AB440" t="s">
        <v>543</v>
      </c>
      <c r="AD440" t="s">
        <v>528</v>
      </c>
      <c r="AE440">
        <v>5.6</v>
      </c>
      <c r="AF440" t="s">
        <v>429</v>
      </c>
    </row>
    <row r="441" spans="2:33" x14ac:dyDescent="0.35">
      <c r="B441" t="s">
        <v>402</v>
      </c>
      <c r="C441" t="s">
        <v>424</v>
      </c>
      <c r="D441">
        <v>57.823</v>
      </c>
      <c r="E441" s="1">
        <v>-1.6E-2</v>
      </c>
      <c r="O441" t="s">
        <v>410</v>
      </c>
      <c r="S441" t="s">
        <v>449</v>
      </c>
      <c r="T441">
        <v>5.5</v>
      </c>
      <c r="U441" t="s">
        <v>406</v>
      </c>
      <c r="AB441" t="s">
        <v>543</v>
      </c>
      <c r="AD441" t="s">
        <v>529</v>
      </c>
      <c r="AE441" t="s">
        <v>530</v>
      </c>
      <c r="AF441" s="1">
        <v>3.0000000000000001E-3</v>
      </c>
    </row>
    <row r="442" spans="2:33" x14ac:dyDescent="0.35">
      <c r="B442" t="s">
        <v>402</v>
      </c>
      <c r="C442" t="s">
        <v>425</v>
      </c>
      <c r="O442" t="s">
        <v>410</v>
      </c>
      <c r="S442" t="s">
        <v>450</v>
      </c>
      <c r="T442">
        <v>18.600000000000001</v>
      </c>
      <c r="U442" t="s">
        <v>406</v>
      </c>
      <c r="AB442" t="s">
        <v>543</v>
      </c>
      <c r="AC442" t="s">
        <v>531</v>
      </c>
      <c r="AD442">
        <v>0</v>
      </c>
      <c r="AE442" t="s">
        <v>432</v>
      </c>
    </row>
    <row r="443" spans="2:33" x14ac:dyDescent="0.35">
      <c r="B443" t="s">
        <v>404</v>
      </c>
      <c r="C443" t="s">
        <v>426</v>
      </c>
      <c r="D443">
        <v>16.138000000000002</v>
      </c>
      <c r="E443" s="1">
        <v>-5.0000000000000001E-3</v>
      </c>
      <c r="O443" t="s">
        <v>407</v>
      </c>
      <c r="R443" t="s">
        <v>451</v>
      </c>
      <c r="S443">
        <v>75.900000000000006</v>
      </c>
      <c r="T443" t="s">
        <v>406</v>
      </c>
      <c r="AB443" t="s">
        <v>543</v>
      </c>
      <c r="AC443" t="s">
        <v>532</v>
      </c>
      <c r="AD443" s="8">
        <v>56146304338600</v>
      </c>
    </row>
    <row r="444" spans="2:33" x14ac:dyDescent="0.35">
      <c r="B444" t="s">
        <v>14</v>
      </c>
      <c r="C444">
        <v>40.700000000000003</v>
      </c>
      <c r="D444" t="s">
        <v>427</v>
      </c>
      <c r="O444" t="s">
        <v>404</v>
      </c>
      <c r="Q444" t="s">
        <v>452</v>
      </c>
      <c r="R444">
        <v>0.6</v>
      </c>
      <c r="S444" t="s">
        <v>427</v>
      </c>
      <c r="AB444" t="s">
        <v>543</v>
      </c>
      <c r="AC444" t="s">
        <v>533</v>
      </c>
      <c r="AD444" s="8">
        <v>17971419126400</v>
      </c>
    </row>
    <row r="445" spans="2:33" x14ac:dyDescent="0.35">
      <c r="B445" t="s">
        <v>402</v>
      </c>
      <c r="C445" t="s">
        <v>428</v>
      </c>
      <c r="D445">
        <v>11.7</v>
      </c>
      <c r="E445" t="s">
        <v>429</v>
      </c>
      <c r="O445" t="s">
        <v>407</v>
      </c>
      <c r="R445" t="s">
        <v>453</v>
      </c>
      <c r="S445">
        <v>0</v>
      </c>
      <c r="T445" t="s">
        <v>427</v>
      </c>
      <c r="AB445" t="s">
        <v>543</v>
      </c>
      <c r="AC445" t="s">
        <v>534</v>
      </c>
      <c r="AD445" s="8">
        <v>362620381650</v>
      </c>
    </row>
    <row r="446" spans="2:33" x14ac:dyDescent="0.35">
      <c r="B446" t="s">
        <v>402</v>
      </c>
      <c r="C446" t="s">
        <v>430</v>
      </c>
      <c r="D446">
        <v>20.9</v>
      </c>
      <c r="E446" t="s">
        <v>429</v>
      </c>
      <c r="O446" t="s">
        <v>402</v>
      </c>
      <c r="P446" t="s">
        <v>454</v>
      </c>
      <c r="Q446">
        <v>5.3</v>
      </c>
      <c r="R446" t="s">
        <v>427</v>
      </c>
      <c r="AB446" t="s">
        <v>543</v>
      </c>
      <c r="AD446" t="s">
        <v>535</v>
      </c>
      <c r="AE446" s="8">
        <v>354579818850</v>
      </c>
    </row>
    <row r="447" spans="2:33" x14ac:dyDescent="0.35">
      <c r="B447" t="s">
        <v>404</v>
      </c>
      <c r="D447" t="s">
        <v>431</v>
      </c>
      <c r="E447">
        <v>34.200000000000003</v>
      </c>
      <c r="F447" t="s">
        <v>432</v>
      </c>
      <c r="O447" t="s">
        <v>404</v>
      </c>
      <c r="Q447" t="s">
        <v>455</v>
      </c>
      <c r="R447">
        <v>1.8</v>
      </c>
      <c r="S447" t="s">
        <v>427</v>
      </c>
      <c r="AB447" t="s">
        <v>543</v>
      </c>
      <c r="AD447" t="s">
        <v>536</v>
      </c>
      <c r="AE447" s="8">
        <v>900063000</v>
      </c>
    </row>
    <row r="448" spans="2:33" x14ac:dyDescent="0.35">
      <c r="B448" t="s">
        <v>433</v>
      </c>
      <c r="C448" t="s">
        <v>593</v>
      </c>
      <c r="O448" t="s">
        <v>407</v>
      </c>
      <c r="R448" t="s">
        <v>456</v>
      </c>
      <c r="S448">
        <v>0.4</v>
      </c>
      <c r="T448" t="s">
        <v>429</v>
      </c>
      <c r="AB448" t="s">
        <v>543</v>
      </c>
      <c r="AD448" t="s">
        <v>537</v>
      </c>
      <c r="AE448" s="8">
        <v>4875341250</v>
      </c>
    </row>
    <row r="449" spans="2:32" x14ac:dyDescent="0.35">
      <c r="O449" t="s">
        <v>407</v>
      </c>
      <c r="R449" t="s">
        <v>457</v>
      </c>
      <c r="S449">
        <v>0.3</v>
      </c>
      <c r="T449" t="s">
        <v>429</v>
      </c>
      <c r="AB449" t="s">
        <v>543</v>
      </c>
      <c r="AC449" t="s">
        <v>542</v>
      </c>
      <c r="AD449">
        <v>25</v>
      </c>
    </row>
    <row r="450" spans="2:32" x14ac:dyDescent="0.35">
      <c r="B450" t="s">
        <v>22</v>
      </c>
      <c r="O450" t="s">
        <v>407</v>
      </c>
      <c r="R450" t="s">
        <v>458</v>
      </c>
      <c r="S450">
        <v>0.6</v>
      </c>
      <c r="T450" t="s">
        <v>429</v>
      </c>
      <c r="AB450" t="s">
        <v>543</v>
      </c>
      <c r="AC450" t="s">
        <v>422</v>
      </c>
      <c r="AD450">
        <v>34</v>
      </c>
    </row>
    <row r="451" spans="2:32" x14ac:dyDescent="0.35">
      <c r="B451" t="s">
        <v>562</v>
      </c>
      <c r="C451" t="s">
        <v>563</v>
      </c>
      <c r="D451" t="s">
        <v>540</v>
      </c>
      <c r="E451" t="s">
        <v>564</v>
      </c>
      <c r="F451" t="s">
        <v>435</v>
      </c>
      <c r="O451" t="s">
        <v>410</v>
      </c>
      <c r="S451" t="s">
        <v>459</v>
      </c>
      <c r="T451">
        <v>0.5</v>
      </c>
      <c r="U451" t="s">
        <v>429</v>
      </c>
      <c r="AB451" t="s">
        <v>543</v>
      </c>
      <c r="AC451" t="s">
        <v>522</v>
      </c>
      <c r="AD451" t="s">
        <v>523</v>
      </c>
    </row>
    <row r="452" spans="2:32" x14ac:dyDescent="0.35">
      <c r="B452" t="s">
        <v>565</v>
      </c>
      <c r="C452">
        <v>128</v>
      </c>
      <c r="D452">
        <v>221.2</v>
      </c>
      <c r="E452">
        <v>105.129</v>
      </c>
      <c r="F452" s="1">
        <v>0.59199999999999997</v>
      </c>
      <c r="O452" t="s">
        <v>410</v>
      </c>
      <c r="S452" t="s">
        <v>460</v>
      </c>
      <c r="T452">
        <v>0</v>
      </c>
      <c r="U452" t="s">
        <v>429</v>
      </c>
    </row>
    <row r="453" spans="2:32" x14ac:dyDescent="0.35">
      <c r="B453" t="s">
        <v>566</v>
      </c>
      <c r="C453">
        <v>111</v>
      </c>
      <c r="D453">
        <v>111</v>
      </c>
      <c r="E453">
        <v>54.956000000000003</v>
      </c>
      <c r="F453" s="1">
        <v>0.34200000000000003</v>
      </c>
      <c r="O453" t="s">
        <v>410</v>
      </c>
      <c r="S453" t="s">
        <v>461</v>
      </c>
      <c r="T453">
        <v>0.1</v>
      </c>
      <c r="U453" t="s">
        <v>429</v>
      </c>
      <c r="AB453" t="s">
        <v>538</v>
      </c>
    </row>
    <row r="454" spans="2:32" x14ac:dyDescent="0.35">
      <c r="B454" t="s">
        <v>0</v>
      </c>
      <c r="C454">
        <v>77.3</v>
      </c>
      <c r="D454" t="s">
        <v>401</v>
      </c>
      <c r="O454" t="s">
        <v>407</v>
      </c>
      <c r="R454" t="s">
        <v>462</v>
      </c>
      <c r="S454">
        <v>4</v>
      </c>
      <c r="T454" t="s">
        <v>429</v>
      </c>
      <c r="AB454" t="s">
        <v>539</v>
      </c>
      <c r="AC454" t="s">
        <v>544</v>
      </c>
      <c r="AD454" t="s">
        <v>545</v>
      </c>
      <c r="AE454" t="s">
        <v>546</v>
      </c>
      <c r="AF454" t="s">
        <v>435</v>
      </c>
    </row>
    <row r="455" spans="2:32" x14ac:dyDescent="0.35">
      <c r="B455" t="s">
        <v>402</v>
      </c>
      <c r="C455" t="s">
        <v>403</v>
      </c>
      <c r="O455" t="s">
        <v>407</v>
      </c>
      <c r="R455" t="s">
        <v>463</v>
      </c>
      <c r="S455">
        <v>0</v>
      </c>
      <c r="T455" t="s">
        <v>429</v>
      </c>
      <c r="AB455" t="s">
        <v>547</v>
      </c>
      <c r="AC455">
        <v>128</v>
      </c>
      <c r="AD455">
        <v>221.9</v>
      </c>
      <c r="AE455">
        <v>105.438</v>
      </c>
      <c r="AF455" s="1">
        <v>0.59599999999999997</v>
      </c>
    </row>
    <row r="456" spans="2:32" x14ac:dyDescent="0.35">
      <c r="B456" t="s">
        <v>404</v>
      </c>
      <c r="D456" t="s">
        <v>405</v>
      </c>
      <c r="E456">
        <v>23.5</v>
      </c>
      <c r="F456" t="s">
        <v>406</v>
      </c>
      <c r="O456" t="s">
        <v>407</v>
      </c>
      <c r="R456" t="s">
        <v>464</v>
      </c>
      <c r="S456">
        <v>0.7</v>
      </c>
      <c r="T456" t="s">
        <v>429</v>
      </c>
      <c r="AB456" t="s">
        <v>548</v>
      </c>
      <c r="AC456">
        <v>111</v>
      </c>
      <c r="AD456">
        <v>111.3</v>
      </c>
      <c r="AE456">
        <v>55.167000000000002</v>
      </c>
      <c r="AF456" s="1">
        <v>0.34200000000000003</v>
      </c>
    </row>
    <row r="457" spans="2:32" x14ac:dyDescent="0.35">
      <c r="B457" t="s">
        <v>407</v>
      </c>
      <c r="E457" t="s">
        <v>408</v>
      </c>
      <c r="F457">
        <v>79.5</v>
      </c>
      <c r="G457" t="s">
        <v>409</v>
      </c>
      <c r="O457" t="s">
        <v>404</v>
      </c>
      <c r="Q457" t="s">
        <v>465</v>
      </c>
      <c r="R457">
        <v>3.6</v>
      </c>
      <c r="S457" t="s">
        <v>427</v>
      </c>
      <c r="AB457" t="s">
        <v>541</v>
      </c>
    </row>
    <row r="458" spans="2:32" x14ac:dyDescent="0.35">
      <c r="B458" t="s">
        <v>410</v>
      </c>
      <c r="F458" t="s">
        <v>309</v>
      </c>
      <c r="G458">
        <v>0</v>
      </c>
      <c r="H458" t="s">
        <v>409</v>
      </c>
      <c r="O458" t="s">
        <v>407</v>
      </c>
      <c r="R458" t="s">
        <v>466</v>
      </c>
      <c r="S458">
        <v>7.6</v>
      </c>
      <c r="T458" t="s">
        <v>429</v>
      </c>
      <c r="AB458" t="s">
        <v>387</v>
      </c>
    </row>
    <row r="459" spans="2:32" x14ac:dyDescent="0.35">
      <c r="B459" t="s">
        <v>410</v>
      </c>
      <c r="F459" t="s">
        <v>310</v>
      </c>
      <c r="G459">
        <v>0.1</v>
      </c>
      <c r="H459" t="s">
        <v>409</v>
      </c>
      <c r="O459" t="s">
        <v>407</v>
      </c>
      <c r="R459" t="s">
        <v>467</v>
      </c>
      <c r="S459">
        <v>5.8</v>
      </c>
      <c r="T459" t="s">
        <v>429</v>
      </c>
      <c r="AB459" t="s">
        <v>549</v>
      </c>
    </row>
    <row r="460" spans="2:32" x14ac:dyDescent="0.35">
      <c r="B460" t="s">
        <v>410</v>
      </c>
      <c r="F460" t="s">
        <v>311</v>
      </c>
      <c r="G460">
        <v>79.400000000000006</v>
      </c>
      <c r="H460" t="s">
        <v>409</v>
      </c>
      <c r="O460" t="s">
        <v>407</v>
      </c>
      <c r="R460" t="s">
        <v>468</v>
      </c>
      <c r="S460">
        <v>0.2</v>
      </c>
      <c r="T460" t="s">
        <v>429</v>
      </c>
      <c r="AB460" t="s">
        <v>550</v>
      </c>
    </row>
    <row r="461" spans="2:32" x14ac:dyDescent="0.35">
      <c r="B461" t="s">
        <v>407</v>
      </c>
      <c r="E461" t="s">
        <v>312</v>
      </c>
      <c r="F461">
        <v>20.5</v>
      </c>
      <c r="G461" t="s">
        <v>409</v>
      </c>
      <c r="O461" t="s">
        <v>407</v>
      </c>
      <c r="R461" t="s">
        <v>469</v>
      </c>
      <c r="S461" s="1">
        <v>0.621</v>
      </c>
      <c r="AB461" t="s">
        <v>880</v>
      </c>
    </row>
    <row r="462" spans="2:32" x14ac:dyDescent="0.35">
      <c r="B462" t="s">
        <v>404</v>
      </c>
      <c r="D462" t="s">
        <v>411</v>
      </c>
      <c r="E462">
        <v>0.7</v>
      </c>
      <c r="F462" t="s">
        <v>406</v>
      </c>
      <c r="O462" t="s">
        <v>407</v>
      </c>
      <c r="R462" t="s">
        <v>470</v>
      </c>
      <c r="S462" s="1">
        <v>5.7000000000000002E-2</v>
      </c>
      <c r="AB462" t="s">
        <v>881</v>
      </c>
    </row>
    <row r="463" spans="2:32" x14ac:dyDescent="0.35">
      <c r="B463" t="s">
        <v>407</v>
      </c>
      <c r="E463" t="s">
        <v>408</v>
      </c>
      <c r="F463">
        <v>0.8</v>
      </c>
      <c r="G463" t="s">
        <v>412</v>
      </c>
      <c r="O463" t="s">
        <v>402</v>
      </c>
      <c r="P463" t="s">
        <v>471</v>
      </c>
      <c r="Q463">
        <v>1.9</v>
      </c>
      <c r="R463" t="s">
        <v>427</v>
      </c>
      <c r="AB463" t="s">
        <v>882</v>
      </c>
    </row>
    <row r="464" spans="2:32" x14ac:dyDescent="0.35">
      <c r="B464" t="s">
        <v>410</v>
      </c>
      <c r="F464" t="s">
        <v>309</v>
      </c>
      <c r="G464">
        <v>0.6</v>
      </c>
      <c r="H464" t="s">
        <v>412</v>
      </c>
      <c r="O464" t="s">
        <v>404</v>
      </c>
      <c r="Q464" t="s">
        <v>472</v>
      </c>
      <c r="R464">
        <v>1.8</v>
      </c>
      <c r="S464" t="s">
        <v>427</v>
      </c>
      <c r="AB464" t="s">
        <v>883</v>
      </c>
    </row>
    <row r="465" spans="2:29" x14ac:dyDescent="0.35">
      <c r="B465" t="s">
        <v>410</v>
      </c>
      <c r="F465" t="s">
        <v>310</v>
      </c>
      <c r="G465">
        <v>0.2</v>
      </c>
      <c r="H465" t="s">
        <v>412</v>
      </c>
      <c r="O465" t="s">
        <v>404</v>
      </c>
      <c r="Q465" t="s">
        <v>473</v>
      </c>
      <c r="R465">
        <v>0</v>
      </c>
      <c r="S465" t="s">
        <v>427</v>
      </c>
      <c r="AB465" t="s">
        <v>884</v>
      </c>
    </row>
    <row r="466" spans="2:29" x14ac:dyDescent="0.35">
      <c r="B466" t="s">
        <v>410</v>
      </c>
      <c r="F466" t="s">
        <v>311</v>
      </c>
      <c r="G466">
        <v>0</v>
      </c>
      <c r="H466" t="s">
        <v>412</v>
      </c>
      <c r="O466" t="s">
        <v>402</v>
      </c>
      <c r="P466" t="s">
        <v>474</v>
      </c>
      <c r="Q466">
        <v>61.6</v>
      </c>
      <c r="R466" t="s">
        <v>427</v>
      </c>
      <c r="AB466" t="s">
        <v>885</v>
      </c>
    </row>
    <row r="467" spans="2:29" x14ac:dyDescent="0.35">
      <c r="B467" t="s">
        <v>407</v>
      </c>
      <c r="E467" t="s">
        <v>312</v>
      </c>
      <c r="F467">
        <v>99.2</v>
      </c>
      <c r="G467" t="s">
        <v>412</v>
      </c>
      <c r="O467" t="s">
        <v>404</v>
      </c>
      <c r="Q467" t="s">
        <v>14</v>
      </c>
      <c r="R467">
        <v>41</v>
      </c>
      <c r="S467" t="s">
        <v>427</v>
      </c>
      <c r="AB467" t="s">
        <v>556</v>
      </c>
    </row>
    <row r="468" spans="2:29" x14ac:dyDescent="0.35">
      <c r="B468" t="s">
        <v>404</v>
      </c>
      <c r="D468" t="s">
        <v>413</v>
      </c>
      <c r="E468">
        <v>0</v>
      </c>
      <c r="F468" t="s">
        <v>406</v>
      </c>
      <c r="O468" t="s">
        <v>407</v>
      </c>
      <c r="R468" t="s">
        <v>475</v>
      </c>
      <c r="S468">
        <v>7.3</v>
      </c>
      <c r="T468" t="s">
        <v>429</v>
      </c>
      <c r="AB468" t="s">
        <v>557</v>
      </c>
    </row>
    <row r="469" spans="2:29" x14ac:dyDescent="0.35">
      <c r="B469" t="s">
        <v>404</v>
      </c>
      <c r="D469" t="s">
        <v>414</v>
      </c>
      <c r="E469">
        <v>75.8</v>
      </c>
      <c r="F469" t="s">
        <v>406</v>
      </c>
      <c r="O469" t="s">
        <v>410</v>
      </c>
      <c r="S469" t="s">
        <v>476</v>
      </c>
      <c r="T469">
        <v>4.5999999999999996</v>
      </c>
      <c r="U469" t="s">
        <v>429</v>
      </c>
      <c r="AB469" t="s">
        <v>558</v>
      </c>
    </row>
    <row r="470" spans="2:29" x14ac:dyDescent="0.35">
      <c r="B470" t="s">
        <v>402</v>
      </c>
      <c r="C470" t="s">
        <v>415</v>
      </c>
      <c r="D470">
        <v>0.73599999999999999</v>
      </c>
      <c r="O470" t="s">
        <v>477</v>
      </c>
      <c r="T470" t="s">
        <v>478</v>
      </c>
      <c r="U470">
        <v>4.3</v>
      </c>
      <c r="V470" t="s">
        <v>429</v>
      </c>
      <c r="AB470" t="s">
        <v>559</v>
      </c>
    </row>
    <row r="471" spans="2:29" x14ac:dyDescent="0.35">
      <c r="B471" t="s">
        <v>402</v>
      </c>
      <c r="C471" t="s">
        <v>416</v>
      </c>
      <c r="D471">
        <v>2.3039999999999998</v>
      </c>
      <c r="O471" t="s">
        <v>477</v>
      </c>
      <c r="T471" t="s">
        <v>479</v>
      </c>
      <c r="U471">
        <v>0.3</v>
      </c>
      <c r="V471" t="s">
        <v>429</v>
      </c>
      <c r="AB471" t="s">
        <v>560</v>
      </c>
    </row>
    <row r="472" spans="2:29" x14ac:dyDescent="0.35">
      <c r="B472" t="s">
        <v>387</v>
      </c>
      <c r="O472" t="s">
        <v>410</v>
      </c>
      <c r="S472" t="s">
        <v>480</v>
      </c>
      <c r="T472">
        <v>1.9</v>
      </c>
      <c r="U472" t="s">
        <v>429</v>
      </c>
      <c r="AB472" t="s">
        <v>717</v>
      </c>
      <c r="AC472" t="s">
        <v>886</v>
      </c>
    </row>
    <row r="473" spans="2:29" x14ac:dyDescent="0.35">
      <c r="B473" t="s">
        <v>388</v>
      </c>
      <c r="O473" t="s">
        <v>410</v>
      </c>
      <c r="S473" t="s">
        <v>481</v>
      </c>
      <c r="T473">
        <v>0</v>
      </c>
      <c r="U473" t="s">
        <v>429</v>
      </c>
    </row>
    <row r="474" spans="2:29" x14ac:dyDescent="0.35">
      <c r="B474" t="s">
        <v>389</v>
      </c>
      <c r="O474" t="s">
        <v>410</v>
      </c>
      <c r="S474" t="s">
        <v>482</v>
      </c>
      <c r="T474">
        <v>64.5</v>
      </c>
      <c r="U474" t="s">
        <v>429</v>
      </c>
    </row>
    <row r="475" spans="2:29" x14ac:dyDescent="0.35">
      <c r="B475" t="s">
        <v>856</v>
      </c>
      <c r="O475" t="s">
        <v>410</v>
      </c>
      <c r="S475" t="s">
        <v>483</v>
      </c>
      <c r="T475">
        <v>3.8</v>
      </c>
      <c r="U475" t="s">
        <v>429</v>
      </c>
    </row>
    <row r="476" spans="2:29" x14ac:dyDescent="0.35">
      <c r="B476" t="s">
        <v>857</v>
      </c>
      <c r="O476" t="s">
        <v>410</v>
      </c>
      <c r="S476" t="s">
        <v>484</v>
      </c>
      <c r="T476">
        <v>100</v>
      </c>
      <c r="U476" t="s">
        <v>429</v>
      </c>
    </row>
    <row r="477" spans="2:29" x14ac:dyDescent="0.35">
      <c r="B477" t="s">
        <v>858</v>
      </c>
      <c r="O477" t="s">
        <v>407</v>
      </c>
      <c r="R477" t="s">
        <v>485</v>
      </c>
      <c r="S477">
        <v>2.6</v>
      </c>
      <c r="T477" t="s">
        <v>429</v>
      </c>
    </row>
    <row r="478" spans="2:29" x14ac:dyDescent="0.35">
      <c r="B478" t="s">
        <v>859</v>
      </c>
      <c r="O478" t="s">
        <v>407</v>
      </c>
      <c r="R478" t="s">
        <v>486</v>
      </c>
      <c r="S478">
        <v>1.8</v>
      </c>
      <c r="T478" t="s">
        <v>429</v>
      </c>
    </row>
    <row r="479" spans="2:29" x14ac:dyDescent="0.35">
      <c r="B479" t="s">
        <v>860</v>
      </c>
      <c r="O479" t="s">
        <v>410</v>
      </c>
      <c r="S479" t="s">
        <v>487</v>
      </c>
      <c r="T479">
        <v>0.1</v>
      </c>
      <c r="U479" t="s">
        <v>429</v>
      </c>
    </row>
    <row r="480" spans="2:29" x14ac:dyDescent="0.35">
      <c r="B480" t="s">
        <v>861</v>
      </c>
      <c r="O480" t="s">
        <v>410</v>
      </c>
      <c r="S480" t="s">
        <v>488</v>
      </c>
      <c r="T480">
        <v>0</v>
      </c>
      <c r="U480" t="s">
        <v>429</v>
      </c>
    </row>
    <row r="481" spans="2:26" x14ac:dyDescent="0.35">
      <c r="B481" t="s">
        <v>395</v>
      </c>
      <c r="O481" t="s">
        <v>410</v>
      </c>
      <c r="S481" t="s">
        <v>489</v>
      </c>
      <c r="T481">
        <v>9.8000000000000007</v>
      </c>
      <c r="U481" t="s">
        <v>429</v>
      </c>
    </row>
    <row r="482" spans="2:26" x14ac:dyDescent="0.35">
      <c r="B482" t="s">
        <v>396</v>
      </c>
      <c r="O482" t="s">
        <v>410</v>
      </c>
      <c r="S482" t="s">
        <v>490</v>
      </c>
      <c r="T482">
        <v>5.6</v>
      </c>
      <c r="U482" t="s">
        <v>429</v>
      </c>
    </row>
    <row r="483" spans="2:26" x14ac:dyDescent="0.35">
      <c r="B483" t="s">
        <v>397</v>
      </c>
      <c r="O483" t="s">
        <v>407</v>
      </c>
      <c r="R483" t="s">
        <v>430</v>
      </c>
      <c r="S483">
        <v>21</v>
      </c>
      <c r="T483" t="s">
        <v>429</v>
      </c>
    </row>
    <row r="484" spans="2:26" x14ac:dyDescent="0.35">
      <c r="B484" t="s">
        <v>398</v>
      </c>
      <c r="O484" t="s">
        <v>410</v>
      </c>
      <c r="S484" t="s">
        <v>491</v>
      </c>
      <c r="T484">
        <v>34.299999999999997</v>
      </c>
      <c r="U484" t="s">
        <v>429</v>
      </c>
    </row>
    <row r="485" spans="2:26" x14ac:dyDescent="0.35">
      <c r="B485" t="s">
        <v>399</v>
      </c>
      <c r="O485" t="s">
        <v>410</v>
      </c>
      <c r="S485" t="s">
        <v>492</v>
      </c>
      <c r="T485">
        <v>15</v>
      </c>
      <c r="U485" t="s">
        <v>429</v>
      </c>
    </row>
    <row r="486" spans="2:26" x14ac:dyDescent="0.35">
      <c r="B486" t="s">
        <v>862</v>
      </c>
      <c r="O486" t="s">
        <v>477</v>
      </c>
      <c r="T486" t="s">
        <v>493</v>
      </c>
      <c r="U486">
        <v>100</v>
      </c>
      <c r="V486" t="s">
        <v>429</v>
      </c>
    </row>
    <row r="487" spans="2:26" x14ac:dyDescent="0.35">
      <c r="O487" t="s">
        <v>477</v>
      </c>
      <c r="T487" t="s">
        <v>713</v>
      </c>
      <c r="U487">
        <v>0.5</v>
      </c>
      <c r="V487" t="s">
        <v>429</v>
      </c>
    </row>
    <row r="488" spans="2:26" x14ac:dyDescent="0.35">
      <c r="O488" t="s">
        <v>477</v>
      </c>
      <c r="T488" t="s">
        <v>494</v>
      </c>
      <c r="U488">
        <v>1.6</v>
      </c>
      <c r="V488" t="s">
        <v>429</v>
      </c>
    </row>
    <row r="489" spans="2:26" s="16" customFormat="1" x14ac:dyDescent="0.35">
      <c r="M489" s="5"/>
      <c r="O489" s="16" t="s">
        <v>407</v>
      </c>
      <c r="R489" s="16" t="s">
        <v>902</v>
      </c>
      <c r="S489" s="16" t="s">
        <v>429</v>
      </c>
      <c r="Z489" s="5"/>
    </row>
    <row r="490" spans="2:26" x14ac:dyDescent="0.35">
      <c r="O490" t="s">
        <v>410</v>
      </c>
      <c r="S490" t="s">
        <v>714</v>
      </c>
      <c r="T490">
        <v>35</v>
      </c>
      <c r="U490" t="s">
        <v>429</v>
      </c>
    </row>
    <row r="491" spans="2:26" x14ac:dyDescent="0.35">
      <c r="O491" t="s">
        <v>410</v>
      </c>
      <c r="S491" t="s">
        <v>495</v>
      </c>
      <c r="T491">
        <v>0.1</v>
      </c>
      <c r="U491" t="s">
        <v>429</v>
      </c>
    </row>
    <row r="492" spans="2:26" x14ac:dyDescent="0.35">
      <c r="O492" t="s">
        <v>410</v>
      </c>
      <c r="S492" t="s">
        <v>496</v>
      </c>
      <c r="T492">
        <v>1.5</v>
      </c>
      <c r="U492" t="s">
        <v>429</v>
      </c>
    </row>
    <row r="493" spans="2:26" x14ac:dyDescent="0.35">
      <c r="O493" t="s">
        <v>410</v>
      </c>
      <c r="S493" t="s">
        <v>497</v>
      </c>
      <c r="T493">
        <v>0.8</v>
      </c>
      <c r="U493" t="s">
        <v>429</v>
      </c>
    </row>
    <row r="494" spans="2:26" x14ac:dyDescent="0.35">
      <c r="O494" t="s">
        <v>477</v>
      </c>
      <c r="T494" t="s">
        <v>498</v>
      </c>
      <c r="U494">
        <v>0.6</v>
      </c>
      <c r="V494" t="s">
        <v>429</v>
      </c>
    </row>
    <row r="495" spans="2:26" x14ac:dyDescent="0.35">
      <c r="O495" t="s">
        <v>477</v>
      </c>
      <c r="T495" t="s">
        <v>498</v>
      </c>
      <c r="U495">
        <v>0.3</v>
      </c>
      <c r="V495" t="s">
        <v>429</v>
      </c>
    </row>
    <row r="496" spans="2:26" x14ac:dyDescent="0.35">
      <c r="O496" t="s">
        <v>404</v>
      </c>
      <c r="Q496" t="s">
        <v>499</v>
      </c>
      <c r="R496">
        <v>20.6</v>
      </c>
      <c r="S496" t="s">
        <v>427</v>
      </c>
    </row>
    <row r="497" spans="3:32" x14ac:dyDescent="0.35">
      <c r="C497" s="1"/>
      <c r="O497" t="s">
        <v>407</v>
      </c>
      <c r="R497" t="s">
        <v>500</v>
      </c>
      <c r="S497">
        <v>1.9</v>
      </c>
      <c r="T497" t="s">
        <v>429</v>
      </c>
    </row>
    <row r="498" spans="3:32" x14ac:dyDescent="0.35">
      <c r="O498" t="s">
        <v>407</v>
      </c>
      <c r="R498" t="s">
        <v>501</v>
      </c>
      <c r="S498">
        <v>17.7</v>
      </c>
      <c r="T498" t="s">
        <v>429</v>
      </c>
    </row>
    <row r="499" spans="3:32" x14ac:dyDescent="0.35">
      <c r="E499" s="1"/>
      <c r="O499" t="s">
        <v>410</v>
      </c>
      <c r="S499" t="s">
        <v>502</v>
      </c>
      <c r="T499">
        <v>21.3</v>
      </c>
      <c r="U499" t="s">
        <v>429</v>
      </c>
      <c r="AF499" s="1"/>
    </row>
    <row r="500" spans="3:32" x14ac:dyDescent="0.35">
      <c r="O500" t="s">
        <v>477</v>
      </c>
      <c r="T500" t="s">
        <v>503</v>
      </c>
      <c r="U500">
        <v>3.7</v>
      </c>
      <c r="V500" t="s">
        <v>429</v>
      </c>
    </row>
    <row r="501" spans="3:32" x14ac:dyDescent="0.35">
      <c r="E501" s="1"/>
      <c r="O501" t="s">
        <v>504</v>
      </c>
      <c r="U501" t="s">
        <v>505</v>
      </c>
      <c r="V501">
        <v>7.7</v>
      </c>
      <c r="W501" t="s">
        <v>429</v>
      </c>
    </row>
    <row r="502" spans="3:32" x14ac:dyDescent="0.35">
      <c r="O502" t="s">
        <v>410</v>
      </c>
      <c r="S502" t="s">
        <v>506</v>
      </c>
      <c r="T502">
        <v>8.9</v>
      </c>
      <c r="U502" t="s">
        <v>429</v>
      </c>
    </row>
    <row r="503" spans="3:32" x14ac:dyDescent="0.35">
      <c r="O503" t="s">
        <v>410</v>
      </c>
      <c r="S503" t="s">
        <v>507</v>
      </c>
      <c r="T503">
        <v>7.4</v>
      </c>
      <c r="U503" t="s">
        <v>429</v>
      </c>
    </row>
    <row r="504" spans="3:32" x14ac:dyDescent="0.35">
      <c r="O504" t="s">
        <v>410</v>
      </c>
      <c r="S504" t="s">
        <v>508</v>
      </c>
      <c r="T504">
        <v>12.5</v>
      </c>
      <c r="U504" t="s">
        <v>429</v>
      </c>
    </row>
    <row r="505" spans="3:32" x14ac:dyDescent="0.35">
      <c r="O505" t="s">
        <v>477</v>
      </c>
      <c r="T505" t="s">
        <v>509</v>
      </c>
      <c r="U505">
        <v>20</v>
      </c>
      <c r="V505" t="s">
        <v>429</v>
      </c>
    </row>
    <row r="506" spans="3:32" x14ac:dyDescent="0.35">
      <c r="O506" t="s">
        <v>504</v>
      </c>
      <c r="U506" t="s">
        <v>510</v>
      </c>
      <c r="V506">
        <v>25.9</v>
      </c>
      <c r="W506" t="s">
        <v>429</v>
      </c>
    </row>
    <row r="507" spans="3:32" x14ac:dyDescent="0.35">
      <c r="O507" t="s">
        <v>504</v>
      </c>
      <c r="U507" t="s">
        <v>511</v>
      </c>
      <c r="V507">
        <v>12.6</v>
      </c>
      <c r="W507" t="s">
        <v>429</v>
      </c>
    </row>
    <row r="508" spans="3:32" x14ac:dyDescent="0.35">
      <c r="O508" t="s">
        <v>504</v>
      </c>
      <c r="U508" t="s">
        <v>512</v>
      </c>
      <c r="V508">
        <v>23.8</v>
      </c>
      <c r="W508" t="s">
        <v>429</v>
      </c>
    </row>
    <row r="509" spans="3:32" x14ac:dyDescent="0.35">
      <c r="O509" t="s">
        <v>504</v>
      </c>
      <c r="U509" t="s">
        <v>513</v>
      </c>
      <c r="V509">
        <v>17.899999999999999</v>
      </c>
      <c r="W509" t="s">
        <v>429</v>
      </c>
    </row>
    <row r="510" spans="3:32" x14ac:dyDescent="0.35">
      <c r="O510" t="s">
        <v>477</v>
      </c>
      <c r="T510" t="s">
        <v>514</v>
      </c>
      <c r="U510">
        <v>22.3</v>
      </c>
      <c r="V510" t="s">
        <v>429</v>
      </c>
    </row>
    <row r="511" spans="3:32" x14ac:dyDescent="0.35">
      <c r="O511" t="s">
        <v>504</v>
      </c>
      <c r="U511" t="s">
        <v>515</v>
      </c>
      <c r="V511">
        <v>26.6</v>
      </c>
      <c r="W511" t="s">
        <v>429</v>
      </c>
    </row>
    <row r="512" spans="3:32" x14ac:dyDescent="0.35">
      <c r="O512" t="s">
        <v>504</v>
      </c>
      <c r="U512" t="s">
        <v>516</v>
      </c>
      <c r="V512">
        <v>26.8</v>
      </c>
      <c r="W512" t="s">
        <v>429</v>
      </c>
    </row>
    <row r="513" spans="15:23" x14ac:dyDescent="0.35">
      <c r="O513" t="s">
        <v>477</v>
      </c>
      <c r="T513" t="s">
        <v>517</v>
      </c>
      <c r="U513">
        <v>14.5</v>
      </c>
      <c r="V513" t="s">
        <v>429</v>
      </c>
    </row>
    <row r="514" spans="15:23" x14ac:dyDescent="0.35">
      <c r="O514" t="s">
        <v>504</v>
      </c>
      <c r="U514" t="s">
        <v>518</v>
      </c>
      <c r="V514">
        <v>14.5</v>
      </c>
      <c r="W514" t="s">
        <v>429</v>
      </c>
    </row>
    <row r="515" spans="15:23" x14ac:dyDescent="0.35">
      <c r="O515" t="s">
        <v>504</v>
      </c>
      <c r="U515" t="s">
        <v>519</v>
      </c>
      <c r="V515">
        <v>5.8</v>
      </c>
      <c r="W515" t="s">
        <v>429</v>
      </c>
    </row>
    <row r="516" spans="15:23" x14ac:dyDescent="0.35">
      <c r="O516" t="s">
        <v>410</v>
      </c>
      <c r="S516" t="s">
        <v>520</v>
      </c>
      <c r="T516" s="1">
        <v>0.78800000000000003</v>
      </c>
    </row>
    <row r="517" spans="15:23" x14ac:dyDescent="0.35">
      <c r="O517" t="s">
        <v>402</v>
      </c>
      <c r="P517" t="s">
        <v>521</v>
      </c>
      <c r="Q517">
        <v>1.397</v>
      </c>
      <c r="R517" t="s">
        <v>1036</v>
      </c>
    </row>
    <row r="518" spans="15:23" x14ac:dyDescent="0.35">
      <c r="O518" t="s">
        <v>402</v>
      </c>
      <c r="P518" t="s">
        <v>422</v>
      </c>
      <c r="Q518">
        <v>42</v>
      </c>
    </row>
    <row r="519" spans="15:23" x14ac:dyDescent="0.35">
      <c r="O519" t="s">
        <v>402</v>
      </c>
      <c r="P519" t="s">
        <v>522</v>
      </c>
      <c r="Q519" t="s">
        <v>523</v>
      </c>
    </row>
    <row r="520" spans="15:23" x14ac:dyDescent="0.35">
      <c r="O520" t="s">
        <v>524</v>
      </c>
      <c r="P520" s="1">
        <v>0.48799999999999999</v>
      </c>
    </row>
    <row r="521" spans="15:23" x14ac:dyDescent="0.35">
      <c r="O521" t="s">
        <v>402</v>
      </c>
      <c r="P521" t="s">
        <v>423</v>
      </c>
      <c r="Q521" t="s">
        <v>903</v>
      </c>
    </row>
    <row r="522" spans="15:23" x14ac:dyDescent="0.35">
      <c r="O522" t="s">
        <v>387</v>
      </c>
    </row>
    <row r="523" spans="15:23" x14ac:dyDescent="0.35">
      <c r="O523" t="s">
        <v>388</v>
      </c>
    </row>
    <row r="524" spans="15:23" x14ac:dyDescent="0.35">
      <c r="O524" t="s">
        <v>389</v>
      </c>
    </row>
    <row r="525" spans="15:23" x14ac:dyDescent="0.35">
      <c r="O525" t="s">
        <v>856</v>
      </c>
    </row>
    <row r="526" spans="15:23" x14ac:dyDescent="0.35">
      <c r="O526" t="s">
        <v>865</v>
      </c>
    </row>
    <row r="527" spans="15:23" x14ac:dyDescent="0.35">
      <c r="O527" t="s">
        <v>858</v>
      </c>
    </row>
    <row r="528" spans="15:23" x14ac:dyDescent="0.35">
      <c r="O528" t="s">
        <v>904</v>
      </c>
    </row>
    <row r="529" spans="1:32" x14ac:dyDescent="0.35">
      <c r="O529" t="s">
        <v>905</v>
      </c>
    </row>
    <row r="530" spans="1:32" x14ac:dyDescent="0.35">
      <c r="O530" t="s">
        <v>906</v>
      </c>
    </row>
    <row r="531" spans="1:32" x14ac:dyDescent="0.35">
      <c r="O531" t="s">
        <v>395</v>
      </c>
    </row>
    <row r="532" spans="1:32" x14ac:dyDescent="0.35">
      <c r="O532" t="s">
        <v>396</v>
      </c>
    </row>
    <row r="533" spans="1:32" x14ac:dyDescent="0.35">
      <c r="O533" t="s">
        <v>397</v>
      </c>
    </row>
    <row r="534" spans="1:32" x14ac:dyDescent="0.35">
      <c r="O534" t="s">
        <v>398</v>
      </c>
    </row>
    <row r="535" spans="1:32" x14ac:dyDescent="0.35">
      <c r="O535" t="s">
        <v>399</v>
      </c>
    </row>
    <row r="539" spans="1:32" s="5" customFormat="1" x14ac:dyDescent="0.35">
      <c r="A539" s="5">
        <v>1.4</v>
      </c>
      <c r="B539" s="5">
        <v>36</v>
      </c>
    </row>
    <row r="540" spans="1:32" x14ac:dyDescent="0.35">
      <c r="B540" t="s">
        <v>23</v>
      </c>
      <c r="C540" t="s">
        <v>864</v>
      </c>
      <c r="O540" t="s">
        <v>23</v>
      </c>
      <c r="P540" t="s">
        <v>907</v>
      </c>
      <c r="AB540" t="s">
        <v>23</v>
      </c>
      <c r="AC540" t="s">
        <v>887</v>
      </c>
    </row>
    <row r="541" spans="1:32" x14ac:dyDescent="0.35">
      <c r="B541" t="s">
        <v>402</v>
      </c>
      <c r="C541" t="s">
        <v>417</v>
      </c>
      <c r="D541">
        <v>173.363</v>
      </c>
      <c r="O541" t="s">
        <v>402</v>
      </c>
      <c r="P541" t="s">
        <v>444</v>
      </c>
      <c r="Q541">
        <v>147418866000000</v>
      </c>
      <c r="AB541" t="s">
        <v>543</v>
      </c>
      <c r="AC541" t="s">
        <v>527</v>
      </c>
      <c r="AD541" t="s">
        <v>888</v>
      </c>
    </row>
    <row r="542" spans="1:32" x14ac:dyDescent="0.35">
      <c r="B542" t="s">
        <v>402</v>
      </c>
      <c r="C542" t="s">
        <v>418</v>
      </c>
      <c r="D542">
        <v>0.40300000000000002</v>
      </c>
      <c r="O542" t="s">
        <v>402</v>
      </c>
      <c r="P542" t="s">
        <v>712</v>
      </c>
      <c r="Q542">
        <v>166231845000000</v>
      </c>
      <c r="AB542" t="s">
        <v>543</v>
      </c>
      <c r="AC542" t="s">
        <v>14</v>
      </c>
      <c r="AD542">
        <v>44.1</v>
      </c>
      <c r="AE542" t="s">
        <v>427</v>
      </c>
    </row>
    <row r="543" spans="1:32" x14ac:dyDescent="0.35">
      <c r="B543" t="s">
        <v>402</v>
      </c>
      <c r="C543" t="s">
        <v>419</v>
      </c>
      <c r="D543">
        <v>0</v>
      </c>
      <c r="O543" t="s">
        <v>402</v>
      </c>
      <c r="P543" t="s">
        <v>420</v>
      </c>
      <c r="Q543">
        <v>0.88700000000000001</v>
      </c>
      <c r="AB543" t="s">
        <v>543</v>
      </c>
      <c r="AD543" t="s">
        <v>475</v>
      </c>
      <c r="AE543">
        <v>7.5</v>
      </c>
      <c r="AF543" t="s">
        <v>429</v>
      </c>
    </row>
    <row r="544" spans="1:32" x14ac:dyDescent="0.35">
      <c r="B544" t="s">
        <v>402</v>
      </c>
      <c r="C544" t="s">
        <v>420</v>
      </c>
      <c r="D544">
        <v>0.88100000000000001</v>
      </c>
      <c r="O544" t="s">
        <v>402</v>
      </c>
      <c r="P544" t="s">
        <v>445</v>
      </c>
      <c r="Q544">
        <v>0.995</v>
      </c>
      <c r="AB544" t="s">
        <v>543</v>
      </c>
      <c r="AD544" t="s">
        <v>485</v>
      </c>
      <c r="AE544">
        <v>2.6</v>
      </c>
      <c r="AF544" t="s">
        <v>429</v>
      </c>
    </row>
    <row r="545" spans="2:33" x14ac:dyDescent="0.35">
      <c r="B545" t="s">
        <v>402</v>
      </c>
      <c r="C545" t="s">
        <v>708</v>
      </c>
      <c r="D545">
        <v>1.397</v>
      </c>
      <c r="E545" t="s">
        <v>1036</v>
      </c>
      <c r="O545" t="s">
        <v>402</v>
      </c>
      <c r="P545" t="s">
        <v>446</v>
      </c>
      <c r="Q545">
        <v>29.8</v>
      </c>
      <c r="R545" t="s">
        <v>427</v>
      </c>
      <c r="AB545" t="s">
        <v>543</v>
      </c>
      <c r="AD545" t="s">
        <v>486</v>
      </c>
      <c r="AE545">
        <v>1.5</v>
      </c>
      <c r="AF545" t="s">
        <v>429</v>
      </c>
    </row>
    <row r="546" spans="2:33" x14ac:dyDescent="0.35">
      <c r="B546" t="s">
        <v>402</v>
      </c>
      <c r="C546" t="s">
        <v>422</v>
      </c>
      <c r="D546">
        <v>57</v>
      </c>
      <c r="O546" t="s">
        <v>404</v>
      </c>
      <c r="Q546" t="s">
        <v>526</v>
      </c>
      <c r="R546">
        <v>29.2</v>
      </c>
      <c r="S546" t="s">
        <v>427</v>
      </c>
      <c r="AB546" t="s">
        <v>543</v>
      </c>
      <c r="AD546" t="s">
        <v>430</v>
      </c>
      <c r="AE546">
        <v>22.9</v>
      </c>
      <c r="AF546" t="s">
        <v>429</v>
      </c>
    </row>
    <row r="547" spans="2:33" x14ac:dyDescent="0.35">
      <c r="B547" t="s">
        <v>524</v>
      </c>
      <c r="C547" s="1">
        <v>0.628</v>
      </c>
      <c r="O547" t="s">
        <v>407</v>
      </c>
      <c r="R547" t="s">
        <v>447</v>
      </c>
      <c r="S547">
        <v>23.3</v>
      </c>
      <c r="T547" t="s">
        <v>406</v>
      </c>
      <c r="AB547" t="s">
        <v>543</v>
      </c>
      <c r="AE547" t="s">
        <v>431</v>
      </c>
      <c r="AF547">
        <v>45.2</v>
      </c>
      <c r="AG547" t="s">
        <v>432</v>
      </c>
    </row>
    <row r="548" spans="2:33" x14ac:dyDescent="0.35">
      <c r="B548" t="s">
        <v>402</v>
      </c>
      <c r="C548" t="s">
        <v>423</v>
      </c>
      <c r="D548">
        <v>35.140999999999998</v>
      </c>
      <c r="E548">
        <v>56</v>
      </c>
      <c r="O548" t="s">
        <v>410</v>
      </c>
      <c r="S548" t="s">
        <v>448</v>
      </c>
      <c r="T548">
        <v>0</v>
      </c>
      <c r="U548" t="s">
        <v>406</v>
      </c>
      <c r="AB548" t="s">
        <v>543</v>
      </c>
      <c r="AD548" t="s">
        <v>528</v>
      </c>
      <c r="AE548">
        <v>6.1</v>
      </c>
      <c r="AF548" t="s">
        <v>429</v>
      </c>
    </row>
    <row r="549" spans="2:33" s="16" customFormat="1" x14ac:dyDescent="0.35">
      <c r="B549" s="16" t="s">
        <v>402</v>
      </c>
      <c r="C549" s="16" t="s">
        <v>424</v>
      </c>
      <c r="D549" s="16">
        <v>45.271999999999998</v>
      </c>
      <c r="E549" s="24">
        <v>-1.4999999999999999E-2</v>
      </c>
      <c r="M549" s="5"/>
      <c r="O549" s="16" t="s">
        <v>410</v>
      </c>
      <c r="S549" s="16" t="s">
        <v>449</v>
      </c>
      <c r="T549" s="16">
        <v>5.4</v>
      </c>
      <c r="U549" s="16" t="s">
        <v>406</v>
      </c>
      <c r="Z549" s="5"/>
      <c r="AB549" s="16" t="s">
        <v>543</v>
      </c>
      <c r="AD549" s="16" t="s">
        <v>529</v>
      </c>
      <c r="AE549" s="16" t="s">
        <v>530</v>
      </c>
      <c r="AF549" s="24">
        <v>3.0000000000000001E-3</v>
      </c>
    </row>
    <row r="550" spans="2:33" x14ac:dyDescent="0.35">
      <c r="B550" t="s">
        <v>402</v>
      </c>
      <c r="C550" t="s">
        <v>425</v>
      </c>
      <c r="O550" t="s">
        <v>410</v>
      </c>
      <c r="S550" t="s">
        <v>450</v>
      </c>
      <c r="T550">
        <v>18</v>
      </c>
      <c r="U550" t="s">
        <v>406</v>
      </c>
      <c r="AB550" t="s">
        <v>543</v>
      </c>
      <c r="AC550" t="s">
        <v>531</v>
      </c>
      <c r="AD550">
        <v>0</v>
      </c>
      <c r="AE550" t="s">
        <v>432</v>
      </c>
    </row>
    <row r="551" spans="2:33" x14ac:dyDescent="0.35">
      <c r="B551" t="s">
        <v>404</v>
      </c>
      <c r="C551" t="s">
        <v>426</v>
      </c>
      <c r="D551">
        <v>19.285</v>
      </c>
      <c r="E551" s="1">
        <v>-6.0000000000000001E-3</v>
      </c>
      <c r="O551" t="s">
        <v>407</v>
      </c>
      <c r="R551" t="s">
        <v>451</v>
      </c>
      <c r="S551">
        <v>76.7</v>
      </c>
      <c r="T551" t="s">
        <v>406</v>
      </c>
      <c r="AB551" t="s">
        <v>543</v>
      </c>
      <c r="AC551" t="s">
        <v>532</v>
      </c>
      <c r="AD551">
        <v>57446083330800</v>
      </c>
    </row>
    <row r="552" spans="2:33" x14ac:dyDescent="0.35">
      <c r="B552" t="s">
        <v>14</v>
      </c>
      <c r="C552">
        <v>43.5</v>
      </c>
      <c r="D552" t="s">
        <v>427</v>
      </c>
      <c r="O552" t="s">
        <v>404</v>
      </c>
      <c r="Q552" t="s">
        <v>452</v>
      </c>
      <c r="R552">
        <v>0.6</v>
      </c>
      <c r="S552" t="s">
        <v>427</v>
      </c>
      <c r="AB552" t="s">
        <v>543</v>
      </c>
      <c r="AC552" t="s">
        <v>533</v>
      </c>
      <c r="AD552">
        <v>18211201319650</v>
      </c>
    </row>
    <row r="553" spans="2:33" x14ac:dyDescent="0.35">
      <c r="B553" t="s">
        <v>402</v>
      </c>
      <c r="C553" t="s">
        <v>428</v>
      </c>
      <c r="D553">
        <v>11.7</v>
      </c>
      <c r="E553" t="s">
        <v>429</v>
      </c>
      <c r="O553" t="s">
        <v>407</v>
      </c>
      <c r="R553" t="s">
        <v>453</v>
      </c>
      <c r="S553">
        <v>0</v>
      </c>
      <c r="T553" t="s">
        <v>427</v>
      </c>
      <c r="AB553" t="s">
        <v>543</v>
      </c>
      <c r="AC553" t="s">
        <v>534</v>
      </c>
      <c r="AD553">
        <v>328327981350</v>
      </c>
    </row>
    <row r="554" spans="2:33" x14ac:dyDescent="0.35">
      <c r="B554" t="s">
        <v>402</v>
      </c>
      <c r="C554" t="s">
        <v>430</v>
      </c>
      <c r="D554">
        <v>22.7</v>
      </c>
      <c r="E554" t="s">
        <v>429</v>
      </c>
      <c r="O554" t="s">
        <v>402</v>
      </c>
      <c r="P554" t="s">
        <v>454</v>
      </c>
      <c r="Q554">
        <v>4.8</v>
      </c>
      <c r="R554" t="s">
        <v>427</v>
      </c>
      <c r="AB554" t="s">
        <v>543</v>
      </c>
      <c r="AD554" t="s">
        <v>535</v>
      </c>
      <c r="AE554">
        <v>319672375500</v>
      </c>
    </row>
    <row r="555" spans="2:33" x14ac:dyDescent="0.35">
      <c r="B555" t="s">
        <v>404</v>
      </c>
      <c r="D555" t="s">
        <v>431</v>
      </c>
      <c r="E555">
        <v>44.8</v>
      </c>
      <c r="F555" t="s">
        <v>432</v>
      </c>
      <c r="O555" t="s">
        <v>404</v>
      </c>
      <c r="Q555" t="s">
        <v>455</v>
      </c>
      <c r="R555">
        <v>1.6</v>
      </c>
      <c r="S555" t="s">
        <v>427</v>
      </c>
      <c r="AB555" t="s">
        <v>543</v>
      </c>
      <c r="AD555" t="s">
        <v>536</v>
      </c>
      <c r="AE555">
        <v>940065800</v>
      </c>
    </row>
    <row r="556" spans="2:33" x14ac:dyDescent="0.35">
      <c r="B556" t="s">
        <v>433</v>
      </c>
      <c r="C556" t="s">
        <v>593</v>
      </c>
      <c r="O556" t="s">
        <v>407</v>
      </c>
      <c r="R556" t="s">
        <v>456</v>
      </c>
      <c r="S556">
        <v>0.4</v>
      </c>
      <c r="T556" t="s">
        <v>429</v>
      </c>
      <c r="AB556" t="s">
        <v>543</v>
      </c>
      <c r="AD556" t="s">
        <v>537</v>
      </c>
      <c r="AE556">
        <v>5420379400</v>
      </c>
    </row>
    <row r="557" spans="2:33" x14ac:dyDescent="0.35">
      <c r="C557" s="1"/>
      <c r="O557" t="s">
        <v>407</v>
      </c>
      <c r="R557" t="s">
        <v>457</v>
      </c>
      <c r="S557">
        <v>0.3</v>
      </c>
      <c r="T557" t="s">
        <v>429</v>
      </c>
      <c r="AB557" t="s">
        <v>543</v>
      </c>
      <c r="AC557" t="s">
        <v>542</v>
      </c>
      <c r="AD557">
        <v>25</v>
      </c>
    </row>
    <row r="558" spans="2:33" x14ac:dyDescent="0.35">
      <c r="B558" t="s">
        <v>22</v>
      </c>
      <c r="O558" t="s">
        <v>407</v>
      </c>
      <c r="R558" t="s">
        <v>458</v>
      </c>
      <c r="S558">
        <v>0.5</v>
      </c>
      <c r="T558" t="s">
        <v>429</v>
      </c>
      <c r="AB558" t="s">
        <v>543</v>
      </c>
      <c r="AC558" t="s">
        <v>422</v>
      </c>
      <c r="AD558">
        <v>54</v>
      </c>
    </row>
    <row r="559" spans="2:33" x14ac:dyDescent="0.35">
      <c r="B559" t="s">
        <v>562</v>
      </c>
      <c r="C559" t="s">
        <v>563</v>
      </c>
      <c r="D559" t="s">
        <v>540</v>
      </c>
      <c r="E559" s="1" t="s">
        <v>564</v>
      </c>
      <c r="F559" t="s">
        <v>435</v>
      </c>
      <c r="O559" t="s">
        <v>410</v>
      </c>
      <c r="S559" t="s">
        <v>459</v>
      </c>
      <c r="T559">
        <v>0.4</v>
      </c>
      <c r="U559" t="s">
        <v>429</v>
      </c>
      <c r="AB559" t="s">
        <v>543</v>
      </c>
      <c r="AC559" t="s">
        <v>522</v>
      </c>
      <c r="AD559" t="s">
        <v>523</v>
      </c>
      <c r="AF559" s="1"/>
    </row>
    <row r="560" spans="2:33" x14ac:dyDescent="0.35">
      <c r="B560" t="s">
        <v>565</v>
      </c>
      <c r="C560">
        <v>128</v>
      </c>
      <c r="D560">
        <v>226.7</v>
      </c>
      <c r="E560">
        <v>126.23699999999999</v>
      </c>
      <c r="F560" s="1">
        <v>0.66200000000000003</v>
      </c>
      <c r="O560" t="s">
        <v>410</v>
      </c>
      <c r="S560" t="s">
        <v>460</v>
      </c>
      <c r="T560">
        <v>0</v>
      </c>
      <c r="U560" t="s">
        <v>429</v>
      </c>
    </row>
    <row r="561" spans="2:32" x14ac:dyDescent="0.35">
      <c r="B561" t="s">
        <v>566</v>
      </c>
      <c r="C561">
        <v>113</v>
      </c>
      <c r="D561">
        <v>113.6</v>
      </c>
      <c r="E561" s="1">
        <v>65.725999999999999</v>
      </c>
      <c r="F561" s="1">
        <v>0.44800000000000001</v>
      </c>
      <c r="O561" t="s">
        <v>410</v>
      </c>
      <c r="S561" t="s">
        <v>461</v>
      </c>
      <c r="T561">
        <v>0.1</v>
      </c>
      <c r="U561" t="s">
        <v>429</v>
      </c>
      <c r="AB561" t="s">
        <v>538</v>
      </c>
    </row>
    <row r="562" spans="2:32" x14ac:dyDescent="0.35">
      <c r="B562" t="s">
        <v>0</v>
      </c>
      <c r="C562">
        <v>77</v>
      </c>
      <c r="D562" t="s">
        <v>401</v>
      </c>
      <c r="O562" t="s">
        <v>407</v>
      </c>
      <c r="R562" t="s">
        <v>462</v>
      </c>
      <c r="S562">
        <v>4.0999999999999996</v>
      </c>
      <c r="T562" t="s">
        <v>429</v>
      </c>
      <c r="AB562" t="s">
        <v>539</v>
      </c>
      <c r="AC562" t="s">
        <v>544</v>
      </c>
      <c r="AD562" t="s">
        <v>545</v>
      </c>
      <c r="AE562" t="s">
        <v>546</v>
      </c>
      <c r="AF562" t="s">
        <v>435</v>
      </c>
    </row>
    <row r="563" spans="2:32" x14ac:dyDescent="0.35">
      <c r="B563" t="s">
        <v>402</v>
      </c>
      <c r="C563" t="s">
        <v>403</v>
      </c>
      <c r="O563" t="s">
        <v>407</v>
      </c>
      <c r="R563" t="s">
        <v>463</v>
      </c>
      <c r="S563">
        <v>0</v>
      </c>
      <c r="T563" t="s">
        <v>429</v>
      </c>
      <c r="AB563" t="s">
        <v>547</v>
      </c>
      <c r="AC563">
        <v>128</v>
      </c>
      <c r="AD563">
        <v>226.3</v>
      </c>
      <c r="AE563">
        <v>126.864</v>
      </c>
      <c r="AF563" s="1">
        <v>0.66500000000000004</v>
      </c>
    </row>
    <row r="564" spans="2:32" x14ac:dyDescent="0.35">
      <c r="B564" t="s">
        <v>404</v>
      </c>
      <c r="D564" t="s">
        <v>405</v>
      </c>
      <c r="E564">
        <v>22.6</v>
      </c>
      <c r="F564" t="s">
        <v>406</v>
      </c>
      <c r="O564" t="s">
        <v>407</v>
      </c>
      <c r="R564" t="s">
        <v>464</v>
      </c>
      <c r="S564">
        <v>0.8</v>
      </c>
      <c r="T564" t="s">
        <v>429</v>
      </c>
      <c r="AB564" t="s">
        <v>548</v>
      </c>
      <c r="AC564">
        <v>113</v>
      </c>
      <c r="AD564">
        <v>113.5</v>
      </c>
      <c r="AE564">
        <v>66.070999999999998</v>
      </c>
      <c r="AF564" s="1">
        <v>0.45200000000000001</v>
      </c>
    </row>
    <row r="565" spans="2:32" x14ac:dyDescent="0.35">
      <c r="B565" t="s">
        <v>407</v>
      </c>
      <c r="E565" t="s">
        <v>408</v>
      </c>
      <c r="F565">
        <v>79.3</v>
      </c>
      <c r="G565" t="s">
        <v>409</v>
      </c>
      <c r="O565" t="s">
        <v>404</v>
      </c>
      <c r="Q565" t="s">
        <v>465</v>
      </c>
      <c r="R565">
        <v>3.2</v>
      </c>
      <c r="S565" t="s">
        <v>427</v>
      </c>
      <c r="AB565" t="s">
        <v>541</v>
      </c>
    </row>
    <row r="566" spans="2:32" x14ac:dyDescent="0.35">
      <c r="B566" t="s">
        <v>410</v>
      </c>
      <c r="F566" t="s">
        <v>309</v>
      </c>
      <c r="G566">
        <v>0</v>
      </c>
      <c r="H566" t="s">
        <v>409</v>
      </c>
      <c r="O566" t="s">
        <v>407</v>
      </c>
      <c r="R566" t="s">
        <v>466</v>
      </c>
      <c r="S566">
        <v>7.2</v>
      </c>
      <c r="T566" t="s">
        <v>429</v>
      </c>
      <c r="AB566" t="s">
        <v>387</v>
      </c>
    </row>
    <row r="567" spans="2:32" x14ac:dyDescent="0.35">
      <c r="B567" t="s">
        <v>410</v>
      </c>
      <c r="F567" t="s">
        <v>310</v>
      </c>
      <c r="G567">
        <v>0.1</v>
      </c>
      <c r="H567" t="s">
        <v>409</v>
      </c>
      <c r="O567" t="s">
        <v>407</v>
      </c>
      <c r="R567" t="s">
        <v>467</v>
      </c>
      <c r="S567">
        <v>5.5</v>
      </c>
      <c r="T567" t="s">
        <v>429</v>
      </c>
      <c r="AB567" t="s">
        <v>549</v>
      </c>
    </row>
    <row r="568" spans="2:32" x14ac:dyDescent="0.35">
      <c r="B568" t="s">
        <v>410</v>
      </c>
      <c r="F568" t="s">
        <v>311</v>
      </c>
      <c r="G568">
        <v>79.2</v>
      </c>
      <c r="H568" t="s">
        <v>409</v>
      </c>
      <c r="O568" t="s">
        <v>407</v>
      </c>
      <c r="R568" t="s">
        <v>468</v>
      </c>
      <c r="S568">
        <v>0</v>
      </c>
      <c r="T568" t="s">
        <v>429</v>
      </c>
      <c r="AB568" t="s">
        <v>550</v>
      </c>
    </row>
    <row r="569" spans="2:32" x14ac:dyDescent="0.35">
      <c r="B569" t="s">
        <v>407</v>
      </c>
      <c r="E569" t="s">
        <v>312</v>
      </c>
      <c r="F569">
        <v>20.7</v>
      </c>
      <c r="G569" t="s">
        <v>409</v>
      </c>
      <c r="O569" t="s">
        <v>407</v>
      </c>
      <c r="R569" t="s">
        <v>469</v>
      </c>
      <c r="S569" s="1">
        <v>0.64200000000000002</v>
      </c>
      <c r="AB569" t="s">
        <v>880</v>
      </c>
    </row>
    <row r="570" spans="2:32" x14ac:dyDescent="0.35">
      <c r="B570" t="s">
        <v>404</v>
      </c>
      <c r="D570" t="s">
        <v>411</v>
      </c>
      <c r="E570">
        <v>0.7</v>
      </c>
      <c r="F570" t="s">
        <v>406</v>
      </c>
      <c r="O570" t="s">
        <v>407</v>
      </c>
      <c r="R570" t="s">
        <v>470</v>
      </c>
      <c r="S570" s="1">
        <v>0.02</v>
      </c>
      <c r="AB570" t="s">
        <v>882</v>
      </c>
    </row>
    <row r="571" spans="2:32" x14ac:dyDescent="0.35">
      <c r="B571" t="s">
        <v>407</v>
      </c>
      <c r="E571" t="s">
        <v>408</v>
      </c>
      <c r="F571">
        <v>0.9</v>
      </c>
      <c r="G571" t="s">
        <v>412</v>
      </c>
      <c r="O571" t="s">
        <v>402</v>
      </c>
      <c r="P571" t="s">
        <v>471</v>
      </c>
      <c r="Q571">
        <v>1.5</v>
      </c>
      <c r="R571" t="s">
        <v>427</v>
      </c>
      <c r="AB571" t="s">
        <v>883</v>
      </c>
    </row>
    <row r="572" spans="2:32" x14ac:dyDescent="0.35">
      <c r="B572" t="s">
        <v>410</v>
      </c>
      <c r="F572" t="s">
        <v>309</v>
      </c>
      <c r="G572">
        <v>0.7</v>
      </c>
      <c r="H572" t="s">
        <v>412</v>
      </c>
      <c r="O572" t="s">
        <v>404</v>
      </c>
      <c r="Q572" t="s">
        <v>472</v>
      </c>
      <c r="R572">
        <v>1.5</v>
      </c>
      <c r="S572" t="s">
        <v>427</v>
      </c>
      <c r="AB572" t="s">
        <v>889</v>
      </c>
    </row>
    <row r="573" spans="2:32" x14ac:dyDescent="0.35">
      <c r="B573" t="s">
        <v>410</v>
      </c>
      <c r="F573" t="s">
        <v>310</v>
      </c>
      <c r="G573">
        <v>0.2</v>
      </c>
      <c r="H573" t="s">
        <v>412</v>
      </c>
      <c r="O573" t="s">
        <v>404</v>
      </c>
      <c r="Q573" t="s">
        <v>473</v>
      </c>
      <c r="R573">
        <v>0</v>
      </c>
      <c r="S573" t="s">
        <v>427</v>
      </c>
      <c r="AB573" t="s">
        <v>890</v>
      </c>
    </row>
    <row r="574" spans="2:32" x14ac:dyDescent="0.35">
      <c r="B574" t="s">
        <v>410</v>
      </c>
      <c r="F574" t="s">
        <v>311</v>
      </c>
      <c r="G574">
        <v>0</v>
      </c>
      <c r="H574" t="s">
        <v>412</v>
      </c>
      <c r="O574" t="s">
        <v>402</v>
      </c>
      <c r="P574" t="s">
        <v>474</v>
      </c>
      <c r="Q574">
        <v>63.8</v>
      </c>
      <c r="R574" t="s">
        <v>427</v>
      </c>
      <c r="AB574" t="s">
        <v>556</v>
      </c>
    </row>
    <row r="575" spans="2:32" x14ac:dyDescent="0.35">
      <c r="B575" t="s">
        <v>407</v>
      </c>
      <c r="E575" t="s">
        <v>312</v>
      </c>
      <c r="F575">
        <v>99.1</v>
      </c>
      <c r="G575" t="s">
        <v>412</v>
      </c>
      <c r="O575" t="s">
        <v>404</v>
      </c>
      <c r="Q575" t="s">
        <v>14</v>
      </c>
      <c r="R575">
        <v>44.2</v>
      </c>
      <c r="S575" t="s">
        <v>427</v>
      </c>
      <c r="AB575" t="s">
        <v>557</v>
      </c>
    </row>
    <row r="576" spans="2:32" x14ac:dyDescent="0.35">
      <c r="B576" t="s">
        <v>404</v>
      </c>
      <c r="D576" t="s">
        <v>413</v>
      </c>
      <c r="E576">
        <v>0</v>
      </c>
      <c r="F576" t="s">
        <v>406</v>
      </c>
      <c r="O576" t="s">
        <v>407</v>
      </c>
      <c r="R576" t="s">
        <v>475</v>
      </c>
      <c r="S576">
        <v>7.7</v>
      </c>
      <c r="T576" t="s">
        <v>429</v>
      </c>
      <c r="AB576" t="s">
        <v>558</v>
      </c>
    </row>
    <row r="577" spans="2:29" x14ac:dyDescent="0.35">
      <c r="B577" t="s">
        <v>404</v>
      </c>
      <c r="D577" t="s">
        <v>414</v>
      </c>
      <c r="E577">
        <v>76.7</v>
      </c>
      <c r="F577" t="s">
        <v>406</v>
      </c>
      <c r="O577" t="s">
        <v>410</v>
      </c>
      <c r="S577" t="s">
        <v>476</v>
      </c>
      <c r="T577">
        <v>2.7</v>
      </c>
      <c r="U577" t="s">
        <v>429</v>
      </c>
      <c r="AB577" t="s">
        <v>559</v>
      </c>
    </row>
    <row r="578" spans="2:29" x14ac:dyDescent="0.35">
      <c r="B578" t="s">
        <v>402</v>
      </c>
      <c r="C578" t="s">
        <v>415</v>
      </c>
      <c r="D578">
        <v>0.70299999999999996</v>
      </c>
      <c r="O578" t="s">
        <v>477</v>
      </c>
      <c r="T578" t="s">
        <v>478</v>
      </c>
      <c r="U578">
        <v>2.2999999999999998</v>
      </c>
      <c r="V578" t="s">
        <v>429</v>
      </c>
      <c r="AB578" t="s">
        <v>560</v>
      </c>
    </row>
    <row r="579" spans="2:29" x14ac:dyDescent="0.35">
      <c r="B579" t="s">
        <v>402</v>
      </c>
      <c r="C579" t="s">
        <v>416</v>
      </c>
      <c r="D579">
        <v>2.1960000000000002</v>
      </c>
      <c r="O579" t="s">
        <v>477</v>
      </c>
      <c r="T579" t="s">
        <v>479</v>
      </c>
      <c r="U579">
        <v>0.3</v>
      </c>
      <c r="V579" t="s">
        <v>429</v>
      </c>
      <c r="AB579" t="s">
        <v>717</v>
      </c>
      <c r="AC579" t="s">
        <v>891</v>
      </c>
    </row>
    <row r="580" spans="2:29" x14ac:dyDescent="0.35">
      <c r="B580" t="s">
        <v>387</v>
      </c>
      <c r="O580" t="s">
        <v>410</v>
      </c>
      <c r="S580" t="s">
        <v>480</v>
      </c>
      <c r="T580">
        <v>2.2000000000000002</v>
      </c>
      <c r="U580" t="s">
        <v>429</v>
      </c>
    </row>
    <row r="581" spans="2:29" x14ac:dyDescent="0.35">
      <c r="B581" t="s">
        <v>388</v>
      </c>
      <c r="O581" t="s">
        <v>410</v>
      </c>
      <c r="S581" t="s">
        <v>481</v>
      </c>
      <c r="T581">
        <v>0</v>
      </c>
      <c r="U581" t="s">
        <v>429</v>
      </c>
    </row>
    <row r="582" spans="2:29" x14ac:dyDescent="0.35">
      <c r="B582" t="s">
        <v>389</v>
      </c>
      <c r="O582" t="s">
        <v>410</v>
      </c>
      <c r="S582" t="s">
        <v>482</v>
      </c>
      <c r="T582">
        <v>67.400000000000006</v>
      </c>
      <c r="U582" t="s">
        <v>429</v>
      </c>
    </row>
    <row r="583" spans="2:29" x14ac:dyDescent="0.35">
      <c r="B583" t="s">
        <v>856</v>
      </c>
      <c r="O583" t="s">
        <v>410</v>
      </c>
      <c r="S583" t="s">
        <v>483</v>
      </c>
      <c r="T583">
        <v>3.9</v>
      </c>
      <c r="U583" t="s">
        <v>429</v>
      </c>
    </row>
    <row r="584" spans="2:29" x14ac:dyDescent="0.35">
      <c r="B584" t="s">
        <v>865</v>
      </c>
      <c r="O584" t="s">
        <v>410</v>
      </c>
      <c r="S584" t="s">
        <v>484</v>
      </c>
      <c r="T584">
        <v>100</v>
      </c>
      <c r="U584" t="s">
        <v>429</v>
      </c>
    </row>
    <row r="585" spans="2:29" x14ac:dyDescent="0.35">
      <c r="B585" t="s">
        <v>858</v>
      </c>
      <c r="O585" t="s">
        <v>407</v>
      </c>
      <c r="R585" t="s">
        <v>485</v>
      </c>
      <c r="S585">
        <v>2.5</v>
      </c>
      <c r="T585" t="s">
        <v>429</v>
      </c>
    </row>
    <row r="586" spans="2:29" x14ac:dyDescent="0.35">
      <c r="B586" t="s">
        <v>859</v>
      </c>
      <c r="O586" t="s">
        <v>407</v>
      </c>
      <c r="R586" t="s">
        <v>486</v>
      </c>
      <c r="S586">
        <v>1.5</v>
      </c>
      <c r="T586" t="s">
        <v>429</v>
      </c>
    </row>
    <row r="587" spans="2:29" x14ac:dyDescent="0.35">
      <c r="B587" t="s">
        <v>866</v>
      </c>
      <c r="O587" t="s">
        <v>410</v>
      </c>
      <c r="S587" t="s">
        <v>487</v>
      </c>
      <c r="T587">
        <v>0.1</v>
      </c>
      <c r="U587" t="s">
        <v>429</v>
      </c>
    </row>
    <row r="588" spans="2:29" x14ac:dyDescent="0.35">
      <c r="B588" t="s">
        <v>867</v>
      </c>
      <c r="O588" t="s">
        <v>410</v>
      </c>
      <c r="S588" t="s">
        <v>488</v>
      </c>
      <c r="T588">
        <v>0</v>
      </c>
      <c r="U588" t="s">
        <v>429</v>
      </c>
    </row>
    <row r="589" spans="2:29" x14ac:dyDescent="0.35">
      <c r="B589" t="s">
        <v>395</v>
      </c>
      <c r="O589" t="s">
        <v>410</v>
      </c>
      <c r="S589" t="s">
        <v>489</v>
      </c>
      <c r="T589">
        <v>5.4</v>
      </c>
      <c r="U589" t="s">
        <v>429</v>
      </c>
    </row>
    <row r="590" spans="2:29" x14ac:dyDescent="0.35">
      <c r="B590" t="s">
        <v>396</v>
      </c>
      <c r="O590" t="s">
        <v>410</v>
      </c>
      <c r="S590" t="s">
        <v>490</v>
      </c>
      <c r="T590">
        <v>6</v>
      </c>
      <c r="U590" t="s">
        <v>429</v>
      </c>
    </row>
    <row r="591" spans="2:29" x14ac:dyDescent="0.35">
      <c r="B591" t="s">
        <v>397</v>
      </c>
      <c r="O591" t="s">
        <v>407</v>
      </c>
      <c r="R591" t="s">
        <v>430</v>
      </c>
      <c r="S591">
        <v>22.8</v>
      </c>
      <c r="T591" t="s">
        <v>429</v>
      </c>
    </row>
    <row r="592" spans="2:29" x14ac:dyDescent="0.35">
      <c r="B592" t="s">
        <v>398</v>
      </c>
      <c r="O592" t="s">
        <v>410</v>
      </c>
      <c r="S592" t="s">
        <v>491</v>
      </c>
      <c r="T592">
        <v>35.6</v>
      </c>
      <c r="U592" t="s">
        <v>429</v>
      </c>
    </row>
    <row r="593" spans="2:22" x14ac:dyDescent="0.35">
      <c r="B593" t="s">
        <v>399</v>
      </c>
      <c r="O593" t="s">
        <v>410</v>
      </c>
      <c r="S593" t="s">
        <v>492</v>
      </c>
      <c r="T593">
        <v>12.3</v>
      </c>
      <c r="U593" t="s">
        <v>429</v>
      </c>
    </row>
    <row r="594" spans="2:22" x14ac:dyDescent="0.35">
      <c r="B594" t="s">
        <v>868</v>
      </c>
      <c r="O594" t="s">
        <v>477</v>
      </c>
      <c r="T594" t="s">
        <v>493</v>
      </c>
      <c r="U594">
        <v>100</v>
      </c>
      <c r="V594" t="s">
        <v>429</v>
      </c>
    </row>
    <row r="595" spans="2:22" x14ac:dyDescent="0.35">
      <c r="O595" t="s">
        <v>477</v>
      </c>
      <c r="T595" t="s">
        <v>713</v>
      </c>
      <c r="U595">
        <v>0.5</v>
      </c>
      <c r="V595" t="s">
        <v>429</v>
      </c>
    </row>
    <row r="596" spans="2:22" x14ac:dyDescent="0.35">
      <c r="O596" t="s">
        <v>477</v>
      </c>
      <c r="T596" t="s">
        <v>494</v>
      </c>
      <c r="U596">
        <v>1.6</v>
      </c>
      <c r="V596" t="s">
        <v>429</v>
      </c>
    </row>
    <row r="597" spans="2:22" x14ac:dyDescent="0.35">
      <c r="O597" t="s">
        <v>407</v>
      </c>
      <c r="R597" t="s">
        <v>908</v>
      </c>
      <c r="S597" t="s">
        <v>429</v>
      </c>
    </row>
    <row r="598" spans="2:22" x14ac:dyDescent="0.35">
      <c r="O598" t="s">
        <v>410</v>
      </c>
      <c r="S598" t="s">
        <v>714</v>
      </c>
      <c r="T598">
        <v>36.200000000000003</v>
      </c>
      <c r="U598" t="s">
        <v>429</v>
      </c>
    </row>
    <row r="599" spans="2:22" x14ac:dyDescent="0.35">
      <c r="O599" t="s">
        <v>410</v>
      </c>
      <c r="S599" t="s">
        <v>495</v>
      </c>
      <c r="T599">
        <v>0.1</v>
      </c>
      <c r="U599" t="s">
        <v>429</v>
      </c>
    </row>
    <row r="600" spans="2:22" x14ac:dyDescent="0.35">
      <c r="O600" t="s">
        <v>410</v>
      </c>
      <c r="S600" t="s">
        <v>496</v>
      </c>
      <c r="T600">
        <v>1.7</v>
      </c>
      <c r="U600" t="s">
        <v>429</v>
      </c>
    </row>
    <row r="601" spans="2:22" x14ac:dyDescent="0.35">
      <c r="O601" t="s">
        <v>410</v>
      </c>
      <c r="S601" t="s">
        <v>497</v>
      </c>
      <c r="T601">
        <v>0.8</v>
      </c>
      <c r="U601" t="s">
        <v>429</v>
      </c>
    </row>
    <row r="602" spans="2:22" x14ac:dyDescent="0.35">
      <c r="O602" t="s">
        <v>477</v>
      </c>
      <c r="T602" t="s">
        <v>498</v>
      </c>
      <c r="U602">
        <v>0.5</v>
      </c>
      <c r="V602" t="s">
        <v>429</v>
      </c>
    </row>
    <row r="603" spans="2:22" x14ac:dyDescent="0.35">
      <c r="O603" t="s">
        <v>477</v>
      </c>
      <c r="T603" t="s">
        <v>498</v>
      </c>
      <c r="U603">
        <v>0.3</v>
      </c>
      <c r="V603" t="s">
        <v>429</v>
      </c>
    </row>
    <row r="604" spans="2:22" x14ac:dyDescent="0.35">
      <c r="O604" t="s">
        <v>404</v>
      </c>
      <c r="Q604" t="s">
        <v>499</v>
      </c>
      <c r="R604">
        <v>19.600000000000001</v>
      </c>
      <c r="S604" t="s">
        <v>427</v>
      </c>
    </row>
    <row r="605" spans="2:22" x14ac:dyDescent="0.35">
      <c r="O605" t="s">
        <v>407</v>
      </c>
      <c r="R605" t="s">
        <v>500</v>
      </c>
      <c r="S605">
        <v>1.8</v>
      </c>
      <c r="T605" t="s">
        <v>429</v>
      </c>
    </row>
    <row r="606" spans="2:22" x14ac:dyDescent="0.35">
      <c r="O606" t="s">
        <v>407</v>
      </c>
      <c r="R606" t="s">
        <v>501</v>
      </c>
      <c r="S606">
        <v>16.3</v>
      </c>
      <c r="T606" t="s">
        <v>429</v>
      </c>
    </row>
    <row r="607" spans="2:22" x14ac:dyDescent="0.35">
      <c r="O607" t="s">
        <v>410</v>
      </c>
      <c r="S607" t="s">
        <v>502</v>
      </c>
      <c r="T607">
        <v>22.9</v>
      </c>
      <c r="U607" t="s">
        <v>429</v>
      </c>
    </row>
    <row r="608" spans="2:22" x14ac:dyDescent="0.35">
      <c r="O608" t="s">
        <v>477</v>
      </c>
      <c r="T608" t="s">
        <v>503</v>
      </c>
      <c r="U608">
        <v>4.3</v>
      </c>
      <c r="V608" t="s">
        <v>429</v>
      </c>
    </row>
    <row r="609" spans="3:32" s="16" customFormat="1" x14ac:dyDescent="0.35">
      <c r="M609" s="5"/>
      <c r="O609" s="16" t="s">
        <v>504</v>
      </c>
      <c r="U609" s="16" t="s">
        <v>505</v>
      </c>
      <c r="V609" s="16">
        <v>9.6999999999999993</v>
      </c>
      <c r="W609" s="16" t="s">
        <v>429</v>
      </c>
      <c r="Z609" s="5"/>
    </row>
    <row r="610" spans="3:32" x14ac:dyDescent="0.35">
      <c r="O610" t="s">
        <v>410</v>
      </c>
      <c r="S610" t="s">
        <v>506</v>
      </c>
      <c r="T610">
        <v>8.1999999999999993</v>
      </c>
      <c r="U610" t="s">
        <v>429</v>
      </c>
    </row>
    <row r="611" spans="3:32" x14ac:dyDescent="0.35">
      <c r="O611" t="s">
        <v>410</v>
      </c>
      <c r="S611" t="s">
        <v>507</v>
      </c>
      <c r="T611">
        <v>6.9</v>
      </c>
      <c r="U611" t="s">
        <v>429</v>
      </c>
    </row>
    <row r="612" spans="3:32" x14ac:dyDescent="0.35">
      <c r="O612" t="s">
        <v>410</v>
      </c>
      <c r="S612" t="s">
        <v>508</v>
      </c>
      <c r="T612">
        <v>12.1</v>
      </c>
      <c r="U612" t="s">
        <v>429</v>
      </c>
    </row>
    <row r="613" spans="3:32" x14ac:dyDescent="0.35">
      <c r="O613" t="s">
        <v>477</v>
      </c>
      <c r="T613" t="s">
        <v>509</v>
      </c>
      <c r="U613">
        <v>19.3</v>
      </c>
      <c r="V613" t="s">
        <v>429</v>
      </c>
    </row>
    <row r="614" spans="3:32" x14ac:dyDescent="0.35">
      <c r="O614" t="s">
        <v>504</v>
      </c>
      <c r="U614" t="s">
        <v>510</v>
      </c>
      <c r="V614">
        <v>24.5</v>
      </c>
      <c r="W614" t="s">
        <v>429</v>
      </c>
    </row>
    <row r="615" spans="3:32" x14ac:dyDescent="0.35">
      <c r="O615" t="s">
        <v>504</v>
      </c>
      <c r="U615" t="s">
        <v>511</v>
      </c>
      <c r="V615">
        <v>12.6</v>
      </c>
      <c r="W615" t="s">
        <v>429</v>
      </c>
    </row>
    <row r="616" spans="3:32" x14ac:dyDescent="0.35">
      <c r="O616" t="s">
        <v>504</v>
      </c>
      <c r="U616" t="s">
        <v>512</v>
      </c>
      <c r="V616">
        <v>22.7</v>
      </c>
      <c r="W616" t="s">
        <v>429</v>
      </c>
    </row>
    <row r="617" spans="3:32" x14ac:dyDescent="0.35">
      <c r="C617" s="1"/>
      <c r="O617" t="s">
        <v>504</v>
      </c>
      <c r="U617" t="s">
        <v>513</v>
      </c>
      <c r="V617">
        <v>17.5</v>
      </c>
      <c r="W617" t="s">
        <v>429</v>
      </c>
    </row>
    <row r="618" spans="3:32" x14ac:dyDescent="0.35">
      <c r="O618" t="s">
        <v>477</v>
      </c>
      <c r="T618" t="s">
        <v>514</v>
      </c>
      <c r="U618">
        <v>21.3</v>
      </c>
      <c r="V618" t="s">
        <v>429</v>
      </c>
    </row>
    <row r="619" spans="3:32" x14ac:dyDescent="0.35">
      <c r="E619" s="1"/>
      <c r="O619" t="s">
        <v>504</v>
      </c>
      <c r="U619" t="s">
        <v>515</v>
      </c>
      <c r="V619">
        <v>25.3</v>
      </c>
      <c r="W619" t="s">
        <v>429</v>
      </c>
      <c r="AF619" s="1"/>
    </row>
    <row r="620" spans="3:32" x14ac:dyDescent="0.35">
      <c r="O620" t="s">
        <v>504</v>
      </c>
      <c r="U620" t="s">
        <v>516</v>
      </c>
      <c r="V620">
        <v>25.6</v>
      </c>
      <c r="W620" t="s">
        <v>429</v>
      </c>
    </row>
    <row r="621" spans="3:32" x14ac:dyDescent="0.35">
      <c r="E621" s="1"/>
      <c r="O621" t="s">
        <v>477</v>
      </c>
      <c r="T621" t="s">
        <v>517</v>
      </c>
      <c r="U621">
        <v>13.9</v>
      </c>
      <c r="V621" t="s">
        <v>429</v>
      </c>
    </row>
    <row r="622" spans="3:32" x14ac:dyDescent="0.35">
      <c r="O622" t="s">
        <v>504</v>
      </c>
      <c r="U622" t="s">
        <v>518</v>
      </c>
      <c r="V622">
        <v>13.9</v>
      </c>
      <c r="W622" t="s">
        <v>429</v>
      </c>
    </row>
    <row r="623" spans="3:32" x14ac:dyDescent="0.35">
      <c r="O623" t="s">
        <v>504</v>
      </c>
      <c r="U623" t="s">
        <v>519</v>
      </c>
      <c r="V623">
        <v>5.6</v>
      </c>
      <c r="W623" t="s">
        <v>429</v>
      </c>
    </row>
    <row r="624" spans="3:32" x14ac:dyDescent="0.35">
      <c r="O624" t="s">
        <v>410</v>
      </c>
      <c r="S624" t="s">
        <v>520</v>
      </c>
      <c r="T624" s="1">
        <v>0.78600000000000003</v>
      </c>
    </row>
    <row r="625" spans="15:18" x14ac:dyDescent="0.35">
      <c r="O625" t="s">
        <v>402</v>
      </c>
      <c r="P625" t="s">
        <v>521</v>
      </c>
      <c r="Q625">
        <v>1.397</v>
      </c>
      <c r="R625" t="s">
        <v>1036</v>
      </c>
    </row>
    <row r="626" spans="15:18" x14ac:dyDescent="0.35">
      <c r="O626" t="s">
        <v>402</v>
      </c>
      <c r="P626" t="s">
        <v>422</v>
      </c>
      <c r="Q626">
        <v>58</v>
      </c>
    </row>
    <row r="627" spans="15:18" x14ac:dyDescent="0.35">
      <c r="O627" t="s">
        <v>402</v>
      </c>
      <c r="P627" t="s">
        <v>522</v>
      </c>
      <c r="Q627" t="s">
        <v>523</v>
      </c>
    </row>
    <row r="628" spans="15:18" x14ac:dyDescent="0.35">
      <c r="O628" t="s">
        <v>524</v>
      </c>
      <c r="P628" s="1">
        <v>0.627</v>
      </c>
    </row>
    <row r="629" spans="15:18" x14ac:dyDescent="0.35">
      <c r="O629" t="s">
        <v>402</v>
      </c>
      <c r="P629" t="s">
        <v>423</v>
      </c>
      <c r="Q629" t="s">
        <v>909</v>
      </c>
    </row>
    <row r="630" spans="15:18" x14ac:dyDescent="0.35">
      <c r="O630" t="s">
        <v>387</v>
      </c>
    </row>
    <row r="631" spans="15:18" x14ac:dyDescent="0.35">
      <c r="O631" t="s">
        <v>388</v>
      </c>
    </row>
    <row r="632" spans="15:18" x14ac:dyDescent="0.35">
      <c r="O632" t="s">
        <v>389</v>
      </c>
    </row>
    <row r="633" spans="15:18" x14ac:dyDescent="0.35">
      <c r="O633" t="s">
        <v>856</v>
      </c>
    </row>
    <row r="634" spans="15:18" x14ac:dyDescent="0.35">
      <c r="O634" t="s">
        <v>858</v>
      </c>
    </row>
    <row r="635" spans="15:18" x14ac:dyDescent="0.35">
      <c r="O635" t="s">
        <v>910</v>
      </c>
    </row>
    <row r="636" spans="15:18" x14ac:dyDescent="0.35">
      <c r="O636" t="s">
        <v>911</v>
      </c>
    </row>
    <row r="637" spans="15:18" x14ac:dyDescent="0.35">
      <c r="O637" t="s">
        <v>912</v>
      </c>
    </row>
    <row r="638" spans="15:18" x14ac:dyDescent="0.35">
      <c r="O638" t="s">
        <v>395</v>
      </c>
    </row>
    <row r="639" spans="15:18" x14ac:dyDescent="0.35">
      <c r="O639" t="s">
        <v>396</v>
      </c>
    </row>
    <row r="640" spans="15:18" x14ac:dyDescent="0.35">
      <c r="O640" t="s">
        <v>397</v>
      </c>
    </row>
    <row r="641" spans="1:33" x14ac:dyDescent="0.35">
      <c r="O641" t="s">
        <v>398</v>
      </c>
    </row>
    <row r="642" spans="1:33" x14ac:dyDescent="0.35">
      <c r="O642" t="s">
        <v>399</v>
      </c>
    </row>
    <row r="646" spans="1:33" s="5" customFormat="1" x14ac:dyDescent="0.35">
      <c r="A646" s="5">
        <v>1.4</v>
      </c>
      <c r="B646" s="5">
        <v>44</v>
      </c>
    </row>
    <row r="647" spans="1:33" x14ac:dyDescent="0.35">
      <c r="B647" t="s">
        <v>23</v>
      </c>
      <c r="C647" t="s">
        <v>869</v>
      </c>
      <c r="O647" t="s">
        <v>23</v>
      </c>
      <c r="P647" t="s">
        <v>913</v>
      </c>
      <c r="AB647" t="s">
        <v>23</v>
      </c>
      <c r="AC647" t="s">
        <v>892</v>
      </c>
    </row>
    <row r="648" spans="1:33" x14ac:dyDescent="0.35">
      <c r="B648" t="s">
        <v>402</v>
      </c>
      <c r="C648" t="s">
        <v>417</v>
      </c>
      <c r="D648">
        <v>196.28700000000001</v>
      </c>
      <c r="O648" t="s">
        <v>402</v>
      </c>
      <c r="P648" t="s">
        <v>444</v>
      </c>
      <c r="Q648">
        <v>170065872000000</v>
      </c>
      <c r="AB648" t="s">
        <v>543</v>
      </c>
      <c r="AC648" t="s">
        <v>527</v>
      </c>
      <c r="AD648" t="s">
        <v>893</v>
      </c>
    </row>
    <row r="649" spans="1:33" x14ac:dyDescent="0.35">
      <c r="B649" t="s">
        <v>402</v>
      </c>
      <c r="C649" t="s">
        <v>418</v>
      </c>
      <c r="D649">
        <v>0.41299999999999998</v>
      </c>
      <c r="O649" t="s">
        <v>402</v>
      </c>
      <c r="P649" t="s">
        <v>712</v>
      </c>
      <c r="Q649">
        <v>175848205500000</v>
      </c>
      <c r="AB649" t="s">
        <v>543</v>
      </c>
      <c r="AC649" t="s">
        <v>14</v>
      </c>
      <c r="AD649">
        <v>46.8</v>
      </c>
      <c r="AE649" t="s">
        <v>427</v>
      </c>
    </row>
    <row r="650" spans="1:33" x14ac:dyDescent="0.35">
      <c r="B650" t="s">
        <v>402</v>
      </c>
      <c r="C650" t="s">
        <v>419</v>
      </c>
      <c r="D650">
        <v>0</v>
      </c>
      <c r="O650" t="s">
        <v>402</v>
      </c>
      <c r="P650" t="s">
        <v>420</v>
      </c>
      <c r="Q650">
        <v>0.96699999999999997</v>
      </c>
      <c r="AB650" t="s">
        <v>543</v>
      </c>
      <c r="AD650" t="s">
        <v>475</v>
      </c>
      <c r="AE650">
        <v>7.4</v>
      </c>
      <c r="AF650" t="s">
        <v>429</v>
      </c>
    </row>
    <row r="651" spans="1:33" x14ac:dyDescent="0.35">
      <c r="B651" t="s">
        <v>402</v>
      </c>
      <c r="C651" t="s">
        <v>420</v>
      </c>
      <c r="D651">
        <v>0.96499999999999997</v>
      </c>
      <c r="O651" t="s">
        <v>402</v>
      </c>
      <c r="P651" t="s">
        <v>445</v>
      </c>
      <c r="Q651">
        <v>0.99399999999999999</v>
      </c>
      <c r="AB651" t="s">
        <v>543</v>
      </c>
      <c r="AD651" t="s">
        <v>485</v>
      </c>
      <c r="AE651">
        <v>2.2000000000000002</v>
      </c>
      <c r="AF651" t="s">
        <v>429</v>
      </c>
    </row>
    <row r="652" spans="1:33" x14ac:dyDescent="0.35">
      <c r="B652" t="s">
        <v>402</v>
      </c>
      <c r="C652" t="s">
        <v>708</v>
      </c>
      <c r="D652">
        <v>1.397</v>
      </c>
      <c r="E652" t="s">
        <v>1036</v>
      </c>
      <c r="O652" t="s">
        <v>402</v>
      </c>
      <c r="P652" t="s">
        <v>446</v>
      </c>
      <c r="Q652">
        <v>27.5</v>
      </c>
      <c r="R652" t="s">
        <v>427</v>
      </c>
      <c r="AB652" t="s">
        <v>543</v>
      </c>
      <c r="AD652" t="s">
        <v>486</v>
      </c>
      <c r="AE652">
        <v>1.9</v>
      </c>
      <c r="AF652" t="s">
        <v>429</v>
      </c>
    </row>
    <row r="653" spans="1:33" x14ac:dyDescent="0.35">
      <c r="B653" t="s">
        <v>402</v>
      </c>
      <c r="C653" t="s">
        <v>422</v>
      </c>
      <c r="D653">
        <v>69</v>
      </c>
      <c r="O653" t="s">
        <v>404</v>
      </c>
      <c r="Q653" t="s">
        <v>526</v>
      </c>
      <c r="R653">
        <v>26.9</v>
      </c>
      <c r="S653" t="s">
        <v>427</v>
      </c>
      <c r="AB653" t="s">
        <v>543</v>
      </c>
      <c r="AD653" t="s">
        <v>430</v>
      </c>
      <c r="AE653">
        <v>26.9</v>
      </c>
      <c r="AF653" t="s">
        <v>429</v>
      </c>
    </row>
    <row r="654" spans="1:33" x14ac:dyDescent="0.35">
      <c r="B654" t="s">
        <v>524</v>
      </c>
      <c r="C654" s="1">
        <v>0.76400000000000001</v>
      </c>
      <c r="O654" t="s">
        <v>407</v>
      </c>
      <c r="R654" t="s">
        <v>447</v>
      </c>
      <c r="S654">
        <v>23.2</v>
      </c>
      <c r="T654" t="s">
        <v>406</v>
      </c>
      <c r="AB654" t="s">
        <v>543</v>
      </c>
      <c r="AE654" t="s">
        <v>431</v>
      </c>
      <c r="AF654">
        <v>56.7</v>
      </c>
      <c r="AG654" t="s">
        <v>432</v>
      </c>
    </row>
    <row r="655" spans="1:33" x14ac:dyDescent="0.35">
      <c r="B655" t="s">
        <v>402</v>
      </c>
      <c r="C655" t="s">
        <v>423</v>
      </c>
      <c r="D655">
        <v>42.801000000000002</v>
      </c>
      <c r="E655">
        <v>56</v>
      </c>
      <c r="O655" t="s">
        <v>410</v>
      </c>
      <c r="S655" t="s">
        <v>448</v>
      </c>
      <c r="T655">
        <v>0</v>
      </c>
      <c r="U655" t="s">
        <v>406</v>
      </c>
      <c r="AB655" t="s">
        <v>543</v>
      </c>
      <c r="AD655" t="s">
        <v>528</v>
      </c>
      <c r="AE655">
        <v>6</v>
      </c>
      <c r="AF655" t="s">
        <v>429</v>
      </c>
    </row>
    <row r="656" spans="1:33" x14ac:dyDescent="0.35">
      <c r="B656" t="s">
        <v>402</v>
      </c>
      <c r="C656" t="s">
        <v>424</v>
      </c>
      <c r="D656">
        <v>44.356999999999999</v>
      </c>
      <c r="E656" s="1">
        <v>-1.6E-2</v>
      </c>
      <c r="O656" t="s">
        <v>410</v>
      </c>
      <c r="S656" t="s">
        <v>449</v>
      </c>
      <c r="T656">
        <v>5.0999999999999996</v>
      </c>
      <c r="U656" t="s">
        <v>406</v>
      </c>
      <c r="AB656" t="s">
        <v>543</v>
      </c>
      <c r="AD656" t="s">
        <v>529</v>
      </c>
      <c r="AE656" t="s">
        <v>530</v>
      </c>
      <c r="AF656" s="1">
        <v>3.0000000000000001E-3</v>
      </c>
    </row>
    <row r="657" spans="2:32" x14ac:dyDescent="0.35">
      <c r="B657" t="s">
        <v>402</v>
      </c>
      <c r="C657" t="s">
        <v>425</v>
      </c>
      <c r="O657" t="s">
        <v>410</v>
      </c>
      <c r="S657" t="s">
        <v>450</v>
      </c>
      <c r="T657">
        <v>18.100000000000001</v>
      </c>
      <c r="U657" t="s">
        <v>406</v>
      </c>
      <c r="AB657" t="s">
        <v>543</v>
      </c>
      <c r="AC657" t="s">
        <v>531</v>
      </c>
      <c r="AD657">
        <v>0</v>
      </c>
      <c r="AE657" t="s">
        <v>432</v>
      </c>
    </row>
    <row r="658" spans="2:32" x14ac:dyDescent="0.35">
      <c r="B658" t="s">
        <v>404</v>
      </c>
      <c r="C658" t="s">
        <v>426</v>
      </c>
      <c r="D658">
        <v>14.314</v>
      </c>
      <c r="E658" s="1">
        <v>-5.0000000000000001E-3</v>
      </c>
      <c r="O658" t="s">
        <v>407</v>
      </c>
      <c r="R658" t="s">
        <v>451</v>
      </c>
      <c r="S658">
        <v>76.8</v>
      </c>
      <c r="T658" t="s">
        <v>406</v>
      </c>
      <c r="AB658" t="s">
        <v>543</v>
      </c>
      <c r="AC658" t="s">
        <v>532</v>
      </c>
      <c r="AD658">
        <v>61212396316800</v>
      </c>
    </row>
    <row r="659" spans="2:32" x14ac:dyDescent="0.35">
      <c r="B659" t="s">
        <v>14</v>
      </c>
      <c r="C659">
        <v>46.6</v>
      </c>
      <c r="D659" t="s">
        <v>427</v>
      </c>
      <c r="O659" t="s">
        <v>404</v>
      </c>
      <c r="Q659" t="s">
        <v>452</v>
      </c>
      <c r="R659">
        <v>0.6</v>
      </c>
      <c r="S659" t="s">
        <v>427</v>
      </c>
      <c r="AB659" t="s">
        <v>543</v>
      </c>
      <c r="AC659" t="s">
        <v>533</v>
      </c>
      <c r="AD659">
        <v>20181075414100</v>
      </c>
    </row>
    <row r="660" spans="2:32" x14ac:dyDescent="0.35">
      <c r="B660" t="s">
        <v>402</v>
      </c>
      <c r="C660" t="s">
        <v>428</v>
      </c>
      <c r="D660">
        <v>11.4</v>
      </c>
      <c r="E660" t="s">
        <v>429</v>
      </c>
      <c r="O660" t="s">
        <v>407</v>
      </c>
      <c r="R660" t="s">
        <v>453</v>
      </c>
      <c r="S660">
        <v>0</v>
      </c>
      <c r="T660" t="s">
        <v>427</v>
      </c>
      <c r="AB660" t="s">
        <v>543</v>
      </c>
      <c r="AC660" t="s">
        <v>534</v>
      </c>
      <c r="AD660">
        <v>404533315350</v>
      </c>
    </row>
    <row r="661" spans="2:32" x14ac:dyDescent="0.35">
      <c r="B661" t="s">
        <v>402</v>
      </c>
      <c r="C661" t="s">
        <v>430</v>
      </c>
      <c r="D661">
        <v>26.6</v>
      </c>
      <c r="E661" t="s">
        <v>429</v>
      </c>
      <c r="O661" t="s">
        <v>402</v>
      </c>
      <c r="P661" t="s">
        <v>454</v>
      </c>
      <c r="Q661">
        <v>5.0999999999999996</v>
      </c>
      <c r="R661" t="s">
        <v>427</v>
      </c>
      <c r="AB661" t="s">
        <v>543</v>
      </c>
      <c r="AD661" t="s">
        <v>535</v>
      </c>
      <c r="AE661">
        <v>395112655950</v>
      </c>
    </row>
    <row r="662" spans="2:32" x14ac:dyDescent="0.35">
      <c r="B662" t="s">
        <v>404</v>
      </c>
      <c r="D662" t="s">
        <v>431</v>
      </c>
      <c r="E662">
        <v>56.6</v>
      </c>
      <c r="F662" t="s">
        <v>432</v>
      </c>
      <c r="O662" t="s">
        <v>404</v>
      </c>
      <c r="Q662" t="s">
        <v>455</v>
      </c>
      <c r="R662">
        <v>1.8</v>
      </c>
      <c r="S662" t="s">
        <v>427</v>
      </c>
      <c r="AB662" t="s">
        <v>543</v>
      </c>
      <c r="AD662" t="s">
        <v>536</v>
      </c>
      <c r="AE662">
        <v>1080075600</v>
      </c>
    </row>
    <row r="663" spans="2:32" x14ac:dyDescent="0.35">
      <c r="B663" t="s">
        <v>433</v>
      </c>
      <c r="C663" t="s">
        <v>593</v>
      </c>
      <c r="O663" t="s">
        <v>407</v>
      </c>
      <c r="R663" t="s">
        <v>456</v>
      </c>
      <c r="S663">
        <v>0.5</v>
      </c>
      <c r="T663" t="s">
        <v>429</v>
      </c>
      <c r="AB663" t="s">
        <v>543</v>
      </c>
      <c r="AD663" t="s">
        <v>537</v>
      </c>
      <c r="AE663">
        <v>5940415800</v>
      </c>
    </row>
    <row r="664" spans="2:32" x14ac:dyDescent="0.35">
      <c r="O664" t="s">
        <v>407</v>
      </c>
      <c r="R664" t="s">
        <v>457</v>
      </c>
      <c r="S664">
        <v>0.3</v>
      </c>
      <c r="T664" t="s">
        <v>429</v>
      </c>
      <c r="AB664" t="s">
        <v>543</v>
      </c>
      <c r="AC664" t="s">
        <v>542</v>
      </c>
      <c r="AD664">
        <v>27</v>
      </c>
    </row>
    <row r="665" spans="2:32" x14ac:dyDescent="0.35">
      <c r="B665" t="s">
        <v>22</v>
      </c>
      <c r="O665" t="s">
        <v>407</v>
      </c>
      <c r="R665" t="s">
        <v>458</v>
      </c>
      <c r="S665">
        <v>0.6</v>
      </c>
      <c r="T665" t="s">
        <v>429</v>
      </c>
      <c r="AB665" t="s">
        <v>543</v>
      </c>
      <c r="AC665" t="s">
        <v>422</v>
      </c>
      <c r="AD665">
        <v>67</v>
      </c>
    </row>
    <row r="666" spans="2:32" x14ac:dyDescent="0.35">
      <c r="B666" t="s">
        <v>562</v>
      </c>
      <c r="C666" t="s">
        <v>563</v>
      </c>
      <c r="D666" t="s">
        <v>540</v>
      </c>
      <c r="E666" t="s">
        <v>564</v>
      </c>
      <c r="F666" t="s">
        <v>435</v>
      </c>
      <c r="O666" t="s">
        <v>410</v>
      </c>
      <c r="S666" t="s">
        <v>459</v>
      </c>
      <c r="T666">
        <v>0.5</v>
      </c>
      <c r="U666" t="s">
        <v>429</v>
      </c>
      <c r="AB666" t="s">
        <v>543</v>
      </c>
      <c r="AC666" t="s">
        <v>522</v>
      </c>
      <c r="AD666" t="s">
        <v>523</v>
      </c>
    </row>
    <row r="667" spans="2:32" x14ac:dyDescent="0.35">
      <c r="B667" t="s">
        <v>565</v>
      </c>
      <c r="C667">
        <v>128</v>
      </c>
      <c r="D667">
        <v>228.8</v>
      </c>
      <c r="E667">
        <v>142.25399999999999</v>
      </c>
      <c r="F667" s="1">
        <v>0.72799999999999998</v>
      </c>
      <c r="O667" t="s">
        <v>410</v>
      </c>
      <c r="S667" t="s">
        <v>460</v>
      </c>
      <c r="T667">
        <v>0</v>
      </c>
      <c r="U667" t="s">
        <v>429</v>
      </c>
    </row>
    <row r="668" spans="2:32" x14ac:dyDescent="0.35">
      <c r="B668" t="s">
        <v>566</v>
      </c>
      <c r="C668">
        <v>114</v>
      </c>
      <c r="D668">
        <v>114.7</v>
      </c>
      <c r="E668">
        <v>74.281999999999996</v>
      </c>
      <c r="F668" s="1">
        <v>0.56599999999999995</v>
      </c>
      <c r="O668" t="s">
        <v>410</v>
      </c>
      <c r="S668" t="s">
        <v>461</v>
      </c>
      <c r="T668">
        <v>0.1</v>
      </c>
      <c r="U668" t="s">
        <v>429</v>
      </c>
      <c r="AB668" t="s">
        <v>538</v>
      </c>
    </row>
    <row r="669" spans="2:32" x14ac:dyDescent="0.35">
      <c r="B669" t="s">
        <v>0</v>
      </c>
      <c r="C669">
        <v>78.2</v>
      </c>
      <c r="D669" t="s">
        <v>401</v>
      </c>
      <c r="O669" t="s">
        <v>407</v>
      </c>
      <c r="R669" t="s">
        <v>462</v>
      </c>
      <c r="S669">
        <v>4</v>
      </c>
      <c r="T669" t="s">
        <v>429</v>
      </c>
      <c r="AB669" t="s">
        <v>539</v>
      </c>
      <c r="AC669" t="s">
        <v>544</v>
      </c>
      <c r="AD669" t="s">
        <v>545</v>
      </c>
      <c r="AE669" t="s">
        <v>546</v>
      </c>
      <c r="AF669" t="s">
        <v>435</v>
      </c>
    </row>
    <row r="670" spans="2:32" x14ac:dyDescent="0.35">
      <c r="B670" t="s">
        <v>402</v>
      </c>
      <c r="C670" t="s">
        <v>403</v>
      </c>
      <c r="O670" t="s">
        <v>407</v>
      </c>
      <c r="R670" t="s">
        <v>463</v>
      </c>
      <c r="S670">
        <v>0</v>
      </c>
      <c r="T670" t="s">
        <v>429</v>
      </c>
      <c r="AB670" t="s">
        <v>547</v>
      </c>
      <c r="AC670">
        <v>130</v>
      </c>
      <c r="AD670">
        <v>228.6</v>
      </c>
      <c r="AE670">
        <v>142.29</v>
      </c>
      <c r="AF670" s="1">
        <v>0.71699999999999997</v>
      </c>
    </row>
    <row r="671" spans="2:32" x14ac:dyDescent="0.35">
      <c r="B671" t="s">
        <v>404</v>
      </c>
      <c r="D671" t="s">
        <v>405</v>
      </c>
      <c r="E671">
        <v>22.5</v>
      </c>
      <c r="F671" t="s">
        <v>406</v>
      </c>
      <c r="O671" t="s">
        <v>407</v>
      </c>
      <c r="R671" t="s">
        <v>464</v>
      </c>
      <c r="S671">
        <v>0.8</v>
      </c>
      <c r="T671" t="s">
        <v>429</v>
      </c>
      <c r="AB671" t="s">
        <v>548</v>
      </c>
      <c r="AC671">
        <v>114</v>
      </c>
      <c r="AD671">
        <v>114.6</v>
      </c>
      <c r="AE671">
        <v>74.353999999999999</v>
      </c>
      <c r="AF671" s="1">
        <v>0.56699999999999995</v>
      </c>
    </row>
    <row r="672" spans="2:32" x14ac:dyDescent="0.35">
      <c r="B672" t="s">
        <v>407</v>
      </c>
      <c r="E672" t="s">
        <v>408</v>
      </c>
      <c r="F672">
        <v>80.3</v>
      </c>
      <c r="G672" t="s">
        <v>409</v>
      </c>
      <c r="O672" t="s">
        <v>404</v>
      </c>
      <c r="Q672" t="s">
        <v>465</v>
      </c>
      <c r="R672">
        <v>3.3</v>
      </c>
      <c r="S672" t="s">
        <v>427</v>
      </c>
      <c r="AB672" t="s">
        <v>541</v>
      </c>
    </row>
    <row r="673" spans="2:29" x14ac:dyDescent="0.35">
      <c r="B673" t="s">
        <v>410</v>
      </c>
      <c r="F673" t="s">
        <v>309</v>
      </c>
      <c r="G673">
        <v>0</v>
      </c>
      <c r="H673" t="s">
        <v>409</v>
      </c>
      <c r="O673" t="s">
        <v>407</v>
      </c>
      <c r="R673" t="s">
        <v>466</v>
      </c>
      <c r="S673">
        <v>7</v>
      </c>
      <c r="T673" t="s">
        <v>429</v>
      </c>
      <c r="AB673" t="s">
        <v>387</v>
      </c>
    </row>
    <row r="674" spans="2:29" x14ac:dyDescent="0.35">
      <c r="B674" t="s">
        <v>410</v>
      </c>
      <c r="F674" t="s">
        <v>310</v>
      </c>
      <c r="G674">
        <v>0.1</v>
      </c>
      <c r="H674" t="s">
        <v>409</v>
      </c>
      <c r="O674" t="s">
        <v>407</v>
      </c>
      <c r="R674" t="s">
        <v>467</v>
      </c>
      <c r="S674">
        <v>5.2</v>
      </c>
      <c r="T674" t="s">
        <v>429</v>
      </c>
      <c r="AB674" t="s">
        <v>549</v>
      </c>
    </row>
    <row r="675" spans="2:29" x14ac:dyDescent="0.35">
      <c r="B675" t="s">
        <v>410</v>
      </c>
      <c r="F675" t="s">
        <v>311</v>
      </c>
      <c r="G675">
        <v>80.2</v>
      </c>
      <c r="H675" t="s">
        <v>409</v>
      </c>
      <c r="O675" t="s">
        <v>407</v>
      </c>
      <c r="R675" t="s">
        <v>468</v>
      </c>
      <c r="S675">
        <v>0.2</v>
      </c>
      <c r="T675" t="s">
        <v>429</v>
      </c>
      <c r="AB675" t="s">
        <v>550</v>
      </c>
    </row>
    <row r="676" spans="2:29" x14ac:dyDescent="0.35">
      <c r="B676" t="s">
        <v>407</v>
      </c>
      <c r="E676" t="s">
        <v>312</v>
      </c>
      <c r="F676">
        <v>19.7</v>
      </c>
      <c r="G676" t="s">
        <v>409</v>
      </c>
      <c r="O676" t="s">
        <v>407</v>
      </c>
      <c r="R676" t="s">
        <v>469</v>
      </c>
      <c r="S676" s="1">
        <v>0.61699999999999999</v>
      </c>
      <c r="AB676" t="s">
        <v>880</v>
      </c>
    </row>
    <row r="677" spans="2:29" x14ac:dyDescent="0.35">
      <c r="B677" t="s">
        <v>404</v>
      </c>
      <c r="D677" t="s">
        <v>411</v>
      </c>
      <c r="E677">
        <v>0.6</v>
      </c>
      <c r="F677" t="s">
        <v>406</v>
      </c>
      <c r="O677" t="s">
        <v>407</v>
      </c>
      <c r="R677" t="s">
        <v>470</v>
      </c>
      <c r="S677" s="1">
        <v>5.7000000000000002E-2</v>
      </c>
      <c r="AB677" t="s">
        <v>882</v>
      </c>
    </row>
    <row r="678" spans="2:29" x14ac:dyDescent="0.35">
      <c r="B678" t="s">
        <v>407</v>
      </c>
      <c r="E678" t="s">
        <v>408</v>
      </c>
      <c r="F678">
        <v>0.6</v>
      </c>
      <c r="G678" t="s">
        <v>412</v>
      </c>
      <c r="O678" t="s">
        <v>402</v>
      </c>
      <c r="P678" t="s">
        <v>471</v>
      </c>
      <c r="Q678">
        <v>1.8</v>
      </c>
      <c r="R678" t="s">
        <v>427</v>
      </c>
      <c r="AB678" t="s">
        <v>894</v>
      </c>
    </row>
    <row r="679" spans="2:29" x14ac:dyDescent="0.35">
      <c r="B679" t="s">
        <v>410</v>
      </c>
      <c r="F679" t="s">
        <v>309</v>
      </c>
      <c r="G679">
        <v>0.6</v>
      </c>
      <c r="H679" t="s">
        <v>412</v>
      </c>
      <c r="O679" t="s">
        <v>404</v>
      </c>
      <c r="Q679" t="s">
        <v>472</v>
      </c>
      <c r="R679">
        <v>1.7</v>
      </c>
      <c r="S679" t="s">
        <v>427</v>
      </c>
      <c r="AB679" t="s">
        <v>895</v>
      </c>
    </row>
    <row r="680" spans="2:29" x14ac:dyDescent="0.35">
      <c r="B680" t="s">
        <v>410</v>
      </c>
      <c r="F680" t="s">
        <v>310</v>
      </c>
      <c r="G680">
        <v>0</v>
      </c>
      <c r="H680" t="s">
        <v>412</v>
      </c>
      <c r="O680" t="s">
        <v>404</v>
      </c>
      <c r="Q680" t="s">
        <v>473</v>
      </c>
      <c r="R680">
        <v>0</v>
      </c>
      <c r="S680" t="s">
        <v>427</v>
      </c>
      <c r="AB680" t="s">
        <v>896</v>
      </c>
    </row>
    <row r="681" spans="2:29" x14ac:dyDescent="0.35">
      <c r="B681" t="s">
        <v>410</v>
      </c>
      <c r="F681" t="s">
        <v>311</v>
      </c>
      <c r="G681">
        <v>0</v>
      </c>
      <c r="H681" t="s">
        <v>412</v>
      </c>
      <c r="O681" t="s">
        <v>402</v>
      </c>
      <c r="P681" t="s">
        <v>474</v>
      </c>
      <c r="Q681">
        <v>65.5</v>
      </c>
      <c r="R681" t="s">
        <v>427</v>
      </c>
      <c r="AB681" t="s">
        <v>556</v>
      </c>
    </row>
    <row r="682" spans="2:29" x14ac:dyDescent="0.35">
      <c r="B682" t="s">
        <v>407</v>
      </c>
      <c r="E682" t="s">
        <v>312</v>
      </c>
      <c r="F682">
        <v>99.4</v>
      </c>
      <c r="G682" t="s">
        <v>412</v>
      </c>
      <c r="O682" t="s">
        <v>404</v>
      </c>
      <c r="Q682" t="s">
        <v>14</v>
      </c>
      <c r="R682">
        <v>46.9</v>
      </c>
      <c r="S682" t="s">
        <v>427</v>
      </c>
      <c r="AB682" t="s">
        <v>557</v>
      </c>
    </row>
    <row r="683" spans="2:29" x14ac:dyDescent="0.35">
      <c r="B683" t="s">
        <v>404</v>
      </c>
      <c r="D683" t="s">
        <v>413</v>
      </c>
      <c r="E683">
        <v>0</v>
      </c>
      <c r="F683" t="s">
        <v>406</v>
      </c>
      <c r="O683" t="s">
        <v>407</v>
      </c>
      <c r="R683" t="s">
        <v>475</v>
      </c>
      <c r="S683">
        <v>7.4</v>
      </c>
      <c r="T683" t="s">
        <v>429</v>
      </c>
      <c r="AB683" t="s">
        <v>558</v>
      </c>
    </row>
    <row r="684" spans="2:29" x14ac:dyDescent="0.35">
      <c r="B684" t="s">
        <v>404</v>
      </c>
      <c r="D684" t="s">
        <v>414</v>
      </c>
      <c r="E684">
        <v>76.8</v>
      </c>
      <c r="F684" t="s">
        <v>406</v>
      </c>
      <c r="O684" t="s">
        <v>410</v>
      </c>
      <c r="S684" t="s">
        <v>476</v>
      </c>
      <c r="T684">
        <v>4</v>
      </c>
      <c r="U684" t="s">
        <v>429</v>
      </c>
      <c r="AB684" t="s">
        <v>559</v>
      </c>
    </row>
    <row r="685" spans="2:29" x14ac:dyDescent="0.35">
      <c r="B685" t="s">
        <v>402</v>
      </c>
      <c r="C685" t="s">
        <v>415</v>
      </c>
      <c r="D685">
        <v>0.71</v>
      </c>
      <c r="O685" t="s">
        <v>477</v>
      </c>
      <c r="T685" t="s">
        <v>478</v>
      </c>
      <c r="U685">
        <v>3.6</v>
      </c>
      <c r="V685" t="s">
        <v>429</v>
      </c>
      <c r="AB685" t="s">
        <v>560</v>
      </c>
    </row>
    <row r="686" spans="2:29" x14ac:dyDescent="0.35">
      <c r="B686" t="s">
        <v>402</v>
      </c>
      <c r="C686" t="s">
        <v>416</v>
      </c>
      <c r="D686">
        <v>2.1549999999999998</v>
      </c>
      <c r="O686" t="s">
        <v>477</v>
      </c>
      <c r="T686" t="s">
        <v>479</v>
      </c>
      <c r="U686">
        <v>0.4</v>
      </c>
      <c r="V686" t="s">
        <v>429</v>
      </c>
      <c r="AB686" t="s">
        <v>717</v>
      </c>
      <c r="AC686" t="s">
        <v>718</v>
      </c>
    </row>
    <row r="687" spans="2:29" x14ac:dyDescent="0.35">
      <c r="B687" t="s">
        <v>387</v>
      </c>
      <c r="O687" t="s">
        <v>410</v>
      </c>
      <c r="S687" t="s">
        <v>480</v>
      </c>
      <c r="T687">
        <v>1.6</v>
      </c>
      <c r="U687" t="s">
        <v>429</v>
      </c>
    </row>
    <row r="688" spans="2:29" x14ac:dyDescent="0.35">
      <c r="B688" t="s">
        <v>388</v>
      </c>
      <c r="O688" t="s">
        <v>410</v>
      </c>
      <c r="S688" t="s">
        <v>481</v>
      </c>
      <c r="T688">
        <v>0</v>
      </c>
      <c r="U688" t="s">
        <v>429</v>
      </c>
    </row>
    <row r="689" spans="2:22" x14ac:dyDescent="0.35">
      <c r="B689" t="s">
        <v>389</v>
      </c>
      <c r="O689" t="s">
        <v>410</v>
      </c>
      <c r="S689" t="s">
        <v>482</v>
      </c>
      <c r="T689">
        <v>76.099999999999994</v>
      </c>
      <c r="U689" t="s">
        <v>429</v>
      </c>
    </row>
    <row r="690" spans="2:22" x14ac:dyDescent="0.35">
      <c r="B690" t="s">
        <v>856</v>
      </c>
      <c r="O690" t="s">
        <v>410</v>
      </c>
      <c r="S690" t="s">
        <v>483</v>
      </c>
      <c r="T690">
        <v>3.3</v>
      </c>
      <c r="U690" t="s">
        <v>429</v>
      </c>
    </row>
    <row r="691" spans="2:22" x14ac:dyDescent="0.35">
      <c r="B691" t="s">
        <v>870</v>
      </c>
      <c r="O691" t="s">
        <v>410</v>
      </c>
      <c r="S691" t="s">
        <v>484</v>
      </c>
      <c r="T691">
        <v>100</v>
      </c>
      <c r="U691" t="s">
        <v>429</v>
      </c>
    </row>
    <row r="692" spans="2:22" x14ac:dyDescent="0.35">
      <c r="B692" t="s">
        <v>858</v>
      </c>
      <c r="O692" t="s">
        <v>407</v>
      </c>
      <c r="R692" t="s">
        <v>485</v>
      </c>
      <c r="S692">
        <v>2.1</v>
      </c>
      <c r="T692" t="s">
        <v>429</v>
      </c>
    </row>
    <row r="693" spans="2:22" x14ac:dyDescent="0.35">
      <c r="B693" t="s">
        <v>871</v>
      </c>
      <c r="O693" t="s">
        <v>407</v>
      </c>
      <c r="R693" t="s">
        <v>486</v>
      </c>
      <c r="S693">
        <v>1.8</v>
      </c>
      <c r="T693" t="s">
        <v>429</v>
      </c>
    </row>
    <row r="694" spans="2:22" x14ac:dyDescent="0.35">
      <c r="B694" t="s">
        <v>872</v>
      </c>
      <c r="O694" t="s">
        <v>410</v>
      </c>
      <c r="S694" t="s">
        <v>487</v>
      </c>
      <c r="T694">
        <v>0.1</v>
      </c>
      <c r="U694" t="s">
        <v>429</v>
      </c>
    </row>
    <row r="695" spans="2:22" x14ac:dyDescent="0.35">
      <c r="B695" t="s">
        <v>873</v>
      </c>
      <c r="O695" t="s">
        <v>410</v>
      </c>
      <c r="S695" t="s">
        <v>488</v>
      </c>
      <c r="T695">
        <v>0</v>
      </c>
      <c r="U695" t="s">
        <v>429</v>
      </c>
    </row>
    <row r="696" spans="2:22" x14ac:dyDescent="0.35">
      <c r="B696" t="s">
        <v>395</v>
      </c>
      <c r="O696" t="s">
        <v>410</v>
      </c>
      <c r="S696" t="s">
        <v>489</v>
      </c>
      <c r="T696">
        <v>7.7</v>
      </c>
      <c r="U696" t="s">
        <v>429</v>
      </c>
    </row>
    <row r="697" spans="2:22" x14ac:dyDescent="0.35">
      <c r="B697" t="s">
        <v>396</v>
      </c>
      <c r="O697" t="s">
        <v>410</v>
      </c>
      <c r="S697" t="s">
        <v>490</v>
      </c>
      <c r="T697">
        <v>6.2</v>
      </c>
      <c r="U697" t="s">
        <v>429</v>
      </c>
    </row>
    <row r="698" spans="2:22" x14ac:dyDescent="0.35">
      <c r="B698" t="s">
        <v>397</v>
      </c>
      <c r="O698" t="s">
        <v>407</v>
      </c>
      <c r="R698" t="s">
        <v>430</v>
      </c>
      <c r="S698">
        <v>26.9</v>
      </c>
      <c r="T698" t="s">
        <v>429</v>
      </c>
    </row>
    <row r="699" spans="2:22" x14ac:dyDescent="0.35">
      <c r="B699" t="s">
        <v>398</v>
      </c>
      <c r="O699" t="s">
        <v>410</v>
      </c>
      <c r="S699" t="s">
        <v>491</v>
      </c>
      <c r="T699">
        <v>38.4</v>
      </c>
      <c r="U699" t="s">
        <v>429</v>
      </c>
    </row>
    <row r="700" spans="2:22" x14ac:dyDescent="0.35">
      <c r="B700" t="s">
        <v>399</v>
      </c>
      <c r="O700" t="s">
        <v>410</v>
      </c>
      <c r="S700" t="s">
        <v>492</v>
      </c>
      <c r="T700">
        <v>13.9</v>
      </c>
      <c r="U700" t="s">
        <v>429</v>
      </c>
    </row>
    <row r="701" spans="2:22" x14ac:dyDescent="0.35">
      <c r="B701" t="s">
        <v>724</v>
      </c>
      <c r="O701" t="s">
        <v>477</v>
      </c>
      <c r="T701" t="s">
        <v>493</v>
      </c>
      <c r="U701">
        <v>100</v>
      </c>
      <c r="V701" t="s">
        <v>429</v>
      </c>
    </row>
    <row r="702" spans="2:22" x14ac:dyDescent="0.35">
      <c r="O702" t="s">
        <v>477</v>
      </c>
      <c r="T702" t="s">
        <v>713</v>
      </c>
      <c r="U702">
        <v>0.5</v>
      </c>
      <c r="V702" t="s">
        <v>429</v>
      </c>
    </row>
    <row r="703" spans="2:22" x14ac:dyDescent="0.35">
      <c r="O703" t="s">
        <v>477</v>
      </c>
      <c r="T703" t="s">
        <v>494</v>
      </c>
      <c r="U703">
        <v>1.6</v>
      </c>
      <c r="V703" t="s">
        <v>429</v>
      </c>
    </row>
    <row r="704" spans="2:22" x14ac:dyDescent="0.35">
      <c r="O704" t="s">
        <v>407</v>
      </c>
      <c r="R704" t="s">
        <v>908</v>
      </c>
      <c r="S704" t="s">
        <v>429</v>
      </c>
    </row>
    <row r="705" spans="15:23" x14ac:dyDescent="0.35">
      <c r="O705" t="s">
        <v>410</v>
      </c>
      <c r="S705" t="s">
        <v>714</v>
      </c>
      <c r="T705">
        <v>35.200000000000003</v>
      </c>
      <c r="U705" t="s">
        <v>429</v>
      </c>
    </row>
    <row r="706" spans="15:23" x14ac:dyDescent="0.35">
      <c r="O706" t="s">
        <v>410</v>
      </c>
      <c r="S706" t="s">
        <v>495</v>
      </c>
      <c r="T706">
        <v>0.1</v>
      </c>
      <c r="U706" t="s">
        <v>429</v>
      </c>
    </row>
    <row r="707" spans="15:23" x14ac:dyDescent="0.35">
      <c r="O707" t="s">
        <v>410</v>
      </c>
      <c r="S707" t="s">
        <v>496</v>
      </c>
      <c r="T707">
        <v>1.3</v>
      </c>
      <c r="U707" t="s">
        <v>429</v>
      </c>
    </row>
    <row r="708" spans="15:23" x14ac:dyDescent="0.35">
      <c r="O708" t="s">
        <v>410</v>
      </c>
      <c r="S708" t="s">
        <v>497</v>
      </c>
      <c r="T708">
        <v>1.1000000000000001</v>
      </c>
      <c r="U708" t="s">
        <v>429</v>
      </c>
    </row>
    <row r="709" spans="15:23" x14ac:dyDescent="0.35">
      <c r="O709" t="s">
        <v>477</v>
      </c>
      <c r="T709" t="s">
        <v>498</v>
      </c>
      <c r="U709">
        <v>0.7</v>
      </c>
      <c r="V709" t="s">
        <v>429</v>
      </c>
    </row>
    <row r="710" spans="15:23" x14ac:dyDescent="0.35">
      <c r="O710" t="s">
        <v>477</v>
      </c>
      <c r="T710" t="s">
        <v>498</v>
      </c>
      <c r="U710">
        <v>0.4</v>
      </c>
      <c r="V710" t="s">
        <v>429</v>
      </c>
    </row>
    <row r="711" spans="15:23" x14ac:dyDescent="0.35">
      <c r="O711" t="s">
        <v>404</v>
      </c>
      <c r="Q711" t="s">
        <v>499</v>
      </c>
      <c r="R711">
        <v>18.600000000000001</v>
      </c>
      <c r="S711" t="s">
        <v>427</v>
      </c>
    </row>
    <row r="712" spans="15:23" x14ac:dyDescent="0.35">
      <c r="O712" t="s">
        <v>407</v>
      </c>
      <c r="R712" t="s">
        <v>500</v>
      </c>
      <c r="S712">
        <v>1.6</v>
      </c>
      <c r="T712" t="s">
        <v>429</v>
      </c>
    </row>
    <row r="713" spans="15:23" x14ac:dyDescent="0.35">
      <c r="O713" t="s">
        <v>407</v>
      </c>
      <c r="R713" t="s">
        <v>501</v>
      </c>
      <c r="S713">
        <v>17.600000000000001</v>
      </c>
      <c r="T713" t="s">
        <v>429</v>
      </c>
    </row>
    <row r="714" spans="15:23" x14ac:dyDescent="0.35">
      <c r="O714" t="s">
        <v>410</v>
      </c>
      <c r="S714" t="s">
        <v>502</v>
      </c>
      <c r="T714">
        <v>24.7</v>
      </c>
      <c r="U714" t="s">
        <v>429</v>
      </c>
    </row>
    <row r="715" spans="15:23" x14ac:dyDescent="0.35">
      <c r="O715" t="s">
        <v>477</v>
      </c>
      <c r="T715" t="s">
        <v>503</v>
      </c>
      <c r="U715">
        <v>4.5999999999999996</v>
      </c>
      <c r="V715" t="s">
        <v>429</v>
      </c>
    </row>
    <row r="716" spans="15:23" x14ac:dyDescent="0.35">
      <c r="O716" t="s">
        <v>504</v>
      </c>
      <c r="U716" t="s">
        <v>505</v>
      </c>
      <c r="V716">
        <v>10.199999999999999</v>
      </c>
      <c r="W716" t="s">
        <v>429</v>
      </c>
    </row>
    <row r="717" spans="15:23" x14ac:dyDescent="0.35">
      <c r="O717" t="s">
        <v>410</v>
      </c>
      <c r="S717" t="s">
        <v>506</v>
      </c>
      <c r="T717">
        <v>7.9</v>
      </c>
      <c r="U717" t="s">
        <v>429</v>
      </c>
    </row>
    <row r="718" spans="15:23" x14ac:dyDescent="0.35">
      <c r="O718" t="s">
        <v>410</v>
      </c>
      <c r="S718" t="s">
        <v>507</v>
      </c>
      <c r="T718">
        <v>6.4</v>
      </c>
      <c r="U718" t="s">
        <v>429</v>
      </c>
    </row>
    <row r="719" spans="15:23" x14ac:dyDescent="0.35">
      <c r="O719" t="s">
        <v>410</v>
      </c>
      <c r="S719" t="s">
        <v>508</v>
      </c>
      <c r="T719">
        <v>11.1</v>
      </c>
      <c r="U719" t="s">
        <v>429</v>
      </c>
    </row>
    <row r="720" spans="15:23" x14ac:dyDescent="0.35">
      <c r="O720" t="s">
        <v>477</v>
      </c>
      <c r="T720" t="s">
        <v>509</v>
      </c>
      <c r="U720">
        <v>17.8</v>
      </c>
      <c r="V720" t="s">
        <v>429</v>
      </c>
    </row>
    <row r="721" spans="15:23" x14ac:dyDescent="0.35">
      <c r="O721" t="s">
        <v>504</v>
      </c>
      <c r="U721" t="s">
        <v>510</v>
      </c>
      <c r="V721">
        <v>22.8</v>
      </c>
      <c r="W721" t="s">
        <v>429</v>
      </c>
    </row>
    <row r="722" spans="15:23" x14ac:dyDescent="0.35">
      <c r="O722" t="s">
        <v>504</v>
      </c>
      <c r="U722" t="s">
        <v>511</v>
      </c>
      <c r="V722">
        <v>10.9</v>
      </c>
      <c r="W722" t="s">
        <v>429</v>
      </c>
    </row>
    <row r="723" spans="15:23" x14ac:dyDescent="0.35">
      <c r="O723" t="s">
        <v>504</v>
      </c>
      <c r="U723" t="s">
        <v>512</v>
      </c>
      <c r="V723">
        <v>21</v>
      </c>
      <c r="W723" t="s">
        <v>429</v>
      </c>
    </row>
    <row r="724" spans="15:23" x14ac:dyDescent="0.35">
      <c r="O724" t="s">
        <v>504</v>
      </c>
      <c r="U724" t="s">
        <v>513</v>
      </c>
      <c r="V724">
        <v>16.399999999999999</v>
      </c>
      <c r="W724" t="s">
        <v>429</v>
      </c>
    </row>
    <row r="725" spans="15:23" x14ac:dyDescent="0.35">
      <c r="O725" t="s">
        <v>477</v>
      </c>
      <c r="T725" t="s">
        <v>514</v>
      </c>
      <c r="U725">
        <v>19.600000000000001</v>
      </c>
      <c r="V725" t="s">
        <v>429</v>
      </c>
    </row>
    <row r="726" spans="15:23" x14ac:dyDescent="0.35">
      <c r="O726" t="s">
        <v>504</v>
      </c>
      <c r="U726" t="s">
        <v>515</v>
      </c>
      <c r="V726">
        <v>23.4</v>
      </c>
      <c r="W726" t="s">
        <v>429</v>
      </c>
    </row>
    <row r="727" spans="15:23" x14ac:dyDescent="0.35">
      <c r="O727" t="s">
        <v>504</v>
      </c>
      <c r="U727" t="s">
        <v>516</v>
      </c>
      <c r="V727">
        <v>23.6</v>
      </c>
      <c r="W727" t="s">
        <v>429</v>
      </c>
    </row>
    <row r="728" spans="15:23" x14ac:dyDescent="0.35">
      <c r="O728" t="s">
        <v>477</v>
      </c>
      <c r="T728" t="s">
        <v>517</v>
      </c>
      <c r="U728">
        <v>13.4</v>
      </c>
      <c r="V728" t="s">
        <v>429</v>
      </c>
    </row>
    <row r="729" spans="15:23" x14ac:dyDescent="0.35">
      <c r="O729" t="s">
        <v>504</v>
      </c>
      <c r="U729" t="s">
        <v>518</v>
      </c>
      <c r="V729">
        <v>13.4</v>
      </c>
      <c r="W729" t="s">
        <v>429</v>
      </c>
    </row>
    <row r="730" spans="15:23" x14ac:dyDescent="0.35">
      <c r="O730" t="s">
        <v>504</v>
      </c>
      <c r="U730" t="s">
        <v>519</v>
      </c>
      <c r="V730">
        <v>5.5</v>
      </c>
      <c r="W730" t="s">
        <v>429</v>
      </c>
    </row>
    <row r="731" spans="15:23" x14ac:dyDescent="0.35">
      <c r="O731" t="s">
        <v>410</v>
      </c>
      <c r="S731" t="s">
        <v>520</v>
      </c>
      <c r="T731" s="1">
        <v>0.79600000000000004</v>
      </c>
    </row>
    <row r="732" spans="15:23" x14ac:dyDescent="0.35">
      <c r="O732" t="s">
        <v>402</v>
      </c>
      <c r="P732" t="s">
        <v>521</v>
      </c>
      <c r="Q732">
        <v>1.397</v>
      </c>
      <c r="R732" t="s">
        <v>1036</v>
      </c>
    </row>
    <row r="733" spans="15:23" x14ac:dyDescent="0.35">
      <c r="O733" t="s">
        <v>402</v>
      </c>
      <c r="P733" t="s">
        <v>422</v>
      </c>
      <c r="Q733">
        <v>54</v>
      </c>
    </row>
    <row r="734" spans="15:23" x14ac:dyDescent="0.35">
      <c r="O734" t="s">
        <v>402</v>
      </c>
      <c r="P734" t="s">
        <v>522</v>
      </c>
      <c r="Q734" t="s">
        <v>523</v>
      </c>
    </row>
    <row r="735" spans="15:23" x14ac:dyDescent="0.35">
      <c r="O735" t="s">
        <v>524</v>
      </c>
      <c r="P735" s="1">
        <v>0.76400000000000001</v>
      </c>
    </row>
    <row r="736" spans="15:23" x14ac:dyDescent="0.35">
      <c r="O736" t="s">
        <v>402</v>
      </c>
      <c r="P736" t="s">
        <v>423</v>
      </c>
      <c r="Q736" t="s">
        <v>914</v>
      </c>
    </row>
    <row r="737" spans="15:15" x14ac:dyDescent="0.35">
      <c r="O737" t="s">
        <v>387</v>
      </c>
    </row>
    <row r="738" spans="15:15" x14ac:dyDescent="0.35">
      <c r="O738" t="s">
        <v>388</v>
      </c>
    </row>
    <row r="739" spans="15:15" x14ac:dyDescent="0.35">
      <c r="O739" t="s">
        <v>389</v>
      </c>
    </row>
    <row r="740" spans="15:15" x14ac:dyDescent="0.35">
      <c r="O740" t="s">
        <v>856</v>
      </c>
    </row>
    <row r="741" spans="15:15" x14ac:dyDescent="0.35">
      <c r="O741" t="s">
        <v>642</v>
      </c>
    </row>
    <row r="742" spans="15:15" x14ac:dyDescent="0.35">
      <c r="O742" t="s">
        <v>858</v>
      </c>
    </row>
    <row r="743" spans="15:15" x14ac:dyDescent="0.35">
      <c r="O743" t="s">
        <v>910</v>
      </c>
    </row>
    <row r="744" spans="15:15" x14ac:dyDescent="0.35">
      <c r="O744" t="s">
        <v>915</v>
      </c>
    </row>
    <row r="745" spans="15:15" x14ac:dyDescent="0.35">
      <c r="O745" t="s">
        <v>916</v>
      </c>
    </row>
    <row r="746" spans="15:15" x14ac:dyDescent="0.35">
      <c r="O746" t="s">
        <v>395</v>
      </c>
    </row>
    <row r="747" spans="15:15" x14ac:dyDescent="0.35">
      <c r="O747" t="s">
        <v>396</v>
      </c>
    </row>
    <row r="748" spans="15:15" x14ac:dyDescent="0.35">
      <c r="O748" t="s">
        <v>397</v>
      </c>
    </row>
    <row r="749" spans="15:15" x14ac:dyDescent="0.35">
      <c r="O749" t="s">
        <v>398</v>
      </c>
    </row>
    <row r="750" spans="15:15" x14ac:dyDescent="0.35">
      <c r="O750" t="s">
        <v>399</v>
      </c>
    </row>
    <row r="754" spans="1:33" s="5" customFormat="1" x14ac:dyDescent="0.35">
      <c r="A754" s="5">
        <v>1.4</v>
      </c>
      <c r="B754" s="5">
        <v>52</v>
      </c>
    </row>
    <row r="755" spans="1:33" x14ac:dyDescent="0.35">
      <c r="B755" t="s">
        <v>23</v>
      </c>
      <c r="C755" t="s">
        <v>874</v>
      </c>
      <c r="O755" t="s">
        <v>23</v>
      </c>
      <c r="P755" t="s">
        <v>917</v>
      </c>
      <c r="AB755" t="s">
        <v>23</v>
      </c>
      <c r="AC755" t="s">
        <v>897</v>
      </c>
    </row>
    <row r="756" spans="1:33" x14ac:dyDescent="0.35">
      <c r="B756" t="s">
        <v>402</v>
      </c>
      <c r="C756" t="s">
        <v>417</v>
      </c>
      <c r="D756">
        <v>214.08500000000001</v>
      </c>
      <c r="O756" t="s">
        <v>402</v>
      </c>
      <c r="P756" t="s">
        <v>444</v>
      </c>
      <c r="Q756">
        <v>189338796000000</v>
      </c>
      <c r="AB756" t="s">
        <v>543</v>
      </c>
      <c r="AC756" t="s">
        <v>527</v>
      </c>
      <c r="AD756" t="s">
        <v>898</v>
      </c>
    </row>
    <row r="757" spans="1:33" x14ac:dyDescent="0.35">
      <c r="B757" t="s">
        <v>402</v>
      </c>
      <c r="C757" t="s">
        <v>418</v>
      </c>
      <c r="D757">
        <v>0.44</v>
      </c>
      <c r="O757" t="s">
        <v>402</v>
      </c>
      <c r="P757" t="s">
        <v>712</v>
      </c>
      <c r="Q757">
        <v>182708190000000</v>
      </c>
      <c r="AB757" t="s">
        <v>543</v>
      </c>
      <c r="AC757" t="s">
        <v>14</v>
      </c>
      <c r="AD757">
        <v>49.7</v>
      </c>
      <c r="AE757" t="s">
        <v>427</v>
      </c>
    </row>
    <row r="758" spans="1:33" x14ac:dyDescent="0.35">
      <c r="B758" t="s">
        <v>402</v>
      </c>
      <c r="C758" t="s">
        <v>419</v>
      </c>
      <c r="D758">
        <v>0</v>
      </c>
      <c r="O758" t="s">
        <v>402</v>
      </c>
      <c r="P758" t="s">
        <v>420</v>
      </c>
      <c r="Q758">
        <v>1.036</v>
      </c>
      <c r="AB758" t="s">
        <v>543</v>
      </c>
      <c r="AD758" t="s">
        <v>475</v>
      </c>
      <c r="AE758">
        <v>7.3</v>
      </c>
      <c r="AF758" t="s">
        <v>429</v>
      </c>
    </row>
    <row r="759" spans="1:33" x14ac:dyDescent="0.35">
      <c r="B759" t="s">
        <v>402</v>
      </c>
      <c r="C759" t="s">
        <v>420</v>
      </c>
      <c r="D759">
        <v>1.034</v>
      </c>
      <c r="O759" t="s">
        <v>402</v>
      </c>
      <c r="P759" t="s">
        <v>445</v>
      </c>
      <c r="Q759">
        <v>0.99399999999999999</v>
      </c>
      <c r="AB759" t="s">
        <v>543</v>
      </c>
      <c r="AD759" t="s">
        <v>485</v>
      </c>
      <c r="AE759">
        <v>2</v>
      </c>
      <c r="AF759" t="s">
        <v>429</v>
      </c>
    </row>
    <row r="760" spans="1:33" x14ac:dyDescent="0.35">
      <c r="B760" t="s">
        <v>402</v>
      </c>
      <c r="C760" t="s">
        <v>708</v>
      </c>
      <c r="D760">
        <v>1.397</v>
      </c>
      <c r="E760" t="s">
        <v>1036</v>
      </c>
      <c r="O760" t="s">
        <v>402</v>
      </c>
      <c r="P760" t="s">
        <v>446</v>
      </c>
      <c r="Q760">
        <v>25.6</v>
      </c>
      <c r="R760" t="s">
        <v>427</v>
      </c>
      <c r="AB760" t="s">
        <v>543</v>
      </c>
      <c r="AD760" t="s">
        <v>486</v>
      </c>
      <c r="AE760">
        <v>2.2000000000000002</v>
      </c>
      <c r="AF760" t="s">
        <v>429</v>
      </c>
    </row>
    <row r="761" spans="1:33" x14ac:dyDescent="0.35">
      <c r="B761" t="s">
        <v>402</v>
      </c>
      <c r="C761" t="s">
        <v>422</v>
      </c>
      <c r="D761">
        <v>71</v>
      </c>
      <c r="O761" t="s">
        <v>404</v>
      </c>
      <c r="Q761" t="s">
        <v>526</v>
      </c>
      <c r="R761">
        <v>25</v>
      </c>
      <c r="S761" t="s">
        <v>427</v>
      </c>
      <c r="AB761" t="s">
        <v>543</v>
      </c>
      <c r="AD761" t="s">
        <v>430</v>
      </c>
      <c r="AE761">
        <v>29.5</v>
      </c>
      <c r="AF761" t="s">
        <v>429</v>
      </c>
    </row>
    <row r="762" spans="1:33" x14ac:dyDescent="0.35">
      <c r="B762" t="s">
        <v>524</v>
      </c>
      <c r="C762" s="1">
        <v>0.90300000000000002</v>
      </c>
      <c r="O762" t="s">
        <v>407</v>
      </c>
      <c r="R762" t="s">
        <v>447</v>
      </c>
      <c r="S762">
        <v>22.8</v>
      </c>
      <c r="T762" t="s">
        <v>406</v>
      </c>
      <c r="AB762" t="s">
        <v>543</v>
      </c>
      <c r="AE762" t="s">
        <v>431</v>
      </c>
      <c r="AF762">
        <v>64.599999999999994</v>
      </c>
      <c r="AG762" t="s">
        <v>432</v>
      </c>
    </row>
    <row r="763" spans="1:33" x14ac:dyDescent="0.35">
      <c r="B763" t="s">
        <v>402</v>
      </c>
      <c r="C763" t="s">
        <v>423</v>
      </c>
      <c r="D763">
        <v>50.564</v>
      </c>
      <c r="E763">
        <v>56</v>
      </c>
      <c r="O763" t="s">
        <v>410</v>
      </c>
      <c r="S763" t="s">
        <v>448</v>
      </c>
      <c r="T763">
        <v>0</v>
      </c>
      <c r="U763" t="s">
        <v>406</v>
      </c>
      <c r="AB763" t="s">
        <v>543</v>
      </c>
      <c r="AD763" t="s">
        <v>528</v>
      </c>
      <c r="AE763">
        <v>6.3</v>
      </c>
      <c r="AF763" t="s">
        <v>429</v>
      </c>
    </row>
    <row r="764" spans="1:33" x14ac:dyDescent="0.35">
      <c r="B764" t="s">
        <v>402</v>
      </c>
      <c r="C764" t="s">
        <v>424</v>
      </c>
      <c r="D764">
        <v>42.866999999999997</v>
      </c>
      <c r="E764" s="1">
        <v>-1.6E-2</v>
      </c>
      <c r="O764" t="s">
        <v>410</v>
      </c>
      <c r="S764" t="s">
        <v>449</v>
      </c>
      <c r="T764">
        <v>4.9000000000000004</v>
      </c>
      <c r="U764" t="s">
        <v>406</v>
      </c>
      <c r="AB764" t="s">
        <v>543</v>
      </c>
      <c r="AD764" t="s">
        <v>529</v>
      </c>
      <c r="AE764" t="s">
        <v>530</v>
      </c>
      <c r="AF764" s="1">
        <v>3.0000000000000001E-3</v>
      </c>
    </row>
    <row r="765" spans="1:33" x14ac:dyDescent="0.35">
      <c r="B765" t="s">
        <v>402</v>
      </c>
      <c r="C765" t="s">
        <v>425</v>
      </c>
      <c r="O765" t="s">
        <v>410</v>
      </c>
      <c r="S765" t="s">
        <v>450</v>
      </c>
      <c r="T765">
        <v>18</v>
      </c>
      <c r="U765" t="s">
        <v>406</v>
      </c>
      <c r="AB765" t="s">
        <v>543</v>
      </c>
      <c r="AC765" t="s">
        <v>531</v>
      </c>
      <c r="AD765">
        <v>0</v>
      </c>
      <c r="AE765" t="s">
        <v>432</v>
      </c>
    </row>
    <row r="766" spans="1:33" x14ac:dyDescent="0.35">
      <c r="B766" t="s">
        <v>404</v>
      </c>
      <c r="C766" t="s">
        <v>426</v>
      </c>
      <c r="D766">
        <v>14.063000000000001</v>
      </c>
      <c r="E766" s="1">
        <v>-5.0000000000000001E-3</v>
      </c>
      <c r="O766" t="s">
        <v>407</v>
      </c>
      <c r="R766" t="s">
        <v>451</v>
      </c>
      <c r="S766">
        <v>77.2</v>
      </c>
      <c r="T766" t="s">
        <v>406</v>
      </c>
      <c r="AB766" t="s">
        <v>543</v>
      </c>
      <c r="AC766" t="s">
        <v>532</v>
      </c>
      <c r="AD766">
        <v>63658409695000</v>
      </c>
    </row>
    <row r="767" spans="1:33" x14ac:dyDescent="0.35">
      <c r="B767" t="s">
        <v>14</v>
      </c>
      <c r="C767">
        <v>49.6</v>
      </c>
      <c r="D767" t="s">
        <v>427</v>
      </c>
      <c r="O767" t="s">
        <v>404</v>
      </c>
      <c r="Q767" t="s">
        <v>452</v>
      </c>
      <c r="R767">
        <v>0.6</v>
      </c>
      <c r="S767" t="s">
        <v>427</v>
      </c>
      <c r="AB767" t="s">
        <v>543</v>
      </c>
      <c r="AC767" t="s">
        <v>533</v>
      </c>
      <c r="AD767">
        <v>21274138205000</v>
      </c>
    </row>
    <row r="768" spans="1:33" x14ac:dyDescent="0.35">
      <c r="B768" t="s">
        <v>402</v>
      </c>
      <c r="C768" t="s">
        <v>428</v>
      </c>
      <c r="D768">
        <v>11.5</v>
      </c>
      <c r="E768" t="s">
        <v>429</v>
      </c>
      <c r="O768" t="s">
        <v>407</v>
      </c>
      <c r="R768" t="s">
        <v>453</v>
      </c>
      <c r="S768">
        <v>0</v>
      </c>
      <c r="T768" t="s">
        <v>427</v>
      </c>
      <c r="AB768" t="s">
        <v>543</v>
      </c>
      <c r="AC768" t="s">
        <v>534</v>
      </c>
      <c r="AD768">
        <v>421679515500</v>
      </c>
    </row>
    <row r="769" spans="2:32" x14ac:dyDescent="0.35">
      <c r="B769" t="s">
        <v>402</v>
      </c>
      <c r="C769" t="s">
        <v>430</v>
      </c>
      <c r="D769">
        <v>29.5</v>
      </c>
      <c r="E769" t="s">
        <v>429</v>
      </c>
      <c r="O769" t="s">
        <v>402</v>
      </c>
      <c r="P769" t="s">
        <v>454</v>
      </c>
      <c r="Q769">
        <v>5.0999999999999996</v>
      </c>
      <c r="R769" t="s">
        <v>427</v>
      </c>
      <c r="AB769" t="s">
        <v>543</v>
      </c>
      <c r="AD769" t="s">
        <v>535</v>
      </c>
      <c r="AE769">
        <v>412003838250</v>
      </c>
    </row>
    <row r="770" spans="2:32" x14ac:dyDescent="0.35">
      <c r="B770" t="s">
        <v>404</v>
      </c>
      <c r="D770" t="s">
        <v>431</v>
      </c>
      <c r="E770">
        <v>64.8</v>
      </c>
      <c r="F770" t="s">
        <v>432</v>
      </c>
      <c r="O770" t="s">
        <v>404</v>
      </c>
      <c r="Q770" t="s">
        <v>455</v>
      </c>
      <c r="R770">
        <v>2</v>
      </c>
      <c r="S770" t="s">
        <v>427</v>
      </c>
      <c r="AB770" t="s">
        <v>543</v>
      </c>
      <c r="AD770" t="s">
        <v>536</v>
      </c>
      <c r="AE770">
        <v>1115078050</v>
      </c>
    </row>
    <row r="771" spans="2:32" x14ac:dyDescent="0.35">
      <c r="B771" t="s">
        <v>433</v>
      </c>
      <c r="C771" t="s">
        <v>593</v>
      </c>
      <c r="O771" t="s">
        <v>407</v>
      </c>
      <c r="R771" t="s">
        <v>456</v>
      </c>
      <c r="S771">
        <v>0.7</v>
      </c>
      <c r="T771" t="s">
        <v>429</v>
      </c>
      <c r="AB771" t="s">
        <v>543</v>
      </c>
      <c r="AD771" t="s">
        <v>537</v>
      </c>
      <c r="AE771">
        <v>6260438200</v>
      </c>
    </row>
    <row r="772" spans="2:32" x14ac:dyDescent="0.35">
      <c r="O772" t="s">
        <v>407</v>
      </c>
      <c r="R772" t="s">
        <v>457</v>
      </c>
      <c r="S772">
        <v>0.4</v>
      </c>
      <c r="T772" t="s">
        <v>429</v>
      </c>
      <c r="AB772" t="s">
        <v>543</v>
      </c>
      <c r="AC772" t="s">
        <v>542</v>
      </c>
      <c r="AD772">
        <v>28</v>
      </c>
    </row>
    <row r="773" spans="2:32" x14ac:dyDescent="0.35">
      <c r="B773" t="s">
        <v>22</v>
      </c>
      <c r="O773" t="s">
        <v>407</v>
      </c>
      <c r="R773" t="s">
        <v>458</v>
      </c>
      <c r="S773">
        <v>0.6</v>
      </c>
      <c r="T773" t="s">
        <v>429</v>
      </c>
      <c r="AB773" t="s">
        <v>543</v>
      </c>
      <c r="AC773" t="s">
        <v>422</v>
      </c>
      <c r="AD773">
        <v>74</v>
      </c>
    </row>
    <row r="774" spans="2:32" x14ac:dyDescent="0.35">
      <c r="B774" t="s">
        <v>562</v>
      </c>
      <c r="C774" t="s">
        <v>563</v>
      </c>
      <c r="D774" t="s">
        <v>540</v>
      </c>
      <c r="E774" t="s">
        <v>564</v>
      </c>
      <c r="F774" t="s">
        <v>435</v>
      </c>
      <c r="O774" t="s">
        <v>410</v>
      </c>
      <c r="S774" t="s">
        <v>459</v>
      </c>
      <c r="T774">
        <v>0.5</v>
      </c>
      <c r="U774" t="s">
        <v>429</v>
      </c>
      <c r="AB774" t="s">
        <v>543</v>
      </c>
      <c r="AC774" t="s">
        <v>522</v>
      </c>
      <c r="AD774" t="s">
        <v>523</v>
      </c>
    </row>
    <row r="775" spans="2:32" x14ac:dyDescent="0.35">
      <c r="B775" t="s">
        <v>565</v>
      </c>
      <c r="C775">
        <v>128</v>
      </c>
      <c r="D775">
        <v>229.9</v>
      </c>
      <c r="E775">
        <v>156.21100000000001</v>
      </c>
      <c r="F775" s="1">
        <v>0.80300000000000005</v>
      </c>
      <c r="O775" t="s">
        <v>410</v>
      </c>
      <c r="S775" t="s">
        <v>460</v>
      </c>
      <c r="T775">
        <v>0</v>
      </c>
      <c r="U775" t="s">
        <v>429</v>
      </c>
    </row>
    <row r="776" spans="2:32" x14ac:dyDescent="0.35">
      <c r="B776" t="s">
        <v>566</v>
      </c>
      <c r="C776">
        <v>115</v>
      </c>
      <c r="D776">
        <v>115.4</v>
      </c>
      <c r="E776">
        <v>80.492000000000004</v>
      </c>
      <c r="F776" s="1">
        <v>0.64800000000000002</v>
      </c>
      <c r="O776" t="s">
        <v>410</v>
      </c>
      <c r="S776" t="s">
        <v>461</v>
      </c>
      <c r="T776">
        <v>0.1</v>
      </c>
      <c r="U776" t="s">
        <v>429</v>
      </c>
      <c r="AB776" t="s">
        <v>538</v>
      </c>
    </row>
    <row r="777" spans="2:32" x14ac:dyDescent="0.35">
      <c r="B777" t="s">
        <v>0</v>
      </c>
      <c r="C777">
        <v>78.599999999999994</v>
      </c>
      <c r="D777" t="s">
        <v>401</v>
      </c>
      <c r="O777" t="s">
        <v>407</v>
      </c>
      <c r="R777" t="s">
        <v>462</v>
      </c>
      <c r="S777">
        <v>4</v>
      </c>
      <c r="T777" t="s">
        <v>429</v>
      </c>
      <c r="AB777" t="s">
        <v>539</v>
      </c>
      <c r="AC777" t="s">
        <v>544</v>
      </c>
      <c r="AD777" t="s">
        <v>545</v>
      </c>
      <c r="AE777" t="s">
        <v>546</v>
      </c>
      <c r="AF777" t="s">
        <v>435</v>
      </c>
    </row>
    <row r="778" spans="2:32" x14ac:dyDescent="0.35">
      <c r="B778" t="s">
        <v>402</v>
      </c>
      <c r="C778" t="s">
        <v>403</v>
      </c>
      <c r="O778" t="s">
        <v>407</v>
      </c>
      <c r="R778" t="s">
        <v>463</v>
      </c>
      <c r="S778">
        <v>0</v>
      </c>
      <c r="T778" t="s">
        <v>429</v>
      </c>
      <c r="AB778" t="s">
        <v>547</v>
      </c>
      <c r="AC778">
        <v>128</v>
      </c>
      <c r="AD778">
        <v>229.9</v>
      </c>
      <c r="AE778">
        <v>156.11699999999999</v>
      </c>
      <c r="AF778" s="1">
        <v>0.80300000000000005</v>
      </c>
    </row>
    <row r="779" spans="2:32" x14ac:dyDescent="0.35">
      <c r="B779" t="s">
        <v>404</v>
      </c>
      <c r="D779" t="s">
        <v>405</v>
      </c>
      <c r="E779">
        <v>22.2</v>
      </c>
      <c r="F779" t="s">
        <v>406</v>
      </c>
      <c r="O779" t="s">
        <v>407</v>
      </c>
      <c r="R779" t="s">
        <v>464</v>
      </c>
      <c r="S779">
        <v>0.8</v>
      </c>
      <c r="T779" t="s">
        <v>429</v>
      </c>
      <c r="AB779" t="s">
        <v>548</v>
      </c>
      <c r="AC779">
        <v>115</v>
      </c>
      <c r="AD779">
        <v>115.5</v>
      </c>
      <c r="AE779">
        <v>80.474999999999994</v>
      </c>
      <c r="AF779" s="1">
        <v>0.64600000000000002</v>
      </c>
    </row>
    <row r="780" spans="2:32" x14ac:dyDescent="0.35">
      <c r="B780" t="s">
        <v>407</v>
      </c>
      <c r="E780" t="s">
        <v>408</v>
      </c>
      <c r="F780">
        <v>80.7</v>
      </c>
      <c r="G780" t="s">
        <v>409</v>
      </c>
      <c r="O780" t="s">
        <v>404</v>
      </c>
      <c r="Q780" t="s">
        <v>465</v>
      </c>
      <c r="R780">
        <v>3.2</v>
      </c>
      <c r="S780" t="s">
        <v>427</v>
      </c>
      <c r="AB780" t="s">
        <v>541</v>
      </c>
    </row>
    <row r="781" spans="2:32" x14ac:dyDescent="0.35">
      <c r="B781" t="s">
        <v>410</v>
      </c>
      <c r="F781" t="s">
        <v>309</v>
      </c>
      <c r="G781">
        <v>0</v>
      </c>
      <c r="H781" t="s">
        <v>409</v>
      </c>
      <c r="O781" t="s">
        <v>407</v>
      </c>
      <c r="R781" t="s">
        <v>466</v>
      </c>
      <c r="S781">
        <v>6.6</v>
      </c>
      <c r="T781" t="s">
        <v>429</v>
      </c>
      <c r="AB781" t="s">
        <v>387</v>
      </c>
    </row>
    <row r="782" spans="2:32" x14ac:dyDescent="0.35">
      <c r="B782" t="s">
        <v>410</v>
      </c>
      <c r="F782" t="s">
        <v>310</v>
      </c>
      <c r="G782">
        <v>0.1</v>
      </c>
      <c r="H782" t="s">
        <v>409</v>
      </c>
      <c r="O782" t="s">
        <v>407</v>
      </c>
      <c r="R782" t="s">
        <v>467</v>
      </c>
      <c r="S782">
        <v>5</v>
      </c>
      <c r="T782" t="s">
        <v>429</v>
      </c>
      <c r="AB782" t="s">
        <v>549</v>
      </c>
    </row>
    <row r="783" spans="2:32" x14ac:dyDescent="0.35">
      <c r="B783" t="s">
        <v>410</v>
      </c>
      <c r="F783" t="s">
        <v>311</v>
      </c>
      <c r="G783">
        <v>80.599999999999994</v>
      </c>
      <c r="H783" t="s">
        <v>409</v>
      </c>
      <c r="O783" t="s">
        <v>407</v>
      </c>
      <c r="R783" t="s">
        <v>468</v>
      </c>
      <c r="S783">
        <v>0.2</v>
      </c>
      <c r="T783" t="s">
        <v>429</v>
      </c>
      <c r="AB783" t="s">
        <v>550</v>
      </c>
    </row>
    <row r="784" spans="2:32" x14ac:dyDescent="0.35">
      <c r="B784" t="s">
        <v>407</v>
      </c>
      <c r="E784" t="s">
        <v>312</v>
      </c>
      <c r="F784">
        <v>19.3</v>
      </c>
      <c r="G784" t="s">
        <v>409</v>
      </c>
      <c r="O784" t="s">
        <v>407</v>
      </c>
      <c r="R784" t="s">
        <v>469</v>
      </c>
      <c r="S784" s="1">
        <v>0.61599999999999999</v>
      </c>
      <c r="AB784" t="s">
        <v>880</v>
      </c>
    </row>
    <row r="785" spans="2:29" x14ac:dyDescent="0.35">
      <c r="B785" t="s">
        <v>404</v>
      </c>
      <c r="D785" t="s">
        <v>411</v>
      </c>
      <c r="E785">
        <v>0.6</v>
      </c>
      <c r="F785" t="s">
        <v>406</v>
      </c>
      <c r="O785" t="s">
        <v>407</v>
      </c>
      <c r="R785" t="s">
        <v>470</v>
      </c>
      <c r="S785" s="1">
        <v>5.7000000000000002E-2</v>
      </c>
      <c r="AB785" t="s">
        <v>882</v>
      </c>
    </row>
    <row r="786" spans="2:29" x14ac:dyDescent="0.35">
      <c r="B786" t="s">
        <v>407</v>
      </c>
      <c r="E786" t="s">
        <v>408</v>
      </c>
      <c r="F786">
        <v>0.7</v>
      </c>
      <c r="G786" t="s">
        <v>412</v>
      </c>
      <c r="O786" t="s">
        <v>402</v>
      </c>
      <c r="P786" t="s">
        <v>471</v>
      </c>
      <c r="Q786">
        <v>1.7</v>
      </c>
      <c r="R786" t="s">
        <v>427</v>
      </c>
      <c r="AB786" t="s">
        <v>730</v>
      </c>
    </row>
    <row r="787" spans="2:29" x14ac:dyDescent="0.35">
      <c r="B787" t="s">
        <v>410</v>
      </c>
      <c r="F787" t="s">
        <v>309</v>
      </c>
      <c r="G787">
        <v>0.6</v>
      </c>
      <c r="H787" t="s">
        <v>412</v>
      </c>
      <c r="O787" t="s">
        <v>404</v>
      </c>
      <c r="Q787" t="s">
        <v>472</v>
      </c>
      <c r="R787">
        <v>1.7</v>
      </c>
      <c r="S787" t="s">
        <v>427</v>
      </c>
      <c r="AB787" t="s">
        <v>899</v>
      </c>
    </row>
    <row r="788" spans="2:29" x14ac:dyDescent="0.35">
      <c r="B788" t="s">
        <v>410</v>
      </c>
      <c r="F788" t="s">
        <v>310</v>
      </c>
      <c r="G788">
        <v>0</v>
      </c>
      <c r="H788" t="s">
        <v>412</v>
      </c>
      <c r="O788" t="s">
        <v>404</v>
      </c>
      <c r="Q788" t="s">
        <v>473</v>
      </c>
      <c r="R788">
        <v>0</v>
      </c>
      <c r="S788" t="s">
        <v>427</v>
      </c>
      <c r="AB788" t="s">
        <v>900</v>
      </c>
    </row>
    <row r="789" spans="2:29" x14ac:dyDescent="0.35">
      <c r="B789" t="s">
        <v>410</v>
      </c>
      <c r="F789" t="s">
        <v>311</v>
      </c>
      <c r="G789">
        <v>0</v>
      </c>
      <c r="H789" t="s">
        <v>412</v>
      </c>
      <c r="O789" t="s">
        <v>402</v>
      </c>
      <c r="P789" t="s">
        <v>474</v>
      </c>
      <c r="Q789">
        <v>67.5</v>
      </c>
      <c r="R789" t="s">
        <v>427</v>
      </c>
      <c r="AB789" t="s">
        <v>556</v>
      </c>
    </row>
    <row r="790" spans="2:29" x14ac:dyDescent="0.35">
      <c r="B790" t="s">
        <v>407</v>
      </c>
      <c r="E790" t="s">
        <v>312</v>
      </c>
      <c r="F790">
        <v>99.3</v>
      </c>
      <c r="G790" t="s">
        <v>412</v>
      </c>
      <c r="O790" t="s">
        <v>404</v>
      </c>
      <c r="Q790" t="s">
        <v>14</v>
      </c>
      <c r="R790">
        <v>50</v>
      </c>
      <c r="S790" t="s">
        <v>427</v>
      </c>
      <c r="AB790" t="s">
        <v>557</v>
      </c>
    </row>
    <row r="791" spans="2:29" x14ac:dyDescent="0.35">
      <c r="B791" t="s">
        <v>404</v>
      </c>
      <c r="D791" t="s">
        <v>413</v>
      </c>
      <c r="E791">
        <v>0</v>
      </c>
      <c r="F791" t="s">
        <v>406</v>
      </c>
      <c r="O791" t="s">
        <v>407</v>
      </c>
      <c r="R791" t="s">
        <v>475</v>
      </c>
      <c r="S791">
        <v>7.4</v>
      </c>
      <c r="T791" t="s">
        <v>429</v>
      </c>
      <c r="AB791" t="s">
        <v>558</v>
      </c>
    </row>
    <row r="792" spans="2:29" x14ac:dyDescent="0.35">
      <c r="B792" t="s">
        <v>404</v>
      </c>
      <c r="D792" t="s">
        <v>414</v>
      </c>
      <c r="E792">
        <v>77.2</v>
      </c>
      <c r="F792" t="s">
        <v>406</v>
      </c>
      <c r="O792" t="s">
        <v>410</v>
      </c>
      <c r="S792" t="s">
        <v>476</v>
      </c>
      <c r="T792">
        <v>2.5</v>
      </c>
      <c r="U792" t="s">
        <v>429</v>
      </c>
      <c r="AB792" t="s">
        <v>559</v>
      </c>
    </row>
    <row r="793" spans="2:29" x14ac:dyDescent="0.35">
      <c r="B793" t="s">
        <v>402</v>
      </c>
      <c r="C793" t="s">
        <v>415</v>
      </c>
      <c r="D793">
        <v>0.7</v>
      </c>
      <c r="O793" t="s">
        <v>477</v>
      </c>
      <c r="T793" t="s">
        <v>478</v>
      </c>
      <c r="U793">
        <v>2.1</v>
      </c>
      <c r="V793" t="s">
        <v>429</v>
      </c>
      <c r="AB793" t="s">
        <v>560</v>
      </c>
    </row>
    <row r="794" spans="2:29" x14ac:dyDescent="0.35">
      <c r="B794" t="s">
        <v>402</v>
      </c>
      <c r="C794" t="s">
        <v>416</v>
      </c>
      <c r="D794">
        <v>2.105</v>
      </c>
      <c r="O794" t="s">
        <v>477</v>
      </c>
      <c r="T794" t="s">
        <v>479</v>
      </c>
      <c r="U794">
        <v>0.4</v>
      </c>
      <c r="V794" t="s">
        <v>429</v>
      </c>
      <c r="AB794" t="s">
        <v>717</v>
      </c>
      <c r="AC794" t="s">
        <v>763</v>
      </c>
    </row>
    <row r="795" spans="2:29" x14ac:dyDescent="0.35">
      <c r="B795" t="s">
        <v>387</v>
      </c>
      <c r="O795" t="s">
        <v>410</v>
      </c>
      <c r="S795" t="s">
        <v>480</v>
      </c>
      <c r="T795">
        <v>1.4</v>
      </c>
      <c r="U795" t="s">
        <v>429</v>
      </c>
    </row>
    <row r="796" spans="2:29" x14ac:dyDescent="0.35">
      <c r="B796" t="s">
        <v>388</v>
      </c>
      <c r="O796" t="s">
        <v>410</v>
      </c>
      <c r="S796" t="s">
        <v>481</v>
      </c>
      <c r="T796">
        <v>0</v>
      </c>
      <c r="U796" t="s">
        <v>429</v>
      </c>
    </row>
    <row r="797" spans="2:29" x14ac:dyDescent="0.35">
      <c r="B797" t="s">
        <v>389</v>
      </c>
      <c r="O797" t="s">
        <v>410</v>
      </c>
      <c r="S797" t="s">
        <v>482</v>
      </c>
      <c r="T797">
        <v>82.1</v>
      </c>
      <c r="U797" t="s">
        <v>429</v>
      </c>
    </row>
    <row r="798" spans="2:29" x14ac:dyDescent="0.35">
      <c r="B798" t="s">
        <v>856</v>
      </c>
      <c r="O798" t="s">
        <v>410</v>
      </c>
      <c r="S798" t="s">
        <v>483</v>
      </c>
      <c r="T798">
        <v>3.1</v>
      </c>
      <c r="U798" t="s">
        <v>429</v>
      </c>
    </row>
    <row r="799" spans="2:29" x14ac:dyDescent="0.35">
      <c r="B799" t="s">
        <v>875</v>
      </c>
      <c r="O799" t="s">
        <v>410</v>
      </c>
      <c r="S799" t="s">
        <v>484</v>
      </c>
      <c r="T799">
        <v>100</v>
      </c>
      <c r="U799" t="s">
        <v>429</v>
      </c>
    </row>
    <row r="800" spans="2:29" x14ac:dyDescent="0.35">
      <c r="B800" t="s">
        <v>858</v>
      </c>
      <c r="O800" t="s">
        <v>407</v>
      </c>
      <c r="R800" t="s">
        <v>485</v>
      </c>
      <c r="S800">
        <v>1.9</v>
      </c>
      <c r="T800" t="s">
        <v>429</v>
      </c>
    </row>
    <row r="801" spans="2:22" x14ac:dyDescent="0.35">
      <c r="B801" t="s">
        <v>392</v>
      </c>
      <c r="O801" t="s">
        <v>407</v>
      </c>
      <c r="R801" t="s">
        <v>486</v>
      </c>
      <c r="S801">
        <v>2.2000000000000002</v>
      </c>
      <c r="T801" t="s">
        <v>429</v>
      </c>
    </row>
    <row r="802" spans="2:22" x14ac:dyDescent="0.35">
      <c r="B802" t="s">
        <v>876</v>
      </c>
      <c r="O802" t="s">
        <v>410</v>
      </c>
      <c r="S802" t="s">
        <v>487</v>
      </c>
      <c r="T802">
        <v>0.1</v>
      </c>
      <c r="U802" t="s">
        <v>429</v>
      </c>
    </row>
    <row r="803" spans="2:22" x14ac:dyDescent="0.35">
      <c r="B803" t="s">
        <v>877</v>
      </c>
      <c r="O803" t="s">
        <v>410</v>
      </c>
      <c r="S803" t="s">
        <v>488</v>
      </c>
      <c r="T803">
        <v>0</v>
      </c>
      <c r="U803" t="s">
        <v>429</v>
      </c>
    </row>
    <row r="804" spans="2:22" x14ac:dyDescent="0.35">
      <c r="B804" t="s">
        <v>395</v>
      </c>
      <c r="O804" t="s">
        <v>410</v>
      </c>
      <c r="S804" t="s">
        <v>489</v>
      </c>
      <c r="T804">
        <v>7</v>
      </c>
      <c r="U804" t="s">
        <v>429</v>
      </c>
    </row>
    <row r="805" spans="2:22" x14ac:dyDescent="0.35">
      <c r="B805" t="s">
        <v>396</v>
      </c>
      <c r="O805" t="s">
        <v>410</v>
      </c>
      <c r="S805" t="s">
        <v>490</v>
      </c>
      <c r="T805">
        <v>6.7</v>
      </c>
      <c r="U805" t="s">
        <v>429</v>
      </c>
    </row>
    <row r="806" spans="2:22" x14ac:dyDescent="0.35">
      <c r="B806" t="s">
        <v>397</v>
      </c>
      <c r="O806" t="s">
        <v>407</v>
      </c>
      <c r="R806" t="s">
        <v>430</v>
      </c>
      <c r="S806">
        <v>29.7</v>
      </c>
      <c r="T806" t="s">
        <v>429</v>
      </c>
    </row>
    <row r="807" spans="2:22" x14ac:dyDescent="0.35">
      <c r="B807" t="s">
        <v>398</v>
      </c>
      <c r="O807" t="s">
        <v>410</v>
      </c>
      <c r="S807" t="s">
        <v>491</v>
      </c>
      <c r="T807">
        <v>40.5</v>
      </c>
      <c r="U807" t="s">
        <v>429</v>
      </c>
    </row>
    <row r="808" spans="2:22" x14ac:dyDescent="0.35">
      <c r="B808" t="s">
        <v>399</v>
      </c>
      <c r="O808" t="s">
        <v>410</v>
      </c>
      <c r="S808" t="s">
        <v>492</v>
      </c>
      <c r="T808">
        <v>13.7</v>
      </c>
      <c r="U808" t="s">
        <v>429</v>
      </c>
    </row>
    <row r="809" spans="2:22" x14ac:dyDescent="0.35">
      <c r="B809" t="s">
        <v>753</v>
      </c>
      <c r="O809" t="s">
        <v>477</v>
      </c>
      <c r="T809" t="s">
        <v>493</v>
      </c>
      <c r="U809">
        <v>100</v>
      </c>
      <c r="V809" t="s">
        <v>429</v>
      </c>
    </row>
    <row r="810" spans="2:22" x14ac:dyDescent="0.35">
      <c r="O810" t="s">
        <v>477</v>
      </c>
      <c r="T810" t="s">
        <v>713</v>
      </c>
      <c r="U810">
        <v>0.5</v>
      </c>
      <c r="V810" t="s">
        <v>429</v>
      </c>
    </row>
    <row r="811" spans="2:22" x14ac:dyDescent="0.35">
      <c r="O811" t="s">
        <v>477</v>
      </c>
      <c r="T811" t="s">
        <v>494</v>
      </c>
      <c r="U811">
        <v>1.5</v>
      </c>
      <c r="V811" t="s">
        <v>429</v>
      </c>
    </row>
    <row r="812" spans="2:22" x14ac:dyDescent="0.35">
      <c r="O812" t="s">
        <v>407</v>
      </c>
      <c r="R812" t="s">
        <v>918</v>
      </c>
      <c r="S812" t="s">
        <v>429</v>
      </c>
    </row>
    <row r="813" spans="2:22" x14ac:dyDescent="0.35">
      <c r="O813" t="s">
        <v>410</v>
      </c>
      <c r="S813" t="s">
        <v>714</v>
      </c>
      <c r="T813">
        <v>35.5</v>
      </c>
      <c r="U813" t="s">
        <v>429</v>
      </c>
    </row>
    <row r="814" spans="2:22" x14ac:dyDescent="0.35">
      <c r="O814" t="s">
        <v>410</v>
      </c>
      <c r="S814" t="s">
        <v>495</v>
      </c>
      <c r="T814">
        <v>0.1</v>
      </c>
      <c r="U814" t="s">
        <v>429</v>
      </c>
    </row>
    <row r="815" spans="2:22" x14ac:dyDescent="0.35">
      <c r="O815" t="s">
        <v>410</v>
      </c>
      <c r="S815" t="s">
        <v>496</v>
      </c>
      <c r="T815">
        <v>1.2</v>
      </c>
      <c r="U815" t="s">
        <v>429</v>
      </c>
    </row>
    <row r="816" spans="2:22" x14ac:dyDescent="0.35">
      <c r="O816" t="s">
        <v>410</v>
      </c>
      <c r="S816" t="s">
        <v>497</v>
      </c>
      <c r="T816">
        <v>0.9</v>
      </c>
      <c r="U816" t="s">
        <v>429</v>
      </c>
    </row>
    <row r="817" spans="15:23" x14ac:dyDescent="0.35">
      <c r="O817" t="s">
        <v>477</v>
      </c>
      <c r="T817" t="s">
        <v>498</v>
      </c>
      <c r="U817">
        <v>0.5</v>
      </c>
      <c r="V817" t="s">
        <v>429</v>
      </c>
    </row>
    <row r="818" spans="15:23" x14ac:dyDescent="0.35">
      <c r="O818" t="s">
        <v>477</v>
      </c>
      <c r="T818" t="s">
        <v>498</v>
      </c>
      <c r="U818">
        <v>0.4</v>
      </c>
      <c r="V818" t="s">
        <v>429</v>
      </c>
    </row>
    <row r="819" spans="15:23" x14ac:dyDescent="0.35">
      <c r="O819" t="s">
        <v>404</v>
      </c>
      <c r="Q819" t="s">
        <v>499</v>
      </c>
      <c r="R819">
        <v>17.5</v>
      </c>
      <c r="S819" t="s">
        <v>427</v>
      </c>
    </row>
    <row r="820" spans="15:23" x14ac:dyDescent="0.35">
      <c r="O820" t="s">
        <v>407</v>
      </c>
      <c r="R820" t="s">
        <v>500</v>
      </c>
      <c r="S820">
        <v>1.5</v>
      </c>
      <c r="T820" t="s">
        <v>429</v>
      </c>
    </row>
    <row r="821" spans="15:23" x14ac:dyDescent="0.35">
      <c r="O821" t="s">
        <v>407</v>
      </c>
      <c r="R821" t="s">
        <v>501</v>
      </c>
      <c r="S821">
        <v>16.600000000000001</v>
      </c>
      <c r="T821" t="s">
        <v>429</v>
      </c>
    </row>
    <row r="822" spans="15:23" x14ac:dyDescent="0.35">
      <c r="O822" t="s">
        <v>410</v>
      </c>
      <c r="S822" t="s">
        <v>502</v>
      </c>
      <c r="T822">
        <v>26.4</v>
      </c>
      <c r="U822" t="s">
        <v>429</v>
      </c>
    </row>
    <row r="823" spans="15:23" x14ac:dyDescent="0.35">
      <c r="O823" t="s">
        <v>477</v>
      </c>
      <c r="T823" t="s">
        <v>503</v>
      </c>
      <c r="U823">
        <v>4.8</v>
      </c>
      <c r="V823" t="s">
        <v>429</v>
      </c>
    </row>
    <row r="824" spans="15:23" x14ac:dyDescent="0.35">
      <c r="O824" t="s">
        <v>504</v>
      </c>
      <c r="U824" t="s">
        <v>505</v>
      </c>
      <c r="V824">
        <v>10.8</v>
      </c>
      <c r="W824" t="s">
        <v>429</v>
      </c>
    </row>
    <row r="825" spans="15:23" x14ac:dyDescent="0.35">
      <c r="O825" t="s">
        <v>410</v>
      </c>
      <c r="S825" t="s">
        <v>506</v>
      </c>
      <c r="T825">
        <v>7.4</v>
      </c>
      <c r="U825" t="s">
        <v>429</v>
      </c>
    </row>
    <row r="826" spans="15:23" x14ac:dyDescent="0.35">
      <c r="O826" t="s">
        <v>410</v>
      </c>
      <c r="S826" t="s">
        <v>507</v>
      </c>
      <c r="T826">
        <v>6</v>
      </c>
      <c r="U826" t="s">
        <v>429</v>
      </c>
    </row>
    <row r="827" spans="15:23" x14ac:dyDescent="0.35">
      <c r="O827" t="s">
        <v>410</v>
      </c>
      <c r="S827" t="s">
        <v>508</v>
      </c>
      <c r="T827">
        <v>10.3</v>
      </c>
      <c r="U827" t="s">
        <v>429</v>
      </c>
    </row>
    <row r="828" spans="15:23" x14ac:dyDescent="0.35">
      <c r="O828" t="s">
        <v>477</v>
      </c>
      <c r="T828" t="s">
        <v>509</v>
      </c>
      <c r="U828">
        <v>16.600000000000001</v>
      </c>
      <c r="V828" t="s">
        <v>429</v>
      </c>
    </row>
    <row r="829" spans="15:23" x14ac:dyDescent="0.35">
      <c r="O829" t="s">
        <v>504</v>
      </c>
      <c r="U829" t="s">
        <v>510</v>
      </c>
      <c r="V829">
        <v>21.3</v>
      </c>
      <c r="W829" t="s">
        <v>429</v>
      </c>
    </row>
    <row r="830" spans="15:23" x14ac:dyDescent="0.35">
      <c r="O830" t="s">
        <v>504</v>
      </c>
      <c r="U830" t="s">
        <v>511</v>
      </c>
      <c r="V830">
        <v>10.1</v>
      </c>
      <c r="W830" t="s">
        <v>429</v>
      </c>
    </row>
    <row r="831" spans="15:23" x14ac:dyDescent="0.35">
      <c r="O831" t="s">
        <v>504</v>
      </c>
      <c r="U831" t="s">
        <v>512</v>
      </c>
      <c r="V831">
        <v>19.600000000000001</v>
      </c>
      <c r="W831" t="s">
        <v>429</v>
      </c>
    </row>
    <row r="832" spans="15:23" x14ac:dyDescent="0.35">
      <c r="O832" t="s">
        <v>504</v>
      </c>
      <c r="U832" t="s">
        <v>513</v>
      </c>
      <c r="V832">
        <v>15.4</v>
      </c>
      <c r="W832" t="s">
        <v>429</v>
      </c>
    </row>
    <row r="833" spans="15:23" x14ac:dyDescent="0.35">
      <c r="O833" t="s">
        <v>477</v>
      </c>
      <c r="T833" t="s">
        <v>514</v>
      </c>
      <c r="U833">
        <v>18.100000000000001</v>
      </c>
      <c r="V833" t="s">
        <v>429</v>
      </c>
    </row>
    <row r="834" spans="15:23" x14ac:dyDescent="0.35">
      <c r="O834" t="s">
        <v>504</v>
      </c>
      <c r="U834" t="s">
        <v>515</v>
      </c>
      <c r="V834">
        <v>21.7</v>
      </c>
      <c r="W834" t="s">
        <v>429</v>
      </c>
    </row>
    <row r="835" spans="15:23" x14ac:dyDescent="0.35">
      <c r="O835" t="s">
        <v>504</v>
      </c>
      <c r="U835" t="s">
        <v>516</v>
      </c>
      <c r="V835">
        <v>21.9</v>
      </c>
      <c r="W835" t="s">
        <v>429</v>
      </c>
    </row>
    <row r="836" spans="15:23" x14ac:dyDescent="0.35">
      <c r="O836" t="s">
        <v>477</v>
      </c>
      <c r="T836" t="s">
        <v>517</v>
      </c>
      <c r="U836">
        <v>12.6</v>
      </c>
      <c r="V836" t="s">
        <v>429</v>
      </c>
    </row>
    <row r="837" spans="15:23" x14ac:dyDescent="0.35">
      <c r="O837" t="s">
        <v>504</v>
      </c>
      <c r="U837" t="s">
        <v>518</v>
      </c>
      <c r="V837">
        <v>12.6</v>
      </c>
      <c r="W837" t="s">
        <v>429</v>
      </c>
    </row>
    <row r="838" spans="15:23" x14ac:dyDescent="0.35">
      <c r="O838" t="s">
        <v>504</v>
      </c>
      <c r="U838" t="s">
        <v>519</v>
      </c>
      <c r="V838">
        <v>5.2</v>
      </c>
      <c r="W838" t="s">
        <v>429</v>
      </c>
    </row>
    <row r="839" spans="15:23" x14ac:dyDescent="0.35">
      <c r="O839" t="s">
        <v>410</v>
      </c>
      <c r="S839" t="s">
        <v>520</v>
      </c>
      <c r="T839" s="1">
        <v>0.80200000000000005</v>
      </c>
    </row>
    <row r="840" spans="15:23" x14ac:dyDescent="0.35">
      <c r="O840" t="s">
        <v>402</v>
      </c>
      <c r="P840" t="s">
        <v>521</v>
      </c>
      <c r="Q840">
        <v>1.397</v>
      </c>
      <c r="R840" t="s">
        <v>1036</v>
      </c>
    </row>
    <row r="841" spans="15:23" x14ac:dyDescent="0.35">
      <c r="O841" t="s">
        <v>402</v>
      </c>
      <c r="P841" t="s">
        <v>422</v>
      </c>
      <c r="Q841">
        <v>70</v>
      </c>
    </row>
    <row r="842" spans="15:23" x14ac:dyDescent="0.35">
      <c r="O842" t="s">
        <v>402</v>
      </c>
      <c r="P842" t="s">
        <v>522</v>
      </c>
      <c r="Q842" t="s">
        <v>523</v>
      </c>
    </row>
    <row r="843" spans="15:23" x14ac:dyDescent="0.35">
      <c r="O843" t="s">
        <v>524</v>
      </c>
      <c r="P843" s="1">
        <v>0.90100000000000002</v>
      </c>
    </row>
    <row r="844" spans="15:23" x14ac:dyDescent="0.35">
      <c r="O844" t="s">
        <v>402</v>
      </c>
      <c r="P844" t="s">
        <v>423</v>
      </c>
      <c r="Q844" t="s">
        <v>919</v>
      </c>
    </row>
    <row r="845" spans="15:23" x14ac:dyDescent="0.35">
      <c r="O845" t="s">
        <v>387</v>
      </c>
    </row>
    <row r="846" spans="15:23" x14ac:dyDescent="0.35">
      <c r="O846" t="s">
        <v>388</v>
      </c>
    </row>
    <row r="847" spans="15:23" x14ac:dyDescent="0.35">
      <c r="O847" t="s">
        <v>389</v>
      </c>
    </row>
    <row r="848" spans="15:23" x14ac:dyDescent="0.35">
      <c r="O848" t="s">
        <v>856</v>
      </c>
    </row>
    <row r="849" spans="1:31" x14ac:dyDescent="0.35">
      <c r="O849" t="s">
        <v>858</v>
      </c>
    </row>
    <row r="850" spans="1:31" x14ac:dyDescent="0.35">
      <c r="O850" t="s">
        <v>920</v>
      </c>
    </row>
    <row r="851" spans="1:31" x14ac:dyDescent="0.35">
      <c r="O851" t="s">
        <v>921</v>
      </c>
    </row>
    <row r="852" spans="1:31" x14ac:dyDescent="0.35">
      <c r="O852" t="s">
        <v>922</v>
      </c>
    </row>
    <row r="853" spans="1:31" x14ac:dyDescent="0.35">
      <c r="O853" t="s">
        <v>395</v>
      </c>
    </row>
    <row r="854" spans="1:31" x14ac:dyDescent="0.35">
      <c r="O854" t="s">
        <v>396</v>
      </c>
    </row>
    <row r="855" spans="1:31" x14ac:dyDescent="0.35">
      <c r="O855" t="s">
        <v>397</v>
      </c>
    </row>
    <row r="856" spans="1:31" x14ac:dyDescent="0.35">
      <c r="O856" t="s">
        <v>398</v>
      </c>
    </row>
    <row r="857" spans="1:31" x14ac:dyDescent="0.35">
      <c r="O857" t="s">
        <v>399</v>
      </c>
    </row>
    <row r="861" spans="1:31" s="5" customFormat="1" x14ac:dyDescent="0.35">
      <c r="A861" s="5">
        <v>1.8</v>
      </c>
      <c r="B861" s="5">
        <v>28</v>
      </c>
    </row>
    <row r="862" spans="1:31" x14ac:dyDescent="0.35">
      <c r="B862" t="s">
        <v>23</v>
      </c>
      <c r="C862" t="s">
        <v>946</v>
      </c>
      <c r="O862" t="s">
        <v>23</v>
      </c>
      <c r="P862" t="s">
        <v>923</v>
      </c>
      <c r="AB862" t="s">
        <v>23</v>
      </c>
      <c r="AC862" t="s">
        <v>959</v>
      </c>
    </row>
    <row r="863" spans="1:31" x14ac:dyDescent="0.35">
      <c r="B863" t="s">
        <v>402</v>
      </c>
      <c r="C863" t="s">
        <v>417</v>
      </c>
      <c r="D863">
        <v>166.476</v>
      </c>
      <c r="O863" t="s">
        <v>402</v>
      </c>
      <c r="P863" t="s">
        <v>444</v>
      </c>
      <c r="Q863">
        <v>155512804500000</v>
      </c>
      <c r="AB863" t="s">
        <v>543</v>
      </c>
      <c r="AC863" t="s">
        <v>527</v>
      </c>
      <c r="AD863" t="s">
        <v>960</v>
      </c>
    </row>
    <row r="864" spans="1:31" x14ac:dyDescent="0.35">
      <c r="B864" t="s">
        <v>402</v>
      </c>
      <c r="C864" t="s">
        <v>418</v>
      </c>
      <c r="D864">
        <v>0.376</v>
      </c>
      <c r="O864" t="s">
        <v>402</v>
      </c>
      <c r="P864" t="s">
        <v>712</v>
      </c>
      <c r="Q864">
        <v>162997515000000</v>
      </c>
      <c r="AB864" t="s">
        <v>543</v>
      </c>
      <c r="AC864" t="s">
        <v>14</v>
      </c>
      <c r="AD864">
        <v>46.9</v>
      </c>
      <c r="AE864" t="s">
        <v>427</v>
      </c>
    </row>
    <row r="865" spans="2:33" x14ac:dyDescent="0.35">
      <c r="B865" t="s">
        <v>402</v>
      </c>
      <c r="C865" t="s">
        <v>419</v>
      </c>
      <c r="D865">
        <v>0</v>
      </c>
      <c r="O865" t="s">
        <v>402</v>
      </c>
      <c r="P865" t="s">
        <v>420</v>
      </c>
      <c r="Q865">
        <v>0.95399999999999996</v>
      </c>
      <c r="AB865" t="s">
        <v>543</v>
      </c>
      <c r="AD865" t="s">
        <v>475</v>
      </c>
      <c r="AE865">
        <v>7.2</v>
      </c>
      <c r="AF865" t="s">
        <v>429</v>
      </c>
    </row>
    <row r="866" spans="2:33" x14ac:dyDescent="0.35">
      <c r="B866" t="s">
        <v>402</v>
      </c>
      <c r="C866" t="s">
        <v>420</v>
      </c>
      <c r="D866">
        <v>0.95499999999999996</v>
      </c>
      <c r="O866" t="s">
        <v>402</v>
      </c>
      <c r="P866" t="s">
        <v>445</v>
      </c>
      <c r="Q866">
        <v>0.99399999999999999</v>
      </c>
      <c r="AB866" t="s">
        <v>543</v>
      </c>
      <c r="AD866" t="s">
        <v>485</v>
      </c>
      <c r="AE866">
        <v>2.2999999999999998</v>
      </c>
      <c r="AF866" t="s">
        <v>429</v>
      </c>
    </row>
    <row r="867" spans="2:33" x14ac:dyDescent="0.35">
      <c r="B867" t="s">
        <v>402</v>
      </c>
      <c r="C867" t="s">
        <v>708</v>
      </c>
      <c r="D867">
        <v>1.796</v>
      </c>
      <c r="E867" t="s">
        <v>1036</v>
      </c>
      <c r="O867" t="s">
        <v>402</v>
      </c>
      <c r="P867" t="s">
        <v>446</v>
      </c>
      <c r="Q867">
        <v>27.9</v>
      </c>
      <c r="R867" t="s">
        <v>427</v>
      </c>
      <c r="AB867" t="s">
        <v>543</v>
      </c>
      <c r="AD867" t="s">
        <v>486</v>
      </c>
      <c r="AE867">
        <v>1.9</v>
      </c>
      <c r="AF867" t="s">
        <v>429</v>
      </c>
    </row>
    <row r="868" spans="2:33" x14ac:dyDescent="0.35">
      <c r="B868" t="s">
        <v>402</v>
      </c>
      <c r="C868" t="s">
        <v>422</v>
      </c>
      <c r="D868">
        <v>43</v>
      </c>
      <c r="O868" t="s">
        <v>404</v>
      </c>
      <c r="Q868" t="s">
        <v>526</v>
      </c>
      <c r="R868">
        <v>27.3</v>
      </c>
      <c r="S868" t="s">
        <v>427</v>
      </c>
      <c r="AB868" t="s">
        <v>543</v>
      </c>
      <c r="AD868" t="s">
        <v>430</v>
      </c>
      <c r="AE868">
        <v>26.5</v>
      </c>
      <c r="AF868" t="s">
        <v>429</v>
      </c>
    </row>
    <row r="869" spans="2:33" x14ac:dyDescent="0.35">
      <c r="B869" t="s">
        <v>524</v>
      </c>
      <c r="C869" s="1">
        <v>0.48799999999999999</v>
      </c>
      <c r="O869" t="s">
        <v>407</v>
      </c>
      <c r="R869" t="s">
        <v>447</v>
      </c>
      <c r="S869">
        <v>23.8</v>
      </c>
      <c r="T869" t="s">
        <v>406</v>
      </c>
      <c r="AB869" t="s">
        <v>543</v>
      </c>
      <c r="AE869" t="s">
        <v>431</v>
      </c>
      <c r="AF869">
        <v>39.700000000000003</v>
      </c>
      <c r="AG869" t="s">
        <v>432</v>
      </c>
    </row>
    <row r="870" spans="2:33" x14ac:dyDescent="0.35">
      <c r="B870" t="s">
        <v>402</v>
      </c>
      <c r="C870" t="s">
        <v>423</v>
      </c>
      <c r="D870">
        <v>27.329000000000001</v>
      </c>
      <c r="E870">
        <v>56</v>
      </c>
      <c r="O870" t="s">
        <v>410</v>
      </c>
      <c r="S870" t="s">
        <v>448</v>
      </c>
      <c r="T870">
        <v>0</v>
      </c>
      <c r="U870" t="s">
        <v>406</v>
      </c>
      <c r="AB870" t="s">
        <v>543</v>
      </c>
      <c r="AD870" t="s">
        <v>528</v>
      </c>
      <c r="AE870">
        <v>6.4</v>
      </c>
      <c r="AF870" t="s">
        <v>429</v>
      </c>
    </row>
    <row r="871" spans="2:33" x14ac:dyDescent="0.35">
      <c r="B871" t="s">
        <v>402</v>
      </c>
      <c r="C871" t="s">
        <v>424</v>
      </c>
      <c r="D871">
        <v>48.174999999999997</v>
      </c>
      <c r="E871" s="1">
        <v>-1.4999999999999999E-2</v>
      </c>
      <c r="O871" t="s">
        <v>410</v>
      </c>
      <c r="S871" t="s">
        <v>449</v>
      </c>
      <c r="T871">
        <v>5.4</v>
      </c>
      <c r="U871" t="s">
        <v>406</v>
      </c>
      <c r="AB871" t="s">
        <v>543</v>
      </c>
      <c r="AD871" t="s">
        <v>529</v>
      </c>
      <c r="AE871" t="s">
        <v>530</v>
      </c>
      <c r="AF871" s="1">
        <v>2E-3</v>
      </c>
    </row>
    <row r="872" spans="2:33" x14ac:dyDescent="0.35">
      <c r="B872" t="s">
        <v>402</v>
      </c>
      <c r="C872" t="s">
        <v>425</v>
      </c>
      <c r="O872" t="s">
        <v>410</v>
      </c>
      <c r="S872" t="s">
        <v>450</v>
      </c>
      <c r="T872">
        <v>18.399999999999999</v>
      </c>
      <c r="U872" t="s">
        <v>406</v>
      </c>
      <c r="AB872" t="s">
        <v>543</v>
      </c>
      <c r="AC872" t="s">
        <v>531</v>
      </c>
      <c r="AD872">
        <v>0</v>
      </c>
      <c r="AE872" t="s">
        <v>432</v>
      </c>
    </row>
    <row r="873" spans="2:33" x14ac:dyDescent="0.35">
      <c r="B873" t="s">
        <v>404</v>
      </c>
      <c r="C873" t="s">
        <v>426</v>
      </c>
      <c r="D873">
        <v>15.545999999999999</v>
      </c>
      <c r="E873" s="1">
        <v>-5.0000000000000001E-3</v>
      </c>
      <c r="O873" t="s">
        <v>407</v>
      </c>
      <c r="R873" t="s">
        <v>451</v>
      </c>
      <c r="S873">
        <v>76.2</v>
      </c>
      <c r="T873" t="s">
        <v>406</v>
      </c>
      <c r="AB873" t="s">
        <v>543</v>
      </c>
      <c r="AC873" t="s">
        <v>532</v>
      </c>
      <c r="AD873">
        <v>56508920216750</v>
      </c>
    </row>
    <row r="874" spans="2:33" x14ac:dyDescent="0.35">
      <c r="B874" t="s">
        <v>14</v>
      </c>
      <c r="C874">
        <v>46.6</v>
      </c>
      <c r="D874" t="s">
        <v>427</v>
      </c>
      <c r="O874" t="s">
        <v>404</v>
      </c>
      <c r="Q874" t="s">
        <v>452</v>
      </c>
      <c r="R874">
        <v>0.6</v>
      </c>
      <c r="S874" t="s">
        <v>427</v>
      </c>
      <c r="AB874" t="s">
        <v>543</v>
      </c>
      <c r="AC874" t="s">
        <v>533</v>
      </c>
      <c r="AD874">
        <v>18136654083300</v>
      </c>
    </row>
    <row r="875" spans="2:33" x14ac:dyDescent="0.35">
      <c r="B875" t="s">
        <v>402</v>
      </c>
      <c r="C875" t="s">
        <v>428</v>
      </c>
      <c r="D875">
        <v>11.3</v>
      </c>
      <c r="E875" t="s">
        <v>429</v>
      </c>
      <c r="O875" t="s">
        <v>407</v>
      </c>
      <c r="R875" t="s">
        <v>453</v>
      </c>
      <c r="S875">
        <v>0</v>
      </c>
      <c r="T875" t="s">
        <v>427</v>
      </c>
      <c r="AB875" t="s">
        <v>543</v>
      </c>
      <c r="AC875" t="s">
        <v>534</v>
      </c>
      <c r="AD875">
        <v>385271967150</v>
      </c>
    </row>
    <row r="876" spans="2:33" x14ac:dyDescent="0.35">
      <c r="B876" t="s">
        <v>402</v>
      </c>
      <c r="C876" t="s">
        <v>430</v>
      </c>
      <c r="D876">
        <v>26.4</v>
      </c>
      <c r="E876" t="s">
        <v>429</v>
      </c>
      <c r="O876" t="s">
        <v>402</v>
      </c>
      <c r="P876" t="s">
        <v>454</v>
      </c>
      <c r="Q876">
        <v>4.9000000000000004</v>
      </c>
      <c r="R876" t="s">
        <v>427</v>
      </c>
      <c r="AB876" t="s">
        <v>543</v>
      </c>
      <c r="AD876" t="s">
        <v>535</v>
      </c>
      <c r="AE876">
        <v>377846447400</v>
      </c>
    </row>
    <row r="877" spans="2:33" x14ac:dyDescent="0.35">
      <c r="B877" t="s">
        <v>404</v>
      </c>
      <c r="D877" t="s">
        <v>431</v>
      </c>
      <c r="E877">
        <v>42.3</v>
      </c>
      <c r="F877" t="s">
        <v>432</v>
      </c>
      <c r="O877" t="s">
        <v>404</v>
      </c>
      <c r="Q877" t="s">
        <v>455</v>
      </c>
      <c r="R877">
        <v>1.7</v>
      </c>
      <c r="S877" t="s">
        <v>427</v>
      </c>
      <c r="AB877" t="s">
        <v>543</v>
      </c>
      <c r="AD877" t="s">
        <v>536</v>
      </c>
      <c r="AE877">
        <v>820057400</v>
      </c>
    </row>
    <row r="878" spans="2:33" x14ac:dyDescent="0.35">
      <c r="B878" t="s">
        <v>433</v>
      </c>
      <c r="C878" t="s">
        <v>593</v>
      </c>
      <c r="O878" t="s">
        <v>407</v>
      </c>
      <c r="R878" t="s">
        <v>456</v>
      </c>
      <c r="S878">
        <v>0.4</v>
      </c>
      <c r="T878" t="s">
        <v>429</v>
      </c>
      <c r="AB878" t="s">
        <v>543</v>
      </c>
      <c r="AD878" t="s">
        <v>537</v>
      </c>
      <c r="AE878">
        <v>4305301350</v>
      </c>
    </row>
    <row r="879" spans="2:33" x14ac:dyDescent="0.35">
      <c r="O879" t="s">
        <v>407</v>
      </c>
      <c r="R879" t="s">
        <v>457</v>
      </c>
      <c r="S879">
        <v>0.2</v>
      </c>
      <c r="T879" t="s">
        <v>429</v>
      </c>
      <c r="AB879" t="s">
        <v>543</v>
      </c>
      <c r="AC879" t="s">
        <v>542</v>
      </c>
      <c r="AD879">
        <v>27</v>
      </c>
    </row>
    <row r="880" spans="2:33" x14ac:dyDescent="0.35">
      <c r="B880" t="s">
        <v>22</v>
      </c>
      <c r="O880" t="s">
        <v>407</v>
      </c>
      <c r="R880" t="s">
        <v>458</v>
      </c>
      <c r="S880">
        <v>0.6</v>
      </c>
      <c r="T880" t="s">
        <v>429</v>
      </c>
      <c r="AB880" t="s">
        <v>543</v>
      </c>
      <c r="AC880" t="s">
        <v>422</v>
      </c>
      <c r="AD880">
        <v>41</v>
      </c>
    </row>
    <row r="881" spans="2:32" x14ac:dyDescent="0.35">
      <c r="B881" t="s">
        <v>562</v>
      </c>
      <c r="C881" t="s">
        <v>563</v>
      </c>
      <c r="D881" t="s">
        <v>540</v>
      </c>
      <c r="E881" t="s">
        <v>564</v>
      </c>
      <c r="F881" t="s">
        <v>435</v>
      </c>
      <c r="O881" t="s">
        <v>410</v>
      </c>
      <c r="S881" t="s">
        <v>459</v>
      </c>
      <c r="T881">
        <v>0.5</v>
      </c>
      <c r="U881" t="s">
        <v>429</v>
      </c>
      <c r="AB881" t="s">
        <v>543</v>
      </c>
      <c r="AC881" t="s">
        <v>522</v>
      </c>
      <c r="AD881" t="s">
        <v>523</v>
      </c>
    </row>
    <row r="882" spans="2:32" x14ac:dyDescent="0.35">
      <c r="B882" t="s">
        <v>565</v>
      </c>
      <c r="C882">
        <v>128</v>
      </c>
      <c r="D882">
        <v>222.9</v>
      </c>
      <c r="E882">
        <v>119.376</v>
      </c>
      <c r="F882" s="1">
        <v>0.66400000000000003</v>
      </c>
      <c r="O882" t="s">
        <v>410</v>
      </c>
      <c r="S882" t="s">
        <v>460</v>
      </c>
      <c r="T882">
        <v>0</v>
      </c>
      <c r="U882" t="s">
        <v>429</v>
      </c>
    </row>
    <row r="883" spans="2:32" x14ac:dyDescent="0.35">
      <c r="B883" t="s">
        <v>566</v>
      </c>
      <c r="C883">
        <v>111</v>
      </c>
      <c r="D883">
        <v>112</v>
      </c>
      <c r="E883">
        <v>62.26</v>
      </c>
      <c r="F883" s="1">
        <v>0.42299999999999999</v>
      </c>
      <c r="O883" t="s">
        <v>410</v>
      </c>
      <c r="S883" t="s">
        <v>461</v>
      </c>
      <c r="T883">
        <v>0.1</v>
      </c>
      <c r="U883" t="s">
        <v>429</v>
      </c>
      <c r="AB883" t="s">
        <v>538</v>
      </c>
    </row>
    <row r="884" spans="2:32" x14ac:dyDescent="0.35">
      <c r="B884" t="s">
        <v>0</v>
      </c>
      <c r="C884">
        <v>77.2</v>
      </c>
      <c r="D884" t="s">
        <v>401</v>
      </c>
      <c r="O884" t="s">
        <v>407</v>
      </c>
      <c r="R884" t="s">
        <v>462</v>
      </c>
      <c r="S884">
        <v>4.0999999999999996</v>
      </c>
      <c r="T884" t="s">
        <v>429</v>
      </c>
      <c r="AB884" t="s">
        <v>539</v>
      </c>
      <c r="AC884" t="s">
        <v>544</v>
      </c>
      <c r="AD884" t="s">
        <v>545</v>
      </c>
      <c r="AE884" t="s">
        <v>546</v>
      </c>
      <c r="AF884" t="s">
        <v>435</v>
      </c>
    </row>
    <row r="885" spans="2:32" x14ac:dyDescent="0.35">
      <c r="B885" t="s">
        <v>402</v>
      </c>
      <c r="C885" t="s">
        <v>403</v>
      </c>
      <c r="O885" t="s">
        <v>407</v>
      </c>
      <c r="R885" t="s">
        <v>463</v>
      </c>
      <c r="S885">
        <v>0</v>
      </c>
      <c r="T885" t="s">
        <v>429</v>
      </c>
      <c r="AB885" t="s">
        <v>547</v>
      </c>
      <c r="AC885">
        <v>128</v>
      </c>
      <c r="AD885">
        <v>223.1</v>
      </c>
      <c r="AE885">
        <v>119.316</v>
      </c>
      <c r="AF885" s="1">
        <v>0.66300000000000003</v>
      </c>
    </row>
    <row r="886" spans="2:32" x14ac:dyDescent="0.35">
      <c r="B886" t="s">
        <v>404</v>
      </c>
      <c r="D886" t="s">
        <v>405</v>
      </c>
      <c r="E886">
        <v>23.3</v>
      </c>
      <c r="F886" t="s">
        <v>406</v>
      </c>
      <c r="O886" t="s">
        <v>407</v>
      </c>
      <c r="R886" t="s">
        <v>464</v>
      </c>
      <c r="S886">
        <v>0.7</v>
      </c>
      <c r="T886" t="s">
        <v>429</v>
      </c>
      <c r="AB886" t="s">
        <v>548</v>
      </c>
      <c r="AC886">
        <v>112</v>
      </c>
      <c r="AD886">
        <v>111.7</v>
      </c>
      <c r="AE886">
        <v>62.228999999999999</v>
      </c>
      <c r="AF886" s="1">
        <v>0.39700000000000002</v>
      </c>
    </row>
    <row r="887" spans="2:32" x14ac:dyDescent="0.35">
      <c r="B887" t="s">
        <v>407</v>
      </c>
      <c r="E887" t="s">
        <v>408</v>
      </c>
      <c r="F887">
        <v>79.400000000000006</v>
      </c>
      <c r="G887" t="s">
        <v>409</v>
      </c>
      <c r="O887" t="s">
        <v>404</v>
      </c>
      <c r="Q887" t="s">
        <v>465</v>
      </c>
      <c r="R887">
        <v>3.2</v>
      </c>
      <c r="S887" t="s">
        <v>427</v>
      </c>
      <c r="AB887" t="s">
        <v>541</v>
      </c>
    </row>
    <row r="888" spans="2:32" x14ac:dyDescent="0.35">
      <c r="B888" t="s">
        <v>410</v>
      </c>
      <c r="F888" t="s">
        <v>309</v>
      </c>
      <c r="G888">
        <v>0</v>
      </c>
      <c r="H888" t="s">
        <v>409</v>
      </c>
      <c r="O888" t="s">
        <v>407</v>
      </c>
      <c r="R888" t="s">
        <v>466</v>
      </c>
      <c r="S888">
        <v>6.8</v>
      </c>
      <c r="T888" t="s">
        <v>429</v>
      </c>
      <c r="AB888" t="s">
        <v>387</v>
      </c>
    </row>
    <row r="889" spans="2:32" x14ac:dyDescent="0.35">
      <c r="B889" t="s">
        <v>410</v>
      </c>
      <c r="F889" t="s">
        <v>310</v>
      </c>
      <c r="G889">
        <v>0.1</v>
      </c>
      <c r="H889" t="s">
        <v>409</v>
      </c>
      <c r="O889" t="s">
        <v>407</v>
      </c>
      <c r="R889" t="s">
        <v>467</v>
      </c>
      <c r="S889">
        <v>5.2</v>
      </c>
      <c r="T889" t="s">
        <v>429</v>
      </c>
      <c r="AB889" t="s">
        <v>549</v>
      </c>
    </row>
    <row r="890" spans="2:32" x14ac:dyDescent="0.35">
      <c r="B890" t="s">
        <v>410</v>
      </c>
      <c r="F890" t="s">
        <v>311</v>
      </c>
      <c r="G890">
        <v>79.400000000000006</v>
      </c>
      <c r="H890" t="s">
        <v>409</v>
      </c>
      <c r="O890" t="s">
        <v>407</v>
      </c>
      <c r="R890" t="s">
        <v>468</v>
      </c>
      <c r="S890">
        <v>0.2</v>
      </c>
      <c r="T890" t="s">
        <v>429</v>
      </c>
      <c r="AB890" t="s">
        <v>550</v>
      </c>
    </row>
    <row r="891" spans="2:32" x14ac:dyDescent="0.35">
      <c r="B891" t="s">
        <v>407</v>
      </c>
      <c r="E891" t="s">
        <v>312</v>
      </c>
      <c r="F891">
        <v>20.6</v>
      </c>
      <c r="G891" t="s">
        <v>409</v>
      </c>
      <c r="O891" t="s">
        <v>407</v>
      </c>
      <c r="R891" t="s">
        <v>469</v>
      </c>
      <c r="S891" s="1">
        <v>0.622</v>
      </c>
      <c r="AB891" t="s">
        <v>880</v>
      </c>
    </row>
    <row r="892" spans="2:32" x14ac:dyDescent="0.35">
      <c r="B892" t="s">
        <v>404</v>
      </c>
      <c r="D892" t="s">
        <v>411</v>
      </c>
      <c r="E892">
        <v>0.7</v>
      </c>
      <c r="F892" t="s">
        <v>406</v>
      </c>
      <c r="O892" t="s">
        <v>407</v>
      </c>
      <c r="R892" t="s">
        <v>470</v>
      </c>
      <c r="S892" s="1">
        <v>5.6000000000000001E-2</v>
      </c>
      <c r="AB892" t="s">
        <v>760</v>
      </c>
    </row>
    <row r="893" spans="2:32" x14ac:dyDescent="0.35">
      <c r="B893" t="s">
        <v>407</v>
      </c>
      <c r="E893" t="s">
        <v>408</v>
      </c>
      <c r="F893">
        <v>0.8</v>
      </c>
      <c r="G893" t="s">
        <v>412</v>
      </c>
      <c r="O893" t="s">
        <v>402</v>
      </c>
      <c r="P893" t="s">
        <v>471</v>
      </c>
      <c r="Q893">
        <v>1.6</v>
      </c>
      <c r="R893" t="s">
        <v>427</v>
      </c>
      <c r="AB893" t="s">
        <v>882</v>
      </c>
    </row>
    <row r="894" spans="2:32" x14ac:dyDescent="0.35">
      <c r="B894" t="s">
        <v>410</v>
      </c>
      <c r="F894" t="s">
        <v>309</v>
      </c>
      <c r="G894">
        <v>0.7</v>
      </c>
      <c r="H894" t="s">
        <v>412</v>
      </c>
      <c r="O894" t="s">
        <v>404</v>
      </c>
      <c r="Q894" t="s">
        <v>472</v>
      </c>
      <c r="R894">
        <v>1.6</v>
      </c>
      <c r="S894" t="s">
        <v>427</v>
      </c>
      <c r="AB894" t="s">
        <v>883</v>
      </c>
    </row>
    <row r="895" spans="2:32" x14ac:dyDescent="0.35">
      <c r="B895" t="s">
        <v>410</v>
      </c>
      <c r="F895" t="s">
        <v>310</v>
      </c>
      <c r="G895">
        <v>0.2</v>
      </c>
      <c r="H895" t="s">
        <v>412</v>
      </c>
      <c r="O895" t="s">
        <v>404</v>
      </c>
      <c r="Q895" t="s">
        <v>473</v>
      </c>
      <c r="R895">
        <v>0</v>
      </c>
      <c r="S895" t="s">
        <v>427</v>
      </c>
      <c r="AB895" t="s">
        <v>961</v>
      </c>
    </row>
    <row r="896" spans="2:32" x14ac:dyDescent="0.35">
      <c r="B896" t="s">
        <v>410</v>
      </c>
      <c r="F896" t="s">
        <v>311</v>
      </c>
      <c r="G896">
        <v>0</v>
      </c>
      <c r="H896" t="s">
        <v>412</v>
      </c>
      <c r="O896" t="s">
        <v>402</v>
      </c>
      <c r="P896" t="s">
        <v>474</v>
      </c>
      <c r="Q896">
        <v>65.5</v>
      </c>
      <c r="R896" t="s">
        <v>427</v>
      </c>
      <c r="AB896" t="s">
        <v>962</v>
      </c>
    </row>
    <row r="897" spans="2:29" x14ac:dyDescent="0.35">
      <c r="B897" t="s">
        <v>407</v>
      </c>
      <c r="E897" t="s">
        <v>312</v>
      </c>
      <c r="F897">
        <v>99.2</v>
      </c>
      <c r="G897" t="s">
        <v>412</v>
      </c>
      <c r="O897" t="s">
        <v>404</v>
      </c>
      <c r="Q897" t="s">
        <v>14</v>
      </c>
      <c r="R897">
        <v>46.8</v>
      </c>
      <c r="S897" t="s">
        <v>427</v>
      </c>
      <c r="AB897" t="s">
        <v>556</v>
      </c>
    </row>
    <row r="898" spans="2:29" x14ac:dyDescent="0.35">
      <c r="B898" t="s">
        <v>404</v>
      </c>
      <c r="D898" t="s">
        <v>413</v>
      </c>
      <c r="E898">
        <v>0</v>
      </c>
      <c r="F898" t="s">
        <v>406</v>
      </c>
      <c r="O898" t="s">
        <v>407</v>
      </c>
      <c r="R898" t="s">
        <v>475</v>
      </c>
      <c r="S898">
        <v>7.4</v>
      </c>
      <c r="T898" t="s">
        <v>429</v>
      </c>
      <c r="AB898" t="s">
        <v>557</v>
      </c>
    </row>
    <row r="899" spans="2:29" x14ac:dyDescent="0.35">
      <c r="B899" t="s">
        <v>404</v>
      </c>
      <c r="D899" t="s">
        <v>414</v>
      </c>
      <c r="E899">
        <v>76.099999999999994</v>
      </c>
      <c r="F899" t="s">
        <v>406</v>
      </c>
      <c r="O899" t="s">
        <v>410</v>
      </c>
      <c r="S899" t="s">
        <v>476</v>
      </c>
      <c r="T899">
        <v>4.3</v>
      </c>
      <c r="U899" t="s">
        <v>429</v>
      </c>
      <c r="AB899" t="s">
        <v>558</v>
      </c>
    </row>
    <row r="900" spans="2:29" x14ac:dyDescent="0.35">
      <c r="B900" t="s">
        <v>402</v>
      </c>
      <c r="C900" t="s">
        <v>415</v>
      </c>
      <c r="D900">
        <v>0.73099999999999998</v>
      </c>
      <c r="O900" t="s">
        <v>477</v>
      </c>
      <c r="T900" t="s">
        <v>478</v>
      </c>
      <c r="U900">
        <v>4</v>
      </c>
      <c r="V900" t="s">
        <v>429</v>
      </c>
      <c r="AB900" t="s">
        <v>559</v>
      </c>
    </row>
    <row r="901" spans="2:29" x14ac:dyDescent="0.35">
      <c r="B901" t="s">
        <v>402</v>
      </c>
      <c r="C901" t="s">
        <v>416</v>
      </c>
      <c r="D901">
        <v>2.2719999999999998</v>
      </c>
      <c r="O901" t="s">
        <v>477</v>
      </c>
      <c r="T901" t="s">
        <v>479</v>
      </c>
      <c r="U901">
        <v>0.3</v>
      </c>
      <c r="V901" t="s">
        <v>429</v>
      </c>
      <c r="AB901" t="s">
        <v>560</v>
      </c>
    </row>
    <row r="902" spans="2:29" x14ac:dyDescent="0.35">
      <c r="B902" t="s">
        <v>387</v>
      </c>
      <c r="O902" t="s">
        <v>410</v>
      </c>
      <c r="S902" t="s">
        <v>480</v>
      </c>
      <c r="T902">
        <v>1.7</v>
      </c>
      <c r="U902" t="s">
        <v>429</v>
      </c>
      <c r="AB902" t="s">
        <v>717</v>
      </c>
      <c r="AC902" t="s">
        <v>963</v>
      </c>
    </row>
    <row r="903" spans="2:29" x14ac:dyDescent="0.35">
      <c r="B903" t="s">
        <v>388</v>
      </c>
      <c r="O903" t="s">
        <v>410</v>
      </c>
      <c r="S903" t="s">
        <v>481</v>
      </c>
      <c r="T903">
        <v>0</v>
      </c>
      <c r="U903" t="s">
        <v>429</v>
      </c>
    </row>
    <row r="904" spans="2:29" x14ac:dyDescent="0.35">
      <c r="B904" t="s">
        <v>389</v>
      </c>
      <c r="O904" t="s">
        <v>410</v>
      </c>
      <c r="S904" t="s">
        <v>482</v>
      </c>
      <c r="T904">
        <v>74.599999999999994</v>
      </c>
      <c r="U904" t="s">
        <v>429</v>
      </c>
    </row>
    <row r="905" spans="2:29" x14ac:dyDescent="0.35">
      <c r="B905" t="s">
        <v>856</v>
      </c>
      <c r="O905" t="s">
        <v>410</v>
      </c>
      <c r="S905" t="s">
        <v>483</v>
      </c>
      <c r="T905">
        <v>3.4</v>
      </c>
      <c r="U905" t="s">
        <v>429</v>
      </c>
    </row>
    <row r="906" spans="2:29" x14ac:dyDescent="0.35">
      <c r="B906" t="s">
        <v>858</v>
      </c>
      <c r="O906" t="s">
        <v>410</v>
      </c>
      <c r="S906" t="s">
        <v>484</v>
      </c>
      <c r="T906">
        <v>100</v>
      </c>
      <c r="U906" t="s">
        <v>429</v>
      </c>
    </row>
    <row r="907" spans="2:29" x14ac:dyDescent="0.35">
      <c r="B907" t="s">
        <v>859</v>
      </c>
      <c r="O907" t="s">
        <v>407</v>
      </c>
      <c r="R907" t="s">
        <v>485</v>
      </c>
      <c r="S907">
        <v>2.2000000000000002</v>
      </c>
      <c r="T907" t="s">
        <v>429</v>
      </c>
    </row>
    <row r="908" spans="2:29" x14ac:dyDescent="0.35">
      <c r="B908" t="s">
        <v>947</v>
      </c>
      <c r="O908" t="s">
        <v>407</v>
      </c>
      <c r="R908" t="s">
        <v>486</v>
      </c>
      <c r="S908">
        <v>1.9</v>
      </c>
      <c r="T908" t="s">
        <v>429</v>
      </c>
    </row>
    <row r="909" spans="2:29" x14ac:dyDescent="0.35">
      <c r="B909" t="s">
        <v>948</v>
      </c>
      <c r="O909" t="s">
        <v>410</v>
      </c>
      <c r="S909" t="s">
        <v>487</v>
      </c>
      <c r="T909">
        <v>0.1</v>
      </c>
      <c r="U909" t="s">
        <v>429</v>
      </c>
    </row>
    <row r="910" spans="2:29" x14ac:dyDescent="0.35">
      <c r="B910" t="s">
        <v>395</v>
      </c>
      <c r="O910" t="s">
        <v>410</v>
      </c>
      <c r="S910" t="s">
        <v>488</v>
      </c>
      <c r="T910">
        <v>0</v>
      </c>
      <c r="U910" t="s">
        <v>429</v>
      </c>
    </row>
    <row r="911" spans="2:29" x14ac:dyDescent="0.35">
      <c r="B911" t="s">
        <v>396</v>
      </c>
      <c r="O911" t="s">
        <v>410</v>
      </c>
      <c r="S911" t="s">
        <v>489</v>
      </c>
      <c r="T911">
        <v>8.6999999999999993</v>
      </c>
      <c r="U911" t="s">
        <v>429</v>
      </c>
    </row>
    <row r="912" spans="2:29" x14ac:dyDescent="0.35">
      <c r="B912" t="s">
        <v>397</v>
      </c>
      <c r="O912" t="s">
        <v>410</v>
      </c>
      <c r="S912" t="s">
        <v>490</v>
      </c>
      <c r="T912">
        <v>6.4</v>
      </c>
      <c r="U912" t="s">
        <v>429</v>
      </c>
    </row>
    <row r="913" spans="2:22" x14ac:dyDescent="0.35">
      <c r="B913" t="s">
        <v>398</v>
      </c>
      <c r="O913" t="s">
        <v>407</v>
      </c>
      <c r="R913" t="s">
        <v>430</v>
      </c>
      <c r="S913">
        <v>26.4</v>
      </c>
      <c r="T913" t="s">
        <v>429</v>
      </c>
    </row>
    <row r="914" spans="2:22" x14ac:dyDescent="0.35">
      <c r="B914" t="s">
        <v>399</v>
      </c>
      <c r="O914" t="s">
        <v>410</v>
      </c>
      <c r="S914" t="s">
        <v>491</v>
      </c>
      <c r="T914">
        <v>38.5</v>
      </c>
      <c r="U914" t="s">
        <v>429</v>
      </c>
    </row>
    <row r="915" spans="2:22" x14ac:dyDescent="0.35">
      <c r="B915" t="s">
        <v>862</v>
      </c>
      <c r="O915" t="s">
        <v>410</v>
      </c>
      <c r="S915" t="s">
        <v>492</v>
      </c>
      <c r="T915">
        <v>14.7</v>
      </c>
      <c r="U915" t="s">
        <v>429</v>
      </c>
    </row>
    <row r="916" spans="2:22" x14ac:dyDescent="0.35">
      <c r="O916" t="s">
        <v>477</v>
      </c>
      <c r="T916" t="s">
        <v>493</v>
      </c>
      <c r="U916">
        <v>100</v>
      </c>
      <c r="V916" t="s">
        <v>429</v>
      </c>
    </row>
    <row r="917" spans="2:22" x14ac:dyDescent="0.35">
      <c r="O917" t="s">
        <v>477</v>
      </c>
      <c r="T917" t="s">
        <v>713</v>
      </c>
      <c r="U917">
        <v>0.4</v>
      </c>
      <c r="V917" t="s">
        <v>429</v>
      </c>
    </row>
    <row r="918" spans="2:22" x14ac:dyDescent="0.35">
      <c r="O918" t="s">
        <v>477</v>
      </c>
      <c r="T918" t="s">
        <v>494</v>
      </c>
      <c r="U918">
        <v>1.4</v>
      </c>
      <c r="V918" t="s">
        <v>429</v>
      </c>
    </row>
    <row r="919" spans="2:22" x14ac:dyDescent="0.35">
      <c r="O919" t="s">
        <v>407</v>
      </c>
      <c r="R919" t="s">
        <v>924</v>
      </c>
      <c r="S919" t="s">
        <v>429</v>
      </c>
    </row>
    <row r="920" spans="2:22" x14ac:dyDescent="0.35">
      <c r="O920" t="s">
        <v>410</v>
      </c>
      <c r="S920" t="s">
        <v>714</v>
      </c>
      <c r="T920">
        <v>35.700000000000003</v>
      </c>
      <c r="U920" t="s">
        <v>429</v>
      </c>
    </row>
    <row r="921" spans="2:22" x14ac:dyDescent="0.35">
      <c r="O921" t="s">
        <v>410</v>
      </c>
      <c r="S921" t="s">
        <v>495</v>
      </c>
      <c r="T921">
        <v>0.1</v>
      </c>
      <c r="U921" t="s">
        <v>429</v>
      </c>
    </row>
    <row r="922" spans="2:22" x14ac:dyDescent="0.35">
      <c r="O922" t="s">
        <v>410</v>
      </c>
      <c r="S922" t="s">
        <v>496</v>
      </c>
      <c r="T922">
        <v>1.3</v>
      </c>
      <c r="U922" t="s">
        <v>429</v>
      </c>
    </row>
    <row r="923" spans="2:22" x14ac:dyDescent="0.35">
      <c r="O923" t="s">
        <v>410</v>
      </c>
      <c r="S923" t="s">
        <v>497</v>
      </c>
      <c r="T923">
        <v>0.8</v>
      </c>
      <c r="U923" t="s">
        <v>429</v>
      </c>
    </row>
    <row r="924" spans="2:22" x14ac:dyDescent="0.35">
      <c r="O924" t="s">
        <v>477</v>
      </c>
      <c r="T924" t="s">
        <v>498</v>
      </c>
      <c r="U924">
        <v>0.5</v>
      </c>
      <c r="V924" t="s">
        <v>429</v>
      </c>
    </row>
    <row r="925" spans="2:22" x14ac:dyDescent="0.35">
      <c r="O925" t="s">
        <v>477</v>
      </c>
      <c r="T925" t="s">
        <v>498</v>
      </c>
      <c r="U925">
        <v>0.3</v>
      </c>
      <c r="V925" t="s">
        <v>429</v>
      </c>
    </row>
    <row r="926" spans="2:22" x14ac:dyDescent="0.35">
      <c r="O926" t="s">
        <v>404</v>
      </c>
      <c r="Q926" t="s">
        <v>499</v>
      </c>
      <c r="R926">
        <v>18.7</v>
      </c>
      <c r="S926" t="s">
        <v>427</v>
      </c>
    </row>
    <row r="927" spans="2:22" x14ac:dyDescent="0.35">
      <c r="O927" t="s">
        <v>407</v>
      </c>
      <c r="R927" t="s">
        <v>500</v>
      </c>
      <c r="S927">
        <v>1.7</v>
      </c>
      <c r="T927" t="s">
        <v>429</v>
      </c>
    </row>
    <row r="928" spans="2:22" x14ac:dyDescent="0.35">
      <c r="O928" t="s">
        <v>407</v>
      </c>
      <c r="R928" t="s">
        <v>501</v>
      </c>
      <c r="S928">
        <v>16.2</v>
      </c>
      <c r="T928" t="s">
        <v>429</v>
      </c>
    </row>
    <row r="929" spans="15:23" x14ac:dyDescent="0.35">
      <c r="O929" t="s">
        <v>410</v>
      </c>
      <c r="S929" t="s">
        <v>502</v>
      </c>
      <c r="T929">
        <v>24.3</v>
      </c>
      <c r="U929" t="s">
        <v>429</v>
      </c>
    </row>
    <row r="930" spans="15:23" x14ac:dyDescent="0.35">
      <c r="O930" t="s">
        <v>477</v>
      </c>
      <c r="T930" t="s">
        <v>503</v>
      </c>
      <c r="U930">
        <v>3.5</v>
      </c>
      <c r="V930" t="s">
        <v>429</v>
      </c>
    </row>
    <row r="931" spans="15:23" x14ac:dyDescent="0.35">
      <c r="O931" t="s">
        <v>504</v>
      </c>
      <c r="U931" t="s">
        <v>505</v>
      </c>
      <c r="V931">
        <v>7.4</v>
      </c>
      <c r="W931" t="s">
        <v>429</v>
      </c>
    </row>
    <row r="932" spans="15:23" x14ac:dyDescent="0.35">
      <c r="O932" t="s">
        <v>410</v>
      </c>
      <c r="S932" t="s">
        <v>506</v>
      </c>
      <c r="T932">
        <v>8.1</v>
      </c>
      <c r="U932" t="s">
        <v>429</v>
      </c>
    </row>
    <row r="933" spans="15:23" x14ac:dyDescent="0.35">
      <c r="O933" t="s">
        <v>410</v>
      </c>
      <c r="S933" t="s">
        <v>507</v>
      </c>
      <c r="T933">
        <v>6.6</v>
      </c>
      <c r="U933" t="s">
        <v>429</v>
      </c>
    </row>
    <row r="934" spans="15:23" x14ac:dyDescent="0.35">
      <c r="O934" t="s">
        <v>410</v>
      </c>
      <c r="S934" t="s">
        <v>508</v>
      </c>
      <c r="T934">
        <v>11.1</v>
      </c>
      <c r="U934" t="s">
        <v>429</v>
      </c>
    </row>
    <row r="935" spans="15:23" x14ac:dyDescent="0.35">
      <c r="O935" t="s">
        <v>477</v>
      </c>
      <c r="T935" t="s">
        <v>509</v>
      </c>
      <c r="U935">
        <v>18.100000000000001</v>
      </c>
      <c r="V935" t="s">
        <v>429</v>
      </c>
    </row>
    <row r="936" spans="15:23" x14ac:dyDescent="0.35">
      <c r="O936" t="s">
        <v>504</v>
      </c>
      <c r="U936" t="s">
        <v>510</v>
      </c>
      <c r="V936">
        <v>23.4</v>
      </c>
      <c r="W936" t="s">
        <v>429</v>
      </c>
    </row>
    <row r="937" spans="15:23" x14ac:dyDescent="0.35">
      <c r="O937" t="s">
        <v>504</v>
      </c>
      <c r="U937" t="s">
        <v>511</v>
      </c>
      <c r="V937">
        <v>11.2</v>
      </c>
      <c r="W937" t="s">
        <v>429</v>
      </c>
    </row>
    <row r="938" spans="15:23" x14ac:dyDescent="0.35">
      <c r="O938" t="s">
        <v>504</v>
      </c>
      <c r="U938" t="s">
        <v>512</v>
      </c>
      <c r="V938">
        <v>21.5</v>
      </c>
      <c r="W938" t="s">
        <v>429</v>
      </c>
    </row>
    <row r="939" spans="15:23" x14ac:dyDescent="0.35">
      <c r="O939" t="s">
        <v>504</v>
      </c>
      <c r="U939" t="s">
        <v>513</v>
      </c>
      <c r="V939">
        <v>16.2</v>
      </c>
      <c r="W939" t="s">
        <v>429</v>
      </c>
    </row>
    <row r="940" spans="15:23" x14ac:dyDescent="0.35">
      <c r="O940" t="s">
        <v>477</v>
      </c>
      <c r="T940" t="s">
        <v>514</v>
      </c>
      <c r="U940">
        <v>19.899999999999999</v>
      </c>
      <c r="V940" t="s">
        <v>429</v>
      </c>
    </row>
    <row r="941" spans="15:23" x14ac:dyDescent="0.35">
      <c r="O941" t="s">
        <v>504</v>
      </c>
      <c r="U941" t="s">
        <v>515</v>
      </c>
      <c r="V941">
        <v>23.7</v>
      </c>
      <c r="W941" t="s">
        <v>429</v>
      </c>
    </row>
    <row r="942" spans="15:23" x14ac:dyDescent="0.35">
      <c r="O942" t="s">
        <v>504</v>
      </c>
      <c r="U942" t="s">
        <v>516</v>
      </c>
      <c r="V942">
        <v>24</v>
      </c>
      <c r="W942" t="s">
        <v>429</v>
      </c>
    </row>
    <row r="943" spans="15:23" x14ac:dyDescent="0.35">
      <c r="O943" t="s">
        <v>477</v>
      </c>
      <c r="T943" t="s">
        <v>517</v>
      </c>
      <c r="U943">
        <v>13.1</v>
      </c>
      <c r="V943" t="s">
        <v>429</v>
      </c>
    </row>
    <row r="944" spans="15:23" x14ac:dyDescent="0.35">
      <c r="O944" t="s">
        <v>504</v>
      </c>
      <c r="U944" t="s">
        <v>518</v>
      </c>
      <c r="V944">
        <v>13.1</v>
      </c>
      <c r="W944" t="s">
        <v>429</v>
      </c>
    </row>
    <row r="945" spans="15:23" x14ac:dyDescent="0.35">
      <c r="O945" t="s">
        <v>504</v>
      </c>
      <c r="U945" t="s">
        <v>519</v>
      </c>
      <c r="V945">
        <v>5.3</v>
      </c>
      <c r="W945" t="s">
        <v>429</v>
      </c>
    </row>
    <row r="946" spans="15:23" x14ac:dyDescent="0.35">
      <c r="O946" t="s">
        <v>410</v>
      </c>
      <c r="S946" t="s">
        <v>520</v>
      </c>
      <c r="T946" s="1">
        <v>0.78900000000000003</v>
      </c>
    </row>
    <row r="947" spans="15:23" x14ac:dyDescent="0.35">
      <c r="O947" t="s">
        <v>402</v>
      </c>
      <c r="P947" t="s">
        <v>521</v>
      </c>
      <c r="Q947">
        <v>1.796</v>
      </c>
      <c r="R947" t="s">
        <v>1036</v>
      </c>
    </row>
    <row r="948" spans="15:23" x14ac:dyDescent="0.35">
      <c r="O948" t="s">
        <v>402</v>
      </c>
      <c r="P948" t="s">
        <v>422</v>
      </c>
      <c r="Q948">
        <v>38</v>
      </c>
    </row>
    <row r="949" spans="15:23" x14ac:dyDescent="0.35">
      <c r="O949" t="s">
        <v>402</v>
      </c>
      <c r="P949" t="s">
        <v>522</v>
      </c>
      <c r="Q949" t="s">
        <v>523</v>
      </c>
    </row>
    <row r="950" spans="15:23" x14ac:dyDescent="0.35">
      <c r="O950" t="s">
        <v>524</v>
      </c>
      <c r="P950" s="1">
        <v>0.48799999999999999</v>
      </c>
    </row>
    <row r="951" spans="15:23" x14ac:dyDescent="0.35">
      <c r="O951" t="s">
        <v>402</v>
      </c>
      <c r="P951" t="s">
        <v>423</v>
      </c>
      <c r="Q951" t="s">
        <v>925</v>
      </c>
    </row>
    <row r="952" spans="15:23" x14ac:dyDescent="0.35">
      <c r="O952" t="s">
        <v>387</v>
      </c>
    </row>
    <row r="953" spans="15:23" x14ac:dyDescent="0.35">
      <c r="O953" t="s">
        <v>388</v>
      </c>
    </row>
    <row r="954" spans="15:23" x14ac:dyDescent="0.35">
      <c r="O954" t="s">
        <v>389</v>
      </c>
    </row>
    <row r="955" spans="15:23" x14ac:dyDescent="0.35">
      <c r="O955" t="s">
        <v>856</v>
      </c>
    </row>
    <row r="956" spans="15:23" x14ac:dyDescent="0.35">
      <c r="O956" t="s">
        <v>926</v>
      </c>
    </row>
    <row r="957" spans="15:23" x14ac:dyDescent="0.35">
      <c r="O957" t="s">
        <v>858</v>
      </c>
    </row>
    <row r="958" spans="15:23" x14ac:dyDescent="0.35">
      <c r="O958" t="s">
        <v>904</v>
      </c>
    </row>
    <row r="959" spans="15:23" x14ac:dyDescent="0.35">
      <c r="O959" t="s">
        <v>927</v>
      </c>
    </row>
    <row r="960" spans="15:23" x14ac:dyDescent="0.35">
      <c r="O960" t="s">
        <v>928</v>
      </c>
    </row>
    <row r="961" spans="1:32" x14ac:dyDescent="0.35">
      <c r="O961" t="s">
        <v>395</v>
      </c>
    </row>
    <row r="962" spans="1:32" x14ac:dyDescent="0.35">
      <c r="O962" t="s">
        <v>396</v>
      </c>
    </row>
    <row r="963" spans="1:32" x14ac:dyDescent="0.35">
      <c r="O963" t="s">
        <v>397</v>
      </c>
    </row>
    <row r="964" spans="1:32" x14ac:dyDescent="0.35">
      <c r="O964" t="s">
        <v>398</v>
      </c>
    </row>
    <row r="965" spans="1:32" x14ac:dyDescent="0.35">
      <c r="O965" t="s">
        <v>399</v>
      </c>
    </row>
    <row r="969" spans="1:32" s="5" customFormat="1" x14ac:dyDescent="0.35">
      <c r="A969" s="5">
        <v>1.8</v>
      </c>
      <c r="B969" s="5">
        <v>36</v>
      </c>
    </row>
    <row r="970" spans="1:32" x14ac:dyDescent="0.35">
      <c r="B970" t="s">
        <v>23</v>
      </c>
      <c r="C970" t="s">
        <v>949</v>
      </c>
      <c r="O970" t="s">
        <v>23</v>
      </c>
      <c r="P970" t="s">
        <v>929</v>
      </c>
      <c r="AB970" t="s">
        <v>23</v>
      </c>
      <c r="AC970" t="s">
        <v>964</v>
      </c>
    </row>
    <row r="971" spans="1:32" x14ac:dyDescent="0.35">
      <c r="B971" t="s">
        <v>402</v>
      </c>
      <c r="C971" t="s">
        <v>417</v>
      </c>
      <c r="D971">
        <v>193.947</v>
      </c>
      <c r="O971" t="s">
        <v>402</v>
      </c>
      <c r="P971" t="s">
        <v>444</v>
      </c>
      <c r="Q971">
        <v>168964353000000</v>
      </c>
      <c r="AB971" t="s">
        <v>543</v>
      </c>
      <c r="AC971" t="s">
        <v>527</v>
      </c>
      <c r="AD971" t="s">
        <v>965</v>
      </c>
    </row>
    <row r="972" spans="1:32" x14ac:dyDescent="0.35">
      <c r="B972" t="s">
        <v>402</v>
      </c>
      <c r="C972" t="s">
        <v>418</v>
      </c>
      <c r="D972">
        <v>0.44</v>
      </c>
      <c r="O972" t="s">
        <v>402</v>
      </c>
      <c r="P972" t="s">
        <v>712</v>
      </c>
      <c r="Q972">
        <v>168869353500000</v>
      </c>
      <c r="AB972" t="s">
        <v>543</v>
      </c>
      <c r="AC972" t="s">
        <v>14</v>
      </c>
      <c r="AD972">
        <v>50.3</v>
      </c>
      <c r="AE972" t="s">
        <v>427</v>
      </c>
    </row>
    <row r="973" spans="1:32" x14ac:dyDescent="0.35">
      <c r="B973" t="s">
        <v>402</v>
      </c>
      <c r="C973" t="s">
        <v>419</v>
      </c>
      <c r="D973">
        <v>0</v>
      </c>
      <c r="O973" t="s">
        <v>402</v>
      </c>
      <c r="P973" t="s">
        <v>420</v>
      </c>
      <c r="Q973">
        <v>1.0009999999999999</v>
      </c>
      <c r="AB973" t="s">
        <v>543</v>
      </c>
      <c r="AD973" t="s">
        <v>475</v>
      </c>
      <c r="AE973">
        <v>7.5</v>
      </c>
      <c r="AF973" t="s">
        <v>429</v>
      </c>
    </row>
    <row r="974" spans="1:32" x14ac:dyDescent="0.35">
      <c r="B974" t="s">
        <v>402</v>
      </c>
      <c r="C974" t="s">
        <v>420</v>
      </c>
      <c r="D974">
        <v>0.995</v>
      </c>
      <c r="O974" t="s">
        <v>402</v>
      </c>
      <c r="P974" t="s">
        <v>445</v>
      </c>
      <c r="Q974">
        <v>0.99399999999999999</v>
      </c>
      <c r="AB974" t="s">
        <v>543</v>
      </c>
      <c r="AD974" t="s">
        <v>485</v>
      </c>
      <c r="AE974">
        <v>2.2000000000000002</v>
      </c>
      <c r="AF974" t="s">
        <v>429</v>
      </c>
    </row>
    <row r="975" spans="1:32" x14ac:dyDescent="0.35">
      <c r="B975" t="s">
        <v>402</v>
      </c>
      <c r="C975" t="s">
        <v>708</v>
      </c>
      <c r="D975">
        <v>1.796</v>
      </c>
      <c r="E975" t="s">
        <v>1036</v>
      </c>
      <c r="O975" t="s">
        <v>402</v>
      </c>
      <c r="P975" t="s">
        <v>446</v>
      </c>
      <c r="Q975">
        <v>26.5</v>
      </c>
      <c r="R975" t="s">
        <v>427</v>
      </c>
      <c r="AB975" t="s">
        <v>543</v>
      </c>
      <c r="AD975" t="s">
        <v>486</v>
      </c>
      <c r="AE975">
        <v>1.6</v>
      </c>
      <c r="AF975" t="s">
        <v>429</v>
      </c>
    </row>
    <row r="976" spans="1:32" x14ac:dyDescent="0.35">
      <c r="B976" t="s">
        <v>402</v>
      </c>
      <c r="C976" t="s">
        <v>422</v>
      </c>
      <c r="D976">
        <v>58</v>
      </c>
      <c r="O976" t="s">
        <v>404</v>
      </c>
      <c r="Q976" t="s">
        <v>526</v>
      </c>
      <c r="R976">
        <v>25.9</v>
      </c>
      <c r="S976" t="s">
        <v>427</v>
      </c>
      <c r="AB976" t="s">
        <v>543</v>
      </c>
      <c r="AD976" t="s">
        <v>430</v>
      </c>
      <c r="AE976">
        <v>28.6</v>
      </c>
      <c r="AF976" t="s">
        <v>429</v>
      </c>
    </row>
    <row r="977" spans="2:33" x14ac:dyDescent="0.35">
      <c r="B977" t="s">
        <v>524</v>
      </c>
      <c r="C977" s="1">
        <v>0.628</v>
      </c>
      <c r="O977" t="s">
        <v>407</v>
      </c>
      <c r="R977" t="s">
        <v>447</v>
      </c>
      <c r="S977">
        <v>22.9</v>
      </c>
      <c r="T977" t="s">
        <v>406</v>
      </c>
      <c r="AB977" t="s">
        <v>543</v>
      </c>
      <c r="AE977" t="s">
        <v>431</v>
      </c>
      <c r="AF977">
        <v>58.2</v>
      </c>
      <c r="AG977" t="s">
        <v>432</v>
      </c>
    </row>
    <row r="978" spans="2:33" x14ac:dyDescent="0.35">
      <c r="B978" t="s">
        <v>402</v>
      </c>
      <c r="C978" t="s">
        <v>423</v>
      </c>
      <c r="D978">
        <v>35.17</v>
      </c>
      <c r="E978">
        <v>56</v>
      </c>
      <c r="O978" t="s">
        <v>410</v>
      </c>
      <c r="S978" t="s">
        <v>448</v>
      </c>
      <c r="T978">
        <v>0</v>
      </c>
      <c r="U978" t="s">
        <v>406</v>
      </c>
      <c r="AB978" t="s">
        <v>543</v>
      </c>
      <c r="AD978" t="s">
        <v>528</v>
      </c>
      <c r="AE978">
        <v>6.9</v>
      </c>
      <c r="AF978" t="s">
        <v>429</v>
      </c>
    </row>
    <row r="979" spans="2:33" x14ac:dyDescent="0.35">
      <c r="B979" t="s">
        <v>402</v>
      </c>
      <c r="C979" t="s">
        <v>424</v>
      </c>
      <c r="D979">
        <v>37.503</v>
      </c>
      <c r="E979" s="1">
        <v>-1.4E-2</v>
      </c>
      <c r="O979" t="s">
        <v>410</v>
      </c>
      <c r="S979" t="s">
        <v>449</v>
      </c>
      <c r="T979">
        <v>5.2</v>
      </c>
      <c r="U979" t="s">
        <v>406</v>
      </c>
      <c r="AB979" t="s">
        <v>543</v>
      </c>
      <c r="AD979" t="s">
        <v>529</v>
      </c>
      <c r="AE979" t="s">
        <v>530</v>
      </c>
      <c r="AF979" s="1">
        <v>3.0000000000000001E-3</v>
      </c>
    </row>
    <row r="980" spans="2:33" x14ac:dyDescent="0.35">
      <c r="B980" t="s">
        <v>402</v>
      </c>
      <c r="C980" t="s">
        <v>425</v>
      </c>
      <c r="O980" t="s">
        <v>410</v>
      </c>
      <c r="S980" t="s">
        <v>450</v>
      </c>
      <c r="T980">
        <v>17.600000000000001</v>
      </c>
      <c r="U980" t="s">
        <v>406</v>
      </c>
      <c r="AB980" t="s">
        <v>543</v>
      </c>
      <c r="AC980" t="s">
        <v>531</v>
      </c>
      <c r="AD980">
        <v>0</v>
      </c>
      <c r="AE980" t="s">
        <v>432</v>
      </c>
    </row>
    <row r="981" spans="2:33" x14ac:dyDescent="0.35">
      <c r="B981" t="s">
        <v>404</v>
      </c>
      <c r="C981" t="s">
        <v>426</v>
      </c>
      <c r="D981">
        <v>17.501000000000001</v>
      </c>
      <c r="E981" s="1">
        <v>-7.0000000000000001E-3</v>
      </c>
      <c r="O981" t="s">
        <v>407</v>
      </c>
      <c r="R981" t="s">
        <v>451</v>
      </c>
      <c r="S981">
        <v>77.099999999999994</v>
      </c>
      <c r="T981" t="s">
        <v>406</v>
      </c>
      <c r="AB981" t="s">
        <v>543</v>
      </c>
      <c r="AC981" t="s">
        <v>532</v>
      </c>
      <c r="AD981">
        <v>58403652057000</v>
      </c>
    </row>
    <row r="982" spans="2:33" x14ac:dyDescent="0.35">
      <c r="B982" t="s">
        <v>14</v>
      </c>
      <c r="C982">
        <v>49.9</v>
      </c>
      <c r="D982" t="s">
        <v>427</v>
      </c>
      <c r="O982" t="s">
        <v>404</v>
      </c>
      <c r="Q982" t="s">
        <v>452</v>
      </c>
      <c r="R982">
        <v>0.6</v>
      </c>
      <c r="S982" t="s">
        <v>427</v>
      </c>
      <c r="AB982" t="s">
        <v>543</v>
      </c>
      <c r="AC982" t="s">
        <v>533</v>
      </c>
      <c r="AD982">
        <v>18687215599650</v>
      </c>
    </row>
    <row r="983" spans="2:33" x14ac:dyDescent="0.35">
      <c r="B983" t="s">
        <v>402</v>
      </c>
      <c r="C983" t="s">
        <v>428</v>
      </c>
      <c r="D983">
        <v>11.3</v>
      </c>
      <c r="E983" t="s">
        <v>429</v>
      </c>
      <c r="O983" t="s">
        <v>407</v>
      </c>
      <c r="R983" t="s">
        <v>453</v>
      </c>
      <c r="S983">
        <v>0</v>
      </c>
      <c r="T983" t="s">
        <v>427</v>
      </c>
      <c r="AB983" t="s">
        <v>543</v>
      </c>
      <c r="AC983" t="s">
        <v>534</v>
      </c>
      <c r="AD983">
        <v>348189371550</v>
      </c>
    </row>
    <row r="984" spans="2:33" x14ac:dyDescent="0.35">
      <c r="B984" t="s">
        <v>402</v>
      </c>
      <c r="C984" t="s">
        <v>430</v>
      </c>
      <c r="D984">
        <v>28.3</v>
      </c>
      <c r="E984" t="s">
        <v>429</v>
      </c>
      <c r="O984" t="s">
        <v>402</v>
      </c>
      <c r="P984" t="s">
        <v>454</v>
      </c>
      <c r="Q984">
        <v>4.4000000000000004</v>
      </c>
      <c r="R984" t="s">
        <v>427</v>
      </c>
      <c r="AB984" t="s">
        <v>543</v>
      </c>
      <c r="AD984" t="s">
        <v>535</v>
      </c>
      <c r="AE984">
        <v>338678705850</v>
      </c>
    </row>
    <row r="985" spans="2:33" x14ac:dyDescent="0.35">
      <c r="B985" t="s">
        <v>404</v>
      </c>
      <c r="D985" t="s">
        <v>431</v>
      </c>
      <c r="E985">
        <v>58.1</v>
      </c>
      <c r="F985" t="s">
        <v>432</v>
      </c>
      <c r="O985" t="s">
        <v>404</v>
      </c>
      <c r="Q985" t="s">
        <v>455</v>
      </c>
      <c r="R985">
        <v>1.6</v>
      </c>
      <c r="S985" t="s">
        <v>427</v>
      </c>
      <c r="AB985" t="s">
        <v>543</v>
      </c>
      <c r="AD985" t="s">
        <v>536</v>
      </c>
      <c r="AE985">
        <v>900063000</v>
      </c>
    </row>
    <row r="986" spans="2:33" x14ac:dyDescent="0.35">
      <c r="B986" t="s">
        <v>433</v>
      </c>
      <c r="C986" t="s">
        <v>593</v>
      </c>
      <c r="O986" t="s">
        <v>407</v>
      </c>
      <c r="R986" t="s">
        <v>456</v>
      </c>
      <c r="S986">
        <v>0.4</v>
      </c>
      <c r="T986" t="s">
        <v>429</v>
      </c>
      <c r="AB986" t="s">
        <v>543</v>
      </c>
      <c r="AD986" t="s">
        <v>537</v>
      </c>
      <c r="AE986">
        <v>4880341600</v>
      </c>
    </row>
    <row r="987" spans="2:33" x14ac:dyDescent="0.35">
      <c r="O987" t="s">
        <v>407</v>
      </c>
      <c r="R987" t="s">
        <v>457</v>
      </c>
      <c r="S987">
        <v>0.3</v>
      </c>
      <c r="T987" t="s">
        <v>429</v>
      </c>
      <c r="AB987" t="s">
        <v>543</v>
      </c>
      <c r="AC987" t="s">
        <v>542</v>
      </c>
      <c r="AD987">
        <v>27</v>
      </c>
    </row>
    <row r="988" spans="2:33" x14ac:dyDescent="0.35">
      <c r="B988" t="s">
        <v>22</v>
      </c>
      <c r="O988" t="s">
        <v>407</v>
      </c>
      <c r="R988" t="s">
        <v>458</v>
      </c>
      <c r="S988">
        <v>0.4</v>
      </c>
      <c r="T988" t="s">
        <v>429</v>
      </c>
      <c r="AB988" t="s">
        <v>543</v>
      </c>
      <c r="AC988" t="s">
        <v>422</v>
      </c>
      <c r="AD988">
        <v>49</v>
      </c>
    </row>
    <row r="989" spans="2:33" x14ac:dyDescent="0.35">
      <c r="B989" t="s">
        <v>562</v>
      </c>
      <c r="C989" t="s">
        <v>563</v>
      </c>
      <c r="D989" t="s">
        <v>540</v>
      </c>
      <c r="E989" t="s">
        <v>564</v>
      </c>
      <c r="F989" t="s">
        <v>435</v>
      </c>
      <c r="O989" t="s">
        <v>410</v>
      </c>
      <c r="S989" t="s">
        <v>459</v>
      </c>
      <c r="T989">
        <v>0.4</v>
      </c>
      <c r="U989" t="s">
        <v>429</v>
      </c>
      <c r="AB989" t="s">
        <v>543</v>
      </c>
      <c r="AC989" t="s">
        <v>522</v>
      </c>
      <c r="AD989" t="s">
        <v>523</v>
      </c>
    </row>
    <row r="990" spans="2:33" x14ac:dyDescent="0.35">
      <c r="B990" t="s">
        <v>565</v>
      </c>
      <c r="C990">
        <v>128</v>
      </c>
      <c r="D990">
        <v>227.3</v>
      </c>
      <c r="E990">
        <v>141.059</v>
      </c>
      <c r="F990" s="1">
        <v>0.72199999999999998</v>
      </c>
      <c r="O990" t="s">
        <v>410</v>
      </c>
      <c r="S990" t="s">
        <v>460</v>
      </c>
      <c r="T990">
        <v>0</v>
      </c>
      <c r="U990" t="s">
        <v>429</v>
      </c>
    </row>
    <row r="991" spans="2:33" x14ac:dyDescent="0.35">
      <c r="B991" t="s">
        <v>566</v>
      </c>
      <c r="C991">
        <v>114</v>
      </c>
      <c r="D991">
        <v>113.7</v>
      </c>
      <c r="E991">
        <v>73.16</v>
      </c>
      <c r="F991" s="1">
        <v>0.58099999999999996</v>
      </c>
      <c r="O991" t="s">
        <v>410</v>
      </c>
      <c r="S991" t="s">
        <v>461</v>
      </c>
      <c r="T991">
        <v>0.1</v>
      </c>
      <c r="U991" t="s">
        <v>429</v>
      </c>
      <c r="AB991" t="s">
        <v>538</v>
      </c>
    </row>
    <row r="992" spans="2:33" x14ac:dyDescent="0.35">
      <c r="B992" t="s">
        <v>0</v>
      </c>
      <c r="C992">
        <v>77</v>
      </c>
      <c r="D992" t="s">
        <v>401</v>
      </c>
      <c r="O992" t="s">
        <v>407</v>
      </c>
      <c r="R992" t="s">
        <v>462</v>
      </c>
      <c r="S992">
        <v>4.0999999999999996</v>
      </c>
      <c r="T992" t="s">
        <v>429</v>
      </c>
      <c r="AB992" t="s">
        <v>539</v>
      </c>
      <c r="AC992" t="s">
        <v>544</v>
      </c>
      <c r="AD992" t="s">
        <v>545</v>
      </c>
      <c r="AE992" t="s">
        <v>546</v>
      </c>
      <c r="AF992" t="s">
        <v>435</v>
      </c>
    </row>
    <row r="993" spans="2:32" x14ac:dyDescent="0.35">
      <c r="B993" t="s">
        <v>402</v>
      </c>
      <c r="C993" t="s">
        <v>403</v>
      </c>
      <c r="O993" t="s">
        <v>407</v>
      </c>
      <c r="R993" t="s">
        <v>463</v>
      </c>
      <c r="S993">
        <v>0</v>
      </c>
      <c r="T993" t="s">
        <v>429</v>
      </c>
      <c r="AB993" t="s">
        <v>547</v>
      </c>
      <c r="AC993">
        <v>130</v>
      </c>
      <c r="AD993">
        <v>227.4</v>
      </c>
      <c r="AE993">
        <v>141.65100000000001</v>
      </c>
      <c r="AF993" s="1">
        <v>0.71799999999999997</v>
      </c>
    </row>
    <row r="994" spans="2:32" x14ac:dyDescent="0.35">
      <c r="B994" t="s">
        <v>404</v>
      </c>
      <c r="D994" t="s">
        <v>405</v>
      </c>
      <c r="E994">
        <v>22.1</v>
      </c>
      <c r="F994" t="s">
        <v>406</v>
      </c>
      <c r="O994" t="s">
        <v>407</v>
      </c>
      <c r="R994" t="s">
        <v>464</v>
      </c>
      <c r="S994">
        <v>0.7</v>
      </c>
      <c r="T994" t="s">
        <v>429</v>
      </c>
      <c r="AB994" t="s">
        <v>548</v>
      </c>
      <c r="AC994">
        <v>114</v>
      </c>
      <c r="AD994">
        <v>113.9</v>
      </c>
      <c r="AE994">
        <v>73.349000000000004</v>
      </c>
      <c r="AF994" s="1">
        <v>0.58199999999999996</v>
      </c>
    </row>
    <row r="995" spans="2:32" x14ac:dyDescent="0.35">
      <c r="B995" t="s">
        <v>407</v>
      </c>
      <c r="E995" t="s">
        <v>408</v>
      </c>
      <c r="F995">
        <v>79.2</v>
      </c>
      <c r="G995" t="s">
        <v>409</v>
      </c>
      <c r="O995" t="s">
        <v>404</v>
      </c>
      <c r="Q995" t="s">
        <v>465</v>
      </c>
      <c r="R995">
        <v>2.9</v>
      </c>
      <c r="S995" t="s">
        <v>427</v>
      </c>
      <c r="AB995" t="s">
        <v>541</v>
      </c>
    </row>
    <row r="996" spans="2:32" x14ac:dyDescent="0.35">
      <c r="B996" t="s">
        <v>410</v>
      </c>
      <c r="F996" t="s">
        <v>309</v>
      </c>
      <c r="G996">
        <v>0</v>
      </c>
      <c r="H996" t="s">
        <v>409</v>
      </c>
      <c r="O996" t="s">
        <v>407</v>
      </c>
      <c r="R996" t="s">
        <v>466</v>
      </c>
      <c r="S996">
        <v>6.5</v>
      </c>
      <c r="T996" t="s">
        <v>429</v>
      </c>
      <c r="AB996" t="s">
        <v>387</v>
      </c>
    </row>
    <row r="997" spans="2:32" x14ac:dyDescent="0.35">
      <c r="B997" t="s">
        <v>410</v>
      </c>
      <c r="F997" t="s">
        <v>310</v>
      </c>
      <c r="G997">
        <v>0.1</v>
      </c>
      <c r="H997" t="s">
        <v>409</v>
      </c>
      <c r="O997" t="s">
        <v>407</v>
      </c>
      <c r="R997" t="s">
        <v>467</v>
      </c>
      <c r="S997">
        <v>4.9000000000000004</v>
      </c>
      <c r="T997" t="s">
        <v>429</v>
      </c>
      <c r="AB997" t="s">
        <v>549</v>
      </c>
    </row>
    <row r="998" spans="2:32" x14ac:dyDescent="0.35">
      <c r="B998" t="s">
        <v>410</v>
      </c>
      <c r="F998" t="s">
        <v>311</v>
      </c>
      <c r="G998">
        <v>79.2</v>
      </c>
      <c r="H998" t="s">
        <v>409</v>
      </c>
      <c r="O998" t="s">
        <v>407</v>
      </c>
      <c r="R998" t="s">
        <v>468</v>
      </c>
      <c r="S998">
        <v>0</v>
      </c>
      <c r="T998" t="s">
        <v>429</v>
      </c>
      <c r="AB998" t="s">
        <v>550</v>
      </c>
    </row>
    <row r="999" spans="2:32" x14ac:dyDescent="0.35">
      <c r="B999" t="s">
        <v>407</v>
      </c>
      <c r="E999" t="s">
        <v>312</v>
      </c>
      <c r="F999">
        <v>20.8</v>
      </c>
      <c r="G999" t="s">
        <v>409</v>
      </c>
      <c r="O999" t="s">
        <v>407</v>
      </c>
      <c r="R999" t="s">
        <v>469</v>
      </c>
      <c r="S999" s="1">
        <v>0.64100000000000001</v>
      </c>
      <c r="AB999" t="s">
        <v>880</v>
      </c>
    </row>
    <row r="1000" spans="2:32" x14ac:dyDescent="0.35">
      <c r="B1000" t="s">
        <v>404</v>
      </c>
      <c r="D1000" t="s">
        <v>411</v>
      </c>
      <c r="E1000">
        <v>0.6</v>
      </c>
      <c r="F1000" t="s">
        <v>406</v>
      </c>
      <c r="O1000" t="s">
        <v>407</v>
      </c>
      <c r="R1000" t="s">
        <v>470</v>
      </c>
      <c r="S1000" s="1">
        <v>1.9E-2</v>
      </c>
      <c r="AB1000" t="s">
        <v>882</v>
      </c>
    </row>
    <row r="1001" spans="2:32" x14ac:dyDescent="0.35">
      <c r="B1001" t="s">
        <v>407</v>
      </c>
      <c r="E1001" t="s">
        <v>408</v>
      </c>
      <c r="F1001">
        <v>0.9</v>
      </c>
      <c r="G1001" t="s">
        <v>412</v>
      </c>
      <c r="O1001" t="s">
        <v>402</v>
      </c>
      <c r="P1001" t="s">
        <v>471</v>
      </c>
      <c r="Q1001">
        <v>1.3</v>
      </c>
      <c r="R1001" t="s">
        <v>427</v>
      </c>
      <c r="AB1001" t="s">
        <v>883</v>
      </c>
    </row>
    <row r="1002" spans="2:32" x14ac:dyDescent="0.35">
      <c r="B1002" t="s">
        <v>410</v>
      </c>
      <c r="F1002" t="s">
        <v>309</v>
      </c>
      <c r="G1002">
        <v>0.6</v>
      </c>
      <c r="H1002" t="s">
        <v>412</v>
      </c>
      <c r="O1002" t="s">
        <v>404</v>
      </c>
      <c r="Q1002" t="s">
        <v>472</v>
      </c>
      <c r="R1002">
        <v>1.3</v>
      </c>
      <c r="S1002" t="s">
        <v>427</v>
      </c>
      <c r="AB1002" t="s">
        <v>966</v>
      </c>
    </row>
    <row r="1003" spans="2:32" x14ac:dyDescent="0.35">
      <c r="B1003" t="s">
        <v>410</v>
      </c>
      <c r="F1003" t="s">
        <v>310</v>
      </c>
      <c r="G1003">
        <v>0.2</v>
      </c>
      <c r="H1003" t="s">
        <v>412</v>
      </c>
      <c r="O1003" t="s">
        <v>404</v>
      </c>
      <c r="Q1003" t="s">
        <v>473</v>
      </c>
      <c r="R1003">
        <v>0</v>
      </c>
      <c r="S1003" t="s">
        <v>427</v>
      </c>
      <c r="AB1003" t="s">
        <v>967</v>
      </c>
    </row>
    <row r="1004" spans="2:32" x14ac:dyDescent="0.35">
      <c r="B1004" t="s">
        <v>410</v>
      </c>
      <c r="F1004" t="s">
        <v>311</v>
      </c>
      <c r="G1004">
        <v>0</v>
      </c>
      <c r="H1004" t="s">
        <v>412</v>
      </c>
      <c r="O1004" t="s">
        <v>402</v>
      </c>
      <c r="P1004" t="s">
        <v>474</v>
      </c>
      <c r="Q1004">
        <v>67.8</v>
      </c>
      <c r="R1004" t="s">
        <v>427</v>
      </c>
      <c r="AB1004" t="s">
        <v>556</v>
      </c>
    </row>
    <row r="1005" spans="2:32" x14ac:dyDescent="0.35">
      <c r="B1005" t="s">
        <v>407</v>
      </c>
      <c r="E1005" t="s">
        <v>312</v>
      </c>
      <c r="F1005">
        <v>99.1</v>
      </c>
      <c r="G1005" t="s">
        <v>412</v>
      </c>
      <c r="O1005" t="s">
        <v>404</v>
      </c>
      <c r="Q1005" t="s">
        <v>14</v>
      </c>
      <c r="R1005">
        <v>50.3</v>
      </c>
      <c r="S1005" t="s">
        <v>427</v>
      </c>
      <c r="AB1005" t="s">
        <v>557</v>
      </c>
    </row>
    <row r="1006" spans="2:32" x14ac:dyDescent="0.35">
      <c r="B1006" t="s">
        <v>404</v>
      </c>
      <c r="D1006" t="s">
        <v>413</v>
      </c>
      <c r="E1006">
        <v>0</v>
      </c>
      <c r="F1006" t="s">
        <v>406</v>
      </c>
      <c r="O1006" t="s">
        <v>407</v>
      </c>
      <c r="R1006" t="s">
        <v>475</v>
      </c>
      <c r="S1006">
        <v>7.6</v>
      </c>
      <c r="T1006" t="s">
        <v>429</v>
      </c>
      <c r="AB1006" t="s">
        <v>558</v>
      </c>
    </row>
    <row r="1007" spans="2:32" x14ac:dyDescent="0.35">
      <c r="B1007" t="s">
        <v>404</v>
      </c>
      <c r="D1007" t="s">
        <v>414</v>
      </c>
      <c r="E1007">
        <v>77.3</v>
      </c>
      <c r="F1007" t="s">
        <v>406</v>
      </c>
      <c r="O1007" t="s">
        <v>410</v>
      </c>
      <c r="S1007" t="s">
        <v>476</v>
      </c>
      <c r="T1007">
        <v>2.4</v>
      </c>
      <c r="U1007" t="s">
        <v>429</v>
      </c>
      <c r="AB1007" t="s">
        <v>559</v>
      </c>
    </row>
    <row r="1008" spans="2:32" x14ac:dyDescent="0.35">
      <c r="B1008" t="s">
        <v>402</v>
      </c>
      <c r="C1008" t="s">
        <v>415</v>
      </c>
      <c r="D1008">
        <v>0.69599999999999995</v>
      </c>
      <c r="O1008" t="s">
        <v>477</v>
      </c>
      <c r="T1008" t="s">
        <v>478</v>
      </c>
      <c r="U1008">
        <v>2.1</v>
      </c>
      <c r="V1008" t="s">
        <v>429</v>
      </c>
      <c r="AB1008" t="s">
        <v>560</v>
      </c>
    </row>
    <row r="1009" spans="2:29" x14ac:dyDescent="0.35">
      <c r="B1009" t="s">
        <v>402</v>
      </c>
      <c r="C1009" t="s">
        <v>416</v>
      </c>
      <c r="D1009">
        <v>2.1629999999999998</v>
      </c>
      <c r="O1009" t="s">
        <v>477</v>
      </c>
      <c r="T1009" t="s">
        <v>479</v>
      </c>
      <c r="U1009">
        <v>0.3</v>
      </c>
      <c r="V1009" t="s">
        <v>429</v>
      </c>
      <c r="AB1009" t="s">
        <v>717</v>
      </c>
      <c r="AC1009" t="s">
        <v>718</v>
      </c>
    </row>
    <row r="1010" spans="2:29" x14ac:dyDescent="0.35">
      <c r="B1010" t="s">
        <v>387</v>
      </c>
      <c r="O1010" t="s">
        <v>410</v>
      </c>
      <c r="S1010" t="s">
        <v>480</v>
      </c>
      <c r="T1010">
        <v>1.9</v>
      </c>
      <c r="U1010" t="s">
        <v>429</v>
      </c>
    </row>
    <row r="1011" spans="2:29" x14ac:dyDescent="0.35">
      <c r="B1011" t="s">
        <v>388</v>
      </c>
      <c r="O1011" t="s">
        <v>410</v>
      </c>
      <c r="S1011" t="s">
        <v>481</v>
      </c>
      <c r="T1011">
        <v>0</v>
      </c>
      <c r="U1011" t="s">
        <v>429</v>
      </c>
    </row>
    <row r="1012" spans="2:29" x14ac:dyDescent="0.35">
      <c r="B1012" t="s">
        <v>389</v>
      </c>
      <c r="O1012" t="s">
        <v>410</v>
      </c>
      <c r="S1012" t="s">
        <v>482</v>
      </c>
      <c r="T1012">
        <v>77.599999999999994</v>
      </c>
      <c r="U1012" t="s">
        <v>429</v>
      </c>
    </row>
    <row r="1013" spans="2:29" x14ac:dyDescent="0.35">
      <c r="B1013" t="s">
        <v>856</v>
      </c>
      <c r="O1013" t="s">
        <v>410</v>
      </c>
      <c r="S1013" t="s">
        <v>483</v>
      </c>
      <c r="T1013">
        <v>3.5</v>
      </c>
      <c r="U1013" t="s">
        <v>429</v>
      </c>
    </row>
    <row r="1014" spans="2:29" x14ac:dyDescent="0.35">
      <c r="B1014" t="s">
        <v>858</v>
      </c>
      <c r="O1014" t="s">
        <v>410</v>
      </c>
      <c r="S1014" t="s">
        <v>484</v>
      </c>
      <c r="T1014">
        <v>100</v>
      </c>
      <c r="U1014" t="s">
        <v>429</v>
      </c>
    </row>
    <row r="1015" spans="2:29" x14ac:dyDescent="0.35">
      <c r="B1015" t="s">
        <v>859</v>
      </c>
      <c r="O1015" t="s">
        <v>407</v>
      </c>
      <c r="R1015" t="s">
        <v>485</v>
      </c>
      <c r="S1015">
        <v>2.1</v>
      </c>
      <c r="T1015" t="s">
        <v>429</v>
      </c>
    </row>
    <row r="1016" spans="2:29" x14ac:dyDescent="0.35">
      <c r="B1016" t="s">
        <v>950</v>
      </c>
      <c r="O1016" t="s">
        <v>407</v>
      </c>
      <c r="R1016" t="s">
        <v>486</v>
      </c>
      <c r="S1016">
        <v>1.5</v>
      </c>
      <c r="T1016" t="s">
        <v>429</v>
      </c>
    </row>
    <row r="1017" spans="2:29" x14ac:dyDescent="0.35">
      <c r="B1017" t="s">
        <v>951</v>
      </c>
      <c r="O1017" t="s">
        <v>410</v>
      </c>
      <c r="S1017" t="s">
        <v>487</v>
      </c>
      <c r="T1017">
        <v>0.1</v>
      </c>
      <c r="U1017" t="s">
        <v>429</v>
      </c>
    </row>
    <row r="1018" spans="2:29" x14ac:dyDescent="0.35">
      <c r="B1018" t="s">
        <v>395</v>
      </c>
      <c r="O1018" t="s">
        <v>410</v>
      </c>
      <c r="S1018" t="s">
        <v>488</v>
      </c>
      <c r="T1018">
        <v>0</v>
      </c>
      <c r="U1018" t="s">
        <v>429</v>
      </c>
    </row>
    <row r="1019" spans="2:29" x14ac:dyDescent="0.35">
      <c r="B1019" t="s">
        <v>396</v>
      </c>
      <c r="O1019" t="s">
        <v>410</v>
      </c>
      <c r="S1019" t="s">
        <v>489</v>
      </c>
      <c r="T1019">
        <v>4.7</v>
      </c>
      <c r="U1019" t="s">
        <v>429</v>
      </c>
    </row>
    <row r="1020" spans="2:29" x14ac:dyDescent="0.35">
      <c r="B1020" t="s">
        <v>397</v>
      </c>
      <c r="O1020" t="s">
        <v>410</v>
      </c>
      <c r="S1020" t="s">
        <v>490</v>
      </c>
      <c r="T1020">
        <v>6.8</v>
      </c>
      <c r="U1020" t="s">
        <v>429</v>
      </c>
    </row>
    <row r="1021" spans="2:29" x14ac:dyDescent="0.35">
      <c r="B1021" t="s">
        <v>398</v>
      </c>
      <c r="O1021" t="s">
        <v>407</v>
      </c>
      <c r="R1021" t="s">
        <v>430</v>
      </c>
      <c r="S1021">
        <v>28.4</v>
      </c>
      <c r="T1021" t="s">
        <v>429</v>
      </c>
    </row>
    <row r="1022" spans="2:29" x14ac:dyDescent="0.35">
      <c r="B1022" t="s">
        <v>399</v>
      </c>
      <c r="O1022" t="s">
        <v>410</v>
      </c>
      <c r="S1022" t="s">
        <v>491</v>
      </c>
      <c r="T1022">
        <v>40</v>
      </c>
      <c r="U1022" t="s">
        <v>429</v>
      </c>
    </row>
    <row r="1023" spans="2:29" x14ac:dyDescent="0.35">
      <c r="B1023" t="s">
        <v>724</v>
      </c>
      <c r="O1023" t="s">
        <v>410</v>
      </c>
      <c r="S1023" t="s">
        <v>492</v>
      </c>
      <c r="T1023">
        <v>12.1</v>
      </c>
      <c r="U1023" t="s">
        <v>429</v>
      </c>
    </row>
    <row r="1024" spans="2:29" x14ac:dyDescent="0.35">
      <c r="O1024" t="s">
        <v>477</v>
      </c>
      <c r="T1024" t="s">
        <v>493</v>
      </c>
      <c r="U1024">
        <v>100</v>
      </c>
      <c r="V1024" t="s">
        <v>429</v>
      </c>
    </row>
    <row r="1025" spans="15:23" x14ac:dyDescent="0.35">
      <c r="O1025" t="s">
        <v>477</v>
      </c>
      <c r="T1025" t="s">
        <v>713</v>
      </c>
      <c r="U1025">
        <v>0.4</v>
      </c>
      <c r="V1025" t="s">
        <v>429</v>
      </c>
    </row>
    <row r="1026" spans="15:23" x14ac:dyDescent="0.35">
      <c r="O1026" t="s">
        <v>477</v>
      </c>
      <c r="T1026" t="s">
        <v>494</v>
      </c>
      <c r="U1026">
        <v>1.3</v>
      </c>
      <c r="V1026" t="s">
        <v>429</v>
      </c>
    </row>
    <row r="1027" spans="15:23" x14ac:dyDescent="0.35">
      <c r="O1027" t="s">
        <v>407</v>
      </c>
      <c r="R1027" t="s">
        <v>930</v>
      </c>
      <c r="S1027" t="s">
        <v>429</v>
      </c>
    </row>
    <row r="1028" spans="15:23" x14ac:dyDescent="0.35">
      <c r="O1028" t="s">
        <v>410</v>
      </c>
      <c r="S1028" t="s">
        <v>714</v>
      </c>
      <c r="T1028">
        <v>37</v>
      </c>
      <c r="U1028" t="s">
        <v>429</v>
      </c>
    </row>
    <row r="1029" spans="15:23" x14ac:dyDescent="0.35">
      <c r="O1029" t="s">
        <v>410</v>
      </c>
      <c r="S1029" t="s">
        <v>495</v>
      </c>
      <c r="T1029">
        <v>0.1</v>
      </c>
      <c r="U1029" t="s">
        <v>429</v>
      </c>
    </row>
    <row r="1030" spans="15:23" x14ac:dyDescent="0.35">
      <c r="O1030" t="s">
        <v>410</v>
      </c>
      <c r="S1030" t="s">
        <v>496</v>
      </c>
      <c r="T1030">
        <v>1.5</v>
      </c>
      <c r="U1030" t="s">
        <v>429</v>
      </c>
    </row>
    <row r="1031" spans="15:23" x14ac:dyDescent="0.35">
      <c r="O1031" t="s">
        <v>410</v>
      </c>
      <c r="S1031" t="s">
        <v>497</v>
      </c>
      <c r="T1031">
        <v>0.7</v>
      </c>
      <c r="U1031" t="s">
        <v>429</v>
      </c>
    </row>
    <row r="1032" spans="15:23" x14ac:dyDescent="0.35">
      <c r="O1032" t="s">
        <v>477</v>
      </c>
      <c r="T1032" t="s">
        <v>498</v>
      </c>
      <c r="U1032">
        <v>0.4</v>
      </c>
      <c r="V1032" t="s">
        <v>429</v>
      </c>
    </row>
    <row r="1033" spans="15:23" x14ac:dyDescent="0.35">
      <c r="O1033" t="s">
        <v>477</v>
      </c>
      <c r="T1033" t="s">
        <v>498</v>
      </c>
      <c r="U1033">
        <v>0.3</v>
      </c>
      <c r="V1033" t="s">
        <v>429</v>
      </c>
    </row>
    <row r="1034" spans="15:23" x14ac:dyDescent="0.35">
      <c r="O1034" t="s">
        <v>404</v>
      </c>
      <c r="Q1034" t="s">
        <v>499</v>
      </c>
      <c r="R1034">
        <v>17.5</v>
      </c>
      <c r="S1034" t="s">
        <v>427</v>
      </c>
    </row>
    <row r="1035" spans="15:23" x14ac:dyDescent="0.35">
      <c r="O1035" t="s">
        <v>407</v>
      </c>
      <c r="R1035" t="s">
        <v>500</v>
      </c>
      <c r="S1035">
        <v>1.6</v>
      </c>
      <c r="T1035" t="s">
        <v>429</v>
      </c>
    </row>
    <row r="1036" spans="15:23" x14ac:dyDescent="0.35">
      <c r="O1036" t="s">
        <v>407</v>
      </c>
      <c r="R1036" t="s">
        <v>501</v>
      </c>
      <c r="S1036">
        <v>16.2</v>
      </c>
      <c r="T1036" t="s">
        <v>429</v>
      </c>
    </row>
    <row r="1037" spans="15:23" x14ac:dyDescent="0.35">
      <c r="O1037" t="s">
        <v>410</v>
      </c>
      <c r="S1037" t="s">
        <v>502</v>
      </c>
      <c r="T1037">
        <v>25.9</v>
      </c>
      <c r="U1037" t="s">
        <v>429</v>
      </c>
    </row>
    <row r="1038" spans="15:23" x14ac:dyDescent="0.35">
      <c r="O1038" t="s">
        <v>477</v>
      </c>
      <c r="T1038" t="s">
        <v>503</v>
      </c>
      <c r="U1038">
        <v>4</v>
      </c>
      <c r="V1038" t="s">
        <v>429</v>
      </c>
    </row>
    <row r="1039" spans="15:23" x14ac:dyDescent="0.35">
      <c r="O1039" t="s">
        <v>504</v>
      </c>
      <c r="U1039" t="s">
        <v>505</v>
      </c>
      <c r="V1039">
        <v>8.9</v>
      </c>
      <c r="W1039" t="s">
        <v>429</v>
      </c>
    </row>
    <row r="1040" spans="15:23" x14ac:dyDescent="0.35">
      <c r="O1040" t="s">
        <v>410</v>
      </c>
      <c r="S1040" t="s">
        <v>506</v>
      </c>
      <c r="T1040">
        <v>7.3</v>
      </c>
      <c r="U1040" t="s">
        <v>429</v>
      </c>
    </row>
    <row r="1041" spans="15:23" x14ac:dyDescent="0.35">
      <c r="O1041" t="s">
        <v>410</v>
      </c>
      <c r="S1041" t="s">
        <v>507</v>
      </c>
      <c r="T1041">
        <v>6.1</v>
      </c>
      <c r="U1041" t="s">
        <v>429</v>
      </c>
    </row>
    <row r="1042" spans="15:23" x14ac:dyDescent="0.35">
      <c r="O1042" t="s">
        <v>410</v>
      </c>
      <c r="S1042" t="s">
        <v>508</v>
      </c>
      <c r="T1042">
        <v>10.7</v>
      </c>
      <c r="U1042" t="s">
        <v>429</v>
      </c>
    </row>
    <row r="1043" spans="15:23" x14ac:dyDescent="0.35">
      <c r="O1043" t="s">
        <v>477</v>
      </c>
      <c r="T1043" t="s">
        <v>509</v>
      </c>
      <c r="U1043">
        <v>17.2</v>
      </c>
      <c r="V1043" t="s">
        <v>429</v>
      </c>
    </row>
    <row r="1044" spans="15:23" x14ac:dyDescent="0.35">
      <c r="O1044" t="s">
        <v>504</v>
      </c>
      <c r="U1044" t="s">
        <v>510</v>
      </c>
      <c r="V1044">
        <v>21.9</v>
      </c>
      <c r="W1044" t="s">
        <v>429</v>
      </c>
    </row>
    <row r="1045" spans="15:23" x14ac:dyDescent="0.35">
      <c r="O1045" t="s">
        <v>504</v>
      </c>
      <c r="U1045" t="s">
        <v>511</v>
      </c>
      <c r="V1045">
        <v>11.2</v>
      </c>
      <c r="W1045" t="s">
        <v>429</v>
      </c>
    </row>
    <row r="1046" spans="15:23" x14ac:dyDescent="0.35">
      <c r="O1046" t="s">
        <v>504</v>
      </c>
      <c r="U1046" t="s">
        <v>512</v>
      </c>
      <c r="V1046">
        <v>20.2</v>
      </c>
      <c r="W1046" t="s">
        <v>429</v>
      </c>
    </row>
    <row r="1047" spans="15:23" x14ac:dyDescent="0.35">
      <c r="O1047" t="s">
        <v>504</v>
      </c>
      <c r="U1047" t="s">
        <v>513</v>
      </c>
      <c r="V1047">
        <v>15.6</v>
      </c>
      <c r="W1047" t="s">
        <v>429</v>
      </c>
    </row>
    <row r="1048" spans="15:23" x14ac:dyDescent="0.35">
      <c r="O1048" t="s">
        <v>477</v>
      </c>
      <c r="T1048" t="s">
        <v>514</v>
      </c>
      <c r="U1048">
        <v>18.8</v>
      </c>
      <c r="V1048" t="s">
        <v>429</v>
      </c>
    </row>
    <row r="1049" spans="15:23" x14ac:dyDescent="0.35">
      <c r="O1049" t="s">
        <v>504</v>
      </c>
      <c r="U1049" t="s">
        <v>515</v>
      </c>
      <c r="V1049">
        <v>22.4</v>
      </c>
      <c r="W1049" t="s">
        <v>429</v>
      </c>
    </row>
    <row r="1050" spans="15:23" x14ac:dyDescent="0.35">
      <c r="O1050" t="s">
        <v>504</v>
      </c>
      <c r="U1050" t="s">
        <v>516</v>
      </c>
      <c r="V1050">
        <v>22.6</v>
      </c>
      <c r="W1050" t="s">
        <v>429</v>
      </c>
    </row>
    <row r="1051" spans="15:23" x14ac:dyDescent="0.35">
      <c r="O1051" t="s">
        <v>477</v>
      </c>
      <c r="T1051" t="s">
        <v>517</v>
      </c>
      <c r="U1051">
        <v>12.4</v>
      </c>
      <c r="V1051" t="s">
        <v>429</v>
      </c>
    </row>
    <row r="1052" spans="15:23" x14ac:dyDescent="0.35">
      <c r="O1052" t="s">
        <v>504</v>
      </c>
      <c r="U1052" t="s">
        <v>518</v>
      </c>
      <c r="V1052">
        <v>12.4</v>
      </c>
      <c r="W1052" t="s">
        <v>429</v>
      </c>
    </row>
    <row r="1053" spans="15:23" x14ac:dyDescent="0.35">
      <c r="O1053" t="s">
        <v>504</v>
      </c>
      <c r="U1053" t="s">
        <v>519</v>
      </c>
      <c r="V1053">
        <v>5</v>
      </c>
      <c r="W1053" t="s">
        <v>429</v>
      </c>
    </row>
    <row r="1054" spans="15:23" x14ac:dyDescent="0.35">
      <c r="O1054" t="s">
        <v>410</v>
      </c>
      <c r="S1054" t="s">
        <v>520</v>
      </c>
      <c r="T1054" s="1">
        <v>0.78600000000000003</v>
      </c>
    </row>
    <row r="1055" spans="15:23" x14ac:dyDescent="0.35">
      <c r="O1055" t="s">
        <v>402</v>
      </c>
      <c r="P1055" t="s">
        <v>521</v>
      </c>
      <c r="Q1055">
        <v>1.796</v>
      </c>
      <c r="R1055" t="s">
        <v>1036</v>
      </c>
    </row>
    <row r="1056" spans="15:23" x14ac:dyDescent="0.35">
      <c r="O1056" t="s">
        <v>402</v>
      </c>
      <c r="P1056" t="s">
        <v>422</v>
      </c>
      <c r="Q1056">
        <v>52</v>
      </c>
    </row>
    <row r="1057" spans="15:17" x14ac:dyDescent="0.35">
      <c r="O1057" t="s">
        <v>402</v>
      </c>
      <c r="P1057" t="s">
        <v>522</v>
      </c>
      <c r="Q1057" t="s">
        <v>523</v>
      </c>
    </row>
    <row r="1058" spans="15:17" x14ac:dyDescent="0.35">
      <c r="O1058" t="s">
        <v>524</v>
      </c>
      <c r="P1058" s="1">
        <v>0.628</v>
      </c>
    </row>
    <row r="1059" spans="15:17" x14ac:dyDescent="0.35">
      <c r="O1059" t="s">
        <v>402</v>
      </c>
      <c r="P1059" t="s">
        <v>423</v>
      </c>
      <c r="Q1059" t="s">
        <v>931</v>
      </c>
    </row>
    <row r="1060" spans="15:17" x14ac:dyDescent="0.35">
      <c r="O1060" t="s">
        <v>387</v>
      </c>
    </row>
    <row r="1061" spans="15:17" x14ac:dyDescent="0.35">
      <c r="O1061" t="s">
        <v>388</v>
      </c>
    </row>
    <row r="1062" spans="15:17" x14ac:dyDescent="0.35">
      <c r="O1062" t="s">
        <v>389</v>
      </c>
    </row>
    <row r="1063" spans="15:17" x14ac:dyDescent="0.35">
      <c r="O1063" t="s">
        <v>856</v>
      </c>
    </row>
    <row r="1064" spans="15:17" x14ac:dyDescent="0.35">
      <c r="O1064" t="s">
        <v>932</v>
      </c>
    </row>
    <row r="1065" spans="15:17" x14ac:dyDescent="0.35">
      <c r="O1065" t="s">
        <v>858</v>
      </c>
    </row>
    <row r="1066" spans="15:17" x14ac:dyDescent="0.35">
      <c r="O1066" t="s">
        <v>910</v>
      </c>
    </row>
    <row r="1067" spans="15:17" x14ac:dyDescent="0.35">
      <c r="O1067" t="s">
        <v>933</v>
      </c>
    </row>
    <row r="1068" spans="15:17" x14ac:dyDescent="0.35">
      <c r="O1068" t="s">
        <v>934</v>
      </c>
    </row>
    <row r="1069" spans="15:17" x14ac:dyDescent="0.35">
      <c r="O1069" t="s">
        <v>395</v>
      </c>
    </row>
    <row r="1070" spans="15:17" x14ac:dyDescent="0.35">
      <c r="O1070" t="s">
        <v>396</v>
      </c>
    </row>
    <row r="1071" spans="15:17" x14ac:dyDescent="0.35">
      <c r="O1071" t="s">
        <v>397</v>
      </c>
    </row>
    <row r="1072" spans="15:17" x14ac:dyDescent="0.35">
      <c r="O1072" t="s">
        <v>398</v>
      </c>
    </row>
    <row r="1073" spans="1:33" x14ac:dyDescent="0.35">
      <c r="O1073" t="s">
        <v>399</v>
      </c>
    </row>
    <row r="1077" spans="1:33" s="5" customFormat="1" x14ac:dyDescent="0.35">
      <c r="A1077" s="5">
        <v>1.8</v>
      </c>
      <c r="B1077" s="5">
        <v>44</v>
      </c>
    </row>
    <row r="1078" spans="1:33" x14ac:dyDescent="0.35">
      <c r="B1078" t="s">
        <v>23</v>
      </c>
      <c r="C1078" t="s">
        <v>952</v>
      </c>
      <c r="O1078" t="s">
        <v>23</v>
      </c>
      <c r="P1078" t="s">
        <v>935</v>
      </c>
      <c r="AB1078" t="s">
        <v>23</v>
      </c>
      <c r="AC1078" t="s">
        <v>968</v>
      </c>
    </row>
    <row r="1079" spans="1:33" x14ac:dyDescent="0.35">
      <c r="B1079" t="s">
        <v>402</v>
      </c>
      <c r="C1079" t="s">
        <v>417</v>
      </c>
      <c r="D1079">
        <v>216.953</v>
      </c>
      <c r="O1079" t="s">
        <v>402</v>
      </c>
      <c r="P1079" t="s">
        <v>444</v>
      </c>
      <c r="Q1079">
        <v>198425538000000</v>
      </c>
      <c r="AB1079" t="s">
        <v>543</v>
      </c>
      <c r="AC1079" t="s">
        <v>527</v>
      </c>
      <c r="AD1079" t="s">
        <v>969</v>
      </c>
    </row>
    <row r="1080" spans="1:33" x14ac:dyDescent="0.35">
      <c r="B1080" t="s">
        <v>402</v>
      </c>
      <c r="C1080" t="s">
        <v>418</v>
      </c>
      <c r="D1080">
        <v>0.46100000000000002</v>
      </c>
      <c r="O1080" t="s">
        <v>402</v>
      </c>
      <c r="P1080" t="s">
        <v>712</v>
      </c>
      <c r="Q1080">
        <v>179694828000000</v>
      </c>
      <c r="AB1080" t="s">
        <v>543</v>
      </c>
      <c r="AC1080" t="s">
        <v>14</v>
      </c>
      <c r="AD1080">
        <v>53.5</v>
      </c>
      <c r="AE1080" t="s">
        <v>427</v>
      </c>
    </row>
    <row r="1081" spans="1:33" x14ac:dyDescent="0.35">
      <c r="B1081" t="s">
        <v>402</v>
      </c>
      <c r="C1081" t="s">
        <v>419</v>
      </c>
      <c r="D1081">
        <v>0</v>
      </c>
      <c r="O1081" t="s">
        <v>402</v>
      </c>
      <c r="P1081" t="s">
        <v>420</v>
      </c>
      <c r="Q1081">
        <v>1.1040000000000001</v>
      </c>
      <c r="AB1081" t="s">
        <v>543</v>
      </c>
      <c r="AD1081" t="s">
        <v>475</v>
      </c>
      <c r="AE1081">
        <v>7.3</v>
      </c>
      <c r="AF1081" t="s">
        <v>429</v>
      </c>
    </row>
    <row r="1082" spans="1:33" x14ac:dyDescent="0.35">
      <c r="B1082" t="s">
        <v>402</v>
      </c>
      <c r="C1082" t="s">
        <v>420</v>
      </c>
      <c r="D1082">
        <v>1.1020000000000001</v>
      </c>
      <c r="O1082" t="s">
        <v>402</v>
      </c>
      <c r="P1082" t="s">
        <v>445</v>
      </c>
      <c r="Q1082">
        <v>0.99399999999999999</v>
      </c>
      <c r="AB1082" t="s">
        <v>543</v>
      </c>
      <c r="AD1082" t="s">
        <v>485</v>
      </c>
      <c r="AE1082">
        <v>1.9</v>
      </c>
      <c r="AF1082" t="s">
        <v>429</v>
      </c>
    </row>
    <row r="1083" spans="1:33" x14ac:dyDescent="0.35">
      <c r="B1083" t="s">
        <v>402</v>
      </c>
      <c r="C1083" t="s">
        <v>708</v>
      </c>
      <c r="D1083">
        <v>1.796</v>
      </c>
      <c r="E1083" t="s">
        <v>1036</v>
      </c>
      <c r="O1083" t="s">
        <v>402</v>
      </c>
      <c r="P1083" t="s">
        <v>446</v>
      </c>
      <c r="Q1083">
        <v>24.1</v>
      </c>
      <c r="R1083" t="s">
        <v>427</v>
      </c>
      <c r="AB1083" t="s">
        <v>543</v>
      </c>
      <c r="AD1083" t="s">
        <v>486</v>
      </c>
      <c r="AE1083">
        <v>1.9</v>
      </c>
      <c r="AF1083" t="s">
        <v>429</v>
      </c>
    </row>
    <row r="1084" spans="1:33" x14ac:dyDescent="0.35">
      <c r="B1084" t="s">
        <v>402</v>
      </c>
      <c r="C1084" t="s">
        <v>422</v>
      </c>
      <c r="D1084">
        <v>59</v>
      </c>
      <c r="O1084" t="s">
        <v>404</v>
      </c>
      <c r="Q1084" t="s">
        <v>526</v>
      </c>
      <c r="R1084">
        <v>23.5</v>
      </c>
      <c r="S1084" t="s">
        <v>427</v>
      </c>
      <c r="AB1084" t="s">
        <v>543</v>
      </c>
      <c r="AD1084" t="s">
        <v>430</v>
      </c>
      <c r="AE1084">
        <v>33.1</v>
      </c>
      <c r="AF1084" t="s">
        <v>429</v>
      </c>
    </row>
    <row r="1085" spans="1:33" x14ac:dyDescent="0.35">
      <c r="B1085" t="s">
        <v>524</v>
      </c>
      <c r="C1085" s="1">
        <v>0.76600000000000001</v>
      </c>
      <c r="O1085" t="s">
        <v>407</v>
      </c>
      <c r="R1085" t="s">
        <v>447</v>
      </c>
      <c r="S1085">
        <v>22.7</v>
      </c>
      <c r="T1085" t="s">
        <v>406</v>
      </c>
      <c r="AB1085" t="s">
        <v>543</v>
      </c>
      <c r="AE1085" t="s">
        <v>431</v>
      </c>
      <c r="AF1085">
        <v>66.900000000000006</v>
      </c>
      <c r="AG1085" t="s">
        <v>432</v>
      </c>
    </row>
    <row r="1086" spans="1:33" x14ac:dyDescent="0.35">
      <c r="B1086" t="s">
        <v>402</v>
      </c>
      <c r="C1086" t="s">
        <v>423</v>
      </c>
      <c r="D1086">
        <v>42.918999999999997</v>
      </c>
      <c r="E1086">
        <v>56</v>
      </c>
      <c r="O1086" t="s">
        <v>410</v>
      </c>
      <c r="S1086" t="s">
        <v>448</v>
      </c>
      <c r="T1086">
        <v>0</v>
      </c>
      <c r="U1086" t="s">
        <v>406</v>
      </c>
      <c r="AB1086" t="s">
        <v>543</v>
      </c>
      <c r="AD1086" t="s">
        <v>528</v>
      </c>
      <c r="AE1086">
        <v>6.9</v>
      </c>
      <c r="AF1086" t="s">
        <v>429</v>
      </c>
    </row>
    <row r="1087" spans="1:33" x14ac:dyDescent="0.35">
      <c r="B1087" t="s">
        <v>402</v>
      </c>
      <c r="C1087" t="s">
        <v>424</v>
      </c>
      <c r="D1087">
        <v>37.145000000000003</v>
      </c>
      <c r="E1087" s="1">
        <v>-1.4999999999999999E-2</v>
      </c>
      <c r="O1087" t="s">
        <v>410</v>
      </c>
      <c r="S1087" t="s">
        <v>449</v>
      </c>
      <c r="T1087">
        <v>5</v>
      </c>
      <c r="U1087" t="s">
        <v>406</v>
      </c>
      <c r="AB1087" t="s">
        <v>543</v>
      </c>
      <c r="AD1087" t="s">
        <v>529</v>
      </c>
      <c r="AE1087" t="s">
        <v>530</v>
      </c>
      <c r="AF1087" s="1">
        <v>3.0000000000000001E-3</v>
      </c>
    </row>
    <row r="1088" spans="1:33" x14ac:dyDescent="0.35">
      <c r="B1088" t="s">
        <v>402</v>
      </c>
      <c r="C1088" t="s">
        <v>425</v>
      </c>
      <c r="O1088" t="s">
        <v>410</v>
      </c>
      <c r="S1088" t="s">
        <v>450</v>
      </c>
      <c r="T1088">
        <v>17.8</v>
      </c>
      <c r="U1088" t="s">
        <v>406</v>
      </c>
      <c r="AB1088" t="s">
        <v>543</v>
      </c>
      <c r="AC1088" t="s">
        <v>531</v>
      </c>
      <c r="AD1088">
        <v>0</v>
      </c>
      <c r="AE1088" t="s">
        <v>432</v>
      </c>
    </row>
    <row r="1089" spans="2:32" x14ac:dyDescent="0.35">
      <c r="B1089" t="s">
        <v>404</v>
      </c>
      <c r="C1089" t="s">
        <v>426</v>
      </c>
      <c r="D1089">
        <v>11.917999999999999</v>
      </c>
      <c r="E1089" s="1">
        <v>-5.0000000000000001E-3</v>
      </c>
      <c r="O1089" t="s">
        <v>407</v>
      </c>
      <c r="R1089" t="s">
        <v>451</v>
      </c>
      <c r="S1089">
        <v>77.3</v>
      </c>
      <c r="T1089" t="s">
        <v>406</v>
      </c>
      <c r="AB1089" t="s">
        <v>543</v>
      </c>
      <c r="AC1089" t="s">
        <v>532</v>
      </c>
      <c r="AD1089">
        <v>61681160379300</v>
      </c>
    </row>
    <row r="1090" spans="2:32" x14ac:dyDescent="0.35">
      <c r="B1090" t="s">
        <v>14</v>
      </c>
      <c r="C1090">
        <v>53.1</v>
      </c>
      <c r="D1090" t="s">
        <v>427</v>
      </c>
      <c r="O1090" t="s">
        <v>404</v>
      </c>
      <c r="Q1090" t="s">
        <v>452</v>
      </c>
      <c r="R1090">
        <v>0.6</v>
      </c>
      <c r="S1090" t="s">
        <v>427</v>
      </c>
      <c r="AB1090" t="s">
        <v>543</v>
      </c>
      <c r="AC1090" t="s">
        <v>533</v>
      </c>
      <c r="AD1090">
        <v>20433687992250</v>
      </c>
    </row>
    <row r="1091" spans="2:32" x14ac:dyDescent="0.35">
      <c r="B1091" t="s">
        <v>402</v>
      </c>
      <c r="C1091" t="s">
        <v>428</v>
      </c>
      <c r="D1091">
        <v>11.1</v>
      </c>
      <c r="E1091" t="s">
        <v>429</v>
      </c>
      <c r="O1091" t="s">
        <v>407</v>
      </c>
      <c r="R1091" t="s">
        <v>453</v>
      </c>
      <c r="S1091">
        <v>0</v>
      </c>
      <c r="T1091" t="s">
        <v>427</v>
      </c>
      <c r="AB1091" t="s">
        <v>543</v>
      </c>
      <c r="AC1091" t="s">
        <v>534</v>
      </c>
      <c r="AD1091">
        <v>425879809500</v>
      </c>
    </row>
    <row r="1092" spans="2:32" x14ac:dyDescent="0.35">
      <c r="B1092" t="s">
        <v>402</v>
      </c>
      <c r="C1092" t="s">
        <v>430</v>
      </c>
      <c r="D1092">
        <v>32.6</v>
      </c>
      <c r="E1092" t="s">
        <v>429</v>
      </c>
      <c r="O1092" t="s">
        <v>402</v>
      </c>
      <c r="P1092" t="s">
        <v>454</v>
      </c>
      <c r="Q1092">
        <v>4.7</v>
      </c>
      <c r="R1092" t="s">
        <v>427</v>
      </c>
      <c r="AB1092" t="s">
        <v>543</v>
      </c>
      <c r="AD1092" t="s">
        <v>535</v>
      </c>
      <c r="AE1092">
        <v>416774172150</v>
      </c>
    </row>
    <row r="1093" spans="2:32" x14ac:dyDescent="0.35">
      <c r="B1093" t="s">
        <v>404</v>
      </c>
      <c r="D1093" t="s">
        <v>431</v>
      </c>
      <c r="E1093">
        <v>67</v>
      </c>
      <c r="F1093" t="s">
        <v>432</v>
      </c>
      <c r="O1093" t="s">
        <v>404</v>
      </c>
      <c r="Q1093" t="s">
        <v>455</v>
      </c>
      <c r="R1093">
        <v>1.8</v>
      </c>
      <c r="S1093" t="s">
        <v>427</v>
      </c>
      <c r="AB1093" t="s">
        <v>543</v>
      </c>
      <c r="AD1093" t="s">
        <v>536</v>
      </c>
      <c r="AE1093">
        <v>1060074200</v>
      </c>
    </row>
    <row r="1094" spans="2:32" x14ac:dyDescent="0.35">
      <c r="B1094" t="s">
        <v>433</v>
      </c>
      <c r="C1094" t="s">
        <v>593</v>
      </c>
      <c r="O1094" t="s">
        <v>407</v>
      </c>
      <c r="R1094" t="s">
        <v>456</v>
      </c>
      <c r="S1094">
        <v>0.5</v>
      </c>
      <c r="T1094" t="s">
        <v>429</v>
      </c>
      <c r="AB1094" t="s">
        <v>543</v>
      </c>
      <c r="AD1094" t="s">
        <v>537</v>
      </c>
      <c r="AE1094">
        <v>5420379400</v>
      </c>
    </row>
    <row r="1095" spans="2:32" x14ac:dyDescent="0.35">
      <c r="O1095" t="s">
        <v>407</v>
      </c>
      <c r="R1095" t="s">
        <v>457</v>
      </c>
      <c r="S1095">
        <v>0.3</v>
      </c>
      <c r="T1095" t="s">
        <v>429</v>
      </c>
      <c r="AB1095" t="s">
        <v>543</v>
      </c>
      <c r="AC1095" t="s">
        <v>542</v>
      </c>
      <c r="AD1095">
        <v>30</v>
      </c>
    </row>
    <row r="1096" spans="2:32" x14ac:dyDescent="0.35">
      <c r="B1096" t="s">
        <v>22</v>
      </c>
      <c r="O1096" t="s">
        <v>407</v>
      </c>
      <c r="R1096" t="s">
        <v>458</v>
      </c>
      <c r="S1096">
        <v>0.5</v>
      </c>
      <c r="T1096" t="s">
        <v>429</v>
      </c>
      <c r="AB1096" t="s">
        <v>543</v>
      </c>
      <c r="AC1096" t="s">
        <v>422</v>
      </c>
      <c r="AD1096">
        <v>65</v>
      </c>
    </row>
    <row r="1097" spans="2:32" x14ac:dyDescent="0.35">
      <c r="B1097" t="s">
        <v>562</v>
      </c>
      <c r="C1097" t="s">
        <v>563</v>
      </c>
      <c r="D1097" t="s">
        <v>540</v>
      </c>
      <c r="E1097" t="s">
        <v>564</v>
      </c>
      <c r="F1097" t="s">
        <v>435</v>
      </c>
      <c r="O1097" t="s">
        <v>410</v>
      </c>
      <c r="S1097" t="s">
        <v>459</v>
      </c>
      <c r="T1097">
        <v>0.5</v>
      </c>
      <c r="U1097" t="s">
        <v>429</v>
      </c>
      <c r="AB1097" t="s">
        <v>543</v>
      </c>
      <c r="AC1097" t="s">
        <v>522</v>
      </c>
      <c r="AD1097" t="s">
        <v>523</v>
      </c>
    </row>
    <row r="1098" spans="2:32" x14ac:dyDescent="0.35">
      <c r="B1098" t="s">
        <v>565</v>
      </c>
      <c r="C1098">
        <v>128</v>
      </c>
      <c r="D1098">
        <v>229.8</v>
      </c>
      <c r="E1098">
        <v>156.87100000000001</v>
      </c>
      <c r="F1098" s="1">
        <v>0.79700000000000004</v>
      </c>
      <c r="O1098" t="s">
        <v>410</v>
      </c>
      <c r="S1098" t="s">
        <v>460</v>
      </c>
      <c r="T1098">
        <v>0</v>
      </c>
      <c r="U1098" t="s">
        <v>429</v>
      </c>
    </row>
    <row r="1099" spans="2:32" x14ac:dyDescent="0.35">
      <c r="B1099" t="s">
        <v>566</v>
      </c>
      <c r="C1099">
        <v>115</v>
      </c>
      <c r="D1099">
        <v>115.2</v>
      </c>
      <c r="E1099">
        <v>81.472999999999999</v>
      </c>
      <c r="F1099" s="1">
        <v>0.67</v>
      </c>
      <c r="O1099" t="s">
        <v>410</v>
      </c>
      <c r="S1099" t="s">
        <v>461</v>
      </c>
      <c r="T1099">
        <v>0.1</v>
      </c>
      <c r="U1099" t="s">
        <v>429</v>
      </c>
      <c r="AB1099" t="s">
        <v>538</v>
      </c>
    </row>
    <row r="1100" spans="2:32" x14ac:dyDescent="0.35">
      <c r="B1100" t="s">
        <v>0</v>
      </c>
      <c r="C1100">
        <v>78.099999999999994</v>
      </c>
      <c r="D1100" t="s">
        <v>401</v>
      </c>
      <c r="O1100" t="s">
        <v>407</v>
      </c>
      <c r="R1100" t="s">
        <v>462</v>
      </c>
      <c r="S1100">
        <v>4</v>
      </c>
      <c r="T1100" t="s">
        <v>429</v>
      </c>
      <c r="AB1100" t="s">
        <v>539</v>
      </c>
      <c r="AC1100" t="s">
        <v>544</v>
      </c>
      <c r="AD1100" t="s">
        <v>545</v>
      </c>
      <c r="AE1100" t="s">
        <v>546</v>
      </c>
      <c r="AF1100" t="s">
        <v>435</v>
      </c>
    </row>
    <row r="1101" spans="2:32" x14ac:dyDescent="0.35">
      <c r="B1101" t="s">
        <v>402</v>
      </c>
      <c r="C1101" t="s">
        <v>403</v>
      </c>
      <c r="O1101" t="s">
        <v>407</v>
      </c>
      <c r="R1101" t="s">
        <v>463</v>
      </c>
      <c r="S1101">
        <v>0</v>
      </c>
      <c r="T1101" t="s">
        <v>429</v>
      </c>
      <c r="AB1101" t="s">
        <v>547</v>
      </c>
      <c r="AC1101">
        <v>128</v>
      </c>
      <c r="AD1101">
        <v>229.9</v>
      </c>
      <c r="AE1101">
        <v>157.05199999999999</v>
      </c>
      <c r="AF1101" s="1">
        <v>0.79800000000000004</v>
      </c>
    </row>
    <row r="1102" spans="2:32" x14ac:dyDescent="0.35">
      <c r="B1102" t="s">
        <v>404</v>
      </c>
      <c r="D1102" t="s">
        <v>405</v>
      </c>
      <c r="E1102">
        <v>22.1</v>
      </c>
      <c r="F1102" t="s">
        <v>406</v>
      </c>
      <c r="O1102" t="s">
        <v>407</v>
      </c>
      <c r="R1102" t="s">
        <v>464</v>
      </c>
      <c r="S1102">
        <v>0.7</v>
      </c>
      <c r="T1102" t="s">
        <v>429</v>
      </c>
      <c r="AB1102" t="s">
        <v>548</v>
      </c>
      <c r="AC1102">
        <v>115</v>
      </c>
      <c r="AD1102">
        <v>115.3</v>
      </c>
      <c r="AE1102">
        <v>81.510000000000005</v>
      </c>
      <c r="AF1102" s="1">
        <v>0.66900000000000004</v>
      </c>
    </row>
    <row r="1103" spans="2:32" x14ac:dyDescent="0.35">
      <c r="B1103" t="s">
        <v>407</v>
      </c>
      <c r="E1103" t="s">
        <v>408</v>
      </c>
      <c r="F1103">
        <v>80.3</v>
      </c>
      <c r="G1103" t="s">
        <v>409</v>
      </c>
      <c r="O1103" t="s">
        <v>404</v>
      </c>
      <c r="Q1103" t="s">
        <v>465</v>
      </c>
      <c r="R1103">
        <v>2.9</v>
      </c>
      <c r="S1103" t="s">
        <v>427</v>
      </c>
      <c r="AB1103" t="s">
        <v>541</v>
      </c>
    </row>
    <row r="1104" spans="2:32" x14ac:dyDescent="0.35">
      <c r="B1104" t="s">
        <v>410</v>
      </c>
      <c r="F1104" t="s">
        <v>309</v>
      </c>
      <c r="G1104">
        <v>0</v>
      </c>
      <c r="H1104" t="s">
        <v>409</v>
      </c>
      <c r="O1104" t="s">
        <v>407</v>
      </c>
      <c r="R1104" t="s">
        <v>466</v>
      </c>
      <c r="S1104">
        <v>6.2</v>
      </c>
      <c r="T1104" t="s">
        <v>429</v>
      </c>
      <c r="AB1104" t="s">
        <v>387</v>
      </c>
    </row>
    <row r="1105" spans="2:29" x14ac:dyDescent="0.35">
      <c r="B1105" t="s">
        <v>410</v>
      </c>
      <c r="F1105" t="s">
        <v>310</v>
      </c>
      <c r="G1105">
        <v>0.1</v>
      </c>
      <c r="H1105" t="s">
        <v>409</v>
      </c>
      <c r="O1105" t="s">
        <v>407</v>
      </c>
      <c r="R1105" t="s">
        <v>467</v>
      </c>
      <c r="S1105">
        <v>4.7</v>
      </c>
      <c r="T1105" t="s">
        <v>429</v>
      </c>
      <c r="AB1105" t="s">
        <v>549</v>
      </c>
    </row>
    <row r="1106" spans="2:29" x14ac:dyDescent="0.35">
      <c r="B1106" t="s">
        <v>410</v>
      </c>
      <c r="F1106" t="s">
        <v>311</v>
      </c>
      <c r="G1106">
        <v>80.2</v>
      </c>
      <c r="H1106" t="s">
        <v>409</v>
      </c>
      <c r="O1106" t="s">
        <v>407</v>
      </c>
      <c r="R1106" t="s">
        <v>468</v>
      </c>
      <c r="S1106">
        <v>0.2</v>
      </c>
      <c r="T1106" t="s">
        <v>429</v>
      </c>
      <c r="AB1106" t="s">
        <v>550</v>
      </c>
    </row>
    <row r="1107" spans="2:29" x14ac:dyDescent="0.35">
      <c r="B1107" t="s">
        <v>407</v>
      </c>
      <c r="E1107" t="s">
        <v>312</v>
      </c>
      <c r="F1107">
        <v>19.7</v>
      </c>
      <c r="G1107" t="s">
        <v>409</v>
      </c>
      <c r="O1107" t="s">
        <v>407</v>
      </c>
      <c r="R1107" t="s">
        <v>469</v>
      </c>
      <c r="S1107" s="1">
        <v>0.61699999999999999</v>
      </c>
      <c r="AB1107" t="s">
        <v>880</v>
      </c>
    </row>
    <row r="1108" spans="2:29" x14ac:dyDescent="0.35">
      <c r="B1108" t="s">
        <v>404</v>
      </c>
      <c r="D1108" t="s">
        <v>411</v>
      </c>
      <c r="E1108">
        <v>0.6</v>
      </c>
      <c r="F1108" t="s">
        <v>406</v>
      </c>
      <c r="O1108" t="s">
        <v>407</v>
      </c>
      <c r="R1108" t="s">
        <v>470</v>
      </c>
      <c r="S1108" s="1">
        <v>5.5E-2</v>
      </c>
      <c r="AB1108" t="s">
        <v>970</v>
      </c>
    </row>
    <row r="1109" spans="2:29" x14ac:dyDescent="0.35">
      <c r="B1109" t="s">
        <v>407</v>
      </c>
      <c r="E1109" t="s">
        <v>408</v>
      </c>
      <c r="F1109">
        <v>0.7</v>
      </c>
      <c r="G1109" t="s">
        <v>412</v>
      </c>
      <c r="O1109" t="s">
        <v>402</v>
      </c>
      <c r="P1109" t="s">
        <v>471</v>
      </c>
      <c r="Q1109">
        <v>1.5</v>
      </c>
      <c r="R1109" t="s">
        <v>427</v>
      </c>
      <c r="AB1109" t="s">
        <v>882</v>
      </c>
    </row>
    <row r="1110" spans="2:29" x14ac:dyDescent="0.35">
      <c r="B1110" t="s">
        <v>410</v>
      </c>
      <c r="F1110" t="s">
        <v>309</v>
      </c>
      <c r="G1110">
        <v>0.6</v>
      </c>
      <c r="H1110" t="s">
        <v>412</v>
      </c>
      <c r="O1110" t="s">
        <v>404</v>
      </c>
      <c r="Q1110" t="s">
        <v>472</v>
      </c>
      <c r="R1110">
        <v>1.5</v>
      </c>
      <c r="S1110" t="s">
        <v>427</v>
      </c>
      <c r="AB1110" t="s">
        <v>894</v>
      </c>
    </row>
    <row r="1111" spans="2:29" x14ac:dyDescent="0.35">
      <c r="B1111" t="s">
        <v>410</v>
      </c>
      <c r="F1111" t="s">
        <v>310</v>
      </c>
      <c r="G1111">
        <v>0.1</v>
      </c>
      <c r="H1111" t="s">
        <v>412</v>
      </c>
      <c r="O1111" t="s">
        <v>404</v>
      </c>
      <c r="Q1111" t="s">
        <v>473</v>
      </c>
      <c r="R1111">
        <v>0</v>
      </c>
      <c r="S1111" t="s">
        <v>427</v>
      </c>
      <c r="AB1111" t="s">
        <v>971</v>
      </c>
    </row>
    <row r="1112" spans="2:29" x14ac:dyDescent="0.35">
      <c r="B1112" t="s">
        <v>410</v>
      </c>
      <c r="F1112" t="s">
        <v>311</v>
      </c>
      <c r="G1112">
        <v>0</v>
      </c>
      <c r="H1112" t="s">
        <v>412</v>
      </c>
      <c r="O1112" t="s">
        <v>402</v>
      </c>
      <c r="P1112" t="s">
        <v>474</v>
      </c>
      <c r="Q1112">
        <v>69.7</v>
      </c>
      <c r="R1112" t="s">
        <v>427</v>
      </c>
      <c r="AB1112" t="s">
        <v>972</v>
      </c>
    </row>
    <row r="1113" spans="2:29" x14ac:dyDescent="0.35">
      <c r="B1113" t="s">
        <v>407</v>
      </c>
      <c r="E1113" t="s">
        <v>312</v>
      </c>
      <c r="F1113">
        <v>99.3</v>
      </c>
      <c r="G1113" t="s">
        <v>412</v>
      </c>
      <c r="O1113" t="s">
        <v>404</v>
      </c>
      <c r="Q1113" t="s">
        <v>14</v>
      </c>
      <c r="R1113">
        <v>53.4</v>
      </c>
      <c r="S1113" t="s">
        <v>427</v>
      </c>
      <c r="AB1113" t="s">
        <v>556</v>
      </c>
    </row>
    <row r="1114" spans="2:29" x14ac:dyDescent="0.35">
      <c r="B1114" t="s">
        <v>404</v>
      </c>
      <c r="D1114" t="s">
        <v>413</v>
      </c>
      <c r="E1114">
        <v>0</v>
      </c>
      <c r="F1114" t="s">
        <v>406</v>
      </c>
      <c r="O1114" t="s">
        <v>407</v>
      </c>
      <c r="R1114" t="s">
        <v>475</v>
      </c>
      <c r="S1114">
        <v>7.4</v>
      </c>
      <c r="T1114" t="s">
        <v>429</v>
      </c>
      <c r="AB1114" t="s">
        <v>557</v>
      </c>
    </row>
    <row r="1115" spans="2:29" x14ac:dyDescent="0.35">
      <c r="B1115" t="s">
        <v>404</v>
      </c>
      <c r="D1115" t="s">
        <v>414</v>
      </c>
      <c r="E1115">
        <v>77.3</v>
      </c>
      <c r="F1115" t="s">
        <v>406</v>
      </c>
      <c r="O1115" t="s">
        <v>410</v>
      </c>
      <c r="S1115" t="s">
        <v>476</v>
      </c>
      <c r="T1115">
        <v>3.5</v>
      </c>
      <c r="U1115" t="s">
        <v>429</v>
      </c>
      <c r="AB1115" t="s">
        <v>558</v>
      </c>
    </row>
    <row r="1116" spans="2:29" x14ac:dyDescent="0.35">
      <c r="B1116" t="s">
        <v>402</v>
      </c>
      <c r="C1116" t="s">
        <v>415</v>
      </c>
      <c r="D1116">
        <v>0.69699999999999995</v>
      </c>
      <c r="O1116" t="s">
        <v>477</v>
      </c>
      <c r="T1116" t="s">
        <v>478</v>
      </c>
      <c r="U1116">
        <v>3.1</v>
      </c>
      <c r="V1116" t="s">
        <v>429</v>
      </c>
      <c r="AB1116" t="s">
        <v>559</v>
      </c>
    </row>
    <row r="1117" spans="2:29" x14ac:dyDescent="0.35">
      <c r="B1117" t="s">
        <v>402</v>
      </c>
      <c r="C1117" t="s">
        <v>416</v>
      </c>
      <c r="D1117">
        <v>2.0960000000000001</v>
      </c>
      <c r="O1117" t="s">
        <v>477</v>
      </c>
      <c r="T1117" t="s">
        <v>479</v>
      </c>
      <c r="U1117">
        <v>0.4</v>
      </c>
      <c r="V1117" t="s">
        <v>429</v>
      </c>
      <c r="AB1117" t="s">
        <v>560</v>
      </c>
    </row>
    <row r="1118" spans="2:29" x14ac:dyDescent="0.35">
      <c r="B1118" t="s">
        <v>387</v>
      </c>
      <c r="O1118" t="s">
        <v>410</v>
      </c>
      <c r="S1118" t="s">
        <v>480</v>
      </c>
      <c r="T1118">
        <v>1.3</v>
      </c>
      <c r="U1118" t="s">
        <v>429</v>
      </c>
      <c r="AB1118" t="s">
        <v>717</v>
      </c>
      <c r="AC1118" t="s">
        <v>763</v>
      </c>
    </row>
    <row r="1119" spans="2:29" x14ac:dyDescent="0.35">
      <c r="B1119" t="s">
        <v>388</v>
      </c>
      <c r="O1119" t="s">
        <v>410</v>
      </c>
      <c r="S1119" t="s">
        <v>481</v>
      </c>
      <c r="T1119">
        <v>0</v>
      </c>
      <c r="U1119" t="s">
        <v>429</v>
      </c>
    </row>
    <row r="1120" spans="2:29" x14ac:dyDescent="0.35">
      <c r="B1120" t="s">
        <v>389</v>
      </c>
      <c r="O1120" t="s">
        <v>410</v>
      </c>
      <c r="S1120" t="s">
        <v>482</v>
      </c>
      <c r="T1120">
        <v>87</v>
      </c>
      <c r="U1120" t="s">
        <v>429</v>
      </c>
    </row>
    <row r="1121" spans="2:22" x14ac:dyDescent="0.35">
      <c r="B1121" t="s">
        <v>856</v>
      </c>
      <c r="O1121" t="s">
        <v>410</v>
      </c>
      <c r="S1121" t="s">
        <v>483</v>
      </c>
      <c r="T1121">
        <v>2.9</v>
      </c>
      <c r="U1121" t="s">
        <v>429</v>
      </c>
    </row>
    <row r="1122" spans="2:22" x14ac:dyDescent="0.35">
      <c r="B1122" t="s">
        <v>953</v>
      </c>
      <c r="O1122" t="s">
        <v>410</v>
      </c>
      <c r="S1122" t="s">
        <v>484</v>
      </c>
      <c r="T1122">
        <v>100</v>
      </c>
      <c r="U1122" t="s">
        <v>429</v>
      </c>
    </row>
    <row r="1123" spans="2:22" x14ac:dyDescent="0.35">
      <c r="B1123" t="s">
        <v>858</v>
      </c>
      <c r="O1123" t="s">
        <v>407</v>
      </c>
      <c r="R1123" t="s">
        <v>485</v>
      </c>
      <c r="S1123">
        <v>1.8</v>
      </c>
      <c r="T1123" t="s">
        <v>429</v>
      </c>
    </row>
    <row r="1124" spans="2:22" x14ac:dyDescent="0.35">
      <c r="B1124" t="s">
        <v>871</v>
      </c>
      <c r="O1124" t="s">
        <v>407</v>
      </c>
      <c r="R1124" t="s">
        <v>486</v>
      </c>
      <c r="S1124">
        <v>1.9</v>
      </c>
      <c r="T1124" t="s">
        <v>429</v>
      </c>
    </row>
    <row r="1125" spans="2:22" x14ac:dyDescent="0.35">
      <c r="B1125" t="s">
        <v>954</v>
      </c>
      <c r="O1125" t="s">
        <v>410</v>
      </c>
      <c r="S1125" t="s">
        <v>487</v>
      </c>
      <c r="T1125">
        <v>0.1</v>
      </c>
      <c r="U1125" t="s">
        <v>429</v>
      </c>
    </row>
    <row r="1126" spans="2:22" x14ac:dyDescent="0.35">
      <c r="B1126" t="s">
        <v>955</v>
      </c>
      <c r="O1126" t="s">
        <v>410</v>
      </c>
      <c r="S1126" t="s">
        <v>488</v>
      </c>
      <c r="T1126">
        <v>0</v>
      </c>
      <c r="U1126" t="s">
        <v>429</v>
      </c>
    </row>
    <row r="1127" spans="2:22" x14ac:dyDescent="0.35">
      <c r="B1127" t="s">
        <v>395</v>
      </c>
      <c r="O1127" t="s">
        <v>410</v>
      </c>
      <c r="S1127" t="s">
        <v>489</v>
      </c>
      <c r="T1127">
        <v>6.5</v>
      </c>
      <c r="U1127" t="s">
        <v>429</v>
      </c>
    </row>
    <row r="1128" spans="2:22" x14ac:dyDescent="0.35">
      <c r="B1128" t="s">
        <v>396</v>
      </c>
      <c r="O1128" t="s">
        <v>410</v>
      </c>
      <c r="S1128" t="s">
        <v>490</v>
      </c>
      <c r="T1128">
        <v>6.9</v>
      </c>
      <c r="U1128" t="s">
        <v>429</v>
      </c>
    </row>
    <row r="1129" spans="2:22" x14ac:dyDescent="0.35">
      <c r="B1129" t="s">
        <v>397</v>
      </c>
      <c r="O1129" t="s">
        <v>407</v>
      </c>
      <c r="R1129" t="s">
        <v>430</v>
      </c>
      <c r="S1129">
        <v>32.799999999999997</v>
      </c>
      <c r="T1129" t="s">
        <v>429</v>
      </c>
    </row>
    <row r="1130" spans="2:22" x14ac:dyDescent="0.35">
      <c r="B1130" t="s">
        <v>398</v>
      </c>
      <c r="O1130" t="s">
        <v>410</v>
      </c>
      <c r="S1130" t="s">
        <v>491</v>
      </c>
      <c r="T1130">
        <v>42.7</v>
      </c>
      <c r="U1130" t="s">
        <v>429</v>
      </c>
    </row>
    <row r="1131" spans="2:22" x14ac:dyDescent="0.35">
      <c r="B1131" t="s">
        <v>399</v>
      </c>
      <c r="O1131" t="s">
        <v>410</v>
      </c>
      <c r="S1131" t="s">
        <v>492</v>
      </c>
      <c r="T1131">
        <v>13.5</v>
      </c>
      <c r="U1131" t="s">
        <v>429</v>
      </c>
    </row>
    <row r="1132" spans="2:22" x14ac:dyDescent="0.35">
      <c r="B1132" t="s">
        <v>753</v>
      </c>
      <c r="O1132" t="s">
        <v>477</v>
      </c>
      <c r="T1132" t="s">
        <v>493</v>
      </c>
      <c r="U1132">
        <v>100</v>
      </c>
      <c r="V1132" t="s">
        <v>429</v>
      </c>
    </row>
    <row r="1133" spans="2:22" x14ac:dyDescent="0.35">
      <c r="O1133" t="s">
        <v>477</v>
      </c>
      <c r="T1133" t="s">
        <v>713</v>
      </c>
      <c r="U1133">
        <v>0.4</v>
      </c>
      <c r="V1133" t="s">
        <v>429</v>
      </c>
    </row>
    <row r="1134" spans="2:22" x14ac:dyDescent="0.35">
      <c r="O1134" t="s">
        <v>477</v>
      </c>
      <c r="T1134" t="s">
        <v>494</v>
      </c>
      <c r="U1134">
        <v>1.3</v>
      </c>
      <c r="V1134" t="s">
        <v>429</v>
      </c>
    </row>
    <row r="1135" spans="2:22" x14ac:dyDescent="0.35">
      <c r="O1135" t="s">
        <v>407</v>
      </c>
      <c r="R1135" t="s">
        <v>936</v>
      </c>
      <c r="S1135" t="s">
        <v>429</v>
      </c>
    </row>
    <row r="1136" spans="2:22" x14ac:dyDescent="0.35">
      <c r="O1136" t="s">
        <v>410</v>
      </c>
      <c r="S1136" t="s">
        <v>714</v>
      </c>
      <c r="T1136">
        <v>35.799999999999997</v>
      </c>
      <c r="U1136" t="s">
        <v>429</v>
      </c>
    </row>
    <row r="1137" spans="15:23" x14ac:dyDescent="0.35">
      <c r="O1137" t="s">
        <v>410</v>
      </c>
      <c r="S1137" t="s">
        <v>495</v>
      </c>
      <c r="T1137">
        <v>0.1</v>
      </c>
      <c r="U1137" t="s">
        <v>429</v>
      </c>
    </row>
    <row r="1138" spans="15:23" x14ac:dyDescent="0.35">
      <c r="O1138" t="s">
        <v>410</v>
      </c>
      <c r="S1138" t="s">
        <v>496</v>
      </c>
      <c r="T1138">
        <v>1.1000000000000001</v>
      </c>
      <c r="U1138" t="s">
        <v>429</v>
      </c>
    </row>
    <row r="1139" spans="15:23" x14ac:dyDescent="0.35">
      <c r="O1139" t="s">
        <v>410</v>
      </c>
      <c r="S1139" t="s">
        <v>497</v>
      </c>
      <c r="T1139">
        <v>1</v>
      </c>
      <c r="U1139" t="s">
        <v>429</v>
      </c>
    </row>
    <row r="1140" spans="15:23" x14ac:dyDescent="0.35">
      <c r="O1140" t="s">
        <v>477</v>
      </c>
      <c r="T1140" t="s">
        <v>498</v>
      </c>
      <c r="U1140">
        <v>0.6</v>
      </c>
      <c r="V1140" t="s">
        <v>429</v>
      </c>
    </row>
    <row r="1141" spans="15:23" x14ac:dyDescent="0.35">
      <c r="O1141" t="s">
        <v>477</v>
      </c>
      <c r="T1141" t="s">
        <v>498</v>
      </c>
      <c r="U1141">
        <v>0.4</v>
      </c>
      <c r="V1141" t="s">
        <v>429</v>
      </c>
    </row>
    <row r="1142" spans="15:23" x14ac:dyDescent="0.35">
      <c r="O1142" t="s">
        <v>404</v>
      </c>
      <c r="Q1142" t="s">
        <v>499</v>
      </c>
      <c r="R1142">
        <v>16.399999999999999</v>
      </c>
      <c r="S1142" t="s">
        <v>427</v>
      </c>
    </row>
    <row r="1143" spans="15:23" x14ac:dyDescent="0.35">
      <c r="O1143" t="s">
        <v>407</v>
      </c>
      <c r="R1143" t="s">
        <v>500</v>
      </c>
      <c r="S1143">
        <v>1.4</v>
      </c>
      <c r="T1143" t="s">
        <v>429</v>
      </c>
    </row>
    <row r="1144" spans="15:23" x14ac:dyDescent="0.35">
      <c r="O1144" t="s">
        <v>407</v>
      </c>
      <c r="R1144" t="s">
        <v>501</v>
      </c>
      <c r="S1144">
        <v>15.6</v>
      </c>
      <c r="T1144" t="s">
        <v>429</v>
      </c>
    </row>
    <row r="1145" spans="15:23" x14ac:dyDescent="0.35">
      <c r="O1145" t="s">
        <v>410</v>
      </c>
      <c r="S1145" t="s">
        <v>502</v>
      </c>
      <c r="T1145">
        <v>27.8</v>
      </c>
      <c r="U1145" t="s">
        <v>429</v>
      </c>
    </row>
    <row r="1146" spans="15:23" x14ac:dyDescent="0.35">
      <c r="O1146" t="s">
        <v>477</v>
      </c>
      <c r="T1146" t="s">
        <v>503</v>
      </c>
      <c r="U1146">
        <v>4.3</v>
      </c>
      <c r="V1146" t="s">
        <v>429</v>
      </c>
    </row>
    <row r="1147" spans="15:23" x14ac:dyDescent="0.35">
      <c r="O1147" t="s">
        <v>504</v>
      </c>
      <c r="U1147" t="s">
        <v>505</v>
      </c>
      <c r="V1147">
        <v>9.4</v>
      </c>
      <c r="W1147" t="s">
        <v>429</v>
      </c>
    </row>
    <row r="1148" spans="15:23" x14ac:dyDescent="0.35">
      <c r="O1148" t="s">
        <v>410</v>
      </c>
      <c r="S1148" t="s">
        <v>506</v>
      </c>
      <c r="T1148">
        <v>7</v>
      </c>
      <c r="U1148" t="s">
        <v>429</v>
      </c>
    </row>
    <row r="1149" spans="15:23" x14ac:dyDescent="0.35">
      <c r="O1149" t="s">
        <v>410</v>
      </c>
      <c r="S1149" t="s">
        <v>507</v>
      </c>
      <c r="T1149">
        <v>5.6</v>
      </c>
      <c r="U1149" t="s">
        <v>429</v>
      </c>
    </row>
    <row r="1150" spans="15:23" x14ac:dyDescent="0.35">
      <c r="O1150" t="s">
        <v>410</v>
      </c>
      <c r="S1150" t="s">
        <v>508</v>
      </c>
      <c r="T1150">
        <v>9.6999999999999993</v>
      </c>
      <c r="U1150" t="s">
        <v>429</v>
      </c>
    </row>
    <row r="1151" spans="15:23" x14ac:dyDescent="0.35">
      <c r="O1151" t="s">
        <v>477</v>
      </c>
      <c r="T1151" t="s">
        <v>509</v>
      </c>
      <c r="U1151">
        <v>15.6</v>
      </c>
      <c r="V1151" t="s">
        <v>429</v>
      </c>
    </row>
    <row r="1152" spans="15:23" x14ac:dyDescent="0.35">
      <c r="O1152" t="s">
        <v>504</v>
      </c>
      <c r="U1152" t="s">
        <v>510</v>
      </c>
      <c r="V1152">
        <v>20.100000000000001</v>
      </c>
      <c r="W1152" t="s">
        <v>429</v>
      </c>
    </row>
    <row r="1153" spans="15:23" x14ac:dyDescent="0.35">
      <c r="O1153" t="s">
        <v>504</v>
      </c>
      <c r="U1153" t="s">
        <v>511</v>
      </c>
      <c r="V1153">
        <v>9.5</v>
      </c>
      <c r="W1153" t="s">
        <v>429</v>
      </c>
    </row>
    <row r="1154" spans="15:23" x14ac:dyDescent="0.35">
      <c r="O1154" t="s">
        <v>504</v>
      </c>
      <c r="U1154" t="s">
        <v>512</v>
      </c>
      <c r="V1154">
        <v>18.5</v>
      </c>
      <c r="W1154" t="s">
        <v>429</v>
      </c>
    </row>
    <row r="1155" spans="15:23" x14ac:dyDescent="0.35">
      <c r="O1155" t="s">
        <v>504</v>
      </c>
      <c r="U1155" t="s">
        <v>513</v>
      </c>
      <c r="V1155">
        <v>14.4</v>
      </c>
      <c r="W1155" t="s">
        <v>429</v>
      </c>
    </row>
    <row r="1156" spans="15:23" x14ac:dyDescent="0.35">
      <c r="O1156" t="s">
        <v>477</v>
      </c>
      <c r="T1156" t="s">
        <v>514</v>
      </c>
      <c r="U1156">
        <v>17</v>
      </c>
      <c r="V1156" t="s">
        <v>429</v>
      </c>
    </row>
    <row r="1157" spans="15:23" x14ac:dyDescent="0.35">
      <c r="O1157" t="s">
        <v>504</v>
      </c>
      <c r="U1157" t="s">
        <v>515</v>
      </c>
      <c r="V1157">
        <v>20.399999999999999</v>
      </c>
      <c r="W1157" t="s">
        <v>429</v>
      </c>
    </row>
    <row r="1158" spans="15:23" x14ac:dyDescent="0.35">
      <c r="O1158" t="s">
        <v>504</v>
      </c>
      <c r="U1158" t="s">
        <v>516</v>
      </c>
      <c r="V1158">
        <v>20.6</v>
      </c>
      <c r="W1158" t="s">
        <v>429</v>
      </c>
    </row>
    <row r="1159" spans="15:23" x14ac:dyDescent="0.35">
      <c r="O1159" t="s">
        <v>477</v>
      </c>
      <c r="T1159" t="s">
        <v>517</v>
      </c>
      <c r="U1159">
        <v>11.9</v>
      </c>
      <c r="V1159" t="s">
        <v>429</v>
      </c>
    </row>
    <row r="1160" spans="15:23" x14ac:dyDescent="0.35">
      <c r="O1160" t="s">
        <v>504</v>
      </c>
      <c r="U1160" t="s">
        <v>518</v>
      </c>
      <c r="V1160">
        <v>11.9</v>
      </c>
      <c r="W1160" t="s">
        <v>429</v>
      </c>
    </row>
    <row r="1161" spans="15:23" x14ac:dyDescent="0.35">
      <c r="O1161" t="s">
        <v>504</v>
      </c>
      <c r="U1161" t="s">
        <v>519</v>
      </c>
      <c r="V1161">
        <v>4.9000000000000004</v>
      </c>
      <c r="W1161" t="s">
        <v>429</v>
      </c>
    </row>
    <row r="1162" spans="15:23" x14ac:dyDescent="0.35">
      <c r="O1162" t="s">
        <v>410</v>
      </c>
      <c r="S1162" t="s">
        <v>520</v>
      </c>
      <c r="T1162" s="1">
        <v>0.79700000000000004</v>
      </c>
    </row>
    <row r="1163" spans="15:23" x14ac:dyDescent="0.35">
      <c r="O1163" t="s">
        <v>402</v>
      </c>
      <c r="P1163" t="s">
        <v>521</v>
      </c>
      <c r="Q1163">
        <v>1.796</v>
      </c>
      <c r="R1163" t="s">
        <v>1036</v>
      </c>
    </row>
    <row r="1164" spans="15:23" x14ac:dyDescent="0.35">
      <c r="O1164" t="s">
        <v>402</v>
      </c>
      <c r="P1164" t="s">
        <v>422</v>
      </c>
      <c r="Q1164">
        <v>55</v>
      </c>
    </row>
    <row r="1165" spans="15:23" x14ac:dyDescent="0.35">
      <c r="O1165" t="s">
        <v>402</v>
      </c>
      <c r="P1165" t="s">
        <v>522</v>
      </c>
      <c r="Q1165" t="s">
        <v>523</v>
      </c>
    </row>
    <row r="1166" spans="15:23" x14ac:dyDescent="0.35">
      <c r="O1166" t="s">
        <v>524</v>
      </c>
      <c r="P1166" s="1">
        <v>0.76500000000000001</v>
      </c>
    </row>
    <row r="1167" spans="15:23" x14ac:dyDescent="0.35">
      <c r="O1167" t="s">
        <v>402</v>
      </c>
      <c r="P1167" t="s">
        <v>423</v>
      </c>
      <c r="Q1167" t="s">
        <v>937</v>
      </c>
    </row>
    <row r="1168" spans="15:23" x14ac:dyDescent="0.35">
      <c r="O1168" t="s">
        <v>387</v>
      </c>
    </row>
    <row r="1169" spans="1:15" x14ac:dyDescent="0.35">
      <c r="O1169" t="s">
        <v>388</v>
      </c>
    </row>
    <row r="1170" spans="1:15" x14ac:dyDescent="0.35">
      <c r="O1170" t="s">
        <v>389</v>
      </c>
    </row>
    <row r="1171" spans="1:15" x14ac:dyDescent="0.35">
      <c r="O1171" t="s">
        <v>856</v>
      </c>
    </row>
    <row r="1172" spans="1:15" x14ac:dyDescent="0.35">
      <c r="O1172" t="s">
        <v>858</v>
      </c>
    </row>
    <row r="1173" spans="1:15" x14ac:dyDescent="0.35">
      <c r="O1173" t="s">
        <v>920</v>
      </c>
    </row>
    <row r="1174" spans="1:15" x14ac:dyDescent="0.35">
      <c r="O1174" t="s">
        <v>938</v>
      </c>
    </row>
    <row r="1175" spans="1:15" x14ac:dyDescent="0.35">
      <c r="O1175" t="s">
        <v>939</v>
      </c>
    </row>
    <row r="1176" spans="1:15" x14ac:dyDescent="0.35">
      <c r="O1176" t="s">
        <v>395</v>
      </c>
    </row>
    <row r="1177" spans="1:15" x14ac:dyDescent="0.35">
      <c r="O1177" t="s">
        <v>396</v>
      </c>
    </row>
    <row r="1178" spans="1:15" x14ac:dyDescent="0.35">
      <c r="O1178" t="s">
        <v>397</v>
      </c>
    </row>
    <row r="1179" spans="1:15" x14ac:dyDescent="0.35">
      <c r="O1179" t="s">
        <v>398</v>
      </c>
    </row>
    <row r="1180" spans="1:15" x14ac:dyDescent="0.35">
      <c r="O1180" t="s">
        <v>399</v>
      </c>
    </row>
    <row r="1184" spans="1:15" s="5" customFormat="1" x14ac:dyDescent="0.35">
      <c r="A1184" s="5">
        <v>1.8</v>
      </c>
      <c r="B1184" s="5">
        <v>52</v>
      </c>
    </row>
    <row r="1185" spans="2:33" x14ac:dyDescent="0.35">
      <c r="B1185" t="s">
        <v>23</v>
      </c>
      <c r="C1185" t="s">
        <v>956</v>
      </c>
      <c r="O1185" t="s">
        <v>23</v>
      </c>
      <c r="P1185" t="s">
        <v>940</v>
      </c>
      <c r="AB1185" t="s">
        <v>23</v>
      </c>
      <c r="AC1185" t="s">
        <v>973</v>
      </c>
    </row>
    <row r="1186" spans="2:33" x14ac:dyDescent="0.35">
      <c r="B1186" t="s">
        <v>402</v>
      </c>
      <c r="C1186" t="s">
        <v>417</v>
      </c>
      <c r="D1186">
        <v>232.67500000000001</v>
      </c>
      <c r="O1186" t="s">
        <v>402</v>
      </c>
      <c r="P1186" t="s">
        <v>444</v>
      </c>
      <c r="Q1186">
        <v>223885620000000</v>
      </c>
      <c r="AB1186" t="s">
        <v>543</v>
      </c>
      <c r="AC1186" t="s">
        <v>527</v>
      </c>
      <c r="AD1186" t="s">
        <v>974</v>
      </c>
    </row>
    <row r="1187" spans="2:33" x14ac:dyDescent="0.35">
      <c r="B1187" t="s">
        <v>402</v>
      </c>
      <c r="C1187" t="s">
        <v>418</v>
      </c>
      <c r="D1187">
        <v>0.48</v>
      </c>
      <c r="O1187" t="s">
        <v>402</v>
      </c>
      <c r="P1187" t="s">
        <v>712</v>
      </c>
      <c r="Q1187">
        <v>188563747500000</v>
      </c>
      <c r="AB1187" t="s">
        <v>543</v>
      </c>
      <c r="AC1187" t="s">
        <v>14</v>
      </c>
      <c r="AD1187">
        <v>56.3</v>
      </c>
      <c r="AE1187" t="s">
        <v>427</v>
      </c>
    </row>
    <row r="1188" spans="2:33" x14ac:dyDescent="0.35">
      <c r="B1188" t="s">
        <v>402</v>
      </c>
      <c r="C1188" t="s">
        <v>419</v>
      </c>
      <c r="D1188">
        <v>0</v>
      </c>
      <c r="O1188" t="s">
        <v>402</v>
      </c>
      <c r="P1188" t="s">
        <v>420</v>
      </c>
      <c r="Q1188">
        <v>1.1870000000000001</v>
      </c>
      <c r="AB1188" t="s">
        <v>543</v>
      </c>
      <c r="AD1188" t="s">
        <v>475</v>
      </c>
      <c r="AE1188">
        <v>7.1</v>
      </c>
      <c r="AF1188" t="s">
        <v>429</v>
      </c>
    </row>
    <row r="1189" spans="2:33" x14ac:dyDescent="0.35">
      <c r="B1189" t="s">
        <v>402</v>
      </c>
      <c r="C1189" t="s">
        <v>420</v>
      </c>
      <c r="D1189">
        <v>1.179</v>
      </c>
      <c r="O1189" t="s">
        <v>402</v>
      </c>
      <c r="P1189" t="s">
        <v>445</v>
      </c>
      <c r="Q1189">
        <v>0.99399999999999999</v>
      </c>
      <c r="AB1189" t="s">
        <v>543</v>
      </c>
      <c r="AD1189" t="s">
        <v>485</v>
      </c>
      <c r="AE1189">
        <v>1.7</v>
      </c>
      <c r="AF1189" t="s">
        <v>429</v>
      </c>
    </row>
    <row r="1190" spans="2:33" x14ac:dyDescent="0.35">
      <c r="B1190" t="s">
        <v>402</v>
      </c>
      <c r="C1190" t="s">
        <v>708</v>
      </c>
      <c r="D1190">
        <v>1.796</v>
      </c>
      <c r="E1190" t="s">
        <v>1036</v>
      </c>
      <c r="O1190" t="s">
        <v>402</v>
      </c>
      <c r="P1190" t="s">
        <v>446</v>
      </c>
      <c r="Q1190">
        <v>22.4</v>
      </c>
      <c r="R1190" t="s">
        <v>427</v>
      </c>
      <c r="AB1190" t="s">
        <v>543</v>
      </c>
      <c r="AD1190" t="s">
        <v>486</v>
      </c>
      <c r="AE1190">
        <v>2.5</v>
      </c>
      <c r="AF1190" t="s">
        <v>429</v>
      </c>
    </row>
    <row r="1191" spans="2:33" x14ac:dyDescent="0.35">
      <c r="B1191" t="s">
        <v>402</v>
      </c>
      <c r="C1191" t="s">
        <v>422</v>
      </c>
      <c r="D1191">
        <v>79</v>
      </c>
      <c r="O1191" t="s">
        <v>404</v>
      </c>
      <c r="Q1191" t="s">
        <v>526</v>
      </c>
      <c r="R1191">
        <v>21.9</v>
      </c>
      <c r="S1191" t="s">
        <v>427</v>
      </c>
      <c r="AB1191" t="s">
        <v>543</v>
      </c>
      <c r="AD1191" t="s">
        <v>430</v>
      </c>
      <c r="AE1191">
        <v>35.700000000000003</v>
      </c>
      <c r="AF1191" t="s">
        <v>429</v>
      </c>
    </row>
    <row r="1192" spans="2:33" x14ac:dyDescent="0.35">
      <c r="B1192" t="s">
        <v>524</v>
      </c>
      <c r="C1192" s="1">
        <v>0.90300000000000002</v>
      </c>
      <c r="O1192" t="s">
        <v>407</v>
      </c>
      <c r="R1192" t="s">
        <v>447</v>
      </c>
      <c r="S1192">
        <v>22.1</v>
      </c>
      <c r="T1192" t="s">
        <v>406</v>
      </c>
      <c r="AB1192" t="s">
        <v>543</v>
      </c>
      <c r="AE1192" t="s">
        <v>431</v>
      </c>
      <c r="AF1192">
        <v>73.8</v>
      </c>
      <c r="AG1192" t="s">
        <v>432</v>
      </c>
    </row>
    <row r="1193" spans="2:33" x14ac:dyDescent="0.35">
      <c r="B1193" t="s">
        <v>402</v>
      </c>
      <c r="C1193" t="s">
        <v>423</v>
      </c>
      <c r="D1193">
        <v>50.584000000000003</v>
      </c>
      <c r="E1193">
        <v>56</v>
      </c>
      <c r="O1193" t="s">
        <v>410</v>
      </c>
      <c r="S1193" t="s">
        <v>448</v>
      </c>
      <c r="T1193">
        <v>0</v>
      </c>
      <c r="U1193" t="s">
        <v>406</v>
      </c>
      <c r="AB1193" t="s">
        <v>543</v>
      </c>
      <c r="AD1193" t="s">
        <v>528</v>
      </c>
      <c r="AE1193">
        <v>7.1</v>
      </c>
      <c r="AF1193" t="s">
        <v>429</v>
      </c>
    </row>
    <row r="1194" spans="2:33" x14ac:dyDescent="0.35">
      <c r="B1194" t="s">
        <v>402</v>
      </c>
      <c r="C1194" t="s">
        <v>424</v>
      </c>
      <c r="D1194">
        <v>37.636000000000003</v>
      </c>
      <c r="E1194" s="1">
        <v>-1.4999999999999999E-2</v>
      </c>
      <c r="O1194" t="s">
        <v>410</v>
      </c>
      <c r="S1194" t="s">
        <v>449</v>
      </c>
      <c r="T1194">
        <v>4.7</v>
      </c>
      <c r="U1194" t="s">
        <v>406</v>
      </c>
      <c r="AB1194" t="s">
        <v>543</v>
      </c>
      <c r="AD1194" t="s">
        <v>529</v>
      </c>
      <c r="AE1194" t="s">
        <v>530</v>
      </c>
      <c r="AF1194" s="1">
        <v>3.0000000000000001E-3</v>
      </c>
    </row>
    <row r="1195" spans="2:33" x14ac:dyDescent="0.35">
      <c r="B1195" t="s">
        <v>402</v>
      </c>
      <c r="C1195" t="s">
        <v>425</v>
      </c>
      <c r="O1195" t="s">
        <v>410</v>
      </c>
      <c r="S1195" t="s">
        <v>450</v>
      </c>
      <c r="T1195">
        <v>17.3</v>
      </c>
      <c r="U1195" t="s">
        <v>406</v>
      </c>
      <c r="AB1195" t="s">
        <v>543</v>
      </c>
      <c r="AC1195" t="s">
        <v>531</v>
      </c>
      <c r="AD1195">
        <v>0</v>
      </c>
      <c r="AE1195" t="s">
        <v>432</v>
      </c>
    </row>
    <row r="1196" spans="2:33" x14ac:dyDescent="0.35">
      <c r="B1196" t="s">
        <v>404</v>
      </c>
      <c r="C1196" t="s">
        <v>426</v>
      </c>
      <c r="D1196">
        <v>10.144</v>
      </c>
      <c r="E1196" s="1">
        <v>-4.0000000000000001E-3</v>
      </c>
      <c r="O1196" t="s">
        <v>407</v>
      </c>
      <c r="R1196" t="s">
        <v>451</v>
      </c>
      <c r="S1196">
        <v>77.900000000000006</v>
      </c>
      <c r="T1196" t="s">
        <v>406</v>
      </c>
      <c r="AB1196" t="s">
        <v>543</v>
      </c>
      <c r="AC1196" t="s">
        <v>532</v>
      </c>
      <c r="AD1196">
        <v>64517785475500</v>
      </c>
    </row>
    <row r="1197" spans="2:33" x14ac:dyDescent="0.35">
      <c r="B1197" t="s">
        <v>14</v>
      </c>
      <c r="C1197">
        <v>55.7</v>
      </c>
      <c r="D1197" t="s">
        <v>427</v>
      </c>
      <c r="O1197" t="s">
        <v>404</v>
      </c>
      <c r="Q1197" t="s">
        <v>452</v>
      </c>
      <c r="R1197">
        <v>0.6</v>
      </c>
      <c r="S1197" t="s">
        <v>427</v>
      </c>
      <c r="AB1197" t="s">
        <v>543</v>
      </c>
      <c r="AC1197" t="s">
        <v>533</v>
      </c>
      <c r="AD1197">
        <v>21693650790000</v>
      </c>
    </row>
    <row r="1198" spans="2:33" x14ac:dyDescent="0.35">
      <c r="B1198" t="s">
        <v>402</v>
      </c>
      <c r="C1198" t="s">
        <v>428</v>
      </c>
      <c r="D1198">
        <v>11.3</v>
      </c>
      <c r="E1198" t="s">
        <v>429</v>
      </c>
      <c r="O1198" t="s">
        <v>407</v>
      </c>
      <c r="R1198" t="s">
        <v>453</v>
      </c>
      <c r="S1198">
        <v>0</v>
      </c>
      <c r="T1198" t="s">
        <v>427</v>
      </c>
      <c r="AB1198" t="s">
        <v>543</v>
      </c>
      <c r="AC1198" t="s">
        <v>534</v>
      </c>
      <c r="AD1198">
        <v>442620981300</v>
      </c>
    </row>
    <row r="1199" spans="2:33" x14ac:dyDescent="0.35">
      <c r="B1199" t="s">
        <v>402</v>
      </c>
      <c r="C1199" t="s">
        <v>430</v>
      </c>
      <c r="D1199">
        <v>35</v>
      </c>
      <c r="E1199" t="s">
        <v>429</v>
      </c>
      <c r="O1199" t="s">
        <v>402</v>
      </c>
      <c r="P1199" t="s">
        <v>454</v>
      </c>
      <c r="Q1199">
        <v>4.7</v>
      </c>
      <c r="R1199" t="s">
        <v>427</v>
      </c>
      <c r="AB1199" t="s">
        <v>543</v>
      </c>
      <c r="AD1199" t="s">
        <v>535</v>
      </c>
      <c r="AE1199">
        <v>432375264150</v>
      </c>
    </row>
    <row r="1200" spans="2:33" x14ac:dyDescent="0.35">
      <c r="B1200" t="s">
        <v>404</v>
      </c>
      <c r="D1200" t="s">
        <v>431</v>
      </c>
      <c r="E1200">
        <v>73.400000000000006</v>
      </c>
      <c r="F1200" t="s">
        <v>432</v>
      </c>
      <c r="O1200" t="s">
        <v>404</v>
      </c>
      <c r="Q1200" t="s">
        <v>455</v>
      </c>
      <c r="R1200">
        <v>1.9</v>
      </c>
      <c r="S1200" t="s">
        <v>427</v>
      </c>
      <c r="AB1200" t="s">
        <v>543</v>
      </c>
      <c r="AD1200" t="s">
        <v>536</v>
      </c>
      <c r="AE1200">
        <v>1210084700</v>
      </c>
    </row>
    <row r="1201" spans="2:32" x14ac:dyDescent="0.35">
      <c r="B1201" t="s">
        <v>433</v>
      </c>
      <c r="C1201" t="s">
        <v>593</v>
      </c>
      <c r="O1201" t="s">
        <v>407</v>
      </c>
      <c r="R1201" t="s">
        <v>456</v>
      </c>
      <c r="S1201">
        <v>0.7</v>
      </c>
      <c r="T1201" t="s">
        <v>429</v>
      </c>
      <c r="AB1201" t="s">
        <v>543</v>
      </c>
      <c r="AD1201" t="s">
        <v>537</v>
      </c>
      <c r="AE1201">
        <v>6205434350</v>
      </c>
    </row>
    <row r="1202" spans="2:32" x14ac:dyDescent="0.35">
      <c r="O1202" t="s">
        <v>407</v>
      </c>
      <c r="R1202" t="s">
        <v>457</v>
      </c>
      <c r="S1202">
        <v>0.4</v>
      </c>
      <c r="T1202" t="s">
        <v>429</v>
      </c>
      <c r="AB1202" t="s">
        <v>543</v>
      </c>
      <c r="AC1202" t="s">
        <v>542</v>
      </c>
      <c r="AD1202">
        <v>31</v>
      </c>
    </row>
    <row r="1203" spans="2:32" x14ac:dyDescent="0.35">
      <c r="B1203" t="s">
        <v>22</v>
      </c>
      <c r="O1203" t="s">
        <v>407</v>
      </c>
      <c r="R1203" t="s">
        <v>458</v>
      </c>
      <c r="S1203">
        <v>0.5</v>
      </c>
      <c r="T1203" t="s">
        <v>429</v>
      </c>
      <c r="AB1203" t="s">
        <v>543</v>
      </c>
      <c r="AC1203" t="s">
        <v>422</v>
      </c>
      <c r="AD1203">
        <v>79</v>
      </c>
    </row>
    <row r="1204" spans="2:32" x14ac:dyDescent="0.35">
      <c r="B1204" t="s">
        <v>562</v>
      </c>
      <c r="C1204" t="s">
        <v>563</v>
      </c>
      <c r="D1204" t="s">
        <v>540</v>
      </c>
      <c r="E1204" t="s">
        <v>564</v>
      </c>
      <c r="F1204" t="s">
        <v>435</v>
      </c>
      <c r="O1204" t="s">
        <v>410</v>
      </c>
      <c r="S1204" t="s">
        <v>459</v>
      </c>
      <c r="T1204">
        <v>0.5</v>
      </c>
      <c r="U1204" t="s">
        <v>429</v>
      </c>
      <c r="AB1204" t="s">
        <v>543</v>
      </c>
      <c r="AC1204" t="s">
        <v>522</v>
      </c>
      <c r="AD1204" t="s">
        <v>523</v>
      </c>
    </row>
    <row r="1205" spans="2:32" x14ac:dyDescent="0.35">
      <c r="B1205" t="s">
        <v>565</v>
      </c>
      <c r="C1205">
        <v>128</v>
      </c>
      <c r="D1205">
        <v>230.1</v>
      </c>
      <c r="E1205">
        <v>169.197</v>
      </c>
      <c r="F1205" s="1">
        <v>0.85899999999999999</v>
      </c>
      <c r="O1205" t="s">
        <v>410</v>
      </c>
      <c r="S1205" t="s">
        <v>460</v>
      </c>
      <c r="T1205">
        <v>0</v>
      </c>
      <c r="U1205" t="s">
        <v>429</v>
      </c>
    </row>
    <row r="1206" spans="2:32" x14ac:dyDescent="0.35">
      <c r="B1206" t="s">
        <v>566</v>
      </c>
      <c r="C1206">
        <v>115</v>
      </c>
      <c r="D1206">
        <v>115.4</v>
      </c>
      <c r="E1206">
        <v>86.978999999999999</v>
      </c>
      <c r="F1206" s="1">
        <v>0.73399999999999999</v>
      </c>
      <c r="O1206" t="s">
        <v>410</v>
      </c>
      <c r="S1206" t="s">
        <v>461</v>
      </c>
      <c r="T1206">
        <v>0</v>
      </c>
      <c r="U1206" t="s">
        <v>429</v>
      </c>
      <c r="AB1206" t="s">
        <v>538</v>
      </c>
    </row>
    <row r="1207" spans="2:32" x14ac:dyDescent="0.35">
      <c r="B1207" t="s">
        <v>0</v>
      </c>
      <c r="C1207">
        <v>78.5</v>
      </c>
      <c r="D1207" t="s">
        <v>401</v>
      </c>
      <c r="O1207" t="s">
        <v>407</v>
      </c>
      <c r="R1207" t="s">
        <v>462</v>
      </c>
      <c r="S1207">
        <v>4</v>
      </c>
      <c r="T1207" t="s">
        <v>429</v>
      </c>
      <c r="AB1207" t="s">
        <v>539</v>
      </c>
      <c r="AC1207" t="s">
        <v>544</v>
      </c>
      <c r="AD1207" t="s">
        <v>545</v>
      </c>
      <c r="AE1207" t="s">
        <v>546</v>
      </c>
      <c r="AF1207" t="s">
        <v>435</v>
      </c>
    </row>
    <row r="1208" spans="2:32" x14ac:dyDescent="0.35">
      <c r="B1208" t="s">
        <v>402</v>
      </c>
      <c r="C1208" t="s">
        <v>403</v>
      </c>
      <c r="O1208" t="s">
        <v>407</v>
      </c>
      <c r="R1208" t="s">
        <v>463</v>
      </c>
      <c r="S1208">
        <v>0</v>
      </c>
      <c r="T1208" t="s">
        <v>429</v>
      </c>
      <c r="AB1208" t="s">
        <v>547</v>
      </c>
      <c r="AC1208">
        <v>128</v>
      </c>
      <c r="AD1208">
        <v>230.5</v>
      </c>
      <c r="AE1208">
        <v>169.804</v>
      </c>
      <c r="AF1208" s="1">
        <v>0.86199999999999999</v>
      </c>
    </row>
    <row r="1209" spans="2:32" x14ac:dyDescent="0.35">
      <c r="B1209" t="s">
        <v>404</v>
      </c>
      <c r="D1209" t="s">
        <v>405</v>
      </c>
      <c r="E1209">
        <v>21.5</v>
      </c>
      <c r="F1209" t="s">
        <v>406</v>
      </c>
      <c r="O1209" t="s">
        <v>407</v>
      </c>
      <c r="R1209" t="s">
        <v>464</v>
      </c>
      <c r="S1209">
        <v>0.7</v>
      </c>
      <c r="T1209" t="s">
        <v>429</v>
      </c>
      <c r="AB1209" t="s">
        <v>548</v>
      </c>
      <c r="AC1209">
        <v>115</v>
      </c>
      <c r="AD1209">
        <v>115.4</v>
      </c>
      <c r="AE1209">
        <v>87.016999999999996</v>
      </c>
      <c r="AF1209" s="1">
        <v>0.73799999999999999</v>
      </c>
    </row>
    <row r="1210" spans="2:32" x14ac:dyDescent="0.35">
      <c r="B1210" t="s">
        <v>407</v>
      </c>
      <c r="E1210" t="s">
        <v>408</v>
      </c>
      <c r="F1210">
        <v>80.599999999999994</v>
      </c>
      <c r="G1210" t="s">
        <v>409</v>
      </c>
      <c r="O1210" t="s">
        <v>404</v>
      </c>
      <c r="Q1210" t="s">
        <v>465</v>
      </c>
      <c r="R1210">
        <v>2.8</v>
      </c>
      <c r="S1210" t="s">
        <v>427</v>
      </c>
      <c r="AB1210" t="s">
        <v>541</v>
      </c>
    </row>
    <row r="1211" spans="2:32" x14ac:dyDescent="0.35">
      <c r="B1211" t="s">
        <v>410</v>
      </c>
      <c r="F1211" t="s">
        <v>309</v>
      </c>
      <c r="G1211">
        <v>0</v>
      </c>
      <c r="H1211" t="s">
        <v>409</v>
      </c>
      <c r="O1211" t="s">
        <v>407</v>
      </c>
      <c r="R1211" t="s">
        <v>466</v>
      </c>
      <c r="S1211">
        <v>5.9</v>
      </c>
      <c r="T1211" t="s">
        <v>429</v>
      </c>
      <c r="AB1211" t="s">
        <v>387</v>
      </c>
    </row>
    <row r="1212" spans="2:32" x14ac:dyDescent="0.35">
      <c r="B1212" t="s">
        <v>410</v>
      </c>
      <c r="F1212" t="s">
        <v>310</v>
      </c>
      <c r="G1212">
        <v>0.1</v>
      </c>
      <c r="H1212" t="s">
        <v>409</v>
      </c>
      <c r="O1212" t="s">
        <v>407</v>
      </c>
      <c r="R1212" t="s">
        <v>467</v>
      </c>
      <c r="S1212">
        <v>4.4000000000000004</v>
      </c>
      <c r="T1212" t="s">
        <v>429</v>
      </c>
      <c r="AB1212" t="s">
        <v>549</v>
      </c>
    </row>
    <row r="1213" spans="2:32" x14ac:dyDescent="0.35">
      <c r="B1213" t="s">
        <v>410</v>
      </c>
      <c r="F1213" t="s">
        <v>311</v>
      </c>
      <c r="G1213">
        <v>80.599999999999994</v>
      </c>
      <c r="H1213" t="s">
        <v>409</v>
      </c>
      <c r="O1213" t="s">
        <v>407</v>
      </c>
      <c r="R1213" t="s">
        <v>468</v>
      </c>
      <c r="S1213">
        <v>0.1</v>
      </c>
      <c r="T1213" t="s">
        <v>429</v>
      </c>
      <c r="AB1213" t="s">
        <v>550</v>
      </c>
    </row>
    <row r="1214" spans="2:32" x14ac:dyDescent="0.35">
      <c r="B1214" t="s">
        <v>407</v>
      </c>
      <c r="E1214" t="s">
        <v>312</v>
      </c>
      <c r="F1214">
        <v>19.399999999999999</v>
      </c>
      <c r="G1214" t="s">
        <v>409</v>
      </c>
      <c r="O1214" t="s">
        <v>407</v>
      </c>
      <c r="R1214" t="s">
        <v>469</v>
      </c>
      <c r="S1214" s="1">
        <v>0.61599999999999999</v>
      </c>
      <c r="AB1214" t="s">
        <v>880</v>
      </c>
    </row>
    <row r="1215" spans="2:32" x14ac:dyDescent="0.35">
      <c r="B1215" t="s">
        <v>404</v>
      </c>
      <c r="D1215" t="s">
        <v>411</v>
      </c>
      <c r="E1215">
        <v>0.6</v>
      </c>
      <c r="F1215" t="s">
        <v>406</v>
      </c>
      <c r="O1215" t="s">
        <v>407</v>
      </c>
      <c r="R1215" t="s">
        <v>470</v>
      </c>
      <c r="S1215" s="1">
        <v>5.5E-2</v>
      </c>
      <c r="AB1215" t="s">
        <v>975</v>
      </c>
    </row>
    <row r="1216" spans="2:32" x14ac:dyDescent="0.35">
      <c r="B1216" t="s">
        <v>407</v>
      </c>
      <c r="E1216" t="s">
        <v>408</v>
      </c>
      <c r="F1216">
        <v>0.7</v>
      </c>
      <c r="G1216" t="s">
        <v>412</v>
      </c>
      <c r="O1216" t="s">
        <v>402</v>
      </c>
      <c r="P1216" t="s">
        <v>471</v>
      </c>
      <c r="Q1216">
        <v>1.5</v>
      </c>
      <c r="R1216" t="s">
        <v>427</v>
      </c>
      <c r="AB1216" t="s">
        <v>882</v>
      </c>
    </row>
    <row r="1217" spans="2:29" x14ac:dyDescent="0.35">
      <c r="B1217" t="s">
        <v>410</v>
      </c>
      <c r="F1217" t="s">
        <v>309</v>
      </c>
      <c r="G1217">
        <v>0.7</v>
      </c>
      <c r="H1217" t="s">
        <v>412</v>
      </c>
      <c r="O1217" t="s">
        <v>404</v>
      </c>
      <c r="Q1217" t="s">
        <v>472</v>
      </c>
      <c r="R1217">
        <v>1.4</v>
      </c>
      <c r="S1217" t="s">
        <v>427</v>
      </c>
      <c r="AB1217" t="s">
        <v>730</v>
      </c>
    </row>
    <row r="1218" spans="2:29" x14ac:dyDescent="0.35">
      <c r="B1218" t="s">
        <v>410</v>
      </c>
      <c r="F1218" t="s">
        <v>310</v>
      </c>
      <c r="G1218">
        <v>0</v>
      </c>
      <c r="H1218" t="s">
        <v>412</v>
      </c>
      <c r="O1218" t="s">
        <v>404</v>
      </c>
      <c r="Q1218" t="s">
        <v>473</v>
      </c>
      <c r="R1218">
        <v>0</v>
      </c>
      <c r="S1218" t="s">
        <v>427</v>
      </c>
      <c r="AB1218" t="s">
        <v>976</v>
      </c>
    </row>
    <row r="1219" spans="2:29" x14ac:dyDescent="0.35">
      <c r="B1219" t="s">
        <v>410</v>
      </c>
      <c r="F1219" t="s">
        <v>311</v>
      </c>
      <c r="G1219">
        <v>0</v>
      </c>
      <c r="H1219" t="s">
        <v>412</v>
      </c>
      <c r="O1219" t="s">
        <v>402</v>
      </c>
      <c r="P1219" t="s">
        <v>474</v>
      </c>
      <c r="Q1219">
        <v>71.400000000000006</v>
      </c>
      <c r="R1219" t="s">
        <v>427</v>
      </c>
      <c r="AB1219" t="s">
        <v>977</v>
      </c>
    </row>
    <row r="1220" spans="2:29" x14ac:dyDescent="0.35">
      <c r="B1220" t="s">
        <v>407</v>
      </c>
      <c r="E1220" t="s">
        <v>312</v>
      </c>
      <c r="F1220">
        <v>99.3</v>
      </c>
      <c r="G1220" t="s">
        <v>412</v>
      </c>
      <c r="O1220" t="s">
        <v>404</v>
      </c>
      <c r="Q1220" t="s">
        <v>14</v>
      </c>
      <c r="R1220">
        <v>56.2</v>
      </c>
      <c r="S1220" t="s">
        <v>427</v>
      </c>
      <c r="AB1220" t="s">
        <v>556</v>
      </c>
    </row>
    <row r="1221" spans="2:29" x14ac:dyDescent="0.35">
      <c r="B1221" t="s">
        <v>404</v>
      </c>
      <c r="D1221" t="s">
        <v>413</v>
      </c>
      <c r="E1221">
        <v>0</v>
      </c>
      <c r="F1221" t="s">
        <v>406</v>
      </c>
      <c r="O1221" t="s">
        <v>407</v>
      </c>
      <c r="R1221" t="s">
        <v>475</v>
      </c>
      <c r="S1221">
        <v>7.2</v>
      </c>
      <c r="T1221" t="s">
        <v>429</v>
      </c>
      <c r="AB1221" t="s">
        <v>557</v>
      </c>
    </row>
    <row r="1222" spans="2:29" x14ac:dyDescent="0.35">
      <c r="B1222" t="s">
        <v>404</v>
      </c>
      <c r="D1222" t="s">
        <v>414</v>
      </c>
      <c r="E1222">
        <v>78</v>
      </c>
      <c r="F1222" t="s">
        <v>406</v>
      </c>
      <c r="O1222" t="s">
        <v>410</v>
      </c>
      <c r="S1222" t="s">
        <v>476</v>
      </c>
      <c r="T1222">
        <v>2.2000000000000002</v>
      </c>
      <c r="U1222" t="s">
        <v>429</v>
      </c>
      <c r="AB1222" t="s">
        <v>558</v>
      </c>
    </row>
    <row r="1223" spans="2:29" x14ac:dyDescent="0.35">
      <c r="B1223" t="s">
        <v>402</v>
      </c>
      <c r="C1223" t="s">
        <v>415</v>
      </c>
      <c r="D1223">
        <v>0.67700000000000005</v>
      </c>
      <c r="O1223" t="s">
        <v>477</v>
      </c>
      <c r="T1223" t="s">
        <v>478</v>
      </c>
      <c r="U1223">
        <v>1.8</v>
      </c>
      <c r="V1223" t="s">
        <v>429</v>
      </c>
      <c r="AB1223" t="s">
        <v>559</v>
      </c>
    </row>
    <row r="1224" spans="2:29" x14ac:dyDescent="0.35">
      <c r="B1224" t="s">
        <v>402</v>
      </c>
      <c r="C1224" t="s">
        <v>416</v>
      </c>
      <c r="D1224">
        <v>1.994</v>
      </c>
      <c r="O1224" t="s">
        <v>477</v>
      </c>
      <c r="T1224" t="s">
        <v>479</v>
      </c>
      <c r="U1224">
        <v>0.4</v>
      </c>
      <c r="V1224" t="s">
        <v>429</v>
      </c>
      <c r="AB1224" t="s">
        <v>560</v>
      </c>
    </row>
    <row r="1225" spans="2:29" x14ac:dyDescent="0.35">
      <c r="B1225" t="s">
        <v>387</v>
      </c>
      <c r="O1225" t="s">
        <v>410</v>
      </c>
      <c r="S1225" t="s">
        <v>480</v>
      </c>
      <c r="T1225">
        <v>1.2</v>
      </c>
      <c r="U1225" t="s">
        <v>429</v>
      </c>
      <c r="AB1225" t="s">
        <v>717</v>
      </c>
      <c r="AC1225" t="s">
        <v>763</v>
      </c>
    </row>
    <row r="1226" spans="2:29" x14ac:dyDescent="0.35">
      <c r="B1226" t="s">
        <v>388</v>
      </c>
      <c r="O1226" t="s">
        <v>410</v>
      </c>
      <c r="S1226" t="s">
        <v>481</v>
      </c>
      <c r="T1226">
        <v>0</v>
      </c>
      <c r="U1226" t="s">
        <v>429</v>
      </c>
    </row>
    <row r="1227" spans="2:29" x14ac:dyDescent="0.35">
      <c r="B1227" t="s">
        <v>389</v>
      </c>
      <c r="O1227" t="s">
        <v>410</v>
      </c>
      <c r="S1227" t="s">
        <v>482</v>
      </c>
      <c r="T1227">
        <v>92.9</v>
      </c>
      <c r="U1227" t="s">
        <v>429</v>
      </c>
    </row>
    <row r="1228" spans="2:29" x14ac:dyDescent="0.35">
      <c r="B1228" t="s">
        <v>856</v>
      </c>
      <c r="O1228" t="s">
        <v>410</v>
      </c>
      <c r="S1228" t="s">
        <v>483</v>
      </c>
      <c r="T1228">
        <v>2.7</v>
      </c>
      <c r="U1228" t="s">
        <v>429</v>
      </c>
    </row>
    <row r="1229" spans="2:29" x14ac:dyDescent="0.35">
      <c r="B1229" t="s">
        <v>858</v>
      </c>
      <c r="O1229" t="s">
        <v>410</v>
      </c>
      <c r="S1229" t="s">
        <v>484</v>
      </c>
      <c r="T1229">
        <v>100</v>
      </c>
      <c r="U1229" t="s">
        <v>429</v>
      </c>
    </row>
    <row r="1230" spans="2:29" x14ac:dyDescent="0.35">
      <c r="B1230" t="s">
        <v>572</v>
      </c>
      <c r="O1230" t="s">
        <v>407</v>
      </c>
      <c r="R1230" t="s">
        <v>485</v>
      </c>
      <c r="S1230">
        <v>1.7</v>
      </c>
      <c r="T1230" t="s">
        <v>429</v>
      </c>
    </row>
    <row r="1231" spans="2:29" x14ac:dyDescent="0.35">
      <c r="B1231" t="s">
        <v>957</v>
      </c>
      <c r="O1231" t="s">
        <v>407</v>
      </c>
      <c r="R1231" t="s">
        <v>486</v>
      </c>
      <c r="S1231">
        <v>2.4</v>
      </c>
      <c r="T1231" t="s">
        <v>429</v>
      </c>
    </row>
    <row r="1232" spans="2:29" x14ac:dyDescent="0.35">
      <c r="B1232" t="s">
        <v>958</v>
      </c>
      <c r="O1232" t="s">
        <v>410</v>
      </c>
      <c r="S1232" t="s">
        <v>487</v>
      </c>
      <c r="T1232">
        <v>0.1</v>
      </c>
      <c r="U1232" t="s">
        <v>429</v>
      </c>
    </row>
    <row r="1233" spans="2:22" x14ac:dyDescent="0.35">
      <c r="B1233" t="s">
        <v>395</v>
      </c>
      <c r="O1233" t="s">
        <v>410</v>
      </c>
      <c r="S1233" t="s">
        <v>488</v>
      </c>
      <c r="T1233">
        <v>0</v>
      </c>
      <c r="U1233" t="s">
        <v>429</v>
      </c>
    </row>
    <row r="1234" spans="2:22" x14ac:dyDescent="0.35">
      <c r="B1234" t="s">
        <v>396</v>
      </c>
      <c r="O1234" t="s">
        <v>410</v>
      </c>
      <c r="S1234" t="s">
        <v>489</v>
      </c>
      <c r="T1234">
        <v>6</v>
      </c>
      <c r="U1234" t="s">
        <v>429</v>
      </c>
    </row>
    <row r="1235" spans="2:22" x14ac:dyDescent="0.35">
      <c r="B1235" t="s">
        <v>397</v>
      </c>
      <c r="O1235" t="s">
        <v>410</v>
      </c>
      <c r="S1235" t="s">
        <v>490</v>
      </c>
      <c r="T1235">
        <v>7.3</v>
      </c>
      <c r="U1235" t="s">
        <v>429</v>
      </c>
    </row>
    <row r="1236" spans="2:22" x14ac:dyDescent="0.35">
      <c r="B1236" t="s">
        <v>398</v>
      </c>
      <c r="O1236" t="s">
        <v>407</v>
      </c>
      <c r="R1236" t="s">
        <v>430</v>
      </c>
      <c r="S1236">
        <v>35.4</v>
      </c>
      <c r="T1236" t="s">
        <v>429</v>
      </c>
    </row>
    <row r="1237" spans="2:22" x14ac:dyDescent="0.35">
      <c r="B1237" t="s">
        <v>399</v>
      </c>
      <c r="O1237" t="s">
        <v>410</v>
      </c>
      <c r="S1237" t="s">
        <v>491</v>
      </c>
      <c r="T1237">
        <v>44.4</v>
      </c>
      <c r="U1237" t="s">
        <v>429</v>
      </c>
    </row>
    <row r="1238" spans="2:22" x14ac:dyDescent="0.35">
      <c r="B1238" t="s">
        <v>753</v>
      </c>
      <c r="O1238" t="s">
        <v>410</v>
      </c>
      <c r="S1238" t="s">
        <v>492</v>
      </c>
      <c r="T1238">
        <v>13.6</v>
      </c>
      <c r="U1238" t="s">
        <v>429</v>
      </c>
    </row>
    <row r="1239" spans="2:22" x14ac:dyDescent="0.35">
      <c r="O1239" t="s">
        <v>477</v>
      </c>
      <c r="T1239" t="s">
        <v>493</v>
      </c>
      <c r="U1239">
        <v>100</v>
      </c>
      <c r="V1239" t="s">
        <v>429</v>
      </c>
    </row>
    <row r="1240" spans="2:22" x14ac:dyDescent="0.35">
      <c r="O1240" t="s">
        <v>477</v>
      </c>
      <c r="T1240" t="s">
        <v>713</v>
      </c>
      <c r="U1240">
        <v>0.4</v>
      </c>
      <c r="V1240" t="s">
        <v>429</v>
      </c>
    </row>
    <row r="1241" spans="2:22" x14ac:dyDescent="0.35">
      <c r="O1241" t="s">
        <v>477</v>
      </c>
      <c r="T1241" t="s">
        <v>494</v>
      </c>
      <c r="U1241">
        <v>1.2</v>
      </c>
      <c r="V1241" t="s">
        <v>429</v>
      </c>
    </row>
    <row r="1242" spans="2:22" x14ac:dyDescent="0.35">
      <c r="O1242" t="s">
        <v>407</v>
      </c>
      <c r="R1242" t="s">
        <v>941</v>
      </c>
      <c r="S1242" t="s">
        <v>429</v>
      </c>
    </row>
    <row r="1243" spans="2:22" x14ac:dyDescent="0.35">
      <c r="O1243" t="s">
        <v>410</v>
      </c>
      <c r="S1243" t="s">
        <v>714</v>
      </c>
      <c r="T1243">
        <v>36.1</v>
      </c>
      <c r="U1243" t="s">
        <v>429</v>
      </c>
    </row>
    <row r="1244" spans="2:22" x14ac:dyDescent="0.35">
      <c r="O1244" t="s">
        <v>410</v>
      </c>
      <c r="S1244" t="s">
        <v>495</v>
      </c>
      <c r="T1244">
        <v>0.1</v>
      </c>
      <c r="U1244" t="s">
        <v>429</v>
      </c>
    </row>
    <row r="1245" spans="2:22" x14ac:dyDescent="0.35">
      <c r="O1245" t="s">
        <v>410</v>
      </c>
      <c r="S1245" t="s">
        <v>496</v>
      </c>
      <c r="T1245">
        <v>1</v>
      </c>
      <c r="U1245" t="s">
        <v>429</v>
      </c>
    </row>
    <row r="1246" spans="2:22" x14ac:dyDescent="0.35">
      <c r="O1246" t="s">
        <v>410</v>
      </c>
      <c r="S1246" t="s">
        <v>497</v>
      </c>
      <c r="T1246">
        <v>0.8</v>
      </c>
      <c r="U1246" t="s">
        <v>429</v>
      </c>
    </row>
    <row r="1247" spans="2:22" x14ac:dyDescent="0.35">
      <c r="O1247" t="s">
        <v>477</v>
      </c>
      <c r="T1247" t="s">
        <v>498</v>
      </c>
      <c r="U1247">
        <v>0.4</v>
      </c>
      <c r="V1247" t="s">
        <v>429</v>
      </c>
    </row>
    <row r="1248" spans="2:22" x14ac:dyDescent="0.35">
      <c r="O1248" t="s">
        <v>477</v>
      </c>
      <c r="T1248" t="s">
        <v>498</v>
      </c>
      <c r="U1248">
        <v>0.4</v>
      </c>
      <c r="V1248" t="s">
        <v>429</v>
      </c>
    </row>
    <row r="1249" spans="15:23" x14ac:dyDescent="0.35">
      <c r="O1249" t="s">
        <v>404</v>
      </c>
      <c r="Q1249" t="s">
        <v>499</v>
      </c>
      <c r="R1249">
        <v>15.2</v>
      </c>
      <c r="S1249" t="s">
        <v>427</v>
      </c>
    </row>
    <row r="1250" spans="15:23" x14ac:dyDescent="0.35">
      <c r="O1250" t="s">
        <v>407</v>
      </c>
      <c r="R1250" t="s">
        <v>500</v>
      </c>
      <c r="S1250">
        <v>1.3</v>
      </c>
      <c r="T1250" t="s">
        <v>429</v>
      </c>
    </row>
    <row r="1251" spans="15:23" x14ac:dyDescent="0.35">
      <c r="O1251" t="s">
        <v>407</v>
      </c>
      <c r="R1251" t="s">
        <v>501</v>
      </c>
      <c r="S1251">
        <v>14.6</v>
      </c>
      <c r="T1251" t="s">
        <v>429</v>
      </c>
    </row>
    <row r="1252" spans="15:23" x14ac:dyDescent="0.35">
      <c r="O1252" t="s">
        <v>410</v>
      </c>
      <c r="S1252" t="s">
        <v>502</v>
      </c>
      <c r="T1252">
        <v>29.4</v>
      </c>
      <c r="U1252" t="s">
        <v>429</v>
      </c>
    </row>
    <row r="1253" spans="15:23" x14ac:dyDescent="0.35">
      <c r="O1253" t="s">
        <v>477</v>
      </c>
      <c r="T1253" t="s">
        <v>503</v>
      </c>
      <c r="U1253">
        <v>4.4000000000000004</v>
      </c>
      <c r="V1253" t="s">
        <v>429</v>
      </c>
    </row>
    <row r="1254" spans="15:23" x14ac:dyDescent="0.35">
      <c r="O1254" t="s">
        <v>504</v>
      </c>
      <c r="U1254" t="s">
        <v>505</v>
      </c>
      <c r="V1254">
        <v>9.6</v>
      </c>
      <c r="W1254" t="s">
        <v>429</v>
      </c>
    </row>
    <row r="1255" spans="15:23" x14ac:dyDescent="0.35">
      <c r="O1255" t="s">
        <v>410</v>
      </c>
      <c r="S1255" t="s">
        <v>506</v>
      </c>
      <c r="T1255">
        <v>6.5</v>
      </c>
      <c r="U1255" t="s">
        <v>429</v>
      </c>
    </row>
    <row r="1256" spans="15:23" x14ac:dyDescent="0.35">
      <c r="O1256" t="s">
        <v>410</v>
      </c>
      <c r="S1256" t="s">
        <v>507</v>
      </c>
      <c r="T1256">
        <v>5.0999999999999996</v>
      </c>
      <c r="U1256" t="s">
        <v>429</v>
      </c>
    </row>
    <row r="1257" spans="15:23" x14ac:dyDescent="0.35">
      <c r="O1257" t="s">
        <v>410</v>
      </c>
      <c r="S1257" t="s">
        <v>508</v>
      </c>
      <c r="T1257">
        <v>9</v>
      </c>
      <c r="U1257" t="s">
        <v>429</v>
      </c>
    </row>
    <row r="1258" spans="15:23" x14ac:dyDescent="0.35">
      <c r="O1258" t="s">
        <v>477</v>
      </c>
      <c r="T1258" t="s">
        <v>509</v>
      </c>
      <c r="U1258">
        <v>14.5</v>
      </c>
      <c r="V1258" t="s">
        <v>429</v>
      </c>
    </row>
    <row r="1259" spans="15:23" x14ac:dyDescent="0.35">
      <c r="O1259" t="s">
        <v>504</v>
      </c>
      <c r="U1259" t="s">
        <v>510</v>
      </c>
      <c r="V1259">
        <v>18.600000000000001</v>
      </c>
      <c r="W1259" t="s">
        <v>429</v>
      </c>
    </row>
    <row r="1260" spans="15:23" x14ac:dyDescent="0.35">
      <c r="O1260" t="s">
        <v>504</v>
      </c>
      <c r="U1260" t="s">
        <v>511</v>
      </c>
      <c r="V1260">
        <v>8.8000000000000007</v>
      </c>
      <c r="W1260" t="s">
        <v>429</v>
      </c>
    </row>
    <row r="1261" spans="15:23" x14ac:dyDescent="0.35">
      <c r="O1261" t="s">
        <v>504</v>
      </c>
      <c r="U1261" t="s">
        <v>512</v>
      </c>
      <c r="V1261">
        <v>17.2</v>
      </c>
      <c r="W1261" t="s">
        <v>429</v>
      </c>
    </row>
    <row r="1262" spans="15:23" x14ac:dyDescent="0.35">
      <c r="O1262" t="s">
        <v>504</v>
      </c>
      <c r="U1262" t="s">
        <v>513</v>
      </c>
      <c r="V1262">
        <v>13.6</v>
      </c>
      <c r="W1262" t="s">
        <v>429</v>
      </c>
    </row>
    <row r="1263" spans="15:23" x14ac:dyDescent="0.35">
      <c r="O1263" t="s">
        <v>477</v>
      </c>
      <c r="T1263" t="s">
        <v>514</v>
      </c>
      <c r="U1263">
        <v>15.7</v>
      </c>
      <c r="V1263" t="s">
        <v>429</v>
      </c>
    </row>
    <row r="1264" spans="15:23" x14ac:dyDescent="0.35">
      <c r="O1264" t="s">
        <v>504</v>
      </c>
      <c r="U1264" t="s">
        <v>515</v>
      </c>
      <c r="V1264">
        <v>18.899999999999999</v>
      </c>
      <c r="W1264" t="s">
        <v>429</v>
      </c>
    </row>
    <row r="1265" spans="15:23" x14ac:dyDescent="0.35">
      <c r="O1265" t="s">
        <v>504</v>
      </c>
      <c r="U1265" t="s">
        <v>516</v>
      </c>
      <c r="V1265">
        <v>19.100000000000001</v>
      </c>
      <c r="W1265" t="s">
        <v>429</v>
      </c>
    </row>
    <row r="1266" spans="15:23" x14ac:dyDescent="0.35">
      <c r="O1266" t="s">
        <v>477</v>
      </c>
      <c r="T1266" t="s">
        <v>517</v>
      </c>
      <c r="U1266">
        <v>11.3</v>
      </c>
      <c r="V1266" t="s">
        <v>429</v>
      </c>
    </row>
    <row r="1267" spans="15:23" x14ac:dyDescent="0.35">
      <c r="O1267" t="s">
        <v>504</v>
      </c>
      <c r="U1267" t="s">
        <v>518</v>
      </c>
      <c r="V1267">
        <v>11.3</v>
      </c>
      <c r="W1267" t="s">
        <v>429</v>
      </c>
    </row>
    <row r="1268" spans="15:23" x14ac:dyDescent="0.35">
      <c r="O1268" t="s">
        <v>504</v>
      </c>
      <c r="U1268" t="s">
        <v>519</v>
      </c>
      <c r="V1268">
        <v>4.7</v>
      </c>
      <c r="W1268" t="s">
        <v>429</v>
      </c>
    </row>
    <row r="1269" spans="15:23" x14ac:dyDescent="0.35">
      <c r="O1269" t="s">
        <v>410</v>
      </c>
      <c r="S1269" t="s">
        <v>520</v>
      </c>
      <c r="T1269" s="1">
        <v>0.80100000000000005</v>
      </c>
    </row>
    <row r="1270" spans="15:23" x14ac:dyDescent="0.35">
      <c r="O1270" t="s">
        <v>402</v>
      </c>
      <c r="P1270" t="s">
        <v>521</v>
      </c>
      <c r="Q1270">
        <v>1.796</v>
      </c>
      <c r="R1270" t="s">
        <v>1036</v>
      </c>
    </row>
    <row r="1271" spans="15:23" x14ac:dyDescent="0.35">
      <c r="O1271" t="s">
        <v>402</v>
      </c>
      <c r="P1271" t="s">
        <v>422</v>
      </c>
      <c r="Q1271">
        <v>78</v>
      </c>
    </row>
    <row r="1272" spans="15:23" x14ac:dyDescent="0.35">
      <c r="O1272" t="s">
        <v>402</v>
      </c>
      <c r="P1272" t="s">
        <v>522</v>
      </c>
      <c r="Q1272" t="s">
        <v>523</v>
      </c>
    </row>
    <row r="1273" spans="15:23" x14ac:dyDescent="0.35">
      <c r="O1273" t="s">
        <v>524</v>
      </c>
      <c r="P1273" s="1">
        <v>0.90300000000000002</v>
      </c>
    </row>
    <row r="1274" spans="15:23" x14ac:dyDescent="0.35">
      <c r="O1274" t="s">
        <v>402</v>
      </c>
      <c r="P1274" t="s">
        <v>423</v>
      </c>
      <c r="Q1274" t="s">
        <v>942</v>
      </c>
    </row>
    <row r="1275" spans="15:23" x14ac:dyDescent="0.35">
      <c r="O1275" t="s">
        <v>387</v>
      </c>
    </row>
    <row r="1276" spans="15:23" x14ac:dyDescent="0.35">
      <c r="O1276" t="s">
        <v>388</v>
      </c>
    </row>
    <row r="1277" spans="15:23" x14ac:dyDescent="0.35">
      <c r="O1277" t="s">
        <v>389</v>
      </c>
    </row>
    <row r="1278" spans="15:23" x14ac:dyDescent="0.35">
      <c r="O1278" t="s">
        <v>856</v>
      </c>
    </row>
    <row r="1279" spans="15:23" x14ac:dyDescent="0.35">
      <c r="O1279" t="s">
        <v>943</v>
      </c>
    </row>
    <row r="1280" spans="15:23" x14ac:dyDescent="0.35">
      <c r="O1280" t="s">
        <v>858</v>
      </c>
    </row>
    <row r="1281" spans="1:32" x14ac:dyDescent="0.35">
      <c r="O1281" t="s">
        <v>920</v>
      </c>
    </row>
    <row r="1282" spans="1:32" x14ac:dyDescent="0.35">
      <c r="O1282" t="s">
        <v>944</v>
      </c>
    </row>
    <row r="1283" spans="1:32" x14ac:dyDescent="0.35">
      <c r="O1283" t="s">
        <v>945</v>
      </c>
    </row>
    <row r="1284" spans="1:32" x14ac:dyDescent="0.35">
      <c r="O1284" t="s">
        <v>395</v>
      </c>
    </row>
    <row r="1285" spans="1:32" x14ac:dyDescent="0.35">
      <c r="O1285" t="s">
        <v>396</v>
      </c>
    </row>
    <row r="1286" spans="1:32" x14ac:dyDescent="0.35">
      <c r="O1286" t="s">
        <v>397</v>
      </c>
    </row>
    <row r="1287" spans="1:32" x14ac:dyDescent="0.35">
      <c r="O1287" t="s">
        <v>398</v>
      </c>
    </row>
    <row r="1288" spans="1:32" x14ac:dyDescent="0.35">
      <c r="O1288" t="s">
        <v>399</v>
      </c>
    </row>
    <row r="1292" spans="1:32" s="5" customFormat="1" x14ac:dyDescent="0.35">
      <c r="A1292" s="5">
        <v>2.2000000000000002</v>
      </c>
      <c r="B1292" s="5">
        <v>28</v>
      </c>
    </row>
    <row r="1293" spans="1:32" x14ac:dyDescent="0.35">
      <c r="B1293" t="s">
        <v>23</v>
      </c>
      <c r="C1293" t="s">
        <v>981</v>
      </c>
      <c r="O1293" t="s">
        <v>23</v>
      </c>
      <c r="P1293" t="s">
        <v>1015</v>
      </c>
      <c r="AB1293" t="s">
        <v>23</v>
      </c>
      <c r="AC1293" t="s">
        <v>995</v>
      </c>
    </row>
    <row r="1294" spans="1:32" x14ac:dyDescent="0.35">
      <c r="B1294" t="s">
        <v>402</v>
      </c>
      <c r="C1294" t="s">
        <v>417</v>
      </c>
      <c r="D1294">
        <v>181.94399999999999</v>
      </c>
      <c r="O1294" t="s">
        <v>402</v>
      </c>
      <c r="P1294" t="s">
        <v>444</v>
      </c>
      <c r="Q1294">
        <v>174206160000000</v>
      </c>
      <c r="AB1294" t="s">
        <v>543</v>
      </c>
      <c r="AC1294" t="s">
        <v>527</v>
      </c>
      <c r="AD1294" t="s">
        <v>996</v>
      </c>
    </row>
    <row r="1295" spans="1:32" x14ac:dyDescent="0.35">
      <c r="B1295" t="s">
        <v>402</v>
      </c>
      <c r="C1295" t="s">
        <v>418</v>
      </c>
      <c r="D1295">
        <v>0.40699999999999997</v>
      </c>
      <c r="O1295" t="s">
        <v>402</v>
      </c>
      <c r="P1295" t="s">
        <v>712</v>
      </c>
      <c r="Q1295">
        <v>164293056000000</v>
      </c>
      <c r="AB1295" t="s">
        <v>543</v>
      </c>
      <c r="AC1295" t="s">
        <v>14</v>
      </c>
      <c r="AD1295">
        <v>51.8</v>
      </c>
      <c r="AE1295" t="s">
        <v>427</v>
      </c>
    </row>
    <row r="1296" spans="1:32" x14ac:dyDescent="0.35">
      <c r="B1296" t="s">
        <v>402</v>
      </c>
      <c r="C1296" t="s">
        <v>419</v>
      </c>
      <c r="D1296">
        <v>0</v>
      </c>
      <c r="O1296" t="s">
        <v>402</v>
      </c>
      <c r="P1296" t="s">
        <v>420</v>
      </c>
      <c r="Q1296">
        <v>1.06</v>
      </c>
      <c r="AB1296" t="s">
        <v>543</v>
      </c>
      <c r="AD1296" t="s">
        <v>475</v>
      </c>
      <c r="AE1296">
        <v>7.1</v>
      </c>
      <c r="AF1296" t="s">
        <v>429</v>
      </c>
    </row>
    <row r="1297" spans="2:33" x14ac:dyDescent="0.35">
      <c r="B1297" t="s">
        <v>402</v>
      </c>
      <c r="C1297" t="s">
        <v>420</v>
      </c>
      <c r="D1297">
        <v>1.0569999999999999</v>
      </c>
      <c r="O1297" t="s">
        <v>402</v>
      </c>
      <c r="P1297" t="s">
        <v>445</v>
      </c>
      <c r="Q1297">
        <v>0.995</v>
      </c>
      <c r="AB1297" t="s">
        <v>543</v>
      </c>
      <c r="AD1297" t="s">
        <v>485</v>
      </c>
      <c r="AE1297">
        <v>2</v>
      </c>
      <c r="AF1297" t="s">
        <v>429</v>
      </c>
    </row>
    <row r="1298" spans="2:33" x14ac:dyDescent="0.35">
      <c r="B1298" t="s">
        <v>402</v>
      </c>
      <c r="C1298" t="s">
        <v>708</v>
      </c>
      <c r="D1298">
        <v>2.1949999999999998</v>
      </c>
      <c r="E1298" t="s">
        <v>1036</v>
      </c>
      <c r="O1298" t="s">
        <v>402</v>
      </c>
      <c r="P1298" t="s">
        <v>446</v>
      </c>
      <c r="Q1298">
        <v>25.1</v>
      </c>
      <c r="R1298" t="s">
        <v>427</v>
      </c>
      <c r="AB1298" t="s">
        <v>543</v>
      </c>
      <c r="AD1298" t="s">
        <v>486</v>
      </c>
      <c r="AE1298">
        <v>2</v>
      </c>
      <c r="AF1298" t="s">
        <v>429</v>
      </c>
    </row>
    <row r="1299" spans="2:33" x14ac:dyDescent="0.35">
      <c r="B1299" t="s">
        <v>402</v>
      </c>
      <c r="C1299" t="s">
        <v>422</v>
      </c>
      <c r="D1299">
        <v>40</v>
      </c>
      <c r="O1299" t="s">
        <v>404</v>
      </c>
      <c r="Q1299" t="s">
        <v>526</v>
      </c>
      <c r="R1299">
        <v>24.5</v>
      </c>
      <c r="S1299" t="s">
        <v>427</v>
      </c>
      <c r="AB1299" t="s">
        <v>543</v>
      </c>
      <c r="AD1299" t="s">
        <v>430</v>
      </c>
      <c r="AE1299">
        <v>31.1</v>
      </c>
      <c r="AF1299" t="s">
        <v>429</v>
      </c>
    </row>
    <row r="1300" spans="2:33" x14ac:dyDescent="0.35">
      <c r="B1300" t="s">
        <v>524</v>
      </c>
      <c r="C1300" s="1">
        <v>0.48899999999999999</v>
      </c>
      <c r="O1300" t="s">
        <v>407</v>
      </c>
      <c r="R1300" t="s">
        <v>447</v>
      </c>
      <c r="S1300">
        <v>23.8</v>
      </c>
      <c r="T1300" t="s">
        <v>406</v>
      </c>
      <c r="AB1300" t="s">
        <v>543</v>
      </c>
      <c r="AE1300" t="s">
        <v>431</v>
      </c>
      <c r="AF1300">
        <v>45.8</v>
      </c>
      <c r="AG1300" t="s">
        <v>432</v>
      </c>
    </row>
    <row r="1301" spans="2:33" x14ac:dyDescent="0.35">
      <c r="B1301" t="s">
        <v>402</v>
      </c>
      <c r="C1301" t="s">
        <v>423</v>
      </c>
      <c r="D1301">
        <v>27.376999999999999</v>
      </c>
      <c r="E1301">
        <v>56</v>
      </c>
      <c r="O1301" t="s">
        <v>410</v>
      </c>
      <c r="S1301" t="s">
        <v>448</v>
      </c>
      <c r="T1301">
        <v>0</v>
      </c>
      <c r="U1301" t="s">
        <v>406</v>
      </c>
      <c r="AB1301" t="s">
        <v>543</v>
      </c>
      <c r="AD1301" t="s">
        <v>528</v>
      </c>
      <c r="AE1301">
        <v>7</v>
      </c>
      <c r="AF1301" t="s">
        <v>429</v>
      </c>
    </row>
    <row r="1302" spans="2:33" x14ac:dyDescent="0.35">
      <c r="B1302" t="s">
        <v>402</v>
      </c>
      <c r="C1302" t="s">
        <v>424</v>
      </c>
      <c r="D1302">
        <v>40.331000000000003</v>
      </c>
      <c r="E1302" s="1">
        <v>-1.4E-2</v>
      </c>
      <c r="O1302" t="s">
        <v>410</v>
      </c>
      <c r="S1302" t="s">
        <v>449</v>
      </c>
      <c r="T1302">
        <v>5.4</v>
      </c>
      <c r="U1302" t="s">
        <v>406</v>
      </c>
      <c r="AB1302" t="s">
        <v>543</v>
      </c>
      <c r="AD1302" t="s">
        <v>529</v>
      </c>
      <c r="AE1302" t="s">
        <v>530</v>
      </c>
      <c r="AF1302" s="1">
        <v>2E-3</v>
      </c>
    </row>
    <row r="1303" spans="2:33" x14ac:dyDescent="0.35">
      <c r="B1303" t="s">
        <v>402</v>
      </c>
      <c r="C1303" t="s">
        <v>425</v>
      </c>
      <c r="O1303" t="s">
        <v>410</v>
      </c>
      <c r="S1303" t="s">
        <v>450</v>
      </c>
      <c r="T1303">
        <v>18.399999999999999</v>
      </c>
      <c r="U1303" t="s">
        <v>406</v>
      </c>
      <c r="AB1303" t="s">
        <v>543</v>
      </c>
      <c r="AC1303" t="s">
        <v>531</v>
      </c>
      <c r="AD1303">
        <v>0</v>
      </c>
      <c r="AE1303" t="s">
        <v>432</v>
      </c>
    </row>
    <row r="1304" spans="2:33" x14ac:dyDescent="0.35">
      <c r="B1304" t="s">
        <v>404</v>
      </c>
      <c r="C1304" t="s">
        <v>426</v>
      </c>
      <c r="D1304">
        <v>14.554</v>
      </c>
      <c r="E1304" s="1">
        <v>-5.0000000000000001E-3</v>
      </c>
      <c r="O1304" t="s">
        <v>407</v>
      </c>
      <c r="R1304" t="s">
        <v>451</v>
      </c>
      <c r="S1304">
        <v>76.2</v>
      </c>
      <c r="T1304" t="s">
        <v>406</v>
      </c>
      <c r="AB1304" t="s">
        <v>543</v>
      </c>
      <c r="AC1304" t="s">
        <v>532</v>
      </c>
      <c r="AD1304">
        <v>57166414941000</v>
      </c>
    </row>
    <row r="1305" spans="2:33" x14ac:dyDescent="0.35">
      <c r="B1305" t="s">
        <v>14</v>
      </c>
      <c r="C1305">
        <v>51.6</v>
      </c>
      <c r="D1305" t="s">
        <v>427</v>
      </c>
      <c r="O1305" t="s">
        <v>404</v>
      </c>
      <c r="Q1305" t="s">
        <v>452</v>
      </c>
      <c r="R1305">
        <v>0.5</v>
      </c>
      <c r="S1305" t="s">
        <v>427</v>
      </c>
      <c r="AB1305" t="s">
        <v>543</v>
      </c>
      <c r="AC1305" t="s">
        <v>533</v>
      </c>
      <c r="AD1305">
        <v>18501740035550</v>
      </c>
    </row>
    <row r="1306" spans="2:33" x14ac:dyDescent="0.35">
      <c r="B1306" t="s">
        <v>402</v>
      </c>
      <c r="C1306" t="s">
        <v>428</v>
      </c>
      <c r="D1306">
        <v>11.1</v>
      </c>
      <c r="E1306" t="s">
        <v>429</v>
      </c>
      <c r="O1306" t="s">
        <v>407</v>
      </c>
      <c r="R1306" t="s">
        <v>453</v>
      </c>
      <c r="S1306">
        <v>0</v>
      </c>
      <c r="T1306" t="s">
        <v>427</v>
      </c>
      <c r="AB1306" t="s">
        <v>543</v>
      </c>
      <c r="AC1306" t="s">
        <v>534</v>
      </c>
      <c r="AD1306">
        <v>403393235550</v>
      </c>
    </row>
    <row r="1307" spans="2:33" x14ac:dyDescent="0.35">
      <c r="B1307" t="s">
        <v>402</v>
      </c>
      <c r="C1307" t="s">
        <v>430</v>
      </c>
      <c r="D1307">
        <v>30.9</v>
      </c>
      <c r="E1307" t="s">
        <v>429</v>
      </c>
      <c r="O1307" t="s">
        <v>402</v>
      </c>
      <c r="P1307" t="s">
        <v>454</v>
      </c>
      <c r="Q1307">
        <v>4.4000000000000004</v>
      </c>
      <c r="R1307" t="s">
        <v>427</v>
      </c>
      <c r="AB1307" t="s">
        <v>543</v>
      </c>
      <c r="AD1307" t="s">
        <v>535</v>
      </c>
      <c r="AE1307">
        <v>395247665400</v>
      </c>
    </row>
    <row r="1308" spans="2:33" x14ac:dyDescent="0.35">
      <c r="B1308" t="s">
        <v>404</v>
      </c>
      <c r="D1308" t="s">
        <v>431</v>
      </c>
      <c r="E1308">
        <v>45.6</v>
      </c>
      <c r="F1308" t="s">
        <v>432</v>
      </c>
      <c r="O1308" t="s">
        <v>404</v>
      </c>
      <c r="Q1308" t="s">
        <v>455</v>
      </c>
      <c r="R1308">
        <v>1.6</v>
      </c>
      <c r="S1308" t="s">
        <v>427</v>
      </c>
      <c r="AB1308" t="s">
        <v>543</v>
      </c>
      <c r="AD1308" t="s">
        <v>536</v>
      </c>
      <c r="AE1308">
        <v>825057750</v>
      </c>
    </row>
    <row r="1309" spans="2:33" x14ac:dyDescent="0.35">
      <c r="B1309" t="s">
        <v>433</v>
      </c>
      <c r="C1309" t="s">
        <v>982</v>
      </c>
      <c r="O1309" t="s">
        <v>407</v>
      </c>
      <c r="R1309" t="s">
        <v>456</v>
      </c>
      <c r="S1309">
        <v>0.4</v>
      </c>
      <c r="T1309" t="s">
        <v>429</v>
      </c>
      <c r="AB1309" t="s">
        <v>543</v>
      </c>
      <c r="AD1309" t="s">
        <v>537</v>
      </c>
      <c r="AE1309">
        <v>4340303800</v>
      </c>
    </row>
    <row r="1310" spans="2:33" x14ac:dyDescent="0.35">
      <c r="O1310" t="s">
        <v>407</v>
      </c>
      <c r="R1310" t="s">
        <v>457</v>
      </c>
      <c r="S1310">
        <v>0.3</v>
      </c>
      <c r="T1310" t="s">
        <v>429</v>
      </c>
      <c r="AB1310" t="s">
        <v>543</v>
      </c>
      <c r="AC1310" t="s">
        <v>542</v>
      </c>
      <c r="AD1310">
        <v>29</v>
      </c>
    </row>
    <row r="1311" spans="2:33" x14ac:dyDescent="0.35">
      <c r="B1311" t="s">
        <v>22</v>
      </c>
      <c r="O1311" t="s">
        <v>407</v>
      </c>
      <c r="R1311" t="s">
        <v>458</v>
      </c>
      <c r="S1311">
        <v>0.5</v>
      </c>
      <c r="T1311" t="s">
        <v>429</v>
      </c>
      <c r="AB1311" t="s">
        <v>543</v>
      </c>
      <c r="AC1311" t="s">
        <v>422</v>
      </c>
      <c r="AD1311">
        <v>41</v>
      </c>
    </row>
    <row r="1312" spans="2:33" x14ac:dyDescent="0.35">
      <c r="B1312" t="s">
        <v>562</v>
      </c>
      <c r="C1312" t="s">
        <v>563</v>
      </c>
      <c r="D1312" t="s">
        <v>540</v>
      </c>
      <c r="E1312" t="s">
        <v>564</v>
      </c>
      <c r="F1312" t="s">
        <v>435</v>
      </c>
      <c r="O1312" t="s">
        <v>410</v>
      </c>
      <c r="S1312" t="s">
        <v>459</v>
      </c>
      <c r="T1312">
        <v>0.4</v>
      </c>
      <c r="U1312" t="s">
        <v>429</v>
      </c>
      <c r="AB1312" t="s">
        <v>543</v>
      </c>
      <c r="AC1312" t="s">
        <v>522</v>
      </c>
      <c r="AD1312" t="s">
        <v>523</v>
      </c>
    </row>
    <row r="1313" spans="2:32" x14ac:dyDescent="0.35">
      <c r="B1313" t="s">
        <v>565</v>
      </c>
      <c r="C1313">
        <v>128</v>
      </c>
      <c r="D1313">
        <v>223.8</v>
      </c>
      <c r="E1313">
        <v>129.98699999999999</v>
      </c>
      <c r="F1313" s="1">
        <v>0.70399999999999996</v>
      </c>
      <c r="O1313" t="s">
        <v>410</v>
      </c>
      <c r="S1313" t="s">
        <v>460</v>
      </c>
      <c r="T1313">
        <v>0</v>
      </c>
      <c r="U1313" t="s">
        <v>429</v>
      </c>
    </row>
    <row r="1314" spans="2:32" x14ac:dyDescent="0.35">
      <c r="B1314" t="s">
        <v>566</v>
      </c>
      <c r="C1314">
        <v>112</v>
      </c>
      <c r="D1314">
        <v>112.2</v>
      </c>
      <c r="E1314">
        <v>67.466999999999999</v>
      </c>
      <c r="F1314" s="1">
        <v>0.45600000000000002</v>
      </c>
      <c r="O1314" t="s">
        <v>410</v>
      </c>
      <c r="S1314" t="s">
        <v>461</v>
      </c>
      <c r="T1314">
        <v>0</v>
      </c>
      <c r="U1314" t="s">
        <v>429</v>
      </c>
      <c r="AB1314" t="s">
        <v>538</v>
      </c>
    </row>
    <row r="1315" spans="2:32" x14ac:dyDescent="0.35">
      <c r="B1315" t="s">
        <v>0</v>
      </c>
      <c r="C1315">
        <v>77.3</v>
      </c>
      <c r="D1315" t="s">
        <v>401</v>
      </c>
      <c r="O1315" t="s">
        <v>407</v>
      </c>
      <c r="R1315" t="s">
        <v>462</v>
      </c>
      <c r="S1315">
        <v>4.0999999999999996</v>
      </c>
      <c r="T1315" t="s">
        <v>429</v>
      </c>
      <c r="AB1315" t="s">
        <v>539</v>
      </c>
      <c r="AC1315" t="s">
        <v>544</v>
      </c>
      <c r="AD1315" t="s">
        <v>545</v>
      </c>
      <c r="AE1315" t="s">
        <v>546</v>
      </c>
      <c r="AF1315" t="s">
        <v>435</v>
      </c>
    </row>
    <row r="1316" spans="2:32" x14ac:dyDescent="0.35">
      <c r="B1316" t="s">
        <v>402</v>
      </c>
      <c r="C1316" t="s">
        <v>403</v>
      </c>
      <c r="O1316" t="s">
        <v>407</v>
      </c>
      <c r="R1316" t="s">
        <v>463</v>
      </c>
      <c r="S1316">
        <v>0</v>
      </c>
      <c r="T1316" t="s">
        <v>429</v>
      </c>
      <c r="AB1316" t="s">
        <v>547</v>
      </c>
      <c r="AC1316">
        <v>128</v>
      </c>
      <c r="AD1316">
        <v>224.2</v>
      </c>
      <c r="AE1316">
        <v>130.02000000000001</v>
      </c>
      <c r="AF1316" s="1">
        <v>0.70499999999999996</v>
      </c>
    </row>
    <row r="1317" spans="2:32" x14ac:dyDescent="0.35">
      <c r="B1317" t="s">
        <v>404</v>
      </c>
      <c r="D1317" t="s">
        <v>405</v>
      </c>
      <c r="E1317">
        <v>23.1</v>
      </c>
      <c r="F1317" t="s">
        <v>406</v>
      </c>
      <c r="O1317" t="s">
        <v>407</v>
      </c>
      <c r="R1317" t="s">
        <v>464</v>
      </c>
      <c r="S1317">
        <v>0.6</v>
      </c>
      <c r="T1317" t="s">
        <v>429</v>
      </c>
      <c r="AB1317" t="s">
        <v>548</v>
      </c>
      <c r="AC1317">
        <v>112</v>
      </c>
      <c r="AD1317">
        <v>112.5</v>
      </c>
      <c r="AE1317">
        <v>67.528000000000006</v>
      </c>
      <c r="AF1317" s="1">
        <v>0.45800000000000002</v>
      </c>
    </row>
    <row r="1318" spans="2:32" x14ac:dyDescent="0.35">
      <c r="B1318" t="s">
        <v>407</v>
      </c>
      <c r="E1318" t="s">
        <v>408</v>
      </c>
      <c r="F1318">
        <v>79.5</v>
      </c>
      <c r="G1318" t="s">
        <v>409</v>
      </c>
      <c r="O1318" t="s">
        <v>404</v>
      </c>
      <c r="Q1318" t="s">
        <v>465</v>
      </c>
      <c r="R1318">
        <v>2.9</v>
      </c>
      <c r="S1318" t="s">
        <v>427</v>
      </c>
      <c r="AB1318" t="s">
        <v>541</v>
      </c>
    </row>
    <row r="1319" spans="2:32" x14ac:dyDescent="0.35">
      <c r="B1319" t="s">
        <v>410</v>
      </c>
      <c r="F1319" t="s">
        <v>309</v>
      </c>
      <c r="G1319">
        <v>0</v>
      </c>
      <c r="H1319" t="s">
        <v>409</v>
      </c>
      <c r="O1319" t="s">
        <v>407</v>
      </c>
      <c r="R1319" t="s">
        <v>466</v>
      </c>
      <c r="S1319">
        <v>6.2</v>
      </c>
      <c r="T1319" t="s">
        <v>429</v>
      </c>
      <c r="AB1319" t="s">
        <v>387</v>
      </c>
    </row>
    <row r="1320" spans="2:32" x14ac:dyDescent="0.35">
      <c r="B1320" t="s">
        <v>410</v>
      </c>
      <c r="F1320" t="s">
        <v>310</v>
      </c>
      <c r="G1320">
        <v>0.1</v>
      </c>
      <c r="H1320" t="s">
        <v>409</v>
      </c>
      <c r="O1320" t="s">
        <v>407</v>
      </c>
      <c r="R1320" t="s">
        <v>467</v>
      </c>
      <c r="S1320">
        <v>4.7</v>
      </c>
      <c r="T1320" t="s">
        <v>429</v>
      </c>
      <c r="AB1320" t="s">
        <v>549</v>
      </c>
    </row>
    <row r="1321" spans="2:32" x14ac:dyDescent="0.35">
      <c r="B1321" t="s">
        <v>410</v>
      </c>
      <c r="F1321" t="s">
        <v>311</v>
      </c>
      <c r="G1321">
        <v>79.400000000000006</v>
      </c>
      <c r="H1321" t="s">
        <v>409</v>
      </c>
      <c r="O1321" t="s">
        <v>407</v>
      </c>
      <c r="R1321" t="s">
        <v>468</v>
      </c>
      <c r="S1321">
        <v>0.2</v>
      </c>
      <c r="T1321" t="s">
        <v>429</v>
      </c>
      <c r="AB1321" t="s">
        <v>550</v>
      </c>
    </row>
    <row r="1322" spans="2:32" x14ac:dyDescent="0.35">
      <c r="B1322" t="s">
        <v>407</v>
      </c>
      <c r="E1322" t="s">
        <v>312</v>
      </c>
      <c r="F1322">
        <v>20.5</v>
      </c>
      <c r="G1322" t="s">
        <v>409</v>
      </c>
      <c r="O1322" t="s">
        <v>407</v>
      </c>
      <c r="R1322" t="s">
        <v>469</v>
      </c>
      <c r="S1322" s="1">
        <v>0.622</v>
      </c>
      <c r="AB1322" t="s">
        <v>997</v>
      </c>
      <c r="AC1322" t="s">
        <v>998</v>
      </c>
    </row>
    <row r="1323" spans="2:32" x14ac:dyDescent="0.35">
      <c r="B1323" t="s">
        <v>404</v>
      </c>
      <c r="D1323" t="s">
        <v>411</v>
      </c>
      <c r="E1323">
        <v>0.7</v>
      </c>
      <c r="F1323" t="s">
        <v>406</v>
      </c>
      <c r="O1323" t="s">
        <v>407</v>
      </c>
      <c r="R1323" t="s">
        <v>470</v>
      </c>
      <c r="S1323" s="1">
        <v>5.6000000000000001E-2</v>
      </c>
      <c r="AB1323" t="s">
        <v>999</v>
      </c>
    </row>
    <row r="1324" spans="2:32" x14ac:dyDescent="0.35">
      <c r="B1324" t="s">
        <v>407</v>
      </c>
      <c r="E1324" t="s">
        <v>408</v>
      </c>
      <c r="F1324">
        <v>0.8</v>
      </c>
      <c r="G1324" t="s">
        <v>412</v>
      </c>
      <c r="O1324" t="s">
        <v>402</v>
      </c>
      <c r="P1324" t="s">
        <v>471</v>
      </c>
      <c r="Q1324">
        <v>1.4</v>
      </c>
      <c r="R1324" t="s">
        <v>427</v>
      </c>
      <c r="AB1324" t="s">
        <v>882</v>
      </c>
    </row>
    <row r="1325" spans="2:32" x14ac:dyDescent="0.35">
      <c r="B1325" t="s">
        <v>410</v>
      </c>
      <c r="F1325" t="s">
        <v>309</v>
      </c>
      <c r="G1325">
        <v>0.6</v>
      </c>
      <c r="H1325" t="s">
        <v>412</v>
      </c>
      <c r="O1325" t="s">
        <v>404</v>
      </c>
      <c r="Q1325" t="s">
        <v>472</v>
      </c>
      <c r="R1325">
        <v>1.4</v>
      </c>
      <c r="S1325" t="s">
        <v>427</v>
      </c>
      <c r="AB1325" t="s">
        <v>883</v>
      </c>
    </row>
    <row r="1326" spans="2:32" x14ac:dyDescent="0.35">
      <c r="B1326" t="s">
        <v>410</v>
      </c>
      <c r="F1326" t="s">
        <v>310</v>
      </c>
      <c r="G1326">
        <v>0.2</v>
      </c>
      <c r="H1326" t="s">
        <v>412</v>
      </c>
      <c r="O1326" t="s">
        <v>404</v>
      </c>
      <c r="Q1326" t="s">
        <v>473</v>
      </c>
      <c r="R1326">
        <v>0</v>
      </c>
      <c r="S1326" t="s">
        <v>427</v>
      </c>
      <c r="AB1326" t="s">
        <v>1000</v>
      </c>
    </row>
    <row r="1327" spans="2:32" x14ac:dyDescent="0.35">
      <c r="B1327" t="s">
        <v>410</v>
      </c>
      <c r="F1327" t="s">
        <v>311</v>
      </c>
      <c r="G1327">
        <v>0</v>
      </c>
      <c r="H1327" t="s">
        <v>412</v>
      </c>
      <c r="O1327" t="s">
        <v>402</v>
      </c>
      <c r="P1327" t="s">
        <v>474</v>
      </c>
      <c r="Q1327">
        <v>69.099999999999994</v>
      </c>
      <c r="R1327" t="s">
        <v>427</v>
      </c>
      <c r="AB1327" t="s">
        <v>1001</v>
      </c>
    </row>
    <row r="1328" spans="2:32" x14ac:dyDescent="0.35">
      <c r="B1328" t="s">
        <v>407</v>
      </c>
      <c r="E1328" t="s">
        <v>312</v>
      </c>
      <c r="F1328">
        <v>99.2</v>
      </c>
      <c r="G1328" t="s">
        <v>412</v>
      </c>
      <c r="O1328" t="s">
        <v>404</v>
      </c>
      <c r="Q1328" t="s">
        <v>14</v>
      </c>
      <c r="R1328">
        <v>52</v>
      </c>
      <c r="S1328" t="s">
        <v>427</v>
      </c>
      <c r="AB1328" t="s">
        <v>556</v>
      </c>
    </row>
    <row r="1329" spans="2:29" x14ac:dyDescent="0.35">
      <c r="B1329" t="s">
        <v>404</v>
      </c>
      <c r="D1329" t="s">
        <v>413</v>
      </c>
      <c r="E1329">
        <v>0</v>
      </c>
      <c r="F1329" t="s">
        <v>406</v>
      </c>
      <c r="O1329" t="s">
        <v>407</v>
      </c>
      <c r="R1329" t="s">
        <v>475</v>
      </c>
      <c r="S1329">
        <v>7.1</v>
      </c>
      <c r="T1329" t="s">
        <v>429</v>
      </c>
      <c r="AB1329" t="s">
        <v>557</v>
      </c>
    </row>
    <row r="1330" spans="2:29" x14ac:dyDescent="0.35">
      <c r="B1330" t="s">
        <v>404</v>
      </c>
      <c r="D1330" t="s">
        <v>414</v>
      </c>
      <c r="E1330">
        <v>76.3</v>
      </c>
      <c r="F1330" t="s">
        <v>406</v>
      </c>
      <c r="O1330" t="s">
        <v>410</v>
      </c>
      <c r="S1330" t="s">
        <v>476</v>
      </c>
      <c r="T1330">
        <v>3.8</v>
      </c>
      <c r="U1330" t="s">
        <v>429</v>
      </c>
      <c r="AB1330" t="s">
        <v>558</v>
      </c>
    </row>
    <row r="1331" spans="2:29" x14ac:dyDescent="0.35">
      <c r="B1331" t="s">
        <v>402</v>
      </c>
      <c r="C1331" t="s">
        <v>415</v>
      </c>
      <c r="D1331">
        <v>0.72399999999999998</v>
      </c>
      <c r="O1331" t="s">
        <v>477</v>
      </c>
      <c r="T1331" t="s">
        <v>478</v>
      </c>
      <c r="U1331">
        <v>3.6</v>
      </c>
      <c r="V1331" t="s">
        <v>429</v>
      </c>
      <c r="AB1331" t="s">
        <v>559</v>
      </c>
    </row>
    <row r="1332" spans="2:29" x14ac:dyDescent="0.35">
      <c r="B1332" t="s">
        <v>402</v>
      </c>
      <c r="C1332" t="s">
        <v>416</v>
      </c>
      <c r="D1332">
        <v>2.2400000000000002</v>
      </c>
      <c r="O1332" t="s">
        <v>477</v>
      </c>
      <c r="T1332" t="s">
        <v>479</v>
      </c>
      <c r="U1332">
        <v>0.3</v>
      </c>
      <c r="V1332" t="s">
        <v>429</v>
      </c>
      <c r="AB1332" t="s">
        <v>560</v>
      </c>
    </row>
    <row r="1333" spans="2:29" x14ac:dyDescent="0.35">
      <c r="B1333" t="s">
        <v>387</v>
      </c>
      <c r="O1333" t="s">
        <v>410</v>
      </c>
      <c r="S1333" t="s">
        <v>480</v>
      </c>
      <c r="T1333">
        <v>1.5</v>
      </c>
      <c r="U1333" t="s">
        <v>429</v>
      </c>
      <c r="AB1333" t="s">
        <v>717</v>
      </c>
      <c r="AC1333" t="s">
        <v>963</v>
      </c>
    </row>
    <row r="1334" spans="2:29" x14ac:dyDescent="0.35">
      <c r="B1334" t="s">
        <v>388</v>
      </c>
      <c r="O1334" t="s">
        <v>410</v>
      </c>
      <c r="S1334" t="s">
        <v>481</v>
      </c>
      <c r="T1334">
        <v>0</v>
      </c>
      <c r="U1334" t="s">
        <v>429</v>
      </c>
    </row>
    <row r="1335" spans="2:29" x14ac:dyDescent="0.35">
      <c r="B1335" t="s">
        <v>389</v>
      </c>
      <c r="O1335" t="s">
        <v>410</v>
      </c>
      <c r="S1335" t="s">
        <v>482</v>
      </c>
      <c r="T1335">
        <v>83</v>
      </c>
      <c r="U1335" t="s">
        <v>429</v>
      </c>
    </row>
    <row r="1336" spans="2:29" x14ac:dyDescent="0.35">
      <c r="B1336" t="s">
        <v>983</v>
      </c>
      <c r="C1336" t="s">
        <v>984</v>
      </c>
      <c r="O1336" t="s">
        <v>410</v>
      </c>
      <c r="S1336" t="s">
        <v>483</v>
      </c>
      <c r="T1336">
        <v>3.1</v>
      </c>
      <c r="U1336" t="s">
        <v>429</v>
      </c>
    </row>
    <row r="1337" spans="2:29" x14ac:dyDescent="0.35">
      <c r="B1337" t="s">
        <v>953</v>
      </c>
      <c r="O1337" t="s">
        <v>410</v>
      </c>
      <c r="S1337" t="s">
        <v>484</v>
      </c>
      <c r="T1337">
        <v>100</v>
      </c>
      <c r="U1337" t="s">
        <v>429</v>
      </c>
    </row>
    <row r="1338" spans="2:29" x14ac:dyDescent="0.35">
      <c r="B1338" t="s">
        <v>858</v>
      </c>
      <c r="O1338" t="s">
        <v>407</v>
      </c>
      <c r="R1338" t="s">
        <v>485</v>
      </c>
      <c r="S1338">
        <v>1.9</v>
      </c>
      <c r="T1338" t="s">
        <v>429</v>
      </c>
    </row>
    <row r="1339" spans="2:29" x14ac:dyDescent="0.35">
      <c r="B1339" t="s">
        <v>859</v>
      </c>
      <c r="O1339" t="s">
        <v>407</v>
      </c>
      <c r="R1339" t="s">
        <v>486</v>
      </c>
      <c r="S1339">
        <v>1.9</v>
      </c>
      <c r="T1339" t="s">
        <v>429</v>
      </c>
    </row>
    <row r="1340" spans="2:29" x14ac:dyDescent="0.35">
      <c r="B1340" t="s">
        <v>978</v>
      </c>
      <c r="O1340" t="s">
        <v>410</v>
      </c>
      <c r="S1340" t="s">
        <v>487</v>
      </c>
      <c r="T1340">
        <v>0.1</v>
      </c>
      <c r="U1340" t="s">
        <v>429</v>
      </c>
    </row>
    <row r="1341" spans="2:29" x14ac:dyDescent="0.35">
      <c r="B1341" t="s">
        <v>979</v>
      </c>
      <c r="O1341" t="s">
        <v>410</v>
      </c>
      <c r="S1341" t="s">
        <v>488</v>
      </c>
      <c r="T1341">
        <v>0</v>
      </c>
      <c r="U1341" t="s">
        <v>429</v>
      </c>
    </row>
    <row r="1342" spans="2:29" x14ac:dyDescent="0.35">
      <c r="B1342" t="s">
        <v>395</v>
      </c>
      <c r="O1342" t="s">
        <v>410</v>
      </c>
      <c r="S1342" t="s">
        <v>489</v>
      </c>
      <c r="T1342">
        <v>7.8</v>
      </c>
      <c r="U1342" t="s">
        <v>429</v>
      </c>
    </row>
    <row r="1343" spans="2:29" x14ac:dyDescent="0.35">
      <c r="B1343" t="s">
        <v>396</v>
      </c>
      <c r="O1343" t="s">
        <v>410</v>
      </c>
      <c r="S1343" t="s">
        <v>490</v>
      </c>
      <c r="T1343">
        <v>6.9</v>
      </c>
      <c r="U1343" t="s">
        <v>429</v>
      </c>
    </row>
    <row r="1344" spans="2:29" x14ac:dyDescent="0.35">
      <c r="B1344" t="s">
        <v>397</v>
      </c>
      <c r="O1344" t="s">
        <v>407</v>
      </c>
      <c r="R1344" t="s">
        <v>430</v>
      </c>
      <c r="S1344">
        <v>31</v>
      </c>
      <c r="T1344" t="s">
        <v>429</v>
      </c>
    </row>
    <row r="1345" spans="2:26" x14ac:dyDescent="0.35">
      <c r="B1345" t="s">
        <v>398</v>
      </c>
      <c r="O1345" t="s">
        <v>410</v>
      </c>
      <c r="S1345" t="s">
        <v>491</v>
      </c>
      <c r="T1345">
        <v>41.8</v>
      </c>
      <c r="U1345" t="s">
        <v>429</v>
      </c>
    </row>
    <row r="1346" spans="2:26" x14ac:dyDescent="0.35">
      <c r="B1346" t="s">
        <v>399</v>
      </c>
      <c r="O1346" t="s">
        <v>410</v>
      </c>
      <c r="S1346" t="s">
        <v>492</v>
      </c>
      <c r="T1346">
        <v>14.3</v>
      </c>
      <c r="U1346" t="s">
        <v>429</v>
      </c>
    </row>
    <row r="1347" spans="2:26" x14ac:dyDescent="0.35">
      <c r="B1347" t="s">
        <v>980</v>
      </c>
      <c r="O1347" t="s">
        <v>477</v>
      </c>
      <c r="T1347" t="s">
        <v>493</v>
      </c>
      <c r="U1347">
        <v>100</v>
      </c>
      <c r="V1347" t="s">
        <v>429</v>
      </c>
    </row>
    <row r="1348" spans="2:26" x14ac:dyDescent="0.35">
      <c r="O1348" t="s">
        <v>477</v>
      </c>
      <c r="T1348" t="s">
        <v>713</v>
      </c>
      <c r="U1348">
        <v>0.4</v>
      </c>
      <c r="V1348" t="s">
        <v>429</v>
      </c>
    </row>
    <row r="1349" spans="2:26" x14ac:dyDescent="0.35">
      <c r="O1349" t="s">
        <v>477</v>
      </c>
      <c r="T1349" t="s">
        <v>494</v>
      </c>
      <c r="U1349">
        <v>1.2</v>
      </c>
      <c r="V1349" t="s">
        <v>429</v>
      </c>
    </row>
    <row r="1350" spans="2:26" x14ac:dyDescent="0.35">
      <c r="O1350" t="s">
        <v>407</v>
      </c>
      <c r="R1350" t="s">
        <v>941</v>
      </c>
      <c r="S1350" t="s">
        <v>429</v>
      </c>
    </row>
    <row r="1351" spans="2:26" s="16" customFormat="1" x14ac:dyDescent="0.35">
      <c r="M1351" s="5"/>
      <c r="O1351" s="16" t="s">
        <v>410</v>
      </c>
      <c r="S1351" s="16" t="s">
        <v>714</v>
      </c>
      <c r="T1351" s="16">
        <v>36.1</v>
      </c>
      <c r="U1351" s="16" t="s">
        <v>429</v>
      </c>
      <c r="Z1351" s="5"/>
    </row>
    <row r="1352" spans="2:26" x14ac:dyDescent="0.35">
      <c r="O1352" t="s">
        <v>410</v>
      </c>
      <c r="S1352" t="s">
        <v>495</v>
      </c>
      <c r="T1352">
        <v>0.1</v>
      </c>
      <c r="U1352" t="s">
        <v>429</v>
      </c>
    </row>
    <row r="1353" spans="2:26" x14ac:dyDescent="0.35">
      <c r="O1353" t="s">
        <v>410</v>
      </c>
      <c r="S1353" t="s">
        <v>496</v>
      </c>
      <c r="T1353">
        <v>1.2</v>
      </c>
      <c r="U1353" t="s">
        <v>429</v>
      </c>
    </row>
    <row r="1354" spans="2:26" x14ac:dyDescent="0.35">
      <c r="O1354" t="s">
        <v>410</v>
      </c>
      <c r="S1354" t="s">
        <v>497</v>
      </c>
      <c r="T1354">
        <v>0.7</v>
      </c>
      <c r="U1354" t="s">
        <v>429</v>
      </c>
    </row>
    <row r="1355" spans="2:26" x14ac:dyDescent="0.35">
      <c r="O1355" t="s">
        <v>477</v>
      </c>
      <c r="T1355" t="s">
        <v>498</v>
      </c>
      <c r="U1355">
        <v>0.4</v>
      </c>
      <c r="V1355" t="s">
        <v>429</v>
      </c>
    </row>
    <row r="1356" spans="2:26" x14ac:dyDescent="0.35">
      <c r="O1356" t="s">
        <v>477</v>
      </c>
      <c r="T1356" t="s">
        <v>498</v>
      </c>
      <c r="U1356">
        <v>0.3</v>
      </c>
      <c r="V1356" t="s">
        <v>429</v>
      </c>
    </row>
    <row r="1357" spans="2:26" x14ac:dyDescent="0.35">
      <c r="O1357" t="s">
        <v>404</v>
      </c>
      <c r="Q1357" t="s">
        <v>499</v>
      </c>
      <c r="R1357">
        <v>17.100000000000001</v>
      </c>
      <c r="S1357" t="s">
        <v>427</v>
      </c>
    </row>
    <row r="1358" spans="2:26" x14ac:dyDescent="0.35">
      <c r="O1358" t="s">
        <v>407</v>
      </c>
      <c r="R1358" t="s">
        <v>500</v>
      </c>
      <c r="S1358">
        <v>1.5</v>
      </c>
      <c r="T1358" t="s">
        <v>429</v>
      </c>
    </row>
    <row r="1359" spans="2:26" x14ac:dyDescent="0.35">
      <c r="C1359" s="1"/>
      <c r="O1359" t="s">
        <v>407</v>
      </c>
      <c r="R1359" t="s">
        <v>501</v>
      </c>
      <c r="S1359">
        <v>14.7</v>
      </c>
      <c r="T1359" t="s">
        <v>429</v>
      </c>
    </row>
    <row r="1360" spans="2:26" x14ac:dyDescent="0.35">
      <c r="O1360" t="s">
        <v>410</v>
      </c>
      <c r="S1360" t="s">
        <v>502</v>
      </c>
      <c r="T1360">
        <v>26.8</v>
      </c>
      <c r="U1360" t="s">
        <v>429</v>
      </c>
    </row>
    <row r="1361" spans="5:32" x14ac:dyDescent="0.35">
      <c r="E1361" s="1"/>
      <c r="O1361" t="s">
        <v>477</v>
      </c>
      <c r="T1361" t="s">
        <v>503</v>
      </c>
      <c r="U1361">
        <v>3.5</v>
      </c>
      <c r="V1361" t="s">
        <v>429</v>
      </c>
      <c r="AF1361" s="1"/>
    </row>
    <row r="1362" spans="5:32" x14ac:dyDescent="0.35">
      <c r="O1362" t="s">
        <v>504</v>
      </c>
      <c r="U1362" t="s">
        <v>505</v>
      </c>
      <c r="V1362">
        <v>7.4</v>
      </c>
      <c r="W1362" t="s">
        <v>429</v>
      </c>
    </row>
    <row r="1363" spans="5:32" x14ac:dyDescent="0.35">
      <c r="E1363" s="1"/>
      <c r="O1363" t="s">
        <v>410</v>
      </c>
      <c r="S1363" t="s">
        <v>506</v>
      </c>
      <c r="T1363">
        <v>7.4</v>
      </c>
      <c r="U1363" t="s">
        <v>429</v>
      </c>
    </row>
    <row r="1364" spans="5:32" x14ac:dyDescent="0.35">
      <c r="O1364" t="s">
        <v>410</v>
      </c>
      <c r="S1364" t="s">
        <v>507</v>
      </c>
      <c r="T1364">
        <v>5.9</v>
      </c>
      <c r="U1364" t="s">
        <v>429</v>
      </c>
    </row>
    <row r="1365" spans="5:32" x14ac:dyDescent="0.35">
      <c r="O1365" t="s">
        <v>410</v>
      </c>
      <c r="S1365" t="s">
        <v>508</v>
      </c>
      <c r="T1365">
        <v>10</v>
      </c>
      <c r="U1365" t="s">
        <v>429</v>
      </c>
    </row>
    <row r="1366" spans="5:32" x14ac:dyDescent="0.35">
      <c r="O1366" t="s">
        <v>477</v>
      </c>
      <c r="T1366" t="s">
        <v>509</v>
      </c>
      <c r="U1366">
        <v>16.399999999999999</v>
      </c>
      <c r="V1366" t="s">
        <v>429</v>
      </c>
    </row>
    <row r="1367" spans="5:32" x14ac:dyDescent="0.35">
      <c r="O1367" t="s">
        <v>504</v>
      </c>
      <c r="U1367" t="s">
        <v>510</v>
      </c>
      <c r="V1367">
        <v>21.3</v>
      </c>
      <c r="W1367" t="s">
        <v>429</v>
      </c>
    </row>
    <row r="1368" spans="5:32" x14ac:dyDescent="0.35">
      <c r="O1368" t="s">
        <v>504</v>
      </c>
      <c r="U1368" t="s">
        <v>511</v>
      </c>
      <c r="V1368">
        <v>10.1</v>
      </c>
      <c r="W1368" t="s">
        <v>429</v>
      </c>
    </row>
    <row r="1369" spans="5:32" x14ac:dyDescent="0.35">
      <c r="O1369" t="s">
        <v>504</v>
      </c>
      <c r="U1369" t="s">
        <v>512</v>
      </c>
      <c r="V1369">
        <v>19.600000000000001</v>
      </c>
      <c r="W1369" t="s">
        <v>429</v>
      </c>
    </row>
    <row r="1370" spans="5:32" x14ac:dyDescent="0.35">
      <c r="O1370" t="s">
        <v>504</v>
      </c>
      <c r="U1370" t="s">
        <v>513</v>
      </c>
      <c r="V1370">
        <v>14.6</v>
      </c>
      <c r="W1370" t="s">
        <v>429</v>
      </c>
    </row>
    <row r="1371" spans="5:32" x14ac:dyDescent="0.35">
      <c r="O1371" t="s">
        <v>477</v>
      </c>
      <c r="T1371" t="s">
        <v>514</v>
      </c>
      <c r="U1371">
        <v>17.899999999999999</v>
      </c>
      <c r="V1371" t="s">
        <v>429</v>
      </c>
    </row>
    <row r="1372" spans="5:32" x14ac:dyDescent="0.35">
      <c r="O1372" t="s">
        <v>504</v>
      </c>
      <c r="U1372" t="s">
        <v>515</v>
      </c>
      <c r="V1372">
        <v>21.3</v>
      </c>
      <c r="W1372" t="s">
        <v>429</v>
      </c>
    </row>
    <row r="1373" spans="5:32" x14ac:dyDescent="0.35">
      <c r="O1373" t="s">
        <v>504</v>
      </c>
      <c r="U1373" t="s">
        <v>516</v>
      </c>
      <c r="V1373">
        <v>21.6</v>
      </c>
      <c r="W1373" t="s">
        <v>429</v>
      </c>
    </row>
    <row r="1374" spans="5:32" x14ac:dyDescent="0.35">
      <c r="O1374" t="s">
        <v>477</v>
      </c>
      <c r="T1374" t="s">
        <v>517</v>
      </c>
      <c r="U1374">
        <v>12</v>
      </c>
      <c r="V1374" t="s">
        <v>429</v>
      </c>
    </row>
    <row r="1375" spans="5:32" x14ac:dyDescent="0.35">
      <c r="O1375" t="s">
        <v>504</v>
      </c>
      <c r="U1375" t="s">
        <v>518</v>
      </c>
      <c r="V1375">
        <v>12</v>
      </c>
      <c r="W1375" t="s">
        <v>429</v>
      </c>
    </row>
    <row r="1376" spans="5:32" x14ac:dyDescent="0.35">
      <c r="O1376" t="s">
        <v>504</v>
      </c>
      <c r="U1376" t="s">
        <v>519</v>
      </c>
      <c r="V1376">
        <v>4.8</v>
      </c>
      <c r="W1376" t="s">
        <v>429</v>
      </c>
    </row>
    <row r="1377" spans="15:20" x14ac:dyDescent="0.35">
      <c r="O1377" t="s">
        <v>410</v>
      </c>
      <c r="S1377" t="s">
        <v>520</v>
      </c>
      <c r="T1377" s="1">
        <v>0.78800000000000003</v>
      </c>
    </row>
    <row r="1378" spans="15:20" x14ac:dyDescent="0.35">
      <c r="O1378" t="s">
        <v>402</v>
      </c>
      <c r="P1378" t="s">
        <v>521</v>
      </c>
      <c r="Q1378">
        <v>2.1949999999999998</v>
      </c>
      <c r="R1378" t="s">
        <v>1036</v>
      </c>
    </row>
    <row r="1379" spans="15:20" x14ac:dyDescent="0.35">
      <c r="O1379" t="s">
        <v>402</v>
      </c>
      <c r="P1379" t="s">
        <v>422</v>
      </c>
      <c r="Q1379">
        <v>37</v>
      </c>
    </row>
    <row r="1380" spans="15:20" x14ac:dyDescent="0.35">
      <c r="O1380" t="s">
        <v>402</v>
      </c>
      <c r="P1380" t="s">
        <v>522</v>
      </c>
      <c r="Q1380" t="s">
        <v>523</v>
      </c>
    </row>
    <row r="1381" spans="15:20" x14ac:dyDescent="0.35">
      <c r="O1381" t="s">
        <v>524</v>
      </c>
      <c r="P1381" s="1">
        <v>0.48899999999999999</v>
      </c>
    </row>
    <row r="1382" spans="15:20" x14ac:dyDescent="0.35">
      <c r="O1382" t="s">
        <v>402</v>
      </c>
      <c r="P1382" t="s">
        <v>423</v>
      </c>
      <c r="Q1382" t="s">
        <v>1016</v>
      </c>
    </row>
    <row r="1383" spans="15:20" x14ac:dyDescent="0.35">
      <c r="O1383" t="s">
        <v>387</v>
      </c>
    </row>
    <row r="1384" spans="15:20" x14ac:dyDescent="0.35">
      <c r="O1384" t="s">
        <v>388</v>
      </c>
    </row>
    <row r="1385" spans="15:20" x14ac:dyDescent="0.35">
      <c r="O1385" t="s">
        <v>389</v>
      </c>
    </row>
    <row r="1386" spans="15:20" x14ac:dyDescent="0.35">
      <c r="O1386" t="s">
        <v>983</v>
      </c>
      <c r="P1386" t="s">
        <v>984</v>
      </c>
    </row>
    <row r="1387" spans="15:20" x14ac:dyDescent="0.35">
      <c r="O1387" t="s">
        <v>1017</v>
      </c>
    </row>
    <row r="1388" spans="15:20" x14ac:dyDescent="0.35">
      <c r="O1388" t="s">
        <v>858</v>
      </c>
    </row>
    <row r="1389" spans="15:20" x14ac:dyDescent="0.35">
      <c r="O1389" t="s">
        <v>904</v>
      </c>
    </row>
    <row r="1390" spans="15:20" x14ac:dyDescent="0.35">
      <c r="O1390" t="s">
        <v>1018</v>
      </c>
    </row>
    <row r="1391" spans="15:20" x14ac:dyDescent="0.35">
      <c r="O1391" t="s">
        <v>1019</v>
      </c>
    </row>
    <row r="1392" spans="15:20" x14ac:dyDescent="0.35">
      <c r="O1392" t="s">
        <v>395</v>
      </c>
    </row>
    <row r="1393" spans="1:33" x14ac:dyDescent="0.35">
      <c r="O1393" t="s">
        <v>396</v>
      </c>
    </row>
    <row r="1394" spans="1:33" x14ac:dyDescent="0.35">
      <c r="O1394" t="s">
        <v>397</v>
      </c>
    </row>
    <row r="1395" spans="1:33" x14ac:dyDescent="0.35">
      <c r="O1395" t="s">
        <v>398</v>
      </c>
    </row>
    <row r="1396" spans="1:33" x14ac:dyDescent="0.35">
      <c r="O1396" t="s">
        <v>399</v>
      </c>
    </row>
    <row r="1400" spans="1:33" s="5" customFormat="1" x14ac:dyDescent="0.35">
      <c r="A1400" s="5">
        <v>2.2000000000000002</v>
      </c>
      <c r="B1400" s="5">
        <v>36</v>
      </c>
    </row>
    <row r="1401" spans="1:33" x14ac:dyDescent="0.35">
      <c r="B1401" t="s">
        <v>23</v>
      </c>
      <c r="C1401" t="s">
        <v>985</v>
      </c>
      <c r="O1401" t="s">
        <v>23</v>
      </c>
      <c r="P1401" t="s">
        <v>1020</v>
      </c>
      <c r="AB1401" t="s">
        <v>23</v>
      </c>
      <c r="AC1401" t="s">
        <v>1002</v>
      </c>
    </row>
    <row r="1402" spans="1:33" x14ac:dyDescent="0.35">
      <c r="B1402" t="s">
        <v>402</v>
      </c>
      <c r="C1402" t="s">
        <v>417</v>
      </c>
      <c r="D1402">
        <v>208.99700000000001</v>
      </c>
      <c r="O1402" t="s">
        <v>402</v>
      </c>
      <c r="P1402" t="s">
        <v>444</v>
      </c>
      <c r="Q1402">
        <v>191616894000000</v>
      </c>
      <c r="AB1402" t="s">
        <v>543</v>
      </c>
      <c r="AC1402" t="s">
        <v>527</v>
      </c>
      <c r="AD1402" t="s">
        <v>1003</v>
      </c>
    </row>
    <row r="1403" spans="1:33" x14ac:dyDescent="0.35">
      <c r="B1403" t="s">
        <v>402</v>
      </c>
      <c r="C1403" t="s">
        <v>418</v>
      </c>
      <c r="D1403">
        <v>0.47899999999999998</v>
      </c>
      <c r="O1403" t="s">
        <v>402</v>
      </c>
      <c r="P1403" t="s">
        <v>712</v>
      </c>
      <c r="Q1403">
        <v>171493200000000</v>
      </c>
      <c r="AB1403" t="s">
        <v>543</v>
      </c>
      <c r="AC1403" t="s">
        <v>14</v>
      </c>
      <c r="AD1403">
        <v>55.2</v>
      </c>
      <c r="AE1403" t="s">
        <v>427</v>
      </c>
    </row>
    <row r="1404" spans="1:33" x14ac:dyDescent="0.35">
      <c r="B1404" t="s">
        <v>402</v>
      </c>
      <c r="C1404" t="s">
        <v>419</v>
      </c>
      <c r="D1404">
        <v>0</v>
      </c>
      <c r="O1404" t="s">
        <v>402</v>
      </c>
      <c r="P1404" t="s">
        <v>420</v>
      </c>
      <c r="Q1404">
        <v>1.117</v>
      </c>
      <c r="AB1404" t="s">
        <v>543</v>
      </c>
      <c r="AD1404" t="s">
        <v>475</v>
      </c>
      <c r="AE1404">
        <v>7.5</v>
      </c>
      <c r="AF1404" t="s">
        <v>429</v>
      </c>
    </row>
    <row r="1405" spans="1:33" x14ac:dyDescent="0.35">
      <c r="B1405" t="s">
        <v>402</v>
      </c>
      <c r="C1405" t="s">
        <v>420</v>
      </c>
      <c r="D1405">
        <v>1.1080000000000001</v>
      </c>
      <c r="O1405" t="s">
        <v>402</v>
      </c>
      <c r="P1405" t="s">
        <v>445</v>
      </c>
      <c r="Q1405">
        <v>0.995</v>
      </c>
      <c r="AB1405" t="s">
        <v>543</v>
      </c>
      <c r="AD1405" t="s">
        <v>485</v>
      </c>
      <c r="AE1405">
        <v>1.9</v>
      </c>
      <c r="AF1405" t="s">
        <v>429</v>
      </c>
    </row>
    <row r="1406" spans="1:33" x14ac:dyDescent="0.35">
      <c r="B1406" t="s">
        <v>402</v>
      </c>
      <c r="C1406" t="s">
        <v>708</v>
      </c>
      <c r="D1406">
        <v>2.1949999999999998</v>
      </c>
      <c r="E1406" t="s">
        <v>1036</v>
      </c>
      <c r="O1406" t="s">
        <v>402</v>
      </c>
      <c r="P1406" t="s">
        <v>446</v>
      </c>
      <c r="Q1406">
        <v>23.7</v>
      </c>
      <c r="R1406" t="s">
        <v>427</v>
      </c>
      <c r="AB1406" t="s">
        <v>543</v>
      </c>
      <c r="AD1406" t="s">
        <v>486</v>
      </c>
      <c r="AE1406">
        <v>1.6</v>
      </c>
      <c r="AF1406" t="s">
        <v>429</v>
      </c>
    </row>
    <row r="1407" spans="1:33" x14ac:dyDescent="0.35">
      <c r="B1407" t="s">
        <v>402</v>
      </c>
      <c r="C1407" t="s">
        <v>422</v>
      </c>
      <c r="D1407">
        <v>46</v>
      </c>
      <c r="O1407" t="s">
        <v>404</v>
      </c>
      <c r="Q1407" t="s">
        <v>526</v>
      </c>
      <c r="R1407">
        <v>23.2</v>
      </c>
      <c r="S1407" t="s">
        <v>427</v>
      </c>
      <c r="AB1407" t="s">
        <v>543</v>
      </c>
      <c r="AD1407" t="s">
        <v>430</v>
      </c>
      <c r="AE1407">
        <v>33.1</v>
      </c>
      <c r="AF1407" t="s">
        <v>429</v>
      </c>
    </row>
    <row r="1408" spans="1:33" ht="16" customHeight="1" x14ac:dyDescent="0.35">
      <c r="B1408" t="s">
        <v>524</v>
      </c>
      <c r="C1408" s="1">
        <v>0.629</v>
      </c>
      <c r="O1408" t="s">
        <v>407</v>
      </c>
      <c r="R1408" t="s">
        <v>447</v>
      </c>
      <c r="S1408">
        <v>22.5</v>
      </c>
      <c r="T1408" t="s">
        <v>406</v>
      </c>
      <c r="AB1408" t="s">
        <v>543</v>
      </c>
      <c r="AE1408" t="s">
        <v>431</v>
      </c>
      <c r="AF1408">
        <v>63</v>
      </c>
      <c r="AG1408" t="s">
        <v>432</v>
      </c>
    </row>
    <row r="1409" spans="2:32" s="16" customFormat="1" x14ac:dyDescent="0.35">
      <c r="B1409" s="16" t="s">
        <v>402</v>
      </c>
      <c r="C1409" s="16" t="s">
        <v>423</v>
      </c>
      <c r="D1409" s="16">
        <v>35.209000000000003</v>
      </c>
      <c r="E1409" s="16">
        <v>56</v>
      </c>
      <c r="M1409" s="5"/>
      <c r="O1409" s="16" t="s">
        <v>410</v>
      </c>
      <c r="S1409" s="16" t="s">
        <v>448</v>
      </c>
      <c r="T1409" s="16">
        <v>0</v>
      </c>
      <c r="U1409" s="16" t="s">
        <v>406</v>
      </c>
      <c r="Z1409" s="5"/>
      <c r="AB1409" s="16" t="s">
        <v>543</v>
      </c>
      <c r="AD1409" s="16" t="s">
        <v>528</v>
      </c>
      <c r="AE1409" s="16">
        <v>7.7</v>
      </c>
      <c r="AF1409" s="16" t="s">
        <v>429</v>
      </c>
    </row>
    <row r="1410" spans="2:32" x14ac:dyDescent="0.35">
      <c r="B1410" t="s">
        <v>402</v>
      </c>
      <c r="C1410" t="s">
        <v>424</v>
      </c>
      <c r="D1410">
        <v>31.992999999999999</v>
      </c>
      <c r="E1410" s="1">
        <v>-1.2999999999999999E-2</v>
      </c>
      <c r="O1410" t="s">
        <v>410</v>
      </c>
      <c r="S1410" t="s">
        <v>449</v>
      </c>
      <c r="T1410">
        <v>5.2</v>
      </c>
      <c r="U1410" t="s">
        <v>406</v>
      </c>
      <c r="AB1410" t="s">
        <v>543</v>
      </c>
      <c r="AD1410" t="s">
        <v>529</v>
      </c>
      <c r="AE1410" t="s">
        <v>530</v>
      </c>
      <c r="AF1410" s="1">
        <v>2E-3</v>
      </c>
    </row>
    <row r="1411" spans="2:32" x14ac:dyDescent="0.35">
      <c r="B1411" t="s">
        <v>402</v>
      </c>
      <c r="C1411" t="s">
        <v>425</v>
      </c>
      <c r="O1411" t="s">
        <v>410</v>
      </c>
      <c r="S1411" t="s">
        <v>450</v>
      </c>
      <c r="T1411">
        <v>17.3</v>
      </c>
      <c r="U1411" t="s">
        <v>406</v>
      </c>
      <c r="AB1411" t="s">
        <v>543</v>
      </c>
      <c r="AC1411" t="s">
        <v>531</v>
      </c>
      <c r="AD1411">
        <v>0</v>
      </c>
      <c r="AE1411" t="s">
        <v>432</v>
      </c>
    </row>
    <row r="1412" spans="2:32" x14ac:dyDescent="0.35">
      <c r="B1412" t="s">
        <v>404</v>
      </c>
      <c r="C1412" t="s">
        <v>426</v>
      </c>
      <c r="D1412">
        <v>15.612</v>
      </c>
      <c r="E1412" s="1">
        <v>-6.0000000000000001E-3</v>
      </c>
      <c r="O1412" t="s">
        <v>407</v>
      </c>
      <c r="R1412" t="s">
        <v>451</v>
      </c>
      <c r="S1412">
        <v>77.5</v>
      </c>
      <c r="T1412" t="s">
        <v>406</v>
      </c>
      <c r="AB1412" t="s">
        <v>543</v>
      </c>
      <c r="AC1412" t="s">
        <v>532</v>
      </c>
      <c r="AD1412">
        <v>59297493871450</v>
      </c>
    </row>
    <row r="1413" spans="2:32" x14ac:dyDescent="0.35">
      <c r="B1413" t="s">
        <v>14</v>
      </c>
      <c r="C1413">
        <v>54.8</v>
      </c>
      <c r="D1413" t="s">
        <v>427</v>
      </c>
      <c r="O1413" t="s">
        <v>404</v>
      </c>
      <c r="Q1413" t="s">
        <v>452</v>
      </c>
      <c r="R1413">
        <v>0.5</v>
      </c>
      <c r="S1413" t="s">
        <v>427</v>
      </c>
      <c r="AB1413" t="s">
        <v>543</v>
      </c>
      <c r="AC1413" t="s">
        <v>533</v>
      </c>
      <c r="AD1413">
        <v>19201806036900</v>
      </c>
    </row>
    <row r="1414" spans="2:32" x14ac:dyDescent="0.35">
      <c r="B1414" t="s">
        <v>402</v>
      </c>
      <c r="C1414" t="s">
        <v>428</v>
      </c>
      <c r="D1414">
        <v>11.1</v>
      </c>
      <c r="E1414" t="s">
        <v>429</v>
      </c>
      <c r="O1414" t="s">
        <v>407</v>
      </c>
      <c r="R1414" t="s">
        <v>453</v>
      </c>
      <c r="S1414">
        <v>0</v>
      </c>
      <c r="T1414" t="s">
        <v>427</v>
      </c>
      <c r="AB1414" t="s">
        <v>543</v>
      </c>
      <c r="AC1414" t="s">
        <v>534</v>
      </c>
      <c r="AD1414">
        <v>362455370100</v>
      </c>
    </row>
    <row r="1415" spans="2:32" x14ac:dyDescent="0.35">
      <c r="B1415" t="s">
        <v>402</v>
      </c>
      <c r="C1415" t="s">
        <v>430</v>
      </c>
      <c r="D1415">
        <v>32.700000000000003</v>
      </c>
      <c r="E1415" t="s">
        <v>429</v>
      </c>
      <c r="O1415" t="s">
        <v>402</v>
      </c>
      <c r="P1415" t="s">
        <v>454</v>
      </c>
      <c r="Q1415">
        <v>4.0999999999999996</v>
      </c>
      <c r="R1415" t="s">
        <v>427</v>
      </c>
      <c r="AB1415" t="s">
        <v>543</v>
      </c>
      <c r="AD1415" t="s">
        <v>535</v>
      </c>
      <c r="AE1415">
        <v>353604750600</v>
      </c>
    </row>
    <row r="1416" spans="2:32" x14ac:dyDescent="0.35">
      <c r="B1416" t="s">
        <v>404</v>
      </c>
      <c r="D1416" t="s">
        <v>431</v>
      </c>
      <c r="E1416">
        <v>62.6</v>
      </c>
      <c r="F1416" t="s">
        <v>432</v>
      </c>
      <c r="O1416" t="s">
        <v>404</v>
      </c>
      <c r="Q1416" t="s">
        <v>455</v>
      </c>
      <c r="R1416">
        <v>1.5</v>
      </c>
      <c r="S1416" t="s">
        <v>427</v>
      </c>
      <c r="AB1416" t="s">
        <v>543</v>
      </c>
      <c r="AD1416" t="s">
        <v>536</v>
      </c>
      <c r="AE1416">
        <v>875061250</v>
      </c>
    </row>
    <row r="1417" spans="2:32" x14ac:dyDescent="0.35">
      <c r="B1417" t="s">
        <v>433</v>
      </c>
      <c r="C1417" s="1" t="s">
        <v>593</v>
      </c>
      <c r="O1417" t="s">
        <v>407</v>
      </c>
      <c r="R1417" t="s">
        <v>456</v>
      </c>
      <c r="S1417">
        <v>0.5</v>
      </c>
      <c r="T1417" t="s">
        <v>429</v>
      </c>
      <c r="AB1417" t="s">
        <v>543</v>
      </c>
      <c r="AD1417" t="s">
        <v>537</v>
      </c>
      <c r="AE1417">
        <v>4805336350</v>
      </c>
    </row>
    <row r="1418" spans="2:32" x14ac:dyDescent="0.35">
      <c r="O1418" t="s">
        <v>407</v>
      </c>
      <c r="R1418" t="s">
        <v>457</v>
      </c>
      <c r="S1418">
        <v>0.3</v>
      </c>
      <c r="T1418" t="s">
        <v>429</v>
      </c>
      <c r="AB1418" t="s">
        <v>543</v>
      </c>
      <c r="AC1418" t="s">
        <v>542</v>
      </c>
      <c r="AD1418">
        <v>29</v>
      </c>
    </row>
    <row r="1419" spans="2:32" x14ac:dyDescent="0.35">
      <c r="B1419" t="s">
        <v>22</v>
      </c>
      <c r="E1419" s="1"/>
      <c r="O1419" t="s">
        <v>407</v>
      </c>
      <c r="R1419" t="s">
        <v>458</v>
      </c>
      <c r="S1419">
        <v>0.4</v>
      </c>
      <c r="T1419" t="s">
        <v>429</v>
      </c>
      <c r="AB1419" t="s">
        <v>543</v>
      </c>
      <c r="AC1419" t="s">
        <v>422</v>
      </c>
      <c r="AD1419">
        <v>47</v>
      </c>
      <c r="AF1419" s="1"/>
    </row>
    <row r="1420" spans="2:32" x14ac:dyDescent="0.35">
      <c r="B1420" t="s">
        <v>562</v>
      </c>
      <c r="C1420" t="s">
        <v>563</v>
      </c>
      <c r="D1420" t="s">
        <v>540</v>
      </c>
      <c r="E1420" t="s">
        <v>564</v>
      </c>
      <c r="F1420" t="s">
        <v>435</v>
      </c>
      <c r="O1420" t="s">
        <v>410</v>
      </c>
      <c r="S1420" t="s">
        <v>459</v>
      </c>
      <c r="T1420">
        <v>0.3</v>
      </c>
      <c r="U1420" t="s">
        <v>429</v>
      </c>
      <c r="AB1420" t="s">
        <v>543</v>
      </c>
      <c r="AC1420" t="s">
        <v>522</v>
      </c>
      <c r="AD1420" t="s">
        <v>523</v>
      </c>
    </row>
    <row r="1421" spans="2:32" x14ac:dyDescent="0.35">
      <c r="B1421" t="s">
        <v>565</v>
      </c>
      <c r="C1421">
        <v>128</v>
      </c>
      <c r="D1421">
        <v>228.7</v>
      </c>
      <c r="E1421" s="25">
        <v>151.88900000000001</v>
      </c>
      <c r="F1421" s="1">
        <v>0.75900000000000001</v>
      </c>
      <c r="O1421" t="s">
        <v>410</v>
      </c>
      <c r="S1421" t="s">
        <v>460</v>
      </c>
      <c r="T1421">
        <v>0</v>
      </c>
      <c r="U1421" t="s">
        <v>429</v>
      </c>
    </row>
    <row r="1422" spans="2:32" x14ac:dyDescent="0.35">
      <c r="B1422" t="s">
        <v>566</v>
      </c>
      <c r="C1422">
        <v>114</v>
      </c>
      <c r="D1422">
        <v>114.6</v>
      </c>
      <c r="E1422">
        <v>78.540999999999997</v>
      </c>
      <c r="F1422" s="1">
        <v>0.626</v>
      </c>
      <c r="O1422" t="s">
        <v>410</v>
      </c>
      <c r="S1422" t="s">
        <v>461</v>
      </c>
      <c r="T1422">
        <v>0.1</v>
      </c>
      <c r="U1422" t="s">
        <v>429</v>
      </c>
      <c r="AB1422" t="s">
        <v>538</v>
      </c>
    </row>
    <row r="1423" spans="2:32" x14ac:dyDescent="0.35">
      <c r="B1423" t="s">
        <v>0</v>
      </c>
      <c r="C1423">
        <v>77</v>
      </c>
      <c r="D1423" t="s">
        <v>401</v>
      </c>
      <c r="O1423" t="s">
        <v>407</v>
      </c>
      <c r="R1423" t="s">
        <v>462</v>
      </c>
      <c r="S1423">
        <v>4.2</v>
      </c>
      <c r="T1423" t="s">
        <v>429</v>
      </c>
      <c r="AB1423" t="s">
        <v>539</v>
      </c>
      <c r="AC1423" t="s">
        <v>544</v>
      </c>
      <c r="AD1423" t="s">
        <v>545</v>
      </c>
      <c r="AE1423" t="s">
        <v>546</v>
      </c>
      <c r="AF1423" t="s">
        <v>435</v>
      </c>
    </row>
    <row r="1424" spans="2:32" x14ac:dyDescent="0.35">
      <c r="B1424" t="s">
        <v>402</v>
      </c>
      <c r="C1424" t="s">
        <v>403</v>
      </c>
      <c r="O1424" t="s">
        <v>407</v>
      </c>
      <c r="R1424" t="s">
        <v>463</v>
      </c>
      <c r="S1424">
        <v>0</v>
      </c>
      <c r="T1424" t="s">
        <v>429</v>
      </c>
      <c r="AB1424" t="s">
        <v>547</v>
      </c>
      <c r="AC1424">
        <v>128</v>
      </c>
      <c r="AD1424">
        <v>228.7</v>
      </c>
      <c r="AE1424">
        <v>152.398</v>
      </c>
      <c r="AF1424" s="1">
        <v>0.76200000000000001</v>
      </c>
    </row>
    <row r="1425" spans="2:32" x14ac:dyDescent="0.35">
      <c r="B1425" t="s">
        <v>404</v>
      </c>
      <c r="D1425" t="s">
        <v>405</v>
      </c>
      <c r="E1425">
        <v>21.8</v>
      </c>
      <c r="F1425" t="s">
        <v>406</v>
      </c>
      <c r="O1425" t="s">
        <v>407</v>
      </c>
      <c r="R1425" t="s">
        <v>464</v>
      </c>
      <c r="S1425">
        <v>0.7</v>
      </c>
      <c r="T1425" t="s">
        <v>429</v>
      </c>
      <c r="AB1425" t="s">
        <v>548</v>
      </c>
      <c r="AC1425">
        <v>114</v>
      </c>
      <c r="AD1425">
        <v>114.6</v>
      </c>
      <c r="AE1425">
        <v>78.748000000000005</v>
      </c>
      <c r="AF1425" s="1">
        <v>0.63</v>
      </c>
    </row>
    <row r="1426" spans="2:32" x14ac:dyDescent="0.35">
      <c r="B1426" t="s">
        <v>407</v>
      </c>
      <c r="E1426" t="s">
        <v>408</v>
      </c>
      <c r="F1426">
        <v>79.3</v>
      </c>
      <c r="G1426" t="s">
        <v>409</v>
      </c>
      <c r="O1426" t="s">
        <v>404</v>
      </c>
      <c r="Q1426" t="s">
        <v>465</v>
      </c>
      <c r="R1426">
        <v>2.6</v>
      </c>
      <c r="S1426" t="s">
        <v>427</v>
      </c>
      <c r="AB1426" t="s">
        <v>541</v>
      </c>
    </row>
    <row r="1427" spans="2:32" x14ac:dyDescent="0.35">
      <c r="B1427" t="s">
        <v>410</v>
      </c>
      <c r="F1427" t="s">
        <v>309</v>
      </c>
      <c r="G1427">
        <v>0</v>
      </c>
      <c r="H1427" t="s">
        <v>409</v>
      </c>
      <c r="O1427" t="s">
        <v>407</v>
      </c>
      <c r="R1427" t="s">
        <v>466</v>
      </c>
      <c r="S1427">
        <v>5.9</v>
      </c>
      <c r="T1427" t="s">
        <v>429</v>
      </c>
      <c r="AB1427" t="s">
        <v>387</v>
      </c>
    </row>
    <row r="1428" spans="2:32" x14ac:dyDescent="0.35">
      <c r="B1428" t="s">
        <v>410</v>
      </c>
      <c r="F1428" t="s">
        <v>310</v>
      </c>
      <c r="G1428">
        <v>0.1</v>
      </c>
      <c r="H1428" t="s">
        <v>409</v>
      </c>
      <c r="O1428" t="s">
        <v>407</v>
      </c>
      <c r="R1428" t="s">
        <v>467</v>
      </c>
      <c r="S1428">
        <v>4.4000000000000004</v>
      </c>
      <c r="T1428" t="s">
        <v>429</v>
      </c>
      <c r="AB1428" t="s">
        <v>549</v>
      </c>
    </row>
    <row r="1429" spans="2:32" x14ac:dyDescent="0.35">
      <c r="B1429" t="s">
        <v>410</v>
      </c>
      <c r="F1429" t="s">
        <v>311</v>
      </c>
      <c r="G1429">
        <v>79.2</v>
      </c>
      <c r="H1429" t="s">
        <v>409</v>
      </c>
      <c r="O1429" t="s">
        <v>407</v>
      </c>
      <c r="R1429" t="s">
        <v>468</v>
      </c>
      <c r="S1429">
        <v>0</v>
      </c>
      <c r="T1429" t="s">
        <v>429</v>
      </c>
      <c r="AB1429" t="s">
        <v>550</v>
      </c>
    </row>
    <row r="1430" spans="2:32" x14ac:dyDescent="0.35">
      <c r="B1430" t="s">
        <v>407</v>
      </c>
      <c r="E1430" t="s">
        <v>312</v>
      </c>
      <c r="F1430">
        <v>20.7</v>
      </c>
      <c r="G1430" t="s">
        <v>409</v>
      </c>
      <c r="O1430" t="s">
        <v>407</v>
      </c>
      <c r="R1430" t="s">
        <v>469</v>
      </c>
      <c r="S1430" s="1">
        <v>0.64100000000000001</v>
      </c>
      <c r="AB1430" t="s">
        <v>997</v>
      </c>
      <c r="AC1430" t="s">
        <v>998</v>
      </c>
    </row>
    <row r="1431" spans="2:32" x14ac:dyDescent="0.35">
      <c r="B1431" t="s">
        <v>404</v>
      </c>
      <c r="D1431" t="s">
        <v>411</v>
      </c>
      <c r="E1431">
        <v>0.6</v>
      </c>
      <c r="F1431" t="s">
        <v>406</v>
      </c>
      <c r="O1431" t="s">
        <v>407</v>
      </c>
      <c r="R1431" t="s">
        <v>470</v>
      </c>
      <c r="S1431" s="1">
        <v>1.9E-2</v>
      </c>
      <c r="AB1431" t="s">
        <v>882</v>
      </c>
    </row>
    <row r="1432" spans="2:32" x14ac:dyDescent="0.35">
      <c r="B1432" t="s">
        <v>407</v>
      </c>
      <c r="E1432" t="s">
        <v>408</v>
      </c>
      <c r="F1432">
        <v>0.8</v>
      </c>
      <c r="G1432" t="s">
        <v>412</v>
      </c>
      <c r="O1432" t="s">
        <v>402</v>
      </c>
      <c r="P1432" t="s">
        <v>471</v>
      </c>
      <c r="Q1432">
        <v>1.2</v>
      </c>
      <c r="R1432" t="s">
        <v>427</v>
      </c>
      <c r="AB1432" t="s">
        <v>883</v>
      </c>
    </row>
    <row r="1433" spans="2:32" x14ac:dyDescent="0.35">
      <c r="B1433" t="s">
        <v>410</v>
      </c>
      <c r="F1433" t="s">
        <v>309</v>
      </c>
      <c r="G1433">
        <v>0.7</v>
      </c>
      <c r="H1433" t="s">
        <v>412</v>
      </c>
      <c r="O1433" t="s">
        <v>404</v>
      </c>
      <c r="Q1433" t="s">
        <v>472</v>
      </c>
      <c r="R1433">
        <v>1.1000000000000001</v>
      </c>
      <c r="S1433" t="s">
        <v>427</v>
      </c>
      <c r="AB1433" t="s">
        <v>1004</v>
      </c>
    </row>
    <row r="1434" spans="2:32" x14ac:dyDescent="0.35">
      <c r="B1434" t="s">
        <v>410</v>
      </c>
      <c r="F1434" t="s">
        <v>310</v>
      </c>
      <c r="G1434">
        <v>0.2</v>
      </c>
      <c r="H1434" t="s">
        <v>412</v>
      </c>
      <c r="O1434" t="s">
        <v>404</v>
      </c>
      <c r="Q1434" t="s">
        <v>473</v>
      </c>
      <c r="R1434">
        <v>0</v>
      </c>
      <c r="S1434" t="s">
        <v>427</v>
      </c>
      <c r="AB1434" t="s">
        <v>1005</v>
      </c>
    </row>
    <row r="1435" spans="2:32" x14ac:dyDescent="0.35">
      <c r="B1435" t="s">
        <v>410</v>
      </c>
      <c r="F1435" t="s">
        <v>311</v>
      </c>
      <c r="G1435">
        <v>0</v>
      </c>
      <c r="H1435" t="s">
        <v>412</v>
      </c>
      <c r="O1435" t="s">
        <v>402</v>
      </c>
      <c r="P1435" t="s">
        <v>474</v>
      </c>
      <c r="Q1435">
        <v>71</v>
      </c>
      <c r="R1435" t="s">
        <v>427</v>
      </c>
      <c r="AB1435" t="s">
        <v>556</v>
      </c>
    </row>
    <row r="1436" spans="2:32" x14ac:dyDescent="0.35">
      <c r="B1436" t="s">
        <v>407</v>
      </c>
      <c r="E1436" t="s">
        <v>312</v>
      </c>
      <c r="F1436">
        <v>99.2</v>
      </c>
      <c r="G1436" t="s">
        <v>412</v>
      </c>
      <c r="O1436" t="s">
        <v>404</v>
      </c>
      <c r="Q1436" t="s">
        <v>14</v>
      </c>
      <c r="R1436">
        <v>55.3</v>
      </c>
      <c r="S1436" t="s">
        <v>427</v>
      </c>
      <c r="AB1436" t="s">
        <v>557</v>
      </c>
    </row>
    <row r="1437" spans="2:32" x14ac:dyDescent="0.35">
      <c r="B1437" t="s">
        <v>404</v>
      </c>
      <c r="D1437" t="s">
        <v>413</v>
      </c>
      <c r="E1437">
        <v>0</v>
      </c>
      <c r="F1437" t="s">
        <v>406</v>
      </c>
      <c r="O1437" t="s">
        <v>407</v>
      </c>
      <c r="R1437" t="s">
        <v>475</v>
      </c>
      <c r="S1437">
        <v>7.6</v>
      </c>
      <c r="T1437" t="s">
        <v>429</v>
      </c>
      <c r="AB1437" t="s">
        <v>558</v>
      </c>
    </row>
    <row r="1438" spans="2:32" x14ac:dyDescent="0.35">
      <c r="B1438" t="s">
        <v>404</v>
      </c>
      <c r="D1438" t="s">
        <v>414</v>
      </c>
      <c r="E1438">
        <v>77.599999999999994</v>
      </c>
      <c r="F1438" t="s">
        <v>406</v>
      </c>
      <c r="O1438" t="s">
        <v>410</v>
      </c>
      <c r="S1438" t="s">
        <v>476</v>
      </c>
      <c r="T1438">
        <v>2.2000000000000002</v>
      </c>
      <c r="U1438" t="s">
        <v>429</v>
      </c>
      <c r="AB1438" t="s">
        <v>559</v>
      </c>
    </row>
    <row r="1439" spans="2:32" x14ac:dyDescent="0.35">
      <c r="B1439" t="s">
        <v>402</v>
      </c>
      <c r="C1439" t="s">
        <v>415</v>
      </c>
      <c r="D1439">
        <v>0.68400000000000005</v>
      </c>
      <c r="O1439" t="s">
        <v>477</v>
      </c>
      <c r="T1439" t="s">
        <v>478</v>
      </c>
      <c r="U1439">
        <v>1.8</v>
      </c>
      <c r="V1439" t="s">
        <v>429</v>
      </c>
      <c r="AB1439" t="s">
        <v>560</v>
      </c>
    </row>
    <row r="1440" spans="2:32" x14ac:dyDescent="0.35">
      <c r="B1440" t="s">
        <v>402</v>
      </c>
      <c r="C1440" t="s">
        <v>416</v>
      </c>
      <c r="D1440">
        <v>2.1030000000000002</v>
      </c>
      <c r="O1440" t="s">
        <v>477</v>
      </c>
      <c r="T1440" t="s">
        <v>479</v>
      </c>
      <c r="U1440">
        <v>0.3</v>
      </c>
      <c r="V1440" t="s">
        <v>429</v>
      </c>
      <c r="AB1440" t="s">
        <v>717</v>
      </c>
      <c r="AC1440" t="s">
        <v>718</v>
      </c>
    </row>
    <row r="1441" spans="2:22" x14ac:dyDescent="0.35">
      <c r="B1441" t="s">
        <v>387</v>
      </c>
      <c r="O1441" t="s">
        <v>410</v>
      </c>
      <c r="S1441" t="s">
        <v>480</v>
      </c>
      <c r="T1441">
        <v>1.7</v>
      </c>
      <c r="U1441" t="s">
        <v>429</v>
      </c>
    </row>
    <row r="1442" spans="2:22" x14ac:dyDescent="0.35">
      <c r="B1442" t="s">
        <v>388</v>
      </c>
      <c r="O1442" t="s">
        <v>410</v>
      </c>
      <c r="S1442" t="s">
        <v>481</v>
      </c>
      <c r="T1442">
        <v>0</v>
      </c>
      <c r="U1442" t="s">
        <v>429</v>
      </c>
    </row>
    <row r="1443" spans="2:22" x14ac:dyDescent="0.35">
      <c r="B1443" t="s">
        <v>389</v>
      </c>
      <c r="O1443" t="s">
        <v>410</v>
      </c>
      <c r="S1443" t="s">
        <v>482</v>
      </c>
      <c r="T1443">
        <v>85.6</v>
      </c>
      <c r="U1443" t="s">
        <v>429</v>
      </c>
    </row>
    <row r="1444" spans="2:22" x14ac:dyDescent="0.35">
      <c r="B1444" t="s">
        <v>983</v>
      </c>
      <c r="C1444" t="s">
        <v>984</v>
      </c>
      <c r="O1444" t="s">
        <v>410</v>
      </c>
      <c r="S1444" t="s">
        <v>483</v>
      </c>
      <c r="T1444">
        <v>3.1</v>
      </c>
      <c r="U1444" t="s">
        <v>429</v>
      </c>
    </row>
    <row r="1445" spans="2:22" x14ac:dyDescent="0.35">
      <c r="B1445" t="s">
        <v>858</v>
      </c>
      <c r="O1445" t="s">
        <v>410</v>
      </c>
      <c r="S1445" t="s">
        <v>484</v>
      </c>
      <c r="T1445">
        <v>100</v>
      </c>
      <c r="U1445" t="s">
        <v>429</v>
      </c>
    </row>
    <row r="1446" spans="2:22" x14ac:dyDescent="0.35">
      <c r="B1446" t="s">
        <v>871</v>
      </c>
      <c r="O1446" t="s">
        <v>407</v>
      </c>
      <c r="R1446" t="s">
        <v>485</v>
      </c>
      <c r="S1446">
        <v>1.9</v>
      </c>
      <c r="T1446" t="s">
        <v>429</v>
      </c>
    </row>
    <row r="1447" spans="2:22" x14ac:dyDescent="0.35">
      <c r="B1447" t="s">
        <v>986</v>
      </c>
      <c r="O1447" t="s">
        <v>407</v>
      </c>
      <c r="R1447" t="s">
        <v>486</v>
      </c>
      <c r="S1447">
        <v>1.6</v>
      </c>
      <c r="T1447" t="s">
        <v>429</v>
      </c>
    </row>
    <row r="1448" spans="2:22" x14ac:dyDescent="0.35">
      <c r="B1448" t="s">
        <v>987</v>
      </c>
      <c r="O1448" t="s">
        <v>410</v>
      </c>
      <c r="S1448" t="s">
        <v>487</v>
      </c>
      <c r="T1448">
        <v>0.1</v>
      </c>
      <c r="U1448" t="s">
        <v>429</v>
      </c>
    </row>
    <row r="1449" spans="2:22" x14ac:dyDescent="0.35">
      <c r="B1449" t="s">
        <v>395</v>
      </c>
      <c r="O1449" t="s">
        <v>410</v>
      </c>
      <c r="S1449" t="s">
        <v>488</v>
      </c>
      <c r="T1449">
        <v>0</v>
      </c>
      <c r="U1449" t="s">
        <v>429</v>
      </c>
    </row>
    <row r="1450" spans="2:22" x14ac:dyDescent="0.35">
      <c r="B1450" t="s">
        <v>396</v>
      </c>
      <c r="O1450" t="s">
        <v>410</v>
      </c>
      <c r="S1450" t="s">
        <v>489</v>
      </c>
      <c r="T1450">
        <v>4.0999999999999996</v>
      </c>
      <c r="U1450" t="s">
        <v>429</v>
      </c>
    </row>
    <row r="1451" spans="2:22" x14ac:dyDescent="0.35">
      <c r="B1451" t="s">
        <v>397</v>
      </c>
      <c r="O1451" t="s">
        <v>410</v>
      </c>
      <c r="S1451" t="s">
        <v>490</v>
      </c>
      <c r="T1451">
        <v>7.2</v>
      </c>
      <c r="U1451" t="s">
        <v>429</v>
      </c>
    </row>
    <row r="1452" spans="2:22" x14ac:dyDescent="0.35">
      <c r="B1452" t="s">
        <v>398</v>
      </c>
      <c r="O1452" t="s">
        <v>407</v>
      </c>
      <c r="R1452" t="s">
        <v>430</v>
      </c>
      <c r="S1452">
        <v>33</v>
      </c>
      <c r="T1452" t="s">
        <v>429</v>
      </c>
    </row>
    <row r="1453" spans="2:22" x14ac:dyDescent="0.35">
      <c r="B1453" t="s">
        <v>399</v>
      </c>
      <c r="O1453" t="s">
        <v>410</v>
      </c>
      <c r="S1453" t="s">
        <v>491</v>
      </c>
      <c r="T1453">
        <v>43.1</v>
      </c>
      <c r="U1453" t="s">
        <v>429</v>
      </c>
    </row>
    <row r="1454" spans="2:22" x14ac:dyDescent="0.35">
      <c r="B1454" t="s">
        <v>724</v>
      </c>
      <c r="O1454" t="s">
        <v>410</v>
      </c>
      <c r="S1454" t="s">
        <v>492</v>
      </c>
      <c r="T1454">
        <v>11.9</v>
      </c>
      <c r="U1454" t="s">
        <v>429</v>
      </c>
    </row>
    <row r="1455" spans="2:22" x14ac:dyDescent="0.35">
      <c r="O1455" t="s">
        <v>477</v>
      </c>
      <c r="T1455" t="s">
        <v>493</v>
      </c>
      <c r="U1455">
        <v>98.7</v>
      </c>
      <c r="V1455" t="s">
        <v>429</v>
      </c>
    </row>
    <row r="1456" spans="2:22" x14ac:dyDescent="0.35">
      <c r="O1456" t="s">
        <v>477</v>
      </c>
      <c r="T1456" t="s">
        <v>713</v>
      </c>
      <c r="U1456">
        <v>0.4</v>
      </c>
      <c r="V1456" t="s">
        <v>429</v>
      </c>
    </row>
    <row r="1457" spans="1:26" x14ac:dyDescent="0.35">
      <c r="O1457" t="s">
        <v>477</v>
      </c>
      <c r="T1457" t="s">
        <v>494</v>
      </c>
      <c r="U1457">
        <v>1.2</v>
      </c>
      <c r="V1457" t="s">
        <v>429</v>
      </c>
    </row>
    <row r="1458" spans="1:26" x14ac:dyDescent="0.35">
      <c r="O1458" t="s">
        <v>407</v>
      </c>
      <c r="R1458" t="s">
        <v>1021</v>
      </c>
      <c r="S1458" t="s">
        <v>429</v>
      </c>
    </row>
    <row r="1459" spans="1:26" x14ac:dyDescent="0.35">
      <c r="O1459" t="s">
        <v>410</v>
      </c>
      <c r="S1459" t="s">
        <v>714</v>
      </c>
      <c r="T1459">
        <v>37.4</v>
      </c>
      <c r="U1459" t="s">
        <v>429</v>
      </c>
    </row>
    <row r="1460" spans="1:26" x14ac:dyDescent="0.35">
      <c r="O1460" t="s">
        <v>410</v>
      </c>
      <c r="S1460" t="s">
        <v>495</v>
      </c>
      <c r="T1460">
        <v>0.1</v>
      </c>
      <c r="U1460" t="s">
        <v>429</v>
      </c>
    </row>
    <row r="1461" spans="1:26" x14ac:dyDescent="0.35">
      <c r="O1461" t="s">
        <v>410</v>
      </c>
      <c r="S1461" t="s">
        <v>496</v>
      </c>
      <c r="T1461">
        <v>1.3</v>
      </c>
      <c r="U1461" t="s">
        <v>429</v>
      </c>
    </row>
    <row r="1462" spans="1:26" x14ac:dyDescent="0.35">
      <c r="O1462" t="s">
        <v>410</v>
      </c>
      <c r="S1462" t="s">
        <v>497</v>
      </c>
      <c r="T1462">
        <v>0.7</v>
      </c>
      <c r="U1462" t="s">
        <v>429</v>
      </c>
    </row>
    <row r="1463" spans="1:26" x14ac:dyDescent="0.35">
      <c r="O1463" t="s">
        <v>477</v>
      </c>
      <c r="T1463" t="s">
        <v>498</v>
      </c>
      <c r="U1463">
        <v>0.4</v>
      </c>
      <c r="V1463" t="s">
        <v>429</v>
      </c>
    </row>
    <row r="1464" spans="1:26" x14ac:dyDescent="0.35">
      <c r="O1464" t="s">
        <v>477</v>
      </c>
      <c r="T1464" t="s">
        <v>498</v>
      </c>
      <c r="U1464">
        <v>0.3</v>
      </c>
      <c r="V1464" t="s">
        <v>429</v>
      </c>
    </row>
    <row r="1465" spans="1:26" x14ac:dyDescent="0.35">
      <c r="O1465" t="s">
        <v>404</v>
      </c>
      <c r="Q1465" t="s">
        <v>499</v>
      </c>
      <c r="R1465">
        <v>15.7</v>
      </c>
      <c r="S1465" t="s">
        <v>427</v>
      </c>
    </row>
    <row r="1466" spans="1:26" x14ac:dyDescent="0.35">
      <c r="O1466" t="s">
        <v>407</v>
      </c>
      <c r="R1466" t="s">
        <v>500</v>
      </c>
      <c r="S1466">
        <v>1.4</v>
      </c>
      <c r="T1466" t="s">
        <v>429</v>
      </c>
    </row>
    <row r="1467" spans="1:26" x14ac:dyDescent="0.35">
      <c r="O1467" t="s">
        <v>407</v>
      </c>
      <c r="R1467" t="s">
        <v>501</v>
      </c>
      <c r="S1467">
        <v>14.7</v>
      </c>
      <c r="T1467" t="s">
        <v>429</v>
      </c>
    </row>
    <row r="1468" spans="1:26" s="16" customFormat="1" x14ac:dyDescent="0.35">
      <c r="A1468" s="16">
        <v>2.2000000000000002</v>
      </c>
      <c r="M1468" s="5"/>
      <c r="O1468" s="16" t="s">
        <v>410</v>
      </c>
      <c r="S1468" s="16" t="s">
        <v>502</v>
      </c>
      <c r="T1468" s="16">
        <v>28.4</v>
      </c>
      <c r="U1468" s="16" t="s">
        <v>429</v>
      </c>
      <c r="Z1468" s="5"/>
    </row>
    <row r="1469" spans="1:26" x14ac:dyDescent="0.35">
      <c r="O1469" t="s">
        <v>477</v>
      </c>
      <c r="T1469" t="s">
        <v>503</v>
      </c>
      <c r="U1469">
        <v>3.8</v>
      </c>
      <c r="V1469" t="s">
        <v>429</v>
      </c>
    </row>
    <row r="1470" spans="1:26" x14ac:dyDescent="0.35">
      <c r="O1470" t="s">
        <v>504</v>
      </c>
      <c r="U1470" t="s">
        <v>505</v>
      </c>
      <c r="V1470">
        <v>8.5</v>
      </c>
      <c r="W1470" t="s">
        <v>429</v>
      </c>
    </row>
    <row r="1471" spans="1:26" x14ac:dyDescent="0.35">
      <c r="O1471" t="s">
        <v>410</v>
      </c>
      <c r="S1471" t="s">
        <v>506</v>
      </c>
      <c r="T1471">
        <v>6.6</v>
      </c>
      <c r="U1471" t="s">
        <v>429</v>
      </c>
    </row>
    <row r="1472" spans="1:26" x14ac:dyDescent="0.35">
      <c r="O1472" t="s">
        <v>410</v>
      </c>
      <c r="S1472" t="s">
        <v>507</v>
      </c>
      <c r="T1472">
        <v>5.4</v>
      </c>
      <c r="U1472" t="s">
        <v>429</v>
      </c>
    </row>
    <row r="1473" spans="3:32" x14ac:dyDescent="0.35">
      <c r="O1473" t="s">
        <v>410</v>
      </c>
      <c r="S1473" t="s">
        <v>508</v>
      </c>
      <c r="T1473">
        <v>9.5</v>
      </c>
      <c r="U1473" t="s">
        <v>429</v>
      </c>
    </row>
    <row r="1474" spans="3:32" x14ac:dyDescent="0.35">
      <c r="O1474" t="s">
        <v>477</v>
      </c>
      <c r="T1474" t="s">
        <v>509</v>
      </c>
      <c r="U1474">
        <v>15.5</v>
      </c>
      <c r="V1474" t="s">
        <v>429</v>
      </c>
    </row>
    <row r="1475" spans="3:32" x14ac:dyDescent="0.35">
      <c r="O1475" t="s">
        <v>504</v>
      </c>
      <c r="U1475" t="s">
        <v>510</v>
      </c>
      <c r="V1475">
        <v>19.7</v>
      </c>
      <c r="W1475" t="s">
        <v>429</v>
      </c>
    </row>
    <row r="1476" spans="3:32" x14ac:dyDescent="0.35">
      <c r="C1476" s="1"/>
      <c r="O1476" t="s">
        <v>504</v>
      </c>
      <c r="U1476" t="s">
        <v>511</v>
      </c>
      <c r="V1476">
        <v>10</v>
      </c>
      <c r="W1476" t="s">
        <v>429</v>
      </c>
    </row>
    <row r="1477" spans="3:32" x14ac:dyDescent="0.35">
      <c r="O1477" t="s">
        <v>504</v>
      </c>
      <c r="U1477" t="s">
        <v>512</v>
      </c>
      <c r="V1477">
        <v>18.2</v>
      </c>
      <c r="W1477" t="s">
        <v>429</v>
      </c>
    </row>
    <row r="1478" spans="3:32" x14ac:dyDescent="0.35">
      <c r="E1478" s="1"/>
      <c r="O1478" t="s">
        <v>504</v>
      </c>
      <c r="U1478" t="s">
        <v>513</v>
      </c>
      <c r="V1478">
        <v>14</v>
      </c>
      <c r="W1478" t="s">
        <v>429</v>
      </c>
      <c r="AF1478" s="1"/>
    </row>
    <row r="1479" spans="3:32" x14ac:dyDescent="0.35">
      <c r="O1479" t="s">
        <v>477</v>
      </c>
      <c r="T1479" t="s">
        <v>514</v>
      </c>
      <c r="U1479">
        <v>16.7</v>
      </c>
      <c r="V1479" t="s">
        <v>429</v>
      </c>
    </row>
    <row r="1480" spans="3:32" x14ac:dyDescent="0.35">
      <c r="E1480" s="1"/>
      <c r="O1480" t="s">
        <v>504</v>
      </c>
      <c r="U1480" t="s">
        <v>515</v>
      </c>
      <c r="V1480">
        <v>20</v>
      </c>
      <c r="W1480" t="s">
        <v>429</v>
      </c>
    </row>
    <row r="1481" spans="3:32" x14ac:dyDescent="0.35">
      <c r="O1481" t="s">
        <v>504</v>
      </c>
      <c r="U1481" t="s">
        <v>516</v>
      </c>
      <c r="V1481">
        <v>20.100000000000001</v>
      </c>
      <c r="W1481" t="s">
        <v>429</v>
      </c>
    </row>
    <row r="1482" spans="3:32" x14ac:dyDescent="0.35">
      <c r="O1482" t="s">
        <v>477</v>
      </c>
      <c r="T1482" t="s">
        <v>517</v>
      </c>
      <c r="U1482">
        <v>11.2</v>
      </c>
      <c r="V1482" t="s">
        <v>429</v>
      </c>
    </row>
    <row r="1483" spans="3:32" x14ac:dyDescent="0.35">
      <c r="O1483" t="s">
        <v>504</v>
      </c>
      <c r="U1483" t="s">
        <v>518</v>
      </c>
      <c r="V1483">
        <v>11.2</v>
      </c>
      <c r="W1483" t="s">
        <v>429</v>
      </c>
    </row>
    <row r="1484" spans="3:32" x14ac:dyDescent="0.35">
      <c r="O1484" t="s">
        <v>504</v>
      </c>
      <c r="U1484" t="s">
        <v>519</v>
      </c>
      <c r="V1484">
        <v>4.5999999999999996</v>
      </c>
      <c r="W1484" t="s">
        <v>429</v>
      </c>
    </row>
    <row r="1485" spans="3:32" x14ac:dyDescent="0.35">
      <c r="O1485" t="s">
        <v>410</v>
      </c>
      <c r="S1485" t="s">
        <v>520</v>
      </c>
      <c r="T1485" s="1">
        <v>0.78500000000000003</v>
      </c>
    </row>
    <row r="1486" spans="3:32" x14ac:dyDescent="0.35">
      <c r="O1486" t="s">
        <v>402</v>
      </c>
      <c r="P1486" t="s">
        <v>521</v>
      </c>
      <c r="Q1486">
        <v>2.1949999999999998</v>
      </c>
      <c r="R1486" t="s">
        <v>1036</v>
      </c>
    </row>
    <row r="1487" spans="3:32" x14ac:dyDescent="0.35">
      <c r="O1487" t="s">
        <v>402</v>
      </c>
      <c r="P1487" t="s">
        <v>422</v>
      </c>
      <c r="Q1487">
        <v>53</v>
      </c>
    </row>
    <row r="1488" spans="3:32" x14ac:dyDescent="0.35">
      <c r="O1488" t="s">
        <v>402</v>
      </c>
      <c r="P1488" t="s">
        <v>522</v>
      </c>
      <c r="Q1488" t="s">
        <v>523</v>
      </c>
    </row>
    <row r="1489" spans="15:17" x14ac:dyDescent="0.35">
      <c r="O1489" t="s">
        <v>524</v>
      </c>
      <c r="P1489" s="1">
        <v>0.629</v>
      </c>
    </row>
    <row r="1490" spans="15:17" x14ac:dyDescent="0.35">
      <c r="O1490" t="s">
        <v>402</v>
      </c>
      <c r="P1490" t="s">
        <v>423</v>
      </c>
      <c r="Q1490" t="s">
        <v>1022</v>
      </c>
    </row>
    <row r="1491" spans="15:17" x14ac:dyDescent="0.35">
      <c r="O1491" t="s">
        <v>387</v>
      </c>
    </row>
    <row r="1492" spans="15:17" x14ac:dyDescent="0.35">
      <c r="O1492" t="s">
        <v>388</v>
      </c>
    </row>
    <row r="1493" spans="15:17" x14ac:dyDescent="0.35">
      <c r="O1493" t="s">
        <v>389</v>
      </c>
    </row>
    <row r="1494" spans="15:17" x14ac:dyDescent="0.35">
      <c r="O1494" t="s">
        <v>983</v>
      </c>
      <c r="P1494" t="s">
        <v>984</v>
      </c>
    </row>
    <row r="1495" spans="15:17" x14ac:dyDescent="0.35">
      <c r="O1495" t="s">
        <v>1017</v>
      </c>
    </row>
    <row r="1496" spans="15:17" x14ac:dyDescent="0.35">
      <c r="O1496" t="s">
        <v>858</v>
      </c>
    </row>
    <row r="1497" spans="15:17" x14ac:dyDescent="0.35">
      <c r="O1497" t="s">
        <v>910</v>
      </c>
    </row>
    <row r="1498" spans="15:17" x14ac:dyDescent="0.35">
      <c r="O1498" t="s">
        <v>1023</v>
      </c>
    </row>
    <row r="1499" spans="15:17" x14ac:dyDescent="0.35">
      <c r="O1499" t="s">
        <v>1024</v>
      </c>
    </row>
    <row r="1500" spans="15:17" x14ac:dyDescent="0.35">
      <c r="O1500" t="s">
        <v>395</v>
      </c>
    </row>
    <row r="1501" spans="15:17" x14ac:dyDescent="0.35">
      <c r="O1501" t="s">
        <v>396</v>
      </c>
    </row>
    <row r="1502" spans="15:17" x14ac:dyDescent="0.35">
      <c r="O1502" t="s">
        <v>397</v>
      </c>
    </row>
    <row r="1503" spans="15:17" x14ac:dyDescent="0.35">
      <c r="O1503" t="s">
        <v>398</v>
      </c>
    </row>
    <row r="1504" spans="15:17" x14ac:dyDescent="0.35">
      <c r="O1504" t="s">
        <v>399</v>
      </c>
    </row>
    <row r="1508" spans="1:33" s="5" customFormat="1" x14ac:dyDescent="0.35">
      <c r="A1508" s="5">
        <v>2.2000000000000002</v>
      </c>
      <c r="B1508" s="5">
        <v>44</v>
      </c>
    </row>
    <row r="1509" spans="1:33" x14ac:dyDescent="0.35">
      <c r="B1509" t="s">
        <v>23</v>
      </c>
      <c r="C1509" t="s">
        <v>988</v>
      </c>
      <c r="O1509" t="s">
        <v>23</v>
      </c>
      <c r="P1509" t="s">
        <v>1025</v>
      </c>
      <c r="AB1509" t="s">
        <v>23</v>
      </c>
      <c r="AC1509" t="s">
        <v>1006</v>
      </c>
    </row>
    <row r="1510" spans="1:33" x14ac:dyDescent="0.35">
      <c r="B1510" t="s">
        <v>402</v>
      </c>
      <c r="C1510" t="s">
        <v>417</v>
      </c>
      <c r="D1510">
        <v>231.38800000000001</v>
      </c>
      <c r="O1510" t="s">
        <v>402</v>
      </c>
      <c r="P1510" t="s">
        <v>444</v>
      </c>
      <c r="Q1510">
        <v>227753100000000</v>
      </c>
      <c r="AB1510" t="s">
        <v>543</v>
      </c>
      <c r="AC1510" t="s">
        <v>527</v>
      </c>
      <c r="AD1510" t="s">
        <v>1007</v>
      </c>
    </row>
    <row r="1511" spans="1:33" x14ac:dyDescent="0.35">
      <c r="B1511" t="s">
        <v>402</v>
      </c>
      <c r="C1511" t="s">
        <v>418</v>
      </c>
      <c r="D1511">
        <v>0.49399999999999999</v>
      </c>
      <c r="O1511" t="s">
        <v>402</v>
      </c>
      <c r="P1511" t="s">
        <v>712</v>
      </c>
      <c r="Q1511">
        <v>182638314000000</v>
      </c>
      <c r="AB1511" t="s">
        <v>543</v>
      </c>
      <c r="AC1511" t="s">
        <v>14</v>
      </c>
      <c r="AD1511">
        <v>58.7</v>
      </c>
      <c r="AE1511" t="s">
        <v>427</v>
      </c>
    </row>
    <row r="1512" spans="1:33" x14ac:dyDescent="0.35">
      <c r="B1512" t="s">
        <v>402</v>
      </c>
      <c r="C1512" t="s">
        <v>419</v>
      </c>
      <c r="D1512">
        <v>0</v>
      </c>
      <c r="O1512" t="s">
        <v>402</v>
      </c>
      <c r="P1512" t="s">
        <v>420</v>
      </c>
      <c r="Q1512">
        <v>1.2470000000000001</v>
      </c>
      <c r="AB1512" t="s">
        <v>543</v>
      </c>
      <c r="AD1512" t="s">
        <v>475</v>
      </c>
      <c r="AE1512">
        <v>7.2</v>
      </c>
      <c r="AF1512" t="s">
        <v>429</v>
      </c>
    </row>
    <row r="1513" spans="1:33" x14ac:dyDescent="0.35">
      <c r="B1513" t="s">
        <v>402</v>
      </c>
      <c r="C1513" t="s">
        <v>420</v>
      </c>
      <c r="D1513">
        <v>1.2470000000000001</v>
      </c>
      <c r="O1513" t="s">
        <v>402</v>
      </c>
      <c r="P1513" t="s">
        <v>445</v>
      </c>
      <c r="Q1513">
        <v>0.99399999999999999</v>
      </c>
      <c r="AB1513" t="s">
        <v>543</v>
      </c>
      <c r="AD1513" t="s">
        <v>485</v>
      </c>
      <c r="AE1513">
        <v>1.7</v>
      </c>
      <c r="AF1513" t="s">
        <v>429</v>
      </c>
    </row>
    <row r="1514" spans="1:33" x14ac:dyDescent="0.35">
      <c r="B1514" t="s">
        <v>402</v>
      </c>
      <c r="C1514" t="s">
        <v>708</v>
      </c>
      <c r="D1514">
        <v>2.1949999999999998</v>
      </c>
      <c r="E1514" t="s">
        <v>1036</v>
      </c>
      <c r="O1514" t="s">
        <v>402</v>
      </c>
      <c r="P1514" t="s">
        <v>446</v>
      </c>
      <c r="Q1514">
        <v>21.4</v>
      </c>
      <c r="R1514" t="s">
        <v>427</v>
      </c>
      <c r="AB1514" t="s">
        <v>543</v>
      </c>
      <c r="AD1514" t="s">
        <v>486</v>
      </c>
      <c r="AE1514">
        <v>2.1</v>
      </c>
      <c r="AF1514" t="s">
        <v>429</v>
      </c>
    </row>
    <row r="1515" spans="1:33" x14ac:dyDescent="0.35">
      <c r="B1515" t="s">
        <v>402</v>
      </c>
      <c r="C1515" t="s">
        <v>422</v>
      </c>
      <c r="D1515">
        <v>70</v>
      </c>
      <c r="O1515" t="s">
        <v>404</v>
      </c>
      <c r="Q1515" t="s">
        <v>526</v>
      </c>
      <c r="R1515">
        <v>20.8</v>
      </c>
      <c r="S1515" t="s">
        <v>427</v>
      </c>
      <c r="AB1515" t="s">
        <v>543</v>
      </c>
      <c r="AD1515" t="s">
        <v>430</v>
      </c>
      <c r="AE1515">
        <v>37.9</v>
      </c>
      <c r="AF1515" t="s">
        <v>429</v>
      </c>
    </row>
    <row r="1516" spans="1:33" x14ac:dyDescent="0.35">
      <c r="B1516" t="s">
        <v>524</v>
      </c>
      <c r="C1516" s="1">
        <v>0.76700000000000002</v>
      </c>
      <c r="O1516" t="s">
        <v>407</v>
      </c>
      <c r="R1516" t="s">
        <v>447</v>
      </c>
      <c r="S1516">
        <v>22.3</v>
      </c>
      <c r="T1516" t="s">
        <v>406</v>
      </c>
      <c r="AB1516" t="s">
        <v>543</v>
      </c>
      <c r="AE1516" t="s">
        <v>431</v>
      </c>
      <c r="AF1516">
        <v>72.8</v>
      </c>
      <c r="AG1516" t="s">
        <v>432</v>
      </c>
    </row>
    <row r="1517" spans="1:33" x14ac:dyDescent="0.35">
      <c r="B1517" t="s">
        <v>402</v>
      </c>
      <c r="C1517" t="s">
        <v>423</v>
      </c>
      <c r="D1517">
        <v>42.963000000000001</v>
      </c>
      <c r="E1517">
        <v>56</v>
      </c>
      <c r="O1517" t="s">
        <v>410</v>
      </c>
      <c r="S1517" t="s">
        <v>448</v>
      </c>
      <c r="T1517">
        <v>0</v>
      </c>
      <c r="U1517" t="s">
        <v>406</v>
      </c>
      <c r="AB1517" t="s">
        <v>543</v>
      </c>
      <c r="AD1517" t="s">
        <v>528</v>
      </c>
      <c r="AE1517">
        <v>7.6</v>
      </c>
      <c r="AF1517" t="s">
        <v>429</v>
      </c>
    </row>
    <row r="1518" spans="1:33" x14ac:dyDescent="0.35">
      <c r="B1518" t="s">
        <v>402</v>
      </c>
      <c r="C1518" t="s">
        <v>424</v>
      </c>
      <c r="D1518">
        <v>32.634</v>
      </c>
      <c r="E1518" s="1">
        <v>-1.4E-2</v>
      </c>
      <c r="O1518" t="s">
        <v>410</v>
      </c>
      <c r="S1518" t="s">
        <v>449</v>
      </c>
      <c r="T1518">
        <v>4.9000000000000004</v>
      </c>
      <c r="U1518" t="s">
        <v>406</v>
      </c>
      <c r="AB1518" t="s">
        <v>543</v>
      </c>
      <c r="AD1518" t="s">
        <v>529</v>
      </c>
      <c r="AE1518" t="s">
        <v>530</v>
      </c>
      <c r="AF1518" s="1">
        <v>2E-3</v>
      </c>
    </row>
    <row r="1519" spans="1:33" x14ac:dyDescent="0.35">
      <c r="B1519" t="s">
        <v>402</v>
      </c>
      <c r="C1519" t="s">
        <v>425</v>
      </c>
      <c r="O1519" t="s">
        <v>410</v>
      </c>
      <c r="S1519" t="s">
        <v>450</v>
      </c>
      <c r="T1519">
        <v>17.399999999999999</v>
      </c>
      <c r="U1519" t="s">
        <v>406</v>
      </c>
      <c r="AB1519" t="s">
        <v>543</v>
      </c>
      <c r="AC1519" t="s">
        <v>531</v>
      </c>
      <c r="AD1519">
        <v>0</v>
      </c>
      <c r="AE1519" t="s">
        <v>432</v>
      </c>
    </row>
    <row r="1520" spans="1:33" x14ac:dyDescent="0.35">
      <c r="B1520" t="s">
        <v>404</v>
      </c>
      <c r="C1520" t="s">
        <v>426</v>
      </c>
      <c r="D1520">
        <v>16.027999999999999</v>
      </c>
      <c r="E1520" s="1">
        <v>-7.0000000000000001E-3</v>
      </c>
      <c r="O1520" t="s">
        <v>407</v>
      </c>
      <c r="R1520" t="s">
        <v>451</v>
      </c>
      <c r="S1520">
        <v>77.7</v>
      </c>
      <c r="T1520" t="s">
        <v>406</v>
      </c>
      <c r="AB1520" t="s">
        <v>543</v>
      </c>
      <c r="AC1520" t="s">
        <v>532</v>
      </c>
      <c r="AD1520">
        <v>62405302102900</v>
      </c>
    </row>
    <row r="1521" spans="2:32" x14ac:dyDescent="0.35">
      <c r="B1521" t="s">
        <v>14</v>
      </c>
      <c r="C1521">
        <v>58.3</v>
      </c>
      <c r="D1521" t="s">
        <v>427</v>
      </c>
      <c r="O1521" t="s">
        <v>404</v>
      </c>
      <c r="Q1521" t="s">
        <v>452</v>
      </c>
      <c r="R1521">
        <v>0.5</v>
      </c>
      <c r="S1521" t="s">
        <v>427</v>
      </c>
      <c r="AB1521" t="s">
        <v>543</v>
      </c>
      <c r="AC1521" t="s">
        <v>533</v>
      </c>
      <c r="AD1521">
        <v>20798723943000</v>
      </c>
    </row>
    <row r="1522" spans="2:32" x14ac:dyDescent="0.35">
      <c r="B1522" t="s">
        <v>402</v>
      </c>
      <c r="C1522" t="s">
        <v>428</v>
      </c>
      <c r="D1522">
        <v>11</v>
      </c>
      <c r="E1522" t="s">
        <v>429</v>
      </c>
      <c r="O1522" t="s">
        <v>407</v>
      </c>
      <c r="R1522" t="s">
        <v>453</v>
      </c>
      <c r="S1522">
        <v>0</v>
      </c>
      <c r="T1522" t="s">
        <v>427</v>
      </c>
      <c r="AB1522" t="s">
        <v>543</v>
      </c>
      <c r="AC1522" t="s">
        <v>534</v>
      </c>
      <c r="AD1522">
        <v>441570907800</v>
      </c>
    </row>
    <row r="1523" spans="2:32" x14ac:dyDescent="0.35">
      <c r="B1523" t="s">
        <v>402</v>
      </c>
      <c r="C1523" t="s">
        <v>430</v>
      </c>
      <c r="D1523">
        <v>37.299999999999997</v>
      </c>
      <c r="E1523" t="s">
        <v>429</v>
      </c>
      <c r="O1523" t="s">
        <v>402</v>
      </c>
      <c r="P1523" t="s">
        <v>454</v>
      </c>
      <c r="Q1523">
        <v>4.3</v>
      </c>
      <c r="R1523" t="s">
        <v>427</v>
      </c>
      <c r="AB1523" t="s">
        <v>543</v>
      </c>
      <c r="AD1523" t="s">
        <v>535</v>
      </c>
      <c r="AE1523">
        <v>432360263100</v>
      </c>
    </row>
    <row r="1524" spans="2:32" x14ac:dyDescent="0.35">
      <c r="B1524" t="s">
        <v>404</v>
      </c>
      <c r="D1524" t="s">
        <v>431</v>
      </c>
      <c r="E1524">
        <v>72.8</v>
      </c>
      <c r="F1524" t="s">
        <v>432</v>
      </c>
      <c r="O1524" t="s">
        <v>404</v>
      </c>
      <c r="Q1524" t="s">
        <v>455</v>
      </c>
      <c r="R1524">
        <v>1.7</v>
      </c>
      <c r="S1524" t="s">
        <v>427</v>
      </c>
      <c r="AB1524" t="s">
        <v>543</v>
      </c>
      <c r="AD1524" t="s">
        <v>536</v>
      </c>
      <c r="AE1524">
        <v>1020071400</v>
      </c>
    </row>
    <row r="1525" spans="2:32" x14ac:dyDescent="0.35">
      <c r="B1525" t="s">
        <v>433</v>
      </c>
      <c r="C1525" t="s">
        <v>593</v>
      </c>
      <c r="O1525" t="s">
        <v>407</v>
      </c>
      <c r="R1525" t="s">
        <v>456</v>
      </c>
      <c r="S1525">
        <v>0.6</v>
      </c>
      <c r="T1525" t="s">
        <v>429</v>
      </c>
      <c r="AB1525" t="s">
        <v>543</v>
      </c>
      <c r="AD1525" t="s">
        <v>537</v>
      </c>
      <c r="AE1525">
        <v>5135359450</v>
      </c>
    </row>
    <row r="1526" spans="2:32" x14ac:dyDescent="0.35">
      <c r="O1526" t="s">
        <v>407</v>
      </c>
      <c r="R1526" t="s">
        <v>457</v>
      </c>
      <c r="S1526">
        <v>0.3</v>
      </c>
      <c r="T1526" t="s">
        <v>429</v>
      </c>
      <c r="AB1526" t="s">
        <v>543</v>
      </c>
      <c r="AC1526" t="s">
        <v>542</v>
      </c>
      <c r="AD1526">
        <v>33</v>
      </c>
    </row>
    <row r="1527" spans="2:32" x14ac:dyDescent="0.35">
      <c r="B1527" t="s">
        <v>22</v>
      </c>
      <c r="O1527" t="s">
        <v>407</v>
      </c>
      <c r="R1527" t="s">
        <v>458</v>
      </c>
      <c r="S1527">
        <v>0.5</v>
      </c>
      <c r="T1527" t="s">
        <v>429</v>
      </c>
      <c r="AB1527" t="s">
        <v>543</v>
      </c>
      <c r="AC1527" t="s">
        <v>422</v>
      </c>
      <c r="AD1527">
        <v>68</v>
      </c>
    </row>
    <row r="1528" spans="2:32" x14ac:dyDescent="0.35">
      <c r="B1528" t="s">
        <v>562</v>
      </c>
      <c r="C1528" t="s">
        <v>563</v>
      </c>
      <c r="D1528" t="s">
        <v>540</v>
      </c>
      <c r="E1528" t="s">
        <v>564</v>
      </c>
      <c r="F1528" t="s">
        <v>435</v>
      </c>
      <c r="O1528" t="s">
        <v>410</v>
      </c>
      <c r="S1528" t="s">
        <v>459</v>
      </c>
      <c r="T1528">
        <v>0.4</v>
      </c>
      <c r="U1528" t="s">
        <v>429</v>
      </c>
      <c r="AB1528" t="s">
        <v>543</v>
      </c>
      <c r="AC1528" t="s">
        <v>522</v>
      </c>
      <c r="AD1528" t="s">
        <v>523</v>
      </c>
    </row>
    <row r="1529" spans="2:32" x14ac:dyDescent="0.35">
      <c r="B1529" t="s">
        <v>565</v>
      </c>
      <c r="C1529">
        <v>128</v>
      </c>
      <c r="D1529">
        <v>230</v>
      </c>
      <c r="E1529">
        <v>166.696</v>
      </c>
      <c r="F1529" s="1">
        <v>0.86499999999999999</v>
      </c>
      <c r="O1529" t="s">
        <v>410</v>
      </c>
      <c r="S1529" t="s">
        <v>460</v>
      </c>
      <c r="T1529">
        <v>0</v>
      </c>
      <c r="U1529" t="s">
        <v>429</v>
      </c>
    </row>
    <row r="1530" spans="2:32" x14ac:dyDescent="0.35">
      <c r="B1530" t="s">
        <v>566</v>
      </c>
      <c r="C1530">
        <v>115</v>
      </c>
      <c r="D1530">
        <v>115.3</v>
      </c>
      <c r="E1530">
        <v>86.24</v>
      </c>
      <c r="F1530" s="1">
        <v>0.72799999999999998</v>
      </c>
      <c r="O1530" t="s">
        <v>410</v>
      </c>
      <c r="S1530" t="s">
        <v>461</v>
      </c>
      <c r="T1530">
        <v>0</v>
      </c>
      <c r="U1530" t="s">
        <v>429</v>
      </c>
      <c r="AB1530" t="s">
        <v>538</v>
      </c>
    </row>
    <row r="1531" spans="2:32" x14ac:dyDescent="0.35">
      <c r="B1531" t="s">
        <v>0</v>
      </c>
      <c r="C1531">
        <v>78.099999999999994</v>
      </c>
      <c r="D1531" t="s">
        <v>401</v>
      </c>
      <c r="O1531" t="s">
        <v>407</v>
      </c>
      <c r="R1531" t="s">
        <v>462</v>
      </c>
      <c r="S1531">
        <v>4</v>
      </c>
      <c r="T1531" t="s">
        <v>429</v>
      </c>
      <c r="AB1531" t="s">
        <v>539</v>
      </c>
      <c r="AC1531" t="s">
        <v>544</v>
      </c>
      <c r="AD1531" t="s">
        <v>545</v>
      </c>
      <c r="AE1531" t="s">
        <v>546</v>
      </c>
      <c r="AF1531" t="s">
        <v>435</v>
      </c>
    </row>
    <row r="1532" spans="2:32" x14ac:dyDescent="0.35">
      <c r="B1532" t="s">
        <v>402</v>
      </c>
      <c r="C1532" t="s">
        <v>403</v>
      </c>
      <c r="O1532" t="s">
        <v>407</v>
      </c>
      <c r="R1532" t="s">
        <v>463</v>
      </c>
      <c r="S1532">
        <v>0</v>
      </c>
      <c r="T1532" t="s">
        <v>429</v>
      </c>
      <c r="AB1532" t="s">
        <v>547</v>
      </c>
      <c r="AC1532">
        <v>128</v>
      </c>
      <c r="AD1532">
        <v>230.4</v>
      </c>
      <c r="AE1532">
        <v>167.28399999999999</v>
      </c>
      <c r="AF1532" s="1">
        <v>0.86599999999999999</v>
      </c>
    </row>
    <row r="1533" spans="2:32" x14ac:dyDescent="0.35">
      <c r="B1533" t="s">
        <v>404</v>
      </c>
      <c r="D1533" t="s">
        <v>405</v>
      </c>
      <c r="E1533">
        <v>21.9</v>
      </c>
      <c r="F1533" t="s">
        <v>406</v>
      </c>
      <c r="O1533" t="s">
        <v>407</v>
      </c>
      <c r="R1533" t="s">
        <v>464</v>
      </c>
      <c r="S1533">
        <v>0.7</v>
      </c>
      <c r="T1533" t="s">
        <v>429</v>
      </c>
      <c r="AB1533" t="s">
        <v>548</v>
      </c>
      <c r="AC1533">
        <v>115</v>
      </c>
      <c r="AD1533">
        <v>115.5</v>
      </c>
      <c r="AE1533">
        <v>86.415999999999997</v>
      </c>
      <c r="AF1533" s="1">
        <v>0.72799999999999998</v>
      </c>
    </row>
    <row r="1534" spans="2:32" x14ac:dyDescent="0.35">
      <c r="B1534" t="s">
        <v>407</v>
      </c>
      <c r="E1534" t="s">
        <v>408</v>
      </c>
      <c r="F1534">
        <v>80.3</v>
      </c>
      <c r="G1534" t="s">
        <v>409</v>
      </c>
      <c r="O1534" t="s">
        <v>404</v>
      </c>
      <c r="Q1534" t="s">
        <v>465</v>
      </c>
      <c r="R1534">
        <v>2.6</v>
      </c>
      <c r="S1534" t="s">
        <v>427</v>
      </c>
      <c r="AB1534" t="s">
        <v>541</v>
      </c>
    </row>
    <row r="1535" spans="2:32" x14ac:dyDescent="0.35">
      <c r="B1535" t="s">
        <v>410</v>
      </c>
      <c r="F1535" t="s">
        <v>309</v>
      </c>
      <c r="G1535">
        <v>0</v>
      </c>
      <c r="H1535" t="s">
        <v>409</v>
      </c>
      <c r="O1535" t="s">
        <v>407</v>
      </c>
      <c r="R1535" t="s">
        <v>466</v>
      </c>
      <c r="S1535">
        <v>5.5</v>
      </c>
      <c r="T1535" t="s">
        <v>429</v>
      </c>
      <c r="AB1535" t="s">
        <v>387</v>
      </c>
    </row>
    <row r="1536" spans="2:32" x14ac:dyDescent="0.35">
      <c r="B1536" t="s">
        <v>410</v>
      </c>
      <c r="F1536" t="s">
        <v>310</v>
      </c>
      <c r="G1536">
        <v>0.1</v>
      </c>
      <c r="H1536" t="s">
        <v>409</v>
      </c>
      <c r="O1536" t="s">
        <v>407</v>
      </c>
      <c r="R1536" t="s">
        <v>467</v>
      </c>
      <c r="S1536">
        <v>4.2</v>
      </c>
      <c r="T1536" t="s">
        <v>429</v>
      </c>
      <c r="AB1536" t="s">
        <v>549</v>
      </c>
    </row>
    <row r="1537" spans="2:29" x14ac:dyDescent="0.35">
      <c r="B1537" t="s">
        <v>410</v>
      </c>
      <c r="F1537" t="s">
        <v>311</v>
      </c>
      <c r="G1537">
        <v>80.2</v>
      </c>
      <c r="H1537" t="s">
        <v>409</v>
      </c>
      <c r="O1537" t="s">
        <v>407</v>
      </c>
      <c r="R1537" t="s">
        <v>468</v>
      </c>
      <c r="S1537">
        <v>0.1</v>
      </c>
      <c r="T1537" t="s">
        <v>429</v>
      </c>
      <c r="AB1537" t="s">
        <v>550</v>
      </c>
    </row>
    <row r="1538" spans="2:29" x14ac:dyDescent="0.35">
      <c r="B1538" t="s">
        <v>407</v>
      </c>
      <c r="E1538" t="s">
        <v>312</v>
      </c>
      <c r="F1538">
        <v>19.7</v>
      </c>
      <c r="G1538" t="s">
        <v>409</v>
      </c>
      <c r="O1538" t="s">
        <v>407</v>
      </c>
      <c r="R1538" t="s">
        <v>469</v>
      </c>
      <c r="S1538" s="1">
        <v>0.61699999999999999</v>
      </c>
      <c r="AB1538" t="s">
        <v>997</v>
      </c>
      <c r="AC1538" t="s">
        <v>998</v>
      </c>
    </row>
    <row r="1539" spans="2:29" x14ac:dyDescent="0.35">
      <c r="B1539" t="s">
        <v>404</v>
      </c>
      <c r="D1539" t="s">
        <v>411</v>
      </c>
      <c r="E1539">
        <v>0.6</v>
      </c>
      <c r="F1539" t="s">
        <v>406</v>
      </c>
      <c r="O1539" t="s">
        <v>407</v>
      </c>
      <c r="R1539" t="s">
        <v>470</v>
      </c>
      <c r="S1539" s="1">
        <v>5.3999999999999999E-2</v>
      </c>
      <c r="AB1539" t="s">
        <v>1008</v>
      </c>
    </row>
    <row r="1540" spans="2:29" x14ac:dyDescent="0.35">
      <c r="B1540" t="s">
        <v>407</v>
      </c>
      <c r="E1540" t="s">
        <v>408</v>
      </c>
      <c r="F1540">
        <v>0.8</v>
      </c>
      <c r="G1540" t="s">
        <v>412</v>
      </c>
      <c r="O1540" t="s">
        <v>402</v>
      </c>
      <c r="P1540" t="s">
        <v>471</v>
      </c>
      <c r="Q1540">
        <v>1.3</v>
      </c>
      <c r="R1540" t="s">
        <v>427</v>
      </c>
      <c r="AB1540" t="s">
        <v>882</v>
      </c>
    </row>
    <row r="1541" spans="2:29" x14ac:dyDescent="0.35">
      <c r="B1541" t="s">
        <v>410</v>
      </c>
      <c r="F1541" t="s">
        <v>309</v>
      </c>
      <c r="G1541">
        <v>0.7</v>
      </c>
      <c r="H1541" t="s">
        <v>412</v>
      </c>
      <c r="O1541" t="s">
        <v>404</v>
      </c>
      <c r="Q1541" t="s">
        <v>472</v>
      </c>
      <c r="R1541">
        <v>1.3</v>
      </c>
      <c r="S1541" t="s">
        <v>427</v>
      </c>
      <c r="AB1541" t="s">
        <v>894</v>
      </c>
    </row>
    <row r="1542" spans="2:29" x14ac:dyDescent="0.35">
      <c r="B1542" t="s">
        <v>410</v>
      </c>
      <c r="F1542" t="s">
        <v>310</v>
      </c>
      <c r="G1542">
        <v>0.1</v>
      </c>
      <c r="H1542" t="s">
        <v>412</v>
      </c>
      <c r="O1542" t="s">
        <v>404</v>
      </c>
      <c r="Q1542" t="s">
        <v>473</v>
      </c>
      <c r="R1542">
        <v>0</v>
      </c>
      <c r="S1542" t="s">
        <v>427</v>
      </c>
      <c r="AB1542" t="s">
        <v>1009</v>
      </c>
    </row>
    <row r="1543" spans="2:29" x14ac:dyDescent="0.35">
      <c r="B1543" t="s">
        <v>410</v>
      </c>
      <c r="F1543" t="s">
        <v>311</v>
      </c>
      <c r="G1543">
        <v>0</v>
      </c>
      <c r="H1543" t="s">
        <v>412</v>
      </c>
      <c r="O1543" t="s">
        <v>402</v>
      </c>
      <c r="P1543" t="s">
        <v>474</v>
      </c>
      <c r="Q1543">
        <v>73</v>
      </c>
      <c r="R1543" t="s">
        <v>427</v>
      </c>
      <c r="AB1543" t="s">
        <v>1010</v>
      </c>
    </row>
    <row r="1544" spans="2:29" x14ac:dyDescent="0.35">
      <c r="B1544" t="s">
        <v>407</v>
      </c>
      <c r="E1544" t="s">
        <v>312</v>
      </c>
      <c r="F1544">
        <v>99.2</v>
      </c>
      <c r="G1544" t="s">
        <v>412</v>
      </c>
      <c r="O1544" t="s">
        <v>404</v>
      </c>
      <c r="Q1544" t="s">
        <v>14</v>
      </c>
      <c r="R1544">
        <v>58.5</v>
      </c>
      <c r="S1544" t="s">
        <v>427</v>
      </c>
      <c r="AB1544" t="s">
        <v>556</v>
      </c>
    </row>
    <row r="1545" spans="2:29" x14ac:dyDescent="0.35">
      <c r="B1545" t="s">
        <v>404</v>
      </c>
      <c r="D1545" t="s">
        <v>413</v>
      </c>
      <c r="E1545">
        <v>0</v>
      </c>
      <c r="F1545" t="s">
        <v>406</v>
      </c>
      <c r="O1545" t="s">
        <v>407</v>
      </c>
      <c r="R1545" t="s">
        <v>475</v>
      </c>
      <c r="S1545">
        <v>7.3</v>
      </c>
      <c r="T1545" t="s">
        <v>429</v>
      </c>
      <c r="AB1545" t="s">
        <v>557</v>
      </c>
    </row>
    <row r="1546" spans="2:29" x14ac:dyDescent="0.35">
      <c r="B1546" t="s">
        <v>404</v>
      </c>
      <c r="D1546" t="s">
        <v>414</v>
      </c>
      <c r="E1546">
        <v>77.5</v>
      </c>
      <c r="F1546" t="s">
        <v>406</v>
      </c>
      <c r="O1546" t="s">
        <v>410</v>
      </c>
      <c r="S1546" t="s">
        <v>476</v>
      </c>
      <c r="T1546">
        <v>3.1</v>
      </c>
      <c r="U1546" t="s">
        <v>429</v>
      </c>
      <c r="AB1546" t="s">
        <v>558</v>
      </c>
    </row>
    <row r="1547" spans="2:29" x14ac:dyDescent="0.35">
      <c r="B1547" t="s">
        <v>402</v>
      </c>
      <c r="C1547" t="s">
        <v>415</v>
      </c>
      <c r="D1547">
        <v>0.68799999999999994</v>
      </c>
      <c r="O1547" t="s">
        <v>477</v>
      </c>
      <c r="T1547" t="s">
        <v>478</v>
      </c>
      <c r="U1547">
        <v>2.8</v>
      </c>
      <c r="V1547" t="s">
        <v>429</v>
      </c>
      <c r="AB1547" t="s">
        <v>559</v>
      </c>
    </row>
    <row r="1548" spans="2:29" x14ac:dyDescent="0.35">
      <c r="B1548" t="s">
        <v>402</v>
      </c>
      <c r="C1548" t="s">
        <v>416</v>
      </c>
      <c r="D1548">
        <v>2.0489999999999999</v>
      </c>
      <c r="O1548" t="s">
        <v>477</v>
      </c>
      <c r="T1548" t="s">
        <v>479</v>
      </c>
      <c r="U1548">
        <v>0.4</v>
      </c>
      <c r="V1548" t="s">
        <v>429</v>
      </c>
      <c r="AB1548" t="s">
        <v>560</v>
      </c>
    </row>
    <row r="1549" spans="2:29" x14ac:dyDescent="0.35">
      <c r="B1549" t="s">
        <v>387</v>
      </c>
      <c r="O1549" t="s">
        <v>410</v>
      </c>
      <c r="S1549" t="s">
        <v>480</v>
      </c>
      <c r="T1549">
        <v>1.2</v>
      </c>
      <c r="U1549" t="s">
        <v>429</v>
      </c>
      <c r="AB1549" t="s">
        <v>717</v>
      </c>
      <c r="AC1549" t="s">
        <v>763</v>
      </c>
    </row>
    <row r="1550" spans="2:29" x14ac:dyDescent="0.35">
      <c r="B1550" t="s">
        <v>388</v>
      </c>
      <c r="O1550" t="s">
        <v>410</v>
      </c>
      <c r="S1550" t="s">
        <v>481</v>
      </c>
      <c r="T1550">
        <v>0</v>
      </c>
      <c r="U1550" t="s">
        <v>429</v>
      </c>
    </row>
    <row r="1551" spans="2:29" x14ac:dyDescent="0.35">
      <c r="B1551" t="s">
        <v>389</v>
      </c>
      <c r="O1551" t="s">
        <v>410</v>
      </c>
      <c r="S1551" t="s">
        <v>482</v>
      </c>
      <c r="T1551">
        <v>95.5</v>
      </c>
      <c r="U1551" t="s">
        <v>429</v>
      </c>
    </row>
    <row r="1552" spans="2:29" x14ac:dyDescent="0.35">
      <c r="B1552" t="s">
        <v>983</v>
      </c>
      <c r="C1552" t="s">
        <v>984</v>
      </c>
      <c r="O1552" t="s">
        <v>410</v>
      </c>
      <c r="S1552" t="s">
        <v>483</v>
      </c>
      <c r="T1552">
        <v>2.6</v>
      </c>
      <c r="U1552" t="s">
        <v>429</v>
      </c>
    </row>
    <row r="1553" spans="2:22" x14ac:dyDescent="0.35">
      <c r="B1553" t="s">
        <v>642</v>
      </c>
      <c r="O1553" t="s">
        <v>410</v>
      </c>
      <c r="S1553" t="s">
        <v>484</v>
      </c>
      <c r="T1553">
        <v>100</v>
      </c>
      <c r="U1553" t="s">
        <v>429</v>
      </c>
    </row>
    <row r="1554" spans="2:22" x14ac:dyDescent="0.35">
      <c r="B1554" t="s">
        <v>858</v>
      </c>
      <c r="O1554" t="s">
        <v>407</v>
      </c>
      <c r="R1554" t="s">
        <v>485</v>
      </c>
      <c r="S1554">
        <v>1.6</v>
      </c>
      <c r="T1554" t="s">
        <v>429</v>
      </c>
    </row>
    <row r="1555" spans="2:22" x14ac:dyDescent="0.35">
      <c r="B1555" t="s">
        <v>392</v>
      </c>
      <c r="O1555" t="s">
        <v>407</v>
      </c>
      <c r="R1555" t="s">
        <v>486</v>
      </c>
      <c r="S1555">
        <v>2</v>
      </c>
      <c r="T1555" t="s">
        <v>429</v>
      </c>
    </row>
    <row r="1556" spans="2:22" x14ac:dyDescent="0.35">
      <c r="B1556" t="s">
        <v>989</v>
      </c>
      <c r="O1556" t="s">
        <v>410</v>
      </c>
      <c r="S1556" t="s">
        <v>487</v>
      </c>
      <c r="T1556">
        <v>0.1</v>
      </c>
      <c r="U1556" t="s">
        <v>429</v>
      </c>
    </row>
    <row r="1557" spans="2:22" x14ac:dyDescent="0.35">
      <c r="B1557" t="s">
        <v>990</v>
      </c>
      <c r="O1557" t="s">
        <v>410</v>
      </c>
      <c r="S1557" t="s">
        <v>488</v>
      </c>
      <c r="T1557">
        <v>0</v>
      </c>
      <c r="U1557" t="s">
        <v>429</v>
      </c>
    </row>
    <row r="1558" spans="2:22" x14ac:dyDescent="0.35">
      <c r="B1558" t="s">
        <v>395</v>
      </c>
      <c r="O1558" t="s">
        <v>410</v>
      </c>
      <c r="S1558" t="s">
        <v>489</v>
      </c>
      <c r="T1558">
        <v>5.7</v>
      </c>
      <c r="U1558" t="s">
        <v>429</v>
      </c>
    </row>
    <row r="1559" spans="2:22" x14ac:dyDescent="0.35">
      <c r="B1559" t="s">
        <v>396</v>
      </c>
      <c r="O1559" t="s">
        <v>410</v>
      </c>
      <c r="S1559" t="s">
        <v>490</v>
      </c>
      <c r="T1559">
        <v>7.3</v>
      </c>
      <c r="U1559" t="s">
        <v>429</v>
      </c>
    </row>
    <row r="1560" spans="2:22" x14ac:dyDescent="0.35">
      <c r="B1560" t="s">
        <v>397</v>
      </c>
      <c r="O1560" t="s">
        <v>407</v>
      </c>
      <c r="R1560" t="s">
        <v>430</v>
      </c>
      <c r="S1560">
        <v>37.5</v>
      </c>
      <c r="T1560" t="s">
        <v>429</v>
      </c>
    </row>
    <row r="1561" spans="2:22" x14ac:dyDescent="0.35">
      <c r="B1561" t="s">
        <v>398</v>
      </c>
      <c r="O1561" t="s">
        <v>410</v>
      </c>
      <c r="S1561" t="s">
        <v>491</v>
      </c>
      <c r="T1561">
        <v>45.8</v>
      </c>
      <c r="U1561" t="s">
        <v>429</v>
      </c>
    </row>
    <row r="1562" spans="2:22" x14ac:dyDescent="0.35">
      <c r="B1562" t="s">
        <v>399</v>
      </c>
      <c r="O1562" t="s">
        <v>410</v>
      </c>
      <c r="S1562" t="s">
        <v>492</v>
      </c>
      <c r="T1562">
        <v>13.5</v>
      </c>
      <c r="U1562" t="s">
        <v>429</v>
      </c>
    </row>
    <row r="1563" spans="2:22" x14ac:dyDescent="0.35">
      <c r="B1563" t="s">
        <v>753</v>
      </c>
      <c r="O1563" t="s">
        <v>477</v>
      </c>
      <c r="T1563" t="s">
        <v>493</v>
      </c>
      <c r="U1563">
        <v>100</v>
      </c>
      <c r="V1563" t="s">
        <v>429</v>
      </c>
    </row>
    <row r="1564" spans="2:22" x14ac:dyDescent="0.35">
      <c r="O1564" t="s">
        <v>477</v>
      </c>
      <c r="T1564" t="s">
        <v>713</v>
      </c>
      <c r="U1564">
        <v>0.3</v>
      </c>
      <c r="V1564" t="s">
        <v>429</v>
      </c>
    </row>
    <row r="1565" spans="2:22" x14ac:dyDescent="0.35">
      <c r="O1565" t="s">
        <v>477</v>
      </c>
      <c r="T1565" t="s">
        <v>494</v>
      </c>
      <c r="U1565">
        <v>1.1000000000000001</v>
      </c>
      <c r="V1565" t="s">
        <v>429</v>
      </c>
    </row>
    <row r="1566" spans="2:22" x14ac:dyDescent="0.35">
      <c r="O1566" t="s">
        <v>407</v>
      </c>
      <c r="R1566" t="s">
        <v>1026</v>
      </c>
      <c r="S1566" t="s">
        <v>429</v>
      </c>
    </row>
    <row r="1567" spans="2:22" x14ac:dyDescent="0.35">
      <c r="O1567" t="s">
        <v>410</v>
      </c>
      <c r="S1567" t="s">
        <v>714</v>
      </c>
      <c r="T1567">
        <v>36.299999999999997</v>
      </c>
      <c r="U1567" t="s">
        <v>429</v>
      </c>
    </row>
    <row r="1568" spans="2:22" x14ac:dyDescent="0.35">
      <c r="O1568" t="s">
        <v>410</v>
      </c>
      <c r="S1568" t="s">
        <v>495</v>
      </c>
      <c r="T1568">
        <v>0.1</v>
      </c>
      <c r="U1568" t="s">
        <v>429</v>
      </c>
    </row>
    <row r="1569" spans="15:23" x14ac:dyDescent="0.35">
      <c r="O1569" t="s">
        <v>410</v>
      </c>
      <c r="S1569" t="s">
        <v>496</v>
      </c>
      <c r="T1569">
        <v>0.9</v>
      </c>
      <c r="U1569" t="s">
        <v>429</v>
      </c>
    </row>
    <row r="1570" spans="15:23" x14ac:dyDescent="0.35">
      <c r="O1570" t="s">
        <v>410</v>
      </c>
      <c r="S1570" t="s">
        <v>497</v>
      </c>
      <c r="T1570">
        <v>0.9</v>
      </c>
      <c r="U1570" t="s">
        <v>429</v>
      </c>
    </row>
    <row r="1571" spans="15:23" x14ac:dyDescent="0.35">
      <c r="O1571" t="s">
        <v>477</v>
      </c>
      <c r="T1571" t="s">
        <v>498</v>
      </c>
      <c r="U1571">
        <v>0.5</v>
      </c>
      <c r="V1571" t="s">
        <v>429</v>
      </c>
    </row>
    <row r="1572" spans="15:23" x14ac:dyDescent="0.35">
      <c r="O1572" t="s">
        <v>477</v>
      </c>
      <c r="T1572" t="s">
        <v>498</v>
      </c>
      <c r="U1572">
        <v>0.4</v>
      </c>
      <c r="V1572" t="s">
        <v>429</v>
      </c>
    </row>
    <row r="1573" spans="15:23" x14ac:dyDescent="0.35">
      <c r="O1573" t="s">
        <v>404</v>
      </c>
      <c r="Q1573" t="s">
        <v>499</v>
      </c>
      <c r="R1573">
        <v>14.6</v>
      </c>
      <c r="S1573" t="s">
        <v>427</v>
      </c>
    </row>
    <row r="1574" spans="15:23" x14ac:dyDescent="0.35">
      <c r="O1574" t="s">
        <v>407</v>
      </c>
      <c r="R1574" t="s">
        <v>500</v>
      </c>
      <c r="S1574">
        <v>1.2</v>
      </c>
      <c r="T1574" t="s">
        <v>429</v>
      </c>
    </row>
    <row r="1575" spans="15:23" x14ac:dyDescent="0.35">
      <c r="O1575" t="s">
        <v>407</v>
      </c>
      <c r="R1575" t="s">
        <v>501</v>
      </c>
      <c r="S1575">
        <v>14</v>
      </c>
      <c r="T1575" t="s">
        <v>429</v>
      </c>
    </row>
    <row r="1576" spans="15:23" x14ac:dyDescent="0.35">
      <c r="O1576" t="s">
        <v>410</v>
      </c>
      <c r="S1576" t="s">
        <v>502</v>
      </c>
      <c r="T1576">
        <v>30.4</v>
      </c>
      <c r="U1576" t="s">
        <v>429</v>
      </c>
    </row>
    <row r="1577" spans="15:23" x14ac:dyDescent="0.35">
      <c r="O1577" t="s">
        <v>477</v>
      </c>
      <c r="T1577" t="s">
        <v>503</v>
      </c>
      <c r="U1577">
        <v>4</v>
      </c>
      <c r="V1577" t="s">
        <v>429</v>
      </c>
    </row>
    <row r="1578" spans="15:23" x14ac:dyDescent="0.35">
      <c r="O1578" t="s">
        <v>504</v>
      </c>
      <c r="U1578" t="s">
        <v>505</v>
      </c>
      <c r="V1578">
        <v>8.8000000000000007</v>
      </c>
      <c r="W1578" t="s">
        <v>429</v>
      </c>
    </row>
    <row r="1579" spans="15:23" x14ac:dyDescent="0.35">
      <c r="O1579" t="s">
        <v>410</v>
      </c>
      <c r="S1579" t="s">
        <v>506</v>
      </c>
      <c r="T1579">
        <v>6.2</v>
      </c>
      <c r="U1579" t="s">
        <v>429</v>
      </c>
    </row>
    <row r="1580" spans="15:23" x14ac:dyDescent="0.35">
      <c r="O1580" t="s">
        <v>410</v>
      </c>
      <c r="S1580" t="s">
        <v>507</v>
      </c>
      <c r="T1580">
        <v>4.9000000000000004</v>
      </c>
      <c r="U1580" t="s">
        <v>429</v>
      </c>
    </row>
    <row r="1581" spans="15:23" x14ac:dyDescent="0.35">
      <c r="O1581" t="s">
        <v>410</v>
      </c>
      <c r="S1581" t="s">
        <v>508</v>
      </c>
      <c r="T1581">
        <v>8.6</v>
      </c>
      <c r="U1581" t="s">
        <v>429</v>
      </c>
    </row>
    <row r="1582" spans="15:23" x14ac:dyDescent="0.35">
      <c r="O1582" t="s">
        <v>477</v>
      </c>
      <c r="T1582" t="s">
        <v>509</v>
      </c>
      <c r="U1582">
        <v>13.9</v>
      </c>
      <c r="V1582" t="s">
        <v>429</v>
      </c>
    </row>
    <row r="1583" spans="15:23" x14ac:dyDescent="0.35">
      <c r="O1583" t="s">
        <v>504</v>
      </c>
      <c r="U1583" t="s">
        <v>510</v>
      </c>
      <c r="V1583">
        <v>17.899999999999999</v>
      </c>
      <c r="W1583" t="s">
        <v>429</v>
      </c>
    </row>
    <row r="1584" spans="15:23" x14ac:dyDescent="0.35">
      <c r="O1584" t="s">
        <v>504</v>
      </c>
      <c r="U1584" t="s">
        <v>511</v>
      </c>
      <c r="V1584">
        <v>8.4</v>
      </c>
      <c r="W1584" t="s">
        <v>429</v>
      </c>
    </row>
    <row r="1585" spans="15:23" x14ac:dyDescent="0.35">
      <c r="O1585" t="s">
        <v>504</v>
      </c>
      <c r="U1585" t="s">
        <v>512</v>
      </c>
      <c r="V1585">
        <v>16.5</v>
      </c>
      <c r="W1585" t="s">
        <v>429</v>
      </c>
    </row>
    <row r="1586" spans="15:23" x14ac:dyDescent="0.35">
      <c r="O1586" t="s">
        <v>504</v>
      </c>
      <c r="U1586" t="s">
        <v>513</v>
      </c>
      <c r="V1586">
        <v>12.9</v>
      </c>
      <c r="W1586" t="s">
        <v>429</v>
      </c>
    </row>
    <row r="1587" spans="15:23" x14ac:dyDescent="0.35">
      <c r="O1587" t="s">
        <v>477</v>
      </c>
      <c r="T1587" t="s">
        <v>514</v>
      </c>
      <c r="U1587">
        <v>15</v>
      </c>
      <c r="V1587" t="s">
        <v>429</v>
      </c>
    </row>
    <row r="1588" spans="15:23" x14ac:dyDescent="0.35">
      <c r="O1588" t="s">
        <v>504</v>
      </c>
      <c r="U1588" t="s">
        <v>515</v>
      </c>
      <c r="V1588">
        <v>18</v>
      </c>
      <c r="W1588" t="s">
        <v>429</v>
      </c>
    </row>
    <row r="1589" spans="15:23" x14ac:dyDescent="0.35">
      <c r="O1589" t="s">
        <v>504</v>
      </c>
      <c r="U1589" t="s">
        <v>516</v>
      </c>
      <c r="V1589">
        <v>18.2</v>
      </c>
      <c r="W1589" t="s">
        <v>429</v>
      </c>
    </row>
    <row r="1590" spans="15:23" x14ac:dyDescent="0.35">
      <c r="O1590" t="s">
        <v>477</v>
      </c>
      <c r="T1590" t="s">
        <v>517</v>
      </c>
      <c r="U1590">
        <v>10.7</v>
      </c>
      <c r="V1590" t="s">
        <v>429</v>
      </c>
    </row>
    <row r="1591" spans="15:23" x14ac:dyDescent="0.35">
      <c r="O1591" t="s">
        <v>504</v>
      </c>
      <c r="U1591" t="s">
        <v>518</v>
      </c>
      <c r="V1591">
        <v>10.7</v>
      </c>
      <c r="W1591" t="s">
        <v>429</v>
      </c>
    </row>
    <row r="1592" spans="15:23" x14ac:dyDescent="0.35">
      <c r="O1592" t="s">
        <v>504</v>
      </c>
      <c r="U1592" t="s">
        <v>519</v>
      </c>
      <c r="V1592">
        <v>4.5</v>
      </c>
      <c r="W1592" t="s">
        <v>429</v>
      </c>
    </row>
    <row r="1593" spans="15:23" x14ac:dyDescent="0.35">
      <c r="O1593" t="s">
        <v>410</v>
      </c>
      <c r="S1593" t="s">
        <v>520</v>
      </c>
      <c r="T1593" s="1">
        <v>0.79700000000000004</v>
      </c>
    </row>
    <row r="1594" spans="15:23" x14ac:dyDescent="0.35">
      <c r="O1594" t="s">
        <v>402</v>
      </c>
      <c r="P1594" t="s">
        <v>521</v>
      </c>
      <c r="Q1594">
        <v>2.1949999999999998</v>
      </c>
      <c r="R1594" t="s">
        <v>1036</v>
      </c>
    </row>
    <row r="1595" spans="15:23" x14ac:dyDescent="0.35">
      <c r="O1595" t="s">
        <v>402</v>
      </c>
      <c r="P1595" t="s">
        <v>422</v>
      </c>
      <c r="Q1595">
        <v>64</v>
      </c>
    </row>
    <row r="1596" spans="15:23" x14ac:dyDescent="0.35">
      <c r="O1596" t="s">
        <v>402</v>
      </c>
      <c r="P1596" t="s">
        <v>522</v>
      </c>
      <c r="Q1596" t="s">
        <v>523</v>
      </c>
    </row>
    <row r="1597" spans="15:23" x14ac:dyDescent="0.35">
      <c r="O1597" t="s">
        <v>524</v>
      </c>
      <c r="P1597" s="1">
        <v>0.76600000000000001</v>
      </c>
    </row>
    <row r="1598" spans="15:23" x14ac:dyDescent="0.35">
      <c r="O1598" t="s">
        <v>402</v>
      </c>
      <c r="P1598" t="s">
        <v>423</v>
      </c>
      <c r="Q1598" t="s">
        <v>1027</v>
      </c>
    </row>
    <row r="1599" spans="15:23" x14ac:dyDescent="0.35">
      <c r="O1599" t="s">
        <v>387</v>
      </c>
    </row>
    <row r="1600" spans="15:23" x14ac:dyDescent="0.35">
      <c r="O1600" t="s">
        <v>388</v>
      </c>
    </row>
    <row r="1601" spans="1:29" x14ac:dyDescent="0.35">
      <c r="O1601" t="s">
        <v>389</v>
      </c>
    </row>
    <row r="1602" spans="1:29" x14ac:dyDescent="0.35">
      <c r="O1602" t="s">
        <v>983</v>
      </c>
      <c r="P1602" t="s">
        <v>984</v>
      </c>
    </row>
    <row r="1603" spans="1:29" x14ac:dyDescent="0.35">
      <c r="O1603" t="s">
        <v>858</v>
      </c>
    </row>
    <row r="1604" spans="1:29" x14ac:dyDescent="0.35">
      <c r="O1604" t="s">
        <v>920</v>
      </c>
    </row>
    <row r="1605" spans="1:29" x14ac:dyDescent="0.35">
      <c r="O1605" t="s">
        <v>1028</v>
      </c>
    </row>
    <row r="1606" spans="1:29" x14ac:dyDescent="0.35">
      <c r="O1606" t="s">
        <v>1029</v>
      </c>
    </row>
    <row r="1607" spans="1:29" x14ac:dyDescent="0.35">
      <c r="O1607" t="s">
        <v>395</v>
      </c>
    </row>
    <row r="1608" spans="1:29" x14ac:dyDescent="0.35">
      <c r="O1608" t="s">
        <v>396</v>
      </c>
    </row>
    <row r="1609" spans="1:29" x14ac:dyDescent="0.35">
      <c r="O1609" t="s">
        <v>397</v>
      </c>
    </row>
    <row r="1610" spans="1:29" x14ac:dyDescent="0.35">
      <c r="O1610" t="s">
        <v>398</v>
      </c>
    </row>
    <row r="1611" spans="1:29" x14ac:dyDescent="0.35">
      <c r="O1611" t="s">
        <v>399</v>
      </c>
    </row>
    <row r="1615" spans="1:29" s="5" customFormat="1" x14ac:dyDescent="0.35">
      <c r="A1615" s="5">
        <v>2.2000000000000002</v>
      </c>
      <c r="B1615" s="5">
        <v>52</v>
      </c>
    </row>
    <row r="1616" spans="1:29" x14ac:dyDescent="0.35">
      <c r="B1616" t="s">
        <v>23</v>
      </c>
      <c r="C1616" t="s">
        <v>991</v>
      </c>
      <c r="O1616" t="s">
        <v>23</v>
      </c>
      <c r="P1616" t="s">
        <v>1030</v>
      </c>
      <c r="AB1616" t="s">
        <v>23</v>
      </c>
      <c r="AC1616" t="s">
        <v>1011</v>
      </c>
    </row>
    <row r="1617" spans="2:33" x14ac:dyDescent="0.35">
      <c r="B1617" t="s">
        <v>402</v>
      </c>
      <c r="C1617" t="s">
        <v>417</v>
      </c>
      <c r="D1617">
        <v>243.727</v>
      </c>
      <c r="O1617" t="s">
        <v>402</v>
      </c>
      <c r="P1617" t="s">
        <v>444</v>
      </c>
      <c r="Q1617">
        <v>260123602500000</v>
      </c>
      <c r="AB1617" t="s">
        <v>543</v>
      </c>
      <c r="AC1617" t="s">
        <v>527</v>
      </c>
      <c r="AD1617" t="s">
        <v>1012</v>
      </c>
    </row>
    <row r="1618" spans="2:33" x14ac:dyDescent="0.35">
      <c r="B1618" t="s">
        <v>402</v>
      </c>
      <c r="C1618" t="s">
        <v>418</v>
      </c>
      <c r="D1618">
        <v>0.48699999999999999</v>
      </c>
      <c r="O1618" t="s">
        <v>402</v>
      </c>
      <c r="P1618" t="s">
        <v>712</v>
      </c>
      <c r="Q1618">
        <v>193452813000000</v>
      </c>
      <c r="AB1618" t="s">
        <v>543</v>
      </c>
      <c r="AC1618" t="s">
        <v>14</v>
      </c>
      <c r="AD1618">
        <v>61.4</v>
      </c>
      <c r="AE1618" t="s">
        <v>427</v>
      </c>
    </row>
    <row r="1619" spans="2:33" x14ac:dyDescent="0.35">
      <c r="B1619" t="s">
        <v>402</v>
      </c>
      <c r="C1619" t="s">
        <v>419</v>
      </c>
      <c r="D1619">
        <v>0</v>
      </c>
      <c r="O1619" t="s">
        <v>402</v>
      </c>
      <c r="P1619" t="s">
        <v>420</v>
      </c>
      <c r="Q1619">
        <v>1.345</v>
      </c>
      <c r="AB1619" t="s">
        <v>543</v>
      </c>
      <c r="AD1619" t="s">
        <v>475</v>
      </c>
      <c r="AE1619">
        <v>7</v>
      </c>
      <c r="AF1619" t="s">
        <v>429</v>
      </c>
    </row>
    <row r="1620" spans="2:33" x14ac:dyDescent="0.35">
      <c r="B1620" t="s">
        <v>402</v>
      </c>
      <c r="C1620" t="s">
        <v>420</v>
      </c>
      <c r="D1620">
        <v>1.3520000000000001</v>
      </c>
      <c r="O1620" t="s">
        <v>402</v>
      </c>
      <c r="P1620" t="s">
        <v>445</v>
      </c>
      <c r="Q1620">
        <v>0.99399999999999999</v>
      </c>
      <c r="AB1620" t="s">
        <v>543</v>
      </c>
      <c r="AD1620" t="s">
        <v>485</v>
      </c>
      <c r="AE1620">
        <v>1.5</v>
      </c>
      <c r="AF1620" t="s">
        <v>429</v>
      </c>
    </row>
    <row r="1621" spans="2:33" x14ac:dyDescent="0.35">
      <c r="B1621" t="s">
        <v>402</v>
      </c>
      <c r="C1621" t="s">
        <v>708</v>
      </c>
      <c r="D1621">
        <v>2.1949999999999998</v>
      </c>
      <c r="E1621" t="s">
        <v>1036</v>
      </c>
      <c r="O1621" t="s">
        <v>402</v>
      </c>
      <c r="P1621" t="s">
        <v>446</v>
      </c>
      <c r="Q1621">
        <v>19.8</v>
      </c>
      <c r="R1621" t="s">
        <v>427</v>
      </c>
      <c r="AB1621" t="s">
        <v>543</v>
      </c>
      <c r="AD1621" t="s">
        <v>486</v>
      </c>
      <c r="AE1621">
        <v>2.6</v>
      </c>
      <c r="AF1621" t="s">
        <v>429</v>
      </c>
    </row>
    <row r="1622" spans="2:33" x14ac:dyDescent="0.35">
      <c r="B1622" t="s">
        <v>402</v>
      </c>
      <c r="C1622" t="s">
        <v>422</v>
      </c>
      <c r="D1622">
        <v>89</v>
      </c>
      <c r="O1622" t="s">
        <v>404</v>
      </c>
      <c r="Q1622" t="s">
        <v>526</v>
      </c>
      <c r="R1622">
        <v>19.3</v>
      </c>
      <c r="S1622" t="s">
        <v>427</v>
      </c>
      <c r="AB1622" t="s">
        <v>543</v>
      </c>
      <c r="AD1622" t="s">
        <v>430</v>
      </c>
      <c r="AE1622">
        <v>40.299999999999997</v>
      </c>
      <c r="AF1622" t="s">
        <v>429</v>
      </c>
    </row>
    <row r="1623" spans="2:33" x14ac:dyDescent="0.35">
      <c r="B1623" t="s">
        <v>524</v>
      </c>
      <c r="C1623" s="1">
        <v>0.90600000000000003</v>
      </c>
      <c r="O1623" t="s">
        <v>407</v>
      </c>
      <c r="R1623" t="s">
        <v>447</v>
      </c>
      <c r="S1623">
        <v>21.5</v>
      </c>
      <c r="T1623" t="s">
        <v>406</v>
      </c>
      <c r="AB1623" t="s">
        <v>543</v>
      </c>
      <c r="AE1623" t="s">
        <v>431</v>
      </c>
      <c r="AF1623">
        <v>78.900000000000006</v>
      </c>
      <c r="AG1623" t="s">
        <v>432</v>
      </c>
    </row>
    <row r="1624" spans="2:33" x14ac:dyDescent="0.35">
      <c r="B1624" t="s">
        <v>402</v>
      </c>
      <c r="C1624" t="s">
        <v>423</v>
      </c>
      <c r="D1624">
        <v>50.716999999999999</v>
      </c>
      <c r="E1624">
        <v>56</v>
      </c>
      <c r="O1624" t="s">
        <v>410</v>
      </c>
      <c r="S1624" t="s">
        <v>448</v>
      </c>
      <c r="T1624">
        <v>0</v>
      </c>
      <c r="U1624" t="s">
        <v>406</v>
      </c>
      <c r="AB1624" t="s">
        <v>543</v>
      </c>
      <c r="AD1624" t="s">
        <v>528</v>
      </c>
      <c r="AE1624">
        <v>7.8</v>
      </c>
      <c r="AF1624" t="s">
        <v>429</v>
      </c>
    </row>
    <row r="1625" spans="2:33" x14ac:dyDescent="0.35">
      <c r="B1625" t="s">
        <v>402</v>
      </c>
      <c r="C1625" t="s">
        <v>424</v>
      </c>
      <c r="D1625">
        <v>31.324000000000002</v>
      </c>
      <c r="E1625" s="1">
        <v>-1.4E-2</v>
      </c>
      <c r="O1625" t="s">
        <v>410</v>
      </c>
      <c r="S1625" t="s">
        <v>449</v>
      </c>
      <c r="T1625">
        <v>4.5999999999999996</v>
      </c>
      <c r="U1625" t="s">
        <v>406</v>
      </c>
      <c r="AB1625" t="s">
        <v>543</v>
      </c>
      <c r="AD1625" t="s">
        <v>529</v>
      </c>
      <c r="AE1625" t="s">
        <v>530</v>
      </c>
      <c r="AF1625" s="1">
        <v>3.0000000000000001E-3</v>
      </c>
    </row>
    <row r="1626" spans="2:33" x14ac:dyDescent="0.35">
      <c r="B1626" t="s">
        <v>402</v>
      </c>
      <c r="C1626" t="s">
        <v>425</v>
      </c>
      <c r="O1626" t="s">
        <v>410</v>
      </c>
      <c r="S1626" t="s">
        <v>450</v>
      </c>
      <c r="T1626">
        <v>16.899999999999999</v>
      </c>
      <c r="U1626" t="s">
        <v>406</v>
      </c>
      <c r="AB1626" t="s">
        <v>543</v>
      </c>
      <c r="AC1626" t="s">
        <v>531</v>
      </c>
      <c r="AD1626">
        <v>0</v>
      </c>
      <c r="AE1626" t="s">
        <v>432</v>
      </c>
    </row>
    <row r="1627" spans="2:33" x14ac:dyDescent="0.35">
      <c r="B1627" t="s">
        <v>404</v>
      </c>
      <c r="C1627" t="s">
        <v>426</v>
      </c>
      <c r="D1627">
        <v>12.955</v>
      </c>
      <c r="E1627" s="1">
        <v>-6.0000000000000001E-3</v>
      </c>
      <c r="O1627" t="s">
        <v>407</v>
      </c>
      <c r="R1627" t="s">
        <v>451</v>
      </c>
      <c r="S1627">
        <v>78.5</v>
      </c>
      <c r="T1627" t="s">
        <v>406</v>
      </c>
      <c r="AB1627" t="s">
        <v>543</v>
      </c>
      <c r="AC1627" t="s">
        <v>532</v>
      </c>
      <c r="AD1627">
        <v>65833484945300</v>
      </c>
    </row>
    <row r="1628" spans="2:33" x14ac:dyDescent="0.35">
      <c r="B1628" t="s">
        <v>14</v>
      </c>
      <c r="C1628">
        <v>61.1</v>
      </c>
      <c r="D1628" t="s">
        <v>427</v>
      </c>
      <c r="O1628" t="s">
        <v>404</v>
      </c>
      <c r="Q1628" t="s">
        <v>452</v>
      </c>
      <c r="R1628">
        <v>0.5</v>
      </c>
      <c r="S1628" t="s">
        <v>427</v>
      </c>
      <c r="AB1628" t="s">
        <v>543</v>
      </c>
      <c r="AC1628" t="s">
        <v>533</v>
      </c>
      <c r="AD1628">
        <v>22394581817300</v>
      </c>
    </row>
    <row r="1629" spans="2:33" x14ac:dyDescent="0.35">
      <c r="B1629" t="s">
        <v>402</v>
      </c>
      <c r="C1629" t="s">
        <v>428</v>
      </c>
      <c r="D1629">
        <v>10.9</v>
      </c>
      <c r="E1629" t="s">
        <v>429</v>
      </c>
      <c r="O1629" t="s">
        <v>407</v>
      </c>
      <c r="R1629" t="s">
        <v>453</v>
      </c>
      <c r="S1629">
        <v>0</v>
      </c>
      <c r="T1629" t="s">
        <v>427</v>
      </c>
      <c r="AB1629" t="s">
        <v>543</v>
      </c>
      <c r="AC1629" t="s">
        <v>534</v>
      </c>
      <c r="AD1629">
        <v>458292078200</v>
      </c>
    </row>
    <row r="1630" spans="2:33" x14ac:dyDescent="0.35">
      <c r="B1630" t="s">
        <v>402</v>
      </c>
      <c r="C1630" t="s">
        <v>430</v>
      </c>
      <c r="D1630">
        <v>39.799999999999997</v>
      </c>
      <c r="E1630" t="s">
        <v>429</v>
      </c>
      <c r="O1630" t="s">
        <v>402</v>
      </c>
      <c r="P1630" t="s">
        <v>454</v>
      </c>
      <c r="Q1630">
        <v>4.3</v>
      </c>
      <c r="R1630" t="s">
        <v>427</v>
      </c>
      <c r="AB1630" t="s">
        <v>543</v>
      </c>
      <c r="AD1630" t="s">
        <v>535</v>
      </c>
      <c r="AE1630">
        <v>448251375400</v>
      </c>
    </row>
    <row r="1631" spans="2:33" x14ac:dyDescent="0.35">
      <c r="B1631" t="s">
        <v>404</v>
      </c>
      <c r="D1631" t="s">
        <v>431</v>
      </c>
      <c r="E1631">
        <v>78.599999999999994</v>
      </c>
      <c r="F1631" t="s">
        <v>432</v>
      </c>
      <c r="O1631" t="s">
        <v>404</v>
      </c>
      <c r="Q1631" t="s">
        <v>455</v>
      </c>
      <c r="R1631">
        <v>1.8</v>
      </c>
      <c r="S1631" t="s">
        <v>427</v>
      </c>
      <c r="AB1631" t="s">
        <v>543</v>
      </c>
      <c r="AD1631" t="s">
        <v>536</v>
      </c>
      <c r="AE1631">
        <v>1135079450</v>
      </c>
    </row>
    <row r="1632" spans="2:33" x14ac:dyDescent="0.35">
      <c r="B1632" t="s">
        <v>433</v>
      </c>
      <c r="C1632" t="s">
        <v>593</v>
      </c>
      <c r="O1632" t="s">
        <v>407</v>
      </c>
      <c r="R1632" t="s">
        <v>456</v>
      </c>
      <c r="S1632">
        <v>0.7</v>
      </c>
      <c r="T1632" t="s">
        <v>429</v>
      </c>
      <c r="AB1632" t="s">
        <v>543</v>
      </c>
      <c r="AD1632" t="s">
        <v>537</v>
      </c>
      <c r="AE1632">
        <v>6130429100</v>
      </c>
    </row>
    <row r="1633" spans="2:32" x14ac:dyDescent="0.35">
      <c r="O1633" t="s">
        <v>407</v>
      </c>
      <c r="R1633" t="s">
        <v>457</v>
      </c>
      <c r="S1633">
        <v>0.4</v>
      </c>
      <c r="T1633" t="s">
        <v>429</v>
      </c>
      <c r="AB1633" t="s">
        <v>543</v>
      </c>
      <c r="AC1633" t="s">
        <v>542</v>
      </c>
      <c r="AD1633">
        <v>35</v>
      </c>
    </row>
    <row r="1634" spans="2:32" x14ac:dyDescent="0.35">
      <c r="B1634" t="s">
        <v>22</v>
      </c>
      <c r="O1634" t="s">
        <v>407</v>
      </c>
      <c r="R1634" t="s">
        <v>458</v>
      </c>
      <c r="S1634">
        <v>0.5</v>
      </c>
      <c r="T1634" t="s">
        <v>429</v>
      </c>
      <c r="AB1634" t="s">
        <v>543</v>
      </c>
      <c r="AC1634" t="s">
        <v>422</v>
      </c>
      <c r="AD1634">
        <v>73</v>
      </c>
    </row>
    <row r="1635" spans="2:32" x14ac:dyDescent="0.35">
      <c r="B1635" t="s">
        <v>562</v>
      </c>
      <c r="C1635" t="s">
        <v>563</v>
      </c>
      <c r="D1635" t="s">
        <v>540</v>
      </c>
      <c r="E1635" t="s">
        <v>564</v>
      </c>
      <c r="F1635" t="s">
        <v>435</v>
      </c>
      <c r="O1635" t="s">
        <v>410</v>
      </c>
      <c r="S1635" t="s">
        <v>459</v>
      </c>
      <c r="T1635">
        <v>0.4</v>
      </c>
      <c r="U1635" t="s">
        <v>429</v>
      </c>
      <c r="AB1635" t="s">
        <v>543</v>
      </c>
      <c r="AC1635" t="s">
        <v>522</v>
      </c>
      <c r="AD1635" t="s">
        <v>523</v>
      </c>
    </row>
    <row r="1636" spans="2:32" x14ac:dyDescent="0.35">
      <c r="B1636" t="s">
        <v>565</v>
      </c>
      <c r="C1636">
        <v>128</v>
      </c>
      <c r="D1636">
        <v>230.5</v>
      </c>
      <c r="E1636">
        <v>178.285</v>
      </c>
      <c r="F1636" s="1">
        <v>0.88300000000000001</v>
      </c>
      <c r="O1636" t="s">
        <v>410</v>
      </c>
      <c r="S1636" t="s">
        <v>460</v>
      </c>
      <c r="T1636">
        <v>0</v>
      </c>
      <c r="U1636" t="s">
        <v>429</v>
      </c>
    </row>
    <row r="1637" spans="2:32" x14ac:dyDescent="0.35">
      <c r="B1637" t="s">
        <v>566</v>
      </c>
      <c r="C1637">
        <v>115</v>
      </c>
      <c r="D1637">
        <v>115.6</v>
      </c>
      <c r="E1637">
        <v>91.251999999999995</v>
      </c>
      <c r="F1637" s="1">
        <v>0.78600000000000003</v>
      </c>
      <c r="O1637" t="s">
        <v>410</v>
      </c>
      <c r="S1637" t="s">
        <v>461</v>
      </c>
      <c r="T1637">
        <v>0</v>
      </c>
      <c r="U1637" t="s">
        <v>429</v>
      </c>
      <c r="AB1637" t="s">
        <v>538</v>
      </c>
    </row>
    <row r="1638" spans="2:32" x14ac:dyDescent="0.35">
      <c r="B1638" t="s">
        <v>0</v>
      </c>
      <c r="C1638">
        <v>78.599999999999994</v>
      </c>
      <c r="D1638" t="s">
        <v>401</v>
      </c>
      <c r="O1638" t="s">
        <v>407</v>
      </c>
      <c r="R1638" t="s">
        <v>462</v>
      </c>
      <c r="S1638">
        <v>4.0999999999999996</v>
      </c>
      <c r="T1638" t="s">
        <v>429</v>
      </c>
      <c r="AB1638" t="s">
        <v>539</v>
      </c>
      <c r="AC1638" t="s">
        <v>544</v>
      </c>
      <c r="AD1638" t="s">
        <v>545</v>
      </c>
      <c r="AE1638" t="s">
        <v>546</v>
      </c>
      <c r="AF1638" t="s">
        <v>435</v>
      </c>
    </row>
    <row r="1639" spans="2:32" x14ac:dyDescent="0.35">
      <c r="B1639" t="s">
        <v>402</v>
      </c>
      <c r="C1639" t="s">
        <v>403</v>
      </c>
      <c r="O1639" t="s">
        <v>407</v>
      </c>
      <c r="R1639" t="s">
        <v>463</v>
      </c>
      <c r="S1639">
        <v>0</v>
      </c>
      <c r="T1639" t="s">
        <v>429</v>
      </c>
      <c r="AB1639" t="s">
        <v>547</v>
      </c>
      <c r="AC1639">
        <v>128</v>
      </c>
      <c r="AD1639">
        <v>230.5</v>
      </c>
      <c r="AE1639">
        <v>178.78800000000001</v>
      </c>
      <c r="AF1639" s="1">
        <v>0.88500000000000001</v>
      </c>
    </row>
    <row r="1640" spans="2:32" x14ac:dyDescent="0.35">
      <c r="B1640" t="s">
        <v>404</v>
      </c>
      <c r="D1640" t="s">
        <v>405</v>
      </c>
      <c r="E1640">
        <v>21.1</v>
      </c>
      <c r="F1640" t="s">
        <v>406</v>
      </c>
      <c r="O1640" t="s">
        <v>407</v>
      </c>
      <c r="R1640" t="s">
        <v>464</v>
      </c>
      <c r="S1640">
        <v>0.7</v>
      </c>
      <c r="T1640" t="s">
        <v>429</v>
      </c>
      <c r="AB1640" t="s">
        <v>548</v>
      </c>
      <c r="AC1640">
        <v>115</v>
      </c>
      <c r="AD1640">
        <v>115.5</v>
      </c>
      <c r="AE1640">
        <v>91.471999999999994</v>
      </c>
      <c r="AF1640" s="1">
        <v>0.78900000000000003</v>
      </c>
    </row>
    <row r="1641" spans="2:32" x14ac:dyDescent="0.35">
      <c r="B1641" t="s">
        <v>407</v>
      </c>
      <c r="E1641" t="s">
        <v>408</v>
      </c>
      <c r="F1641">
        <v>80.599999999999994</v>
      </c>
      <c r="G1641" t="s">
        <v>409</v>
      </c>
      <c r="O1641" t="s">
        <v>404</v>
      </c>
      <c r="Q1641" t="s">
        <v>465</v>
      </c>
      <c r="R1641">
        <v>2.5</v>
      </c>
      <c r="S1641" t="s">
        <v>427</v>
      </c>
      <c r="AB1641" t="s">
        <v>541</v>
      </c>
    </row>
    <row r="1642" spans="2:32" x14ac:dyDescent="0.35">
      <c r="B1642" t="s">
        <v>410</v>
      </c>
      <c r="F1642" t="s">
        <v>309</v>
      </c>
      <c r="G1642">
        <v>0</v>
      </c>
      <c r="H1642" t="s">
        <v>409</v>
      </c>
      <c r="O1642" t="s">
        <v>407</v>
      </c>
      <c r="R1642" t="s">
        <v>466</v>
      </c>
      <c r="S1642">
        <v>5.3</v>
      </c>
      <c r="T1642" t="s">
        <v>429</v>
      </c>
      <c r="AB1642" t="s">
        <v>387</v>
      </c>
    </row>
    <row r="1643" spans="2:32" x14ac:dyDescent="0.35">
      <c r="B1643" t="s">
        <v>410</v>
      </c>
      <c r="F1643" t="s">
        <v>310</v>
      </c>
      <c r="G1643">
        <v>0.1</v>
      </c>
      <c r="H1643" t="s">
        <v>409</v>
      </c>
      <c r="O1643" t="s">
        <v>407</v>
      </c>
      <c r="R1643" t="s">
        <v>467</v>
      </c>
      <c r="S1643">
        <v>3.9</v>
      </c>
      <c r="T1643" t="s">
        <v>429</v>
      </c>
      <c r="AB1643" t="s">
        <v>549</v>
      </c>
    </row>
    <row r="1644" spans="2:32" x14ac:dyDescent="0.35">
      <c r="B1644" t="s">
        <v>410</v>
      </c>
      <c r="F1644" t="s">
        <v>311</v>
      </c>
      <c r="G1644">
        <v>80.5</v>
      </c>
      <c r="H1644" t="s">
        <v>409</v>
      </c>
      <c r="O1644" t="s">
        <v>407</v>
      </c>
      <c r="R1644" t="s">
        <v>468</v>
      </c>
      <c r="S1644">
        <v>0.1</v>
      </c>
      <c r="T1644" t="s">
        <v>429</v>
      </c>
      <c r="AB1644" t="s">
        <v>550</v>
      </c>
    </row>
    <row r="1645" spans="2:32" x14ac:dyDescent="0.35">
      <c r="B1645" t="s">
        <v>407</v>
      </c>
      <c r="E1645" t="s">
        <v>312</v>
      </c>
      <c r="F1645">
        <v>19.399999999999999</v>
      </c>
      <c r="G1645" t="s">
        <v>409</v>
      </c>
      <c r="O1645" t="s">
        <v>407</v>
      </c>
      <c r="R1645" t="s">
        <v>469</v>
      </c>
      <c r="S1645" s="1">
        <v>0.61599999999999999</v>
      </c>
      <c r="AB1645" t="s">
        <v>997</v>
      </c>
      <c r="AC1645" t="s">
        <v>998</v>
      </c>
    </row>
    <row r="1646" spans="2:32" x14ac:dyDescent="0.35">
      <c r="B1646" t="s">
        <v>404</v>
      </c>
      <c r="D1646" t="s">
        <v>411</v>
      </c>
      <c r="E1646">
        <v>0.5</v>
      </c>
      <c r="F1646" t="s">
        <v>406</v>
      </c>
      <c r="O1646" t="s">
        <v>407</v>
      </c>
      <c r="R1646" t="s">
        <v>470</v>
      </c>
      <c r="S1646" s="1">
        <v>5.2999999999999999E-2</v>
      </c>
      <c r="AB1646" t="s">
        <v>882</v>
      </c>
    </row>
    <row r="1647" spans="2:32" x14ac:dyDescent="0.35">
      <c r="B1647" t="s">
        <v>407</v>
      </c>
      <c r="E1647" t="s">
        <v>408</v>
      </c>
      <c r="F1647">
        <v>0.7</v>
      </c>
      <c r="G1647" t="s">
        <v>412</v>
      </c>
      <c r="O1647" t="s">
        <v>402</v>
      </c>
      <c r="P1647" t="s">
        <v>471</v>
      </c>
      <c r="Q1647">
        <v>1.3</v>
      </c>
      <c r="R1647" t="s">
        <v>427</v>
      </c>
      <c r="AB1647" t="s">
        <v>730</v>
      </c>
    </row>
    <row r="1648" spans="2:32" x14ac:dyDescent="0.35">
      <c r="B1648" t="s">
        <v>410</v>
      </c>
      <c r="F1648" t="s">
        <v>309</v>
      </c>
      <c r="G1648">
        <v>0.7</v>
      </c>
      <c r="H1648" t="s">
        <v>412</v>
      </c>
      <c r="O1648" t="s">
        <v>404</v>
      </c>
      <c r="Q1648" t="s">
        <v>472</v>
      </c>
      <c r="R1648">
        <v>1.3</v>
      </c>
      <c r="S1648" t="s">
        <v>427</v>
      </c>
      <c r="AB1648" t="s">
        <v>1013</v>
      </c>
    </row>
    <row r="1649" spans="2:29" x14ac:dyDescent="0.35">
      <c r="B1649" t="s">
        <v>410</v>
      </c>
      <c r="F1649" t="s">
        <v>310</v>
      </c>
      <c r="G1649">
        <v>0.1</v>
      </c>
      <c r="H1649" t="s">
        <v>412</v>
      </c>
      <c r="O1649" t="s">
        <v>404</v>
      </c>
      <c r="Q1649" t="s">
        <v>473</v>
      </c>
      <c r="R1649">
        <v>0</v>
      </c>
      <c r="S1649" t="s">
        <v>427</v>
      </c>
      <c r="AB1649" t="s">
        <v>1014</v>
      </c>
    </row>
    <row r="1650" spans="2:29" x14ac:dyDescent="0.35">
      <c r="B1650" t="s">
        <v>410</v>
      </c>
      <c r="F1650" t="s">
        <v>311</v>
      </c>
      <c r="G1650">
        <v>0</v>
      </c>
      <c r="H1650" t="s">
        <v>412</v>
      </c>
      <c r="O1650" t="s">
        <v>402</v>
      </c>
      <c r="P1650" t="s">
        <v>474</v>
      </c>
      <c r="Q1650">
        <v>74.599999999999994</v>
      </c>
      <c r="R1650" t="s">
        <v>427</v>
      </c>
      <c r="AB1650" t="s">
        <v>556</v>
      </c>
    </row>
    <row r="1651" spans="2:29" x14ac:dyDescent="0.35">
      <c r="B1651" t="s">
        <v>407</v>
      </c>
      <c r="E1651" t="s">
        <v>312</v>
      </c>
      <c r="F1651">
        <v>99.3</v>
      </c>
      <c r="G1651" t="s">
        <v>412</v>
      </c>
      <c r="O1651" t="s">
        <v>404</v>
      </c>
      <c r="Q1651" t="s">
        <v>14</v>
      </c>
      <c r="R1651">
        <v>61.1</v>
      </c>
      <c r="S1651" t="s">
        <v>427</v>
      </c>
      <c r="AB1651" t="s">
        <v>557</v>
      </c>
    </row>
    <row r="1652" spans="2:29" x14ac:dyDescent="0.35">
      <c r="B1652" t="s">
        <v>404</v>
      </c>
      <c r="D1652" t="s">
        <v>413</v>
      </c>
      <c r="E1652">
        <v>0</v>
      </c>
      <c r="F1652" t="s">
        <v>406</v>
      </c>
      <c r="O1652" t="s">
        <v>407</v>
      </c>
      <c r="R1652" t="s">
        <v>475</v>
      </c>
      <c r="S1652">
        <v>7.2</v>
      </c>
      <c r="T1652" t="s">
        <v>429</v>
      </c>
      <c r="AB1652" t="s">
        <v>558</v>
      </c>
    </row>
    <row r="1653" spans="2:29" x14ac:dyDescent="0.35">
      <c r="B1653" t="s">
        <v>404</v>
      </c>
      <c r="D1653" t="s">
        <v>414</v>
      </c>
      <c r="E1653">
        <v>78.400000000000006</v>
      </c>
      <c r="F1653" t="s">
        <v>406</v>
      </c>
      <c r="O1653" t="s">
        <v>410</v>
      </c>
      <c r="S1653" t="s">
        <v>476</v>
      </c>
      <c r="T1653">
        <v>2</v>
      </c>
      <c r="U1653" t="s">
        <v>429</v>
      </c>
      <c r="AB1653" t="s">
        <v>559</v>
      </c>
    </row>
    <row r="1654" spans="2:29" x14ac:dyDescent="0.35">
      <c r="B1654" t="s">
        <v>402</v>
      </c>
      <c r="C1654" t="s">
        <v>415</v>
      </c>
      <c r="D1654">
        <v>0.66900000000000004</v>
      </c>
      <c r="O1654" t="s">
        <v>477</v>
      </c>
      <c r="T1654" t="s">
        <v>478</v>
      </c>
      <c r="U1654">
        <v>1.6</v>
      </c>
      <c r="V1654" t="s">
        <v>429</v>
      </c>
      <c r="AB1654" t="s">
        <v>560</v>
      </c>
    </row>
    <row r="1655" spans="2:29" x14ac:dyDescent="0.35">
      <c r="B1655" t="s">
        <v>402</v>
      </c>
      <c r="C1655" t="s">
        <v>416</v>
      </c>
      <c r="D1655">
        <v>1.964</v>
      </c>
      <c r="O1655" t="s">
        <v>477</v>
      </c>
      <c r="T1655" t="s">
        <v>479</v>
      </c>
      <c r="U1655">
        <v>0.4</v>
      </c>
      <c r="V1655" t="s">
        <v>429</v>
      </c>
      <c r="AB1655" t="s">
        <v>717</v>
      </c>
      <c r="AC1655" t="s">
        <v>763</v>
      </c>
    </row>
    <row r="1656" spans="2:29" x14ac:dyDescent="0.35">
      <c r="B1656" t="s">
        <v>387</v>
      </c>
      <c r="O1656" t="s">
        <v>410</v>
      </c>
      <c r="S1656" t="s">
        <v>480</v>
      </c>
      <c r="T1656">
        <v>1</v>
      </c>
      <c r="U1656" t="s">
        <v>429</v>
      </c>
    </row>
    <row r="1657" spans="2:29" x14ac:dyDescent="0.35">
      <c r="B1657" t="s">
        <v>388</v>
      </c>
      <c r="O1657" t="s">
        <v>410</v>
      </c>
      <c r="S1657" t="s">
        <v>481</v>
      </c>
      <c r="T1657">
        <v>0</v>
      </c>
      <c r="U1657" t="s">
        <v>429</v>
      </c>
    </row>
    <row r="1658" spans="2:29" x14ac:dyDescent="0.35">
      <c r="B1658" t="s">
        <v>389</v>
      </c>
      <c r="O1658" t="s">
        <v>410</v>
      </c>
      <c r="S1658" t="s">
        <v>482</v>
      </c>
      <c r="T1658">
        <v>100</v>
      </c>
      <c r="U1658" t="s">
        <v>429</v>
      </c>
    </row>
    <row r="1659" spans="2:29" x14ac:dyDescent="0.35">
      <c r="B1659" t="s">
        <v>983</v>
      </c>
      <c r="C1659" t="s">
        <v>984</v>
      </c>
      <c r="O1659" t="s">
        <v>410</v>
      </c>
      <c r="S1659" t="s">
        <v>483</v>
      </c>
      <c r="T1659">
        <v>2.4</v>
      </c>
      <c r="U1659" t="s">
        <v>429</v>
      </c>
    </row>
    <row r="1660" spans="2:29" x14ac:dyDescent="0.35">
      <c r="B1660" t="s">
        <v>992</v>
      </c>
      <c r="O1660" t="s">
        <v>410</v>
      </c>
      <c r="S1660" t="s">
        <v>484</v>
      </c>
      <c r="T1660">
        <v>100</v>
      </c>
      <c r="U1660" t="s">
        <v>429</v>
      </c>
    </row>
    <row r="1661" spans="2:29" x14ac:dyDescent="0.35">
      <c r="B1661" t="s">
        <v>858</v>
      </c>
      <c r="O1661" t="s">
        <v>407</v>
      </c>
      <c r="R1661" t="s">
        <v>485</v>
      </c>
      <c r="S1661">
        <v>1.5</v>
      </c>
      <c r="T1661" t="s">
        <v>429</v>
      </c>
    </row>
    <row r="1662" spans="2:29" x14ac:dyDescent="0.35">
      <c r="B1662" t="s">
        <v>572</v>
      </c>
      <c r="O1662" t="s">
        <v>407</v>
      </c>
      <c r="R1662" t="s">
        <v>486</v>
      </c>
      <c r="S1662">
        <v>2.5</v>
      </c>
      <c r="T1662" t="s">
        <v>429</v>
      </c>
    </row>
    <row r="1663" spans="2:29" x14ac:dyDescent="0.35">
      <c r="B1663" t="s">
        <v>993</v>
      </c>
      <c r="O1663" t="s">
        <v>410</v>
      </c>
      <c r="S1663" t="s">
        <v>487</v>
      </c>
      <c r="T1663">
        <v>0.1</v>
      </c>
      <c r="U1663" t="s">
        <v>429</v>
      </c>
    </row>
    <row r="1664" spans="2:29" x14ac:dyDescent="0.35">
      <c r="B1664" t="s">
        <v>994</v>
      </c>
      <c r="O1664" t="s">
        <v>410</v>
      </c>
      <c r="S1664" t="s">
        <v>488</v>
      </c>
      <c r="T1664">
        <v>0</v>
      </c>
      <c r="U1664" t="s">
        <v>429</v>
      </c>
    </row>
    <row r="1665" spans="2:22" x14ac:dyDescent="0.35">
      <c r="B1665" t="s">
        <v>395</v>
      </c>
      <c r="O1665" t="s">
        <v>410</v>
      </c>
      <c r="S1665" t="s">
        <v>489</v>
      </c>
      <c r="T1665">
        <v>5.0999999999999996</v>
      </c>
      <c r="U1665" t="s">
        <v>429</v>
      </c>
    </row>
    <row r="1666" spans="2:22" x14ac:dyDescent="0.35">
      <c r="B1666" t="s">
        <v>396</v>
      </c>
      <c r="O1666" t="s">
        <v>410</v>
      </c>
      <c r="S1666" t="s">
        <v>490</v>
      </c>
      <c r="T1666">
        <v>7.8</v>
      </c>
      <c r="U1666" t="s">
        <v>429</v>
      </c>
    </row>
    <row r="1667" spans="2:22" x14ac:dyDescent="0.35">
      <c r="B1667" t="s">
        <v>397</v>
      </c>
      <c r="O1667" t="s">
        <v>407</v>
      </c>
      <c r="R1667" t="s">
        <v>430</v>
      </c>
      <c r="S1667">
        <v>39.799999999999997</v>
      </c>
      <c r="T1667" t="s">
        <v>429</v>
      </c>
    </row>
    <row r="1668" spans="2:22" x14ac:dyDescent="0.35">
      <c r="B1668" t="s">
        <v>398</v>
      </c>
      <c r="O1668" t="s">
        <v>410</v>
      </c>
      <c r="S1668" t="s">
        <v>491</v>
      </c>
      <c r="T1668">
        <v>47.3</v>
      </c>
      <c r="U1668" t="s">
        <v>429</v>
      </c>
    </row>
    <row r="1669" spans="2:22" x14ac:dyDescent="0.35">
      <c r="B1669" t="s">
        <v>399</v>
      </c>
      <c r="O1669" t="s">
        <v>410</v>
      </c>
      <c r="S1669" t="s">
        <v>492</v>
      </c>
      <c r="T1669">
        <v>13.4</v>
      </c>
      <c r="U1669" t="s">
        <v>429</v>
      </c>
    </row>
    <row r="1670" spans="2:22" x14ac:dyDescent="0.35">
      <c r="B1670" t="s">
        <v>753</v>
      </c>
      <c r="O1670" t="s">
        <v>477</v>
      </c>
      <c r="T1670" t="s">
        <v>493</v>
      </c>
      <c r="U1670">
        <v>92</v>
      </c>
      <c r="V1670" t="s">
        <v>429</v>
      </c>
    </row>
    <row r="1671" spans="2:22" x14ac:dyDescent="0.35">
      <c r="O1671" t="s">
        <v>477</v>
      </c>
      <c r="T1671" t="s">
        <v>713</v>
      </c>
      <c r="U1671">
        <v>0.4</v>
      </c>
      <c r="V1671" t="s">
        <v>429</v>
      </c>
    </row>
    <row r="1672" spans="2:22" x14ac:dyDescent="0.35">
      <c r="O1672" t="s">
        <v>477</v>
      </c>
      <c r="T1672" t="s">
        <v>494</v>
      </c>
      <c r="U1672">
        <v>1</v>
      </c>
      <c r="V1672" t="s">
        <v>429</v>
      </c>
    </row>
    <row r="1673" spans="2:22" x14ac:dyDescent="0.35">
      <c r="O1673" t="s">
        <v>407</v>
      </c>
      <c r="R1673" t="s">
        <v>1031</v>
      </c>
      <c r="S1673" t="s">
        <v>429</v>
      </c>
    </row>
    <row r="1674" spans="2:22" x14ac:dyDescent="0.35">
      <c r="O1674" t="s">
        <v>410</v>
      </c>
      <c r="S1674" t="s">
        <v>714</v>
      </c>
      <c r="T1674">
        <v>36.4</v>
      </c>
      <c r="U1674" t="s">
        <v>429</v>
      </c>
    </row>
    <row r="1675" spans="2:22" x14ac:dyDescent="0.35">
      <c r="O1675" t="s">
        <v>410</v>
      </c>
      <c r="S1675" t="s">
        <v>495</v>
      </c>
      <c r="T1675">
        <v>0.1</v>
      </c>
      <c r="U1675" t="s">
        <v>429</v>
      </c>
    </row>
    <row r="1676" spans="2:22" x14ac:dyDescent="0.35">
      <c r="O1676" t="s">
        <v>410</v>
      </c>
      <c r="S1676" t="s">
        <v>496</v>
      </c>
      <c r="T1676">
        <v>0.8</v>
      </c>
      <c r="U1676" t="s">
        <v>429</v>
      </c>
    </row>
    <row r="1677" spans="2:22" x14ac:dyDescent="0.35">
      <c r="O1677" t="s">
        <v>410</v>
      </c>
      <c r="S1677" t="s">
        <v>497</v>
      </c>
      <c r="T1677">
        <v>0.8</v>
      </c>
      <c r="U1677" t="s">
        <v>429</v>
      </c>
    </row>
    <row r="1678" spans="2:22" x14ac:dyDescent="0.35">
      <c r="O1678" t="s">
        <v>477</v>
      </c>
      <c r="T1678" t="s">
        <v>498</v>
      </c>
      <c r="U1678">
        <v>0.4</v>
      </c>
      <c r="V1678" t="s">
        <v>429</v>
      </c>
    </row>
    <row r="1679" spans="2:22" x14ac:dyDescent="0.35">
      <c r="O1679" t="s">
        <v>477</v>
      </c>
      <c r="T1679" t="s">
        <v>498</v>
      </c>
      <c r="U1679">
        <v>0.4</v>
      </c>
      <c r="V1679" t="s">
        <v>429</v>
      </c>
    </row>
    <row r="1680" spans="2:22" x14ac:dyDescent="0.35">
      <c r="O1680" t="s">
        <v>404</v>
      </c>
      <c r="Q1680" t="s">
        <v>499</v>
      </c>
      <c r="R1680">
        <v>13.5</v>
      </c>
      <c r="S1680" t="s">
        <v>427</v>
      </c>
    </row>
    <row r="1681" spans="15:23" x14ac:dyDescent="0.35">
      <c r="O1681" t="s">
        <v>407</v>
      </c>
      <c r="R1681" t="s">
        <v>500</v>
      </c>
      <c r="S1681">
        <v>1.1000000000000001</v>
      </c>
      <c r="T1681" t="s">
        <v>429</v>
      </c>
    </row>
    <row r="1682" spans="15:23" x14ac:dyDescent="0.35">
      <c r="O1682" t="s">
        <v>407</v>
      </c>
      <c r="R1682" t="s">
        <v>501</v>
      </c>
      <c r="S1682">
        <v>13</v>
      </c>
      <c r="T1682" t="s">
        <v>429</v>
      </c>
    </row>
    <row r="1683" spans="15:23" x14ac:dyDescent="0.35">
      <c r="O1683" t="s">
        <v>410</v>
      </c>
      <c r="S1683" t="s">
        <v>502</v>
      </c>
      <c r="T1683">
        <v>31.9</v>
      </c>
      <c r="U1683" t="s">
        <v>429</v>
      </c>
    </row>
    <row r="1684" spans="15:23" x14ac:dyDescent="0.35">
      <c r="O1684" t="s">
        <v>477</v>
      </c>
      <c r="T1684" t="s">
        <v>503</v>
      </c>
      <c r="U1684">
        <v>4.2</v>
      </c>
      <c r="V1684" t="s">
        <v>429</v>
      </c>
    </row>
    <row r="1685" spans="15:23" x14ac:dyDescent="0.35">
      <c r="O1685" t="s">
        <v>504</v>
      </c>
      <c r="U1685" t="s">
        <v>505</v>
      </c>
      <c r="V1685">
        <v>9.3000000000000007</v>
      </c>
      <c r="W1685" t="s">
        <v>429</v>
      </c>
    </row>
    <row r="1686" spans="15:23" x14ac:dyDescent="0.35">
      <c r="O1686" t="s">
        <v>410</v>
      </c>
      <c r="S1686" t="s">
        <v>506</v>
      </c>
      <c r="T1686">
        <v>5.7</v>
      </c>
      <c r="U1686" t="s">
        <v>429</v>
      </c>
    </row>
    <row r="1687" spans="15:23" x14ac:dyDescent="0.35">
      <c r="O1687" t="s">
        <v>410</v>
      </c>
      <c r="S1687" t="s">
        <v>507</v>
      </c>
      <c r="T1687">
        <v>4.5</v>
      </c>
      <c r="U1687" t="s">
        <v>429</v>
      </c>
    </row>
    <row r="1688" spans="15:23" x14ac:dyDescent="0.35">
      <c r="O1688" t="s">
        <v>410</v>
      </c>
      <c r="S1688" t="s">
        <v>508</v>
      </c>
      <c r="T1688">
        <v>8</v>
      </c>
      <c r="U1688" t="s">
        <v>429</v>
      </c>
    </row>
    <row r="1689" spans="15:23" x14ac:dyDescent="0.35">
      <c r="O1689" t="s">
        <v>477</v>
      </c>
      <c r="T1689" t="s">
        <v>509</v>
      </c>
      <c r="U1689">
        <v>12.9</v>
      </c>
      <c r="V1689" t="s">
        <v>429</v>
      </c>
    </row>
    <row r="1690" spans="15:23" x14ac:dyDescent="0.35">
      <c r="O1690" t="s">
        <v>504</v>
      </c>
      <c r="U1690" t="s">
        <v>510</v>
      </c>
      <c r="V1690">
        <v>16.5</v>
      </c>
      <c r="W1690" t="s">
        <v>429</v>
      </c>
    </row>
    <row r="1691" spans="15:23" x14ac:dyDescent="0.35">
      <c r="O1691" t="s">
        <v>504</v>
      </c>
      <c r="U1691" t="s">
        <v>511</v>
      </c>
      <c r="V1691">
        <v>7.7</v>
      </c>
      <c r="W1691" t="s">
        <v>429</v>
      </c>
    </row>
    <row r="1692" spans="15:23" x14ac:dyDescent="0.35">
      <c r="O1692" t="s">
        <v>504</v>
      </c>
      <c r="U1692" t="s">
        <v>512</v>
      </c>
      <c r="V1692">
        <v>15.2</v>
      </c>
      <c r="W1692" t="s">
        <v>429</v>
      </c>
    </row>
    <row r="1693" spans="15:23" x14ac:dyDescent="0.35">
      <c r="O1693" t="s">
        <v>504</v>
      </c>
      <c r="U1693" t="s">
        <v>513</v>
      </c>
      <c r="V1693">
        <v>12.1</v>
      </c>
      <c r="W1693" t="s">
        <v>429</v>
      </c>
    </row>
    <row r="1694" spans="15:23" x14ac:dyDescent="0.35">
      <c r="O1694" t="s">
        <v>477</v>
      </c>
      <c r="T1694" t="s">
        <v>514</v>
      </c>
      <c r="U1694">
        <v>13.8</v>
      </c>
      <c r="V1694" t="s">
        <v>429</v>
      </c>
    </row>
    <row r="1695" spans="15:23" x14ac:dyDescent="0.35">
      <c r="O1695" t="s">
        <v>504</v>
      </c>
      <c r="U1695" t="s">
        <v>515</v>
      </c>
      <c r="V1695">
        <v>16.600000000000001</v>
      </c>
      <c r="W1695" t="s">
        <v>429</v>
      </c>
    </row>
    <row r="1696" spans="15:23" x14ac:dyDescent="0.35">
      <c r="O1696" t="s">
        <v>504</v>
      </c>
      <c r="U1696" t="s">
        <v>516</v>
      </c>
      <c r="V1696">
        <v>16.8</v>
      </c>
      <c r="W1696" t="s">
        <v>429</v>
      </c>
    </row>
    <row r="1697" spans="15:23" x14ac:dyDescent="0.35">
      <c r="O1697" t="s">
        <v>477</v>
      </c>
      <c r="T1697" t="s">
        <v>517</v>
      </c>
      <c r="U1697">
        <v>10.199999999999999</v>
      </c>
      <c r="V1697" t="s">
        <v>429</v>
      </c>
    </row>
    <row r="1698" spans="15:23" x14ac:dyDescent="0.35">
      <c r="O1698" t="s">
        <v>504</v>
      </c>
      <c r="U1698" t="s">
        <v>518</v>
      </c>
      <c r="V1698">
        <v>10.199999999999999</v>
      </c>
      <c r="W1698" t="s">
        <v>429</v>
      </c>
    </row>
    <row r="1699" spans="15:23" x14ac:dyDescent="0.35">
      <c r="O1699" t="s">
        <v>504</v>
      </c>
      <c r="U1699" t="s">
        <v>519</v>
      </c>
      <c r="V1699">
        <v>4.3</v>
      </c>
      <c r="W1699" t="s">
        <v>429</v>
      </c>
    </row>
    <row r="1700" spans="15:23" x14ac:dyDescent="0.35">
      <c r="O1700" t="s">
        <v>410</v>
      </c>
      <c r="S1700" t="s">
        <v>520</v>
      </c>
      <c r="T1700" s="1">
        <v>0.80100000000000005</v>
      </c>
    </row>
    <row r="1701" spans="15:23" x14ac:dyDescent="0.35">
      <c r="O1701" t="s">
        <v>402</v>
      </c>
      <c r="P1701" t="s">
        <v>521</v>
      </c>
      <c r="Q1701">
        <v>2.1949999999999998</v>
      </c>
      <c r="R1701" t="s">
        <v>1036</v>
      </c>
    </row>
    <row r="1702" spans="15:23" x14ac:dyDescent="0.35">
      <c r="O1702" t="s">
        <v>402</v>
      </c>
      <c r="P1702" t="s">
        <v>422</v>
      </c>
      <c r="Q1702">
        <v>69</v>
      </c>
    </row>
    <row r="1703" spans="15:23" x14ac:dyDescent="0.35">
      <c r="O1703" t="s">
        <v>402</v>
      </c>
      <c r="P1703" t="s">
        <v>522</v>
      </c>
      <c r="Q1703" t="s">
        <v>523</v>
      </c>
    </row>
    <row r="1704" spans="15:23" x14ac:dyDescent="0.35">
      <c r="O1704" t="s">
        <v>524</v>
      </c>
      <c r="P1704" s="1">
        <v>0.90400000000000003</v>
      </c>
    </row>
    <row r="1705" spans="15:23" x14ac:dyDescent="0.35">
      <c r="O1705" t="s">
        <v>402</v>
      </c>
      <c r="P1705" t="s">
        <v>423</v>
      </c>
      <c r="Q1705" t="s">
        <v>1032</v>
      </c>
    </row>
    <row r="1706" spans="15:23" x14ac:dyDescent="0.35">
      <c r="O1706" t="s">
        <v>387</v>
      </c>
    </row>
    <row r="1707" spans="15:23" x14ac:dyDescent="0.35">
      <c r="O1707" t="s">
        <v>388</v>
      </c>
    </row>
    <row r="1708" spans="15:23" x14ac:dyDescent="0.35">
      <c r="O1708" t="s">
        <v>389</v>
      </c>
    </row>
    <row r="1709" spans="15:23" x14ac:dyDescent="0.35">
      <c r="O1709" t="s">
        <v>983</v>
      </c>
      <c r="P1709" t="s">
        <v>984</v>
      </c>
    </row>
    <row r="1710" spans="15:23" x14ac:dyDescent="0.35">
      <c r="O1710" t="s">
        <v>1033</v>
      </c>
    </row>
    <row r="1711" spans="15:23" x14ac:dyDescent="0.35">
      <c r="O1711" t="s">
        <v>858</v>
      </c>
    </row>
    <row r="1712" spans="15:23" x14ac:dyDescent="0.35">
      <c r="O1712" t="s">
        <v>567</v>
      </c>
    </row>
    <row r="1713" spans="1:32" x14ac:dyDescent="0.35">
      <c r="O1713" t="s">
        <v>1034</v>
      </c>
    </row>
    <row r="1714" spans="1:32" x14ac:dyDescent="0.35">
      <c r="O1714" t="s">
        <v>1035</v>
      </c>
    </row>
    <row r="1715" spans="1:32" x14ac:dyDescent="0.35">
      <c r="O1715" t="s">
        <v>395</v>
      </c>
    </row>
    <row r="1716" spans="1:32" x14ac:dyDescent="0.35">
      <c r="O1716" t="s">
        <v>396</v>
      </c>
    </row>
    <row r="1717" spans="1:32" x14ac:dyDescent="0.35">
      <c r="O1717" t="s">
        <v>397</v>
      </c>
    </row>
    <row r="1718" spans="1:32" x14ac:dyDescent="0.35">
      <c r="O1718" t="s">
        <v>398</v>
      </c>
    </row>
    <row r="1719" spans="1:32" x14ac:dyDescent="0.35">
      <c r="O1719" t="s">
        <v>399</v>
      </c>
    </row>
    <row r="1723" spans="1:32" s="5" customFormat="1" x14ac:dyDescent="0.35">
      <c r="A1723" s="5">
        <v>2.6</v>
      </c>
      <c r="B1723" s="5">
        <v>28</v>
      </c>
    </row>
    <row r="1724" spans="1:32" x14ac:dyDescent="0.35">
      <c r="B1724" t="s">
        <v>23</v>
      </c>
      <c r="C1724" t="s">
        <v>1075</v>
      </c>
      <c r="O1724" t="s">
        <v>23</v>
      </c>
      <c r="P1724" t="s">
        <v>1040</v>
      </c>
      <c r="AB1724" t="s">
        <v>23</v>
      </c>
      <c r="AC1724" t="s">
        <v>1058</v>
      </c>
    </row>
    <row r="1725" spans="1:32" x14ac:dyDescent="0.35">
      <c r="B1725" t="s">
        <v>402</v>
      </c>
      <c r="C1725" t="s">
        <v>417</v>
      </c>
      <c r="D1725">
        <v>192.97300000000001</v>
      </c>
      <c r="O1725" t="s">
        <v>402</v>
      </c>
      <c r="P1725" t="s">
        <v>444</v>
      </c>
      <c r="Q1725">
        <v>193534596000000</v>
      </c>
      <c r="AB1725" t="s">
        <v>543</v>
      </c>
      <c r="AC1725" t="s">
        <v>527</v>
      </c>
      <c r="AD1725" t="s">
        <v>1059</v>
      </c>
    </row>
    <row r="1726" spans="1:32" x14ac:dyDescent="0.35">
      <c r="B1726" t="s">
        <v>402</v>
      </c>
      <c r="C1726" t="s">
        <v>418</v>
      </c>
      <c r="D1726">
        <v>0.42299999999999999</v>
      </c>
      <c r="O1726" t="s">
        <v>402</v>
      </c>
      <c r="P1726" t="s">
        <v>712</v>
      </c>
      <c r="Q1726">
        <v>165609657000000</v>
      </c>
      <c r="AB1726" t="s">
        <v>543</v>
      </c>
      <c r="AC1726" t="s">
        <v>14</v>
      </c>
      <c r="AD1726">
        <v>56</v>
      </c>
      <c r="AE1726" t="s">
        <v>427</v>
      </c>
    </row>
    <row r="1727" spans="1:32" x14ac:dyDescent="0.35">
      <c r="B1727" t="s">
        <v>402</v>
      </c>
      <c r="C1727" t="s">
        <v>419</v>
      </c>
      <c r="D1727">
        <v>0</v>
      </c>
      <c r="O1727" t="s">
        <v>402</v>
      </c>
      <c r="P1727" t="s">
        <v>420</v>
      </c>
      <c r="Q1727">
        <v>1.169</v>
      </c>
      <c r="AB1727" t="s">
        <v>543</v>
      </c>
      <c r="AD1727" t="s">
        <v>475</v>
      </c>
      <c r="AE1727">
        <v>7.1</v>
      </c>
      <c r="AF1727" t="s">
        <v>429</v>
      </c>
    </row>
    <row r="1728" spans="1:32" x14ac:dyDescent="0.35">
      <c r="B1728" t="s">
        <v>402</v>
      </c>
      <c r="C1728" t="s">
        <v>420</v>
      </c>
      <c r="D1728">
        <v>1.169</v>
      </c>
      <c r="O1728" t="s">
        <v>402</v>
      </c>
      <c r="P1728" t="s">
        <v>445</v>
      </c>
      <c r="Q1728">
        <v>0.995</v>
      </c>
      <c r="AB1728" t="s">
        <v>543</v>
      </c>
      <c r="AD1728" t="s">
        <v>485</v>
      </c>
      <c r="AE1728">
        <v>1.8</v>
      </c>
      <c r="AF1728" t="s">
        <v>429</v>
      </c>
    </row>
    <row r="1729" spans="2:33" x14ac:dyDescent="0.35">
      <c r="B1729" t="s">
        <v>402</v>
      </c>
      <c r="C1729" t="s">
        <v>708</v>
      </c>
      <c r="D1729">
        <v>2.59</v>
      </c>
      <c r="E1729" t="s">
        <v>1036</v>
      </c>
      <c r="O1729" t="s">
        <v>402</v>
      </c>
      <c r="P1729" t="s">
        <v>446</v>
      </c>
      <c r="Q1729">
        <v>22.8</v>
      </c>
      <c r="R1729" t="s">
        <v>427</v>
      </c>
      <c r="AB1729" t="s">
        <v>543</v>
      </c>
      <c r="AD1729" t="s">
        <v>486</v>
      </c>
      <c r="AE1729">
        <v>2.1</v>
      </c>
      <c r="AF1729" t="s">
        <v>429</v>
      </c>
    </row>
    <row r="1730" spans="2:33" x14ac:dyDescent="0.35">
      <c r="B1730" t="s">
        <v>402</v>
      </c>
      <c r="C1730" t="s">
        <v>422</v>
      </c>
      <c r="D1730">
        <v>40</v>
      </c>
      <c r="O1730" t="s">
        <v>404</v>
      </c>
      <c r="Q1730" t="s">
        <v>526</v>
      </c>
      <c r="R1730">
        <v>22.3</v>
      </c>
      <c r="S1730" t="s">
        <v>427</v>
      </c>
      <c r="AB1730" t="s">
        <v>543</v>
      </c>
      <c r="AD1730" t="s">
        <v>430</v>
      </c>
      <c r="AE1730">
        <v>34.9</v>
      </c>
      <c r="AF1730" t="s">
        <v>429</v>
      </c>
    </row>
    <row r="1731" spans="2:33" x14ac:dyDescent="0.35">
      <c r="B1731" t="s">
        <v>524</v>
      </c>
      <c r="C1731" s="1">
        <v>0.48899999999999999</v>
      </c>
      <c r="O1731" t="s">
        <v>407</v>
      </c>
      <c r="R1731" t="s">
        <v>447</v>
      </c>
      <c r="S1731">
        <v>23.4</v>
      </c>
      <c r="T1731" t="s">
        <v>406</v>
      </c>
      <c r="AB1731" t="s">
        <v>543</v>
      </c>
      <c r="AE1731" t="s">
        <v>431</v>
      </c>
      <c r="AF1731">
        <v>49.8</v>
      </c>
      <c r="AG1731" t="s">
        <v>432</v>
      </c>
    </row>
    <row r="1732" spans="2:33" x14ac:dyDescent="0.35">
      <c r="B1732" t="s">
        <v>402</v>
      </c>
      <c r="C1732" t="s">
        <v>423</v>
      </c>
      <c r="D1732">
        <v>27.384</v>
      </c>
      <c r="E1732">
        <v>56</v>
      </c>
      <c r="O1732" t="s">
        <v>410</v>
      </c>
      <c r="S1732" t="s">
        <v>448</v>
      </c>
      <c r="T1732">
        <v>0</v>
      </c>
      <c r="U1732" t="s">
        <v>406</v>
      </c>
      <c r="AB1732" t="s">
        <v>543</v>
      </c>
      <c r="AD1732" t="s">
        <v>528</v>
      </c>
      <c r="AE1732">
        <v>7.6</v>
      </c>
      <c r="AF1732" t="s">
        <v>429</v>
      </c>
    </row>
    <row r="1733" spans="2:33" x14ac:dyDescent="0.35">
      <c r="B1733" t="s">
        <v>402</v>
      </c>
      <c r="C1733" t="s">
        <v>424</v>
      </c>
      <c r="D1733">
        <v>34.488999999999997</v>
      </c>
      <c r="E1733" s="1">
        <v>-1.2999999999999999E-2</v>
      </c>
      <c r="O1733" t="s">
        <v>410</v>
      </c>
      <c r="S1733" t="s">
        <v>449</v>
      </c>
      <c r="T1733">
        <v>5.3</v>
      </c>
      <c r="U1733" t="s">
        <v>406</v>
      </c>
      <c r="AB1733" t="s">
        <v>543</v>
      </c>
      <c r="AD1733" t="s">
        <v>529</v>
      </c>
      <c r="AE1733" t="s">
        <v>530</v>
      </c>
      <c r="AF1733" s="1">
        <v>2E-3</v>
      </c>
    </row>
    <row r="1734" spans="2:33" x14ac:dyDescent="0.35">
      <c r="B1734" t="s">
        <v>402</v>
      </c>
      <c r="C1734" t="s">
        <v>425</v>
      </c>
      <c r="O1734" t="s">
        <v>410</v>
      </c>
      <c r="S1734" t="s">
        <v>450</v>
      </c>
      <c r="T1734">
        <v>18.100000000000001</v>
      </c>
      <c r="U1734" t="s">
        <v>406</v>
      </c>
      <c r="AB1734" t="s">
        <v>543</v>
      </c>
      <c r="AC1734" t="s">
        <v>531</v>
      </c>
      <c r="AD1734">
        <v>0</v>
      </c>
      <c r="AE1734" t="s">
        <v>432</v>
      </c>
    </row>
    <row r="1735" spans="2:33" x14ac:dyDescent="0.35">
      <c r="B1735" t="s">
        <v>404</v>
      </c>
      <c r="C1735" t="s">
        <v>426</v>
      </c>
      <c r="D1735">
        <v>9.0960000000000001</v>
      </c>
      <c r="E1735" s="1">
        <v>-3.0000000000000001E-3</v>
      </c>
      <c r="O1735" t="s">
        <v>407</v>
      </c>
      <c r="R1735" t="s">
        <v>451</v>
      </c>
      <c r="S1735">
        <v>76.599999999999994</v>
      </c>
      <c r="T1735" t="s">
        <v>406</v>
      </c>
      <c r="AB1735" t="s">
        <v>543</v>
      </c>
      <c r="AC1735" t="s">
        <v>532</v>
      </c>
      <c r="AD1735">
        <v>57588722609850</v>
      </c>
    </row>
    <row r="1736" spans="2:33" x14ac:dyDescent="0.35">
      <c r="B1736" t="s">
        <v>14</v>
      </c>
      <c r="C1736">
        <v>55.9</v>
      </c>
      <c r="D1736" t="s">
        <v>427</v>
      </c>
      <c r="O1736" t="s">
        <v>404</v>
      </c>
      <c r="Q1736" t="s">
        <v>452</v>
      </c>
      <c r="R1736">
        <v>0.5</v>
      </c>
      <c r="S1736" t="s">
        <v>427</v>
      </c>
      <c r="AB1736" t="s">
        <v>543</v>
      </c>
      <c r="AC1736" t="s">
        <v>533</v>
      </c>
      <c r="AD1736">
        <v>18668360034000</v>
      </c>
    </row>
    <row r="1737" spans="2:33" x14ac:dyDescent="0.35">
      <c r="B1737" t="s">
        <v>402</v>
      </c>
      <c r="C1737" t="s">
        <v>428</v>
      </c>
      <c r="D1737">
        <v>11.2</v>
      </c>
      <c r="E1737" t="s">
        <v>429</v>
      </c>
      <c r="O1737" t="s">
        <v>407</v>
      </c>
      <c r="R1737" t="s">
        <v>453</v>
      </c>
      <c r="S1737">
        <v>0</v>
      </c>
      <c r="T1737" t="s">
        <v>427</v>
      </c>
      <c r="AB1737" t="s">
        <v>543</v>
      </c>
      <c r="AC1737" t="s">
        <v>534</v>
      </c>
      <c r="AD1737">
        <v>416729169000</v>
      </c>
    </row>
    <row r="1738" spans="2:33" x14ac:dyDescent="0.35">
      <c r="B1738" t="s">
        <v>402</v>
      </c>
      <c r="C1738" t="s">
        <v>430</v>
      </c>
      <c r="D1738">
        <v>34.5</v>
      </c>
      <c r="E1738" t="s">
        <v>429</v>
      </c>
      <c r="O1738" t="s">
        <v>402</v>
      </c>
      <c r="P1738" t="s">
        <v>454</v>
      </c>
      <c r="Q1738">
        <v>4.0999999999999996</v>
      </c>
      <c r="R1738" t="s">
        <v>427</v>
      </c>
      <c r="AB1738" t="s">
        <v>543</v>
      </c>
      <c r="AD1738" t="s">
        <v>535</v>
      </c>
      <c r="AE1738">
        <v>408223573650</v>
      </c>
    </row>
    <row r="1739" spans="2:33" x14ac:dyDescent="0.35">
      <c r="B1739" t="s">
        <v>404</v>
      </c>
      <c r="D1739" t="s">
        <v>431</v>
      </c>
      <c r="E1739">
        <v>49.7</v>
      </c>
      <c r="F1739" t="s">
        <v>432</v>
      </c>
      <c r="O1739" t="s">
        <v>404</v>
      </c>
      <c r="Q1739" t="s">
        <v>455</v>
      </c>
      <c r="R1739">
        <v>1.5</v>
      </c>
      <c r="S1739" t="s">
        <v>427</v>
      </c>
      <c r="AB1739" t="s">
        <v>543</v>
      </c>
      <c r="AD1739" t="s">
        <v>536</v>
      </c>
      <c r="AE1739">
        <v>920064400</v>
      </c>
    </row>
    <row r="1740" spans="2:33" x14ac:dyDescent="0.35">
      <c r="B1740" t="s">
        <v>433</v>
      </c>
      <c r="C1740" t="s">
        <v>982</v>
      </c>
      <c r="O1740" t="s">
        <v>407</v>
      </c>
      <c r="R1740" t="s">
        <v>456</v>
      </c>
      <c r="S1740">
        <v>0.4</v>
      </c>
      <c r="T1740" t="s">
        <v>429</v>
      </c>
      <c r="AB1740" t="s">
        <v>543</v>
      </c>
      <c r="AD1740" t="s">
        <v>537</v>
      </c>
      <c r="AE1740">
        <v>4500315000</v>
      </c>
    </row>
    <row r="1741" spans="2:33" x14ac:dyDescent="0.35">
      <c r="O1741" t="s">
        <v>407</v>
      </c>
      <c r="R1741" t="s">
        <v>457</v>
      </c>
      <c r="S1741">
        <v>0.3</v>
      </c>
      <c r="T1741" t="s">
        <v>429</v>
      </c>
      <c r="AB1741" t="s">
        <v>543</v>
      </c>
      <c r="AC1741" t="s">
        <v>542</v>
      </c>
      <c r="AD1741">
        <v>31</v>
      </c>
    </row>
    <row r="1742" spans="2:33" x14ac:dyDescent="0.35">
      <c r="B1742" t="s">
        <v>22</v>
      </c>
      <c r="O1742" t="s">
        <v>407</v>
      </c>
      <c r="R1742" t="s">
        <v>458</v>
      </c>
      <c r="S1742">
        <v>0.4</v>
      </c>
      <c r="T1742" t="s">
        <v>429</v>
      </c>
      <c r="AB1742" t="s">
        <v>543</v>
      </c>
      <c r="AC1742" t="s">
        <v>422</v>
      </c>
      <c r="AD1742">
        <v>45</v>
      </c>
    </row>
    <row r="1743" spans="2:33" x14ac:dyDescent="0.35">
      <c r="B1743" t="s">
        <v>562</v>
      </c>
      <c r="C1743" t="s">
        <v>563</v>
      </c>
      <c r="D1743" t="s">
        <v>540</v>
      </c>
      <c r="E1743" t="s">
        <v>564</v>
      </c>
      <c r="F1743" t="s">
        <v>435</v>
      </c>
      <c r="O1743" t="s">
        <v>410</v>
      </c>
      <c r="S1743" t="s">
        <v>459</v>
      </c>
      <c r="T1743">
        <v>0.4</v>
      </c>
      <c r="U1743" t="s">
        <v>429</v>
      </c>
      <c r="AB1743" t="s">
        <v>543</v>
      </c>
      <c r="AC1743" t="s">
        <v>522</v>
      </c>
      <c r="AD1743" t="s">
        <v>523</v>
      </c>
    </row>
    <row r="1744" spans="2:33" x14ac:dyDescent="0.35">
      <c r="B1744" t="s">
        <v>565</v>
      </c>
      <c r="C1744">
        <v>128</v>
      </c>
      <c r="D1744">
        <v>224.3</v>
      </c>
      <c r="E1744">
        <v>137.84399999999999</v>
      </c>
      <c r="F1744" s="1">
        <v>0.73499999999999999</v>
      </c>
      <c r="O1744" t="s">
        <v>410</v>
      </c>
      <c r="S1744" t="s">
        <v>460</v>
      </c>
      <c r="T1744">
        <v>0</v>
      </c>
      <c r="U1744" t="s">
        <v>429</v>
      </c>
    </row>
    <row r="1745" spans="2:32" x14ac:dyDescent="0.35">
      <c r="B1745" t="s">
        <v>566</v>
      </c>
      <c r="C1745">
        <v>112</v>
      </c>
      <c r="D1745">
        <v>112.5</v>
      </c>
      <c r="E1745">
        <v>71.248000000000005</v>
      </c>
      <c r="F1745" s="1">
        <v>0.497</v>
      </c>
      <c r="O1745" t="s">
        <v>410</v>
      </c>
      <c r="S1745" t="s">
        <v>461</v>
      </c>
      <c r="T1745">
        <v>0</v>
      </c>
      <c r="U1745" t="s">
        <v>429</v>
      </c>
      <c r="AB1745" t="s">
        <v>538</v>
      </c>
    </row>
    <row r="1746" spans="2:32" x14ac:dyDescent="0.35">
      <c r="B1746" t="s">
        <v>0</v>
      </c>
      <c r="C1746">
        <v>77.400000000000006</v>
      </c>
      <c r="D1746" t="s">
        <v>401</v>
      </c>
      <c r="O1746" t="s">
        <v>407</v>
      </c>
      <c r="R1746" t="s">
        <v>462</v>
      </c>
      <c r="S1746">
        <v>4.0999999999999996</v>
      </c>
      <c r="T1746" t="s">
        <v>429</v>
      </c>
      <c r="AB1746" t="s">
        <v>539</v>
      </c>
      <c r="AC1746" t="s">
        <v>544</v>
      </c>
      <c r="AD1746" t="s">
        <v>545</v>
      </c>
      <c r="AE1746" t="s">
        <v>546</v>
      </c>
      <c r="AF1746" t="s">
        <v>435</v>
      </c>
    </row>
    <row r="1747" spans="2:32" x14ac:dyDescent="0.35">
      <c r="B1747" t="s">
        <v>402</v>
      </c>
      <c r="C1747" t="s">
        <v>403</v>
      </c>
      <c r="O1747" t="s">
        <v>407</v>
      </c>
      <c r="R1747" t="s">
        <v>463</v>
      </c>
      <c r="S1747">
        <v>0</v>
      </c>
      <c r="T1747" t="s">
        <v>429</v>
      </c>
      <c r="AB1747" t="s">
        <v>547</v>
      </c>
      <c r="AC1747">
        <v>128</v>
      </c>
      <c r="AD1747">
        <v>224.4</v>
      </c>
      <c r="AE1747">
        <v>137.82400000000001</v>
      </c>
      <c r="AF1747" s="1">
        <v>0.73599999999999999</v>
      </c>
    </row>
    <row r="1748" spans="2:32" x14ac:dyDescent="0.35">
      <c r="B1748" t="s">
        <v>404</v>
      </c>
      <c r="D1748" t="s">
        <v>405</v>
      </c>
      <c r="E1748">
        <v>22.9</v>
      </c>
      <c r="F1748" t="s">
        <v>406</v>
      </c>
      <c r="O1748" t="s">
        <v>407</v>
      </c>
      <c r="R1748" t="s">
        <v>464</v>
      </c>
      <c r="S1748">
        <v>0.6</v>
      </c>
      <c r="T1748" t="s">
        <v>429</v>
      </c>
      <c r="AB1748" t="s">
        <v>548</v>
      </c>
      <c r="AC1748">
        <v>112</v>
      </c>
      <c r="AD1748">
        <v>112.6</v>
      </c>
      <c r="AE1748">
        <v>71.287999999999997</v>
      </c>
      <c r="AF1748" s="1">
        <v>0.498</v>
      </c>
    </row>
    <row r="1749" spans="2:32" x14ac:dyDescent="0.35">
      <c r="B1749" t="s">
        <v>407</v>
      </c>
      <c r="E1749" t="s">
        <v>408</v>
      </c>
      <c r="F1749">
        <v>79.5</v>
      </c>
      <c r="G1749" t="s">
        <v>409</v>
      </c>
      <c r="O1749" t="s">
        <v>404</v>
      </c>
      <c r="Q1749" t="s">
        <v>465</v>
      </c>
      <c r="R1749">
        <v>2.6</v>
      </c>
      <c r="S1749" t="s">
        <v>427</v>
      </c>
      <c r="AB1749" t="s">
        <v>541</v>
      </c>
    </row>
    <row r="1750" spans="2:32" x14ac:dyDescent="0.35">
      <c r="B1750" t="s">
        <v>410</v>
      </c>
      <c r="F1750" t="s">
        <v>309</v>
      </c>
      <c r="G1750">
        <v>0</v>
      </c>
      <c r="H1750" t="s">
        <v>409</v>
      </c>
      <c r="O1750" t="s">
        <v>407</v>
      </c>
      <c r="R1750" t="s">
        <v>466</v>
      </c>
      <c r="S1750">
        <v>5.6</v>
      </c>
      <c r="T1750" t="s">
        <v>429</v>
      </c>
      <c r="AB1750" t="s">
        <v>387</v>
      </c>
    </row>
    <row r="1751" spans="2:32" x14ac:dyDescent="0.35">
      <c r="B1751" t="s">
        <v>410</v>
      </c>
      <c r="F1751" t="s">
        <v>310</v>
      </c>
      <c r="G1751">
        <v>0.1</v>
      </c>
      <c r="H1751" t="s">
        <v>409</v>
      </c>
      <c r="O1751" t="s">
        <v>407</v>
      </c>
      <c r="R1751" t="s">
        <v>467</v>
      </c>
      <c r="S1751">
        <v>4.2</v>
      </c>
      <c r="T1751" t="s">
        <v>429</v>
      </c>
      <c r="AB1751" t="s">
        <v>549</v>
      </c>
    </row>
    <row r="1752" spans="2:32" x14ac:dyDescent="0.35">
      <c r="B1752" t="s">
        <v>410</v>
      </c>
      <c r="F1752" t="s">
        <v>311</v>
      </c>
      <c r="G1752">
        <v>79.5</v>
      </c>
      <c r="H1752" t="s">
        <v>409</v>
      </c>
      <c r="O1752" t="s">
        <v>407</v>
      </c>
      <c r="R1752" t="s">
        <v>468</v>
      </c>
      <c r="S1752">
        <v>0.2</v>
      </c>
      <c r="T1752" t="s">
        <v>429</v>
      </c>
      <c r="AB1752" t="s">
        <v>550</v>
      </c>
    </row>
    <row r="1753" spans="2:32" x14ac:dyDescent="0.35">
      <c r="B1753" t="s">
        <v>407</v>
      </c>
      <c r="E1753" t="s">
        <v>312</v>
      </c>
      <c r="F1753">
        <v>20.5</v>
      </c>
      <c r="G1753" t="s">
        <v>409</v>
      </c>
      <c r="O1753" t="s">
        <v>407</v>
      </c>
      <c r="R1753" t="s">
        <v>469</v>
      </c>
      <c r="S1753" s="1">
        <v>0.622</v>
      </c>
      <c r="AB1753" t="s">
        <v>880</v>
      </c>
    </row>
    <row r="1754" spans="2:32" x14ac:dyDescent="0.35">
      <c r="B1754" t="s">
        <v>404</v>
      </c>
      <c r="D1754" t="s">
        <v>411</v>
      </c>
      <c r="E1754">
        <v>0.6</v>
      </c>
      <c r="F1754" t="s">
        <v>406</v>
      </c>
      <c r="O1754" t="s">
        <v>407</v>
      </c>
      <c r="R1754" t="s">
        <v>470</v>
      </c>
      <c r="S1754" s="1">
        <v>5.5E-2</v>
      </c>
      <c r="AB1754" t="s">
        <v>882</v>
      </c>
    </row>
    <row r="1755" spans="2:32" x14ac:dyDescent="0.35">
      <c r="B1755" t="s">
        <v>407</v>
      </c>
      <c r="E1755" t="s">
        <v>408</v>
      </c>
      <c r="F1755">
        <v>0.9</v>
      </c>
      <c r="G1755" t="s">
        <v>412</v>
      </c>
      <c r="O1755" t="s">
        <v>402</v>
      </c>
      <c r="P1755" t="s">
        <v>471</v>
      </c>
      <c r="Q1755">
        <v>1.3</v>
      </c>
      <c r="R1755" t="s">
        <v>427</v>
      </c>
      <c r="AB1755" t="s">
        <v>883</v>
      </c>
    </row>
    <row r="1756" spans="2:32" x14ac:dyDescent="0.35">
      <c r="B1756" t="s">
        <v>410</v>
      </c>
      <c r="F1756" t="s">
        <v>309</v>
      </c>
      <c r="G1756">
        <v>0.7</v>
      </c>
      <c r="H1756" t="s">
        <v>412</v>
      </c>
      <c r="O1756" t="s">
        <v>404</v>
      </c>
      <c r="Q1756" t="s">
        <v>472</v>
      </c>
      <c r="R1756">
        <v>1.3</v>
      </c>
      <c r="S1756" t="s">
        <v>427</v>
      </c>
      <c r="AB1756" t="s">
        <v>1060</v>
      </c>
    </row>
    <row r="1757" spans="2:32" x14ac:dyDescent="0.35">
      <c r="B1757" t="s">
        <v>410</v>
      </c>
      <c r="F1757" t="s">
        <v>310</v>
      </c>
      <c r="G1757">
        <v>0.2</v>
      </c>
      <c r="H1757" t="s">
        <v>412</v>
      </c>
      <c r="O1757" t="s">
        <v>404</v>
      </c>
      <c r="Q1757" t="s">
        <v>473</v>
      </c>
      <c r="R1757">
        <v>0</v>
      </c>
      <c r="S1757" t="s">
        <v>427</v>
      </c>
      <c r="AB1757" t="s">
        <v>1061</v>
      </c>
    </row>
    <row r="1758" spans="2:32" x14ac:dyDescent="0.35">
      <c r="B1758" t="s">
        <v>410</v>
      </c>
      <c r="F1758" t="s">
        <v>311</v>
      </c>
      <c r="G1758">
        <v>0</v>
      </c>
      <c r="H1758" t="s">
        <v>412</v>
      </c>
      <c r="O1758" t="s">
        <v>402</v>
      </c>
      <c r="P1758" t="s">
        <v>474</v>
      </c>
      <c r="Q1758">
        <v>71.7</v>
      </c>
      <c r="R1758" t="s">
        <v>427</v>
      </c>
      <c r="AB1758" t="s">
        <v>556</v>
      </c>
    </row>
    <row r="1759" spans="2:32" x14ac:dyDescent="0.35">
      <c r="B1759" t="s">
        <v>407</v>
      </c>
      <c r="E1759" t="s">
        <v>312</v>
      </c>
      <c r="F1759">
        <v>99.1</v>
      </c>
      <c r="G1759" t="s">
        <v>412</v>
      </c>
      <c r="O1759" t="s">
        <v>404</v>
      </c>
      <c r="Q1759" t="s">
        <v>14</v>
      </c>
      <c r="R1759">
        <v>56.1</v>
      </c>
      <c r="S1759" t="s">
        <v>427</v>
      </c>
      <c r="AB1759" t="s">
        <v>557</v>
      </c>
    </row>
    <row r="1760" spans="2:32" x14ac:dyDescent="0.35">
      <c r="B1760" t="s">
        <v>404</v>
      </c>
      <c r="D1760" t="s">
        <v>413</v>
      </c>
      <c r="E1760">
        <v>0</v>
      </c>
      <c r="F1760" t="s">
        <v>406</v>
      </c>
      <c r="O1760" t="s">
        <v>407</v>
      </c>
      <c r="R1760" t="s">
        <v>475</v>
      </c>
      <c r="S1760">
        <v>7.3</v>
      </c>
      <c r="T1760" t="s">
        <v>429</v>
      </c>
      <c r="AB1760" t="s">
        <v>558</v>
      </c>
    </row>
    <row r="1761" spans="2:29" x14ac:dyDescent="0.35">
      <c r="B1761" t="s">
        <v>404</v>
      </c>
      <c r="D1761" t="s">
        <v>414</v>
      </c>
      <c r="E1761">
        <v>76.400000000000006</v>
      </c>
      <c r="F1761" t="s">
        <v>406</v>
      </c>
      <c r="O1761" t="s">
        <v>410</v>
      </c>
      <c r="S1761" t="s">
        <v>476</v>
      </c>
      <c r="T1761">
        <v>3.5</v>
      </c>
      <c r="U1761" t="s">
        <v>429</v>
      </c>
      <c r="AB1761" t="s">
        <v>559</v>
      </c>
    </row>
    <row r="1762" spans="2:29" x14ac:dyDescent="0.35">
      <c r="B1762" t="s">
        <v>402</v>
      </c>
      <c r="C1762" t="s">
        <v>415</v>
      </c>
      <c r="D1762">
        <v>0.72099999999999997</v>
      </c>
      <c r="O1762" t="s">
        <v>477</v>
      </c>
      <c r="T1762" t="s">
        <v>478</v>
      </c>
      <c r="U1762">
        <v>3.2</v>
      </c>
      <c r="V1762" t="s">
        <v>429</v>
      </c>
      <c r="AB1762" t="s">
        <v>560</v>
      </c>
    </row>
    <row r="1763" spans="2:29" x14ac:dyDescent="0.35">
      <c r="B1763" t="s">
        <v>402</v>
      </c>
      <c r="C1763" t="s">
        <v>416</v>
      </c>
      <c r="D1763">
        <v>2.2290000000000001</v>
      </c>
      <c r="O1763" t="s">
        <v>477</v>
      </c>
      <c r="T1763" t="s">
        <v>479</v>
      </c>
      <c r="U1763">
        <v>0.3</v>
      </c>
      <c r="V1763" t="s">
        <v>429</v>
      </c>
      <c r="AB1763" t="s">
        <v>717</v>
      </c>
      <c r="AC1763" t="s">
        <v>963</v>
      </c>
    </row>
    <row r="1764" spans="2:29" x14ac:dyDescent="0.35">
      <c r="B1764" t="s">
        <v>387</v>
      </c>
      <c r="O1764" t="s">
        <v>410</v>
      </c>
      <c r="S1764" t="s">
        <v>480</v>
      </c>
      <c r="T1764">
        <v>1.4</v>
      </c>
      <c r="U1764" t="s">
        <v>429</v>
      </c>
    </row>
    <row r="1765" spans="2:29" x14ac:dyDescent="0.35">
      <c r="B1765" t="s">
        <v>388</v>
      </c>
      <c r="O1765" t="s">
        <v>410</v>
      </c>
      <c r="S1765" t="s">
        <v>481</v>
      </c>
      <c r="T1765">
        <v>0</v>
      </c>
      <c r="U1765" t="s">
        <v>429</v>
      </c>
    </row>
    <row r="1766" spans="2:29" x14ac:dyDescent="0.35">
      <c r="B1766" t="s">
        <v>389</v>
      </c>
      <c r="O1766" t="s">
        <v>410</v>
      </c>
      <c r="S1766" t="s">
        <v>482</v>
      </c>
      <c r="T1766">
        <v>90.1</v>
      </c>
      <c r="U1766" t="s">
        <v>429</v>
      </c>
    </row>
    <row r="1767" spans="2:29" x14ac:dyDescent="0.35">
      <c r="B1767" t="s">
        <v>856</v>
      </c>
      <c r="O1767" t="s">
        <v>410</v>
      </c>
      <c r="S1767" t="s">
        <v>483</v>
      </c>
      <c r="T1767">
        <v>2.9</v>
      </c>
      <c r="U1767" t="s">
        <v>429</v>
      </c>
    </row>
    <row r="1768" spans="2:29" x14ac:dyDescent="0.35">
      <c r="B1768" t="s">
        <v>1037</v>
      </c>
      <c r="O1768" t="s">
        <v>410</v>
      </c>
      <c r="S1768" t="s">
        <v>484</v>
      </c>
      <c r="T1768">
        <v>100</v>
      </c>
      <c r="U1768" t="s">
        <v>429</v>
      </c>
    </row>
    <row r="1769" spans="2:29" x14ac:dyDescent="0.35">
      <c r="B1769" t="s">
        <v>858</v>
      </c>
      <c r="O1769" t="s">
        <v>407</v>
      </c>
      <c r="R1769" t="s">
        <v>485</v>
      </c>
      <c r="S1769">
        <v>1.7</v>
      </c>
      <c r="T1769" t="s">
        <v>429</v>
      </c>
    </row>
    <row r="1770" spans="2:29" x14ac:dyDescent="0.35">
      <c r="B1770" t="s">
        <v>859</v>
      </c>
      <c r="O1770" t="s">
        <v>407</v>
      </c>
      <c r="R1770" t="s">
        <v>486</v>
      </c>
      <c r="S1770">
        <v>2.1</v>
      </c>
      <c r="T1770" t="s">
        <v>429</v>
      </c>
    </row>
    <row r="1771" spans="2:29" x14ac:dyDescent="0.35">
      <c r="B1771" t="s">
        <v>1076</v>
      </c>
      <c r="O1771" t="s">
        <v>410</v>
      </c>
      <c r="S1771" t="s">
        <v>487</v>
      </c>
      <c r="T1771">
        <v>0.1</v>
      </c>
      <c r="U1771" t="s">
        <v>429</v>
      </c>
    </row>
    <row r="1772" spans="2:29" x14ac:dyDescent="0.35">
      <c r="B1772" t="s">
        <v>1077</v>
      </c>
      <c r="O1772" t="s">
        <v>410</v>
      </c>
      <c r="S1772" t="s">
        <v>488</v>
      </c>
      <c r="T1772">
        <v>0</v>
      </c>
      <c r="U1772" t="s">
        <v>429</v>
      </c>
    </row>
    <row r="1773" spans="2:29" x14ac:dyDescent="0.35">
      <c r="B1773" t="s">
        <v>395</v>
      </c>
      <c r="O1773" t="s">
        <v>410</v>
      </c>
      <c r="S1773" t="s">
        <v>489</v>
      </c>
      <c r="T1773">
        <v>7.1</v>
      </c>
      <c r="U1773" t="s">
        <v>429</v>
      </c>
    </row>
    <row r="1774" spans="2:29" x14ac:dyDescent="0.35">
      <c r="B1774" t="s">
        <v>396</v>
      </c>
      <c r="O1774" t="s">
        <v>410</v>
      </c>
      <c r="S1774" t="s">
        <v>490</v>
      </c>
      <c r="T1774">
        <v>7.3</v>
      </c>
      <c r="U1774" t="s">
        <v>429</v>
      </c>
    </row>
    <row r="1775" spans="2:29" x14ac:dyDescent="0.35">
      <c r="B1775" t="s">
        <v>397</v>
      </c>
      <c r="O1775" t="s">
        <v>407</v>
      </c>
      <c r="R1775" t="s">
        <v>430</v>
      </c>
      <c r="S1775">
        <v>34.799999999999997</v>
      </c>
      <c r="T1775" t="s">
        <v>429</v>
      </c>
    </row>
    <row r="1776" spans="2:29" x14ac:dyDescent="0.35">
      <c r="B1776" t="s">
        <v>398</v>
      </c>
      <c r="O1776" t="s">
        <v>410</v>
      </c>
      <c r="S1776" t="s">
        <v>491</v>
      </c>
      <c r="T1776">
        <v>44.3</v>
      </c>
      <c r="U1776" t="s">
        <v>429</v>
      </c>
    </row>
    <row r="1777" spans="2:22" x14ac:dyDescent="0.35">
      <c r="B1777" t="s">
        <v>399</v>
      </c>
      <c r="O1777" t="s">
        <v>410</v>
      </c>
      <c r="S1777" t="s">
        <v>492</v>
      </c>
      <c r="T1777">
        <v>14.3</v>
      </c>
      <c r="U1777" t="s">
        <v>429</v>
      </c>
    </row>
    <row r="1778" spans="2:22" x14ac:dyDescent="0.35">
      <c r="B1778" t="s">
        <v>980</v>
      </c>
      <c r="O1778" t="s">
        <v>477</v>
      </c>
      <c r="T1778" t="s">
        <v>493</v>
      </c>
      <c r="U1778">
        <v>100</v>
      </c>
      <c r="V1778" t="s">
        <v>429</v>
      </c>
    </row>
    <row r="1779" spans="2:22" x14ac:dyDescent="0.35">
      <c r="O1779" t="s">
        <v>477</v>
      </c>
      <c r="T1779" t="s">
        <v>713</v>
      </c>
      <c r="U1779">
        <v>0.3</v>
      </c>
      <c r="V1779" t="s">
        <v>429</v>
      </c>
    </row>
    <row r="1780" spans="2:22" x14ac:dyDescent="0.35">
      <c r="O1780" t="s">
        <v>477</v>
      </c>
      <c r="T1780" t="s">
        <v>494</v>
      </c>
      <c r="U1780">
        <v>1</v>
      </c>
      <c r="V1780" t="s">
        <v>429</v>
      </c>
    </row>
    <row r="1781" spans="2:22" x14ac:dyDescent="0.35">
      <c r="O1781" t="s">
        <v>407</v>
      </c>
      <c r="R1781" t="s">
        <v>1021</v>
      </c>
      <c r="S1781" t="s">
        <v>429</v>
      </c>
    </row>
    <row r="1782" spans="2:22" x14ac:dyDescent="0.35">
      <c r="O1782" t="s">
        <v>410</v>
      </c>
      <c r="S1782" t="s">
        <v>714</v>
      </c>
      <c r="T1782">
        <v>36.5</v>
      </c>
      <c r="U1782" t="s">
        <v>429</v>
      </c>
    </row>
    <row r="1783" spans="2:22" x14ac:dyDescent="0.35">
      <c r="O1783" t="s">
        <v>410</v>
      </c>
      <c r="S1783" t="s">
        <v>495</v>
      </c>
      <c r="T1783">
        <v>0.1</v>
      </c>
      <c r="U1783" t="s">
        <v>429</v>
      </c>
    </row>
    <row r="1784" spans="2:22" x14ac:dyDescent="0.35">
      <c r="O1784" t="s">
        <v>410</v>
      </c>
      <c r="S1784" t="s">
        <v>496</v>
      </c>
      <c r="T1784">
        <v>1.1000000000000001</v>
      </c>
      <c r="U1784" t="s">
        <v>429</v>
      </c>
    </row>
    <row r="1785" spans="2:22" x14ac:dyDescent="0.35">
      <c r="O1785" t="s">
        <v>410</v>
      </c>
      <c r="S1785" t="s">
        <v>497</v>
      </c>
      <c r="T1785">
        <v>0.7</v>
      </c>
      <c r="U1785" t="s">
        <v>429</v>
      </c>
    </row>
    <row r="1786" spans="2:22" x14ac:dyDescent="0.35">
      <c r="O1786" t="s">
        <v>477</v>
      </c>
      <c r="T1786" t="s">
        <v>498</v>
      </c>
      <c r="U1786">
        <v>0.4</v>
      </c>
      <c r="V1786" t="s">
        <v>429</v>
      </c>
    </row>
    <row r="1787" spans="2:22" x14ac:dyDescent="0.35">
      <c r="O1787" t="s">
        <v>477</v>
      </c>
      <c r="T1787" t="s">
        <v>498</v>
      </c>
      <c r="U1787">
        <v>0.3</v>
      </c>
      <c r="V1787" t="s">
        <v>429</v>
      </c>
    </row>
    <row r="1788" spans="2:22" x14ac:dyDescent="0.35">
      <c r="O1788" t="s">
        <v>404</v>
      </c>
      <c r="Q1788" t="s">
        <v>499</v>
      </c>
      <c r="R1788">
        <v>15.7</v>
      </c>
      <c r="S1788" t="s">
        <v>427</v>
      </c>
    </row>
    <row r="1789" spans="2:22" x14ac:dyDescent="0.35">
      <c r="O1789" t="s">
        <v>407</v>
      </c>
      <c r="R1789" t="s">
        <v>500</v>
      </c>
      <c r="S1789">
        <v>1.4</v>
      </c>
      <c r="T1789" t="s">
        <v>429</v>
      </c>
    </row>
    <row r="1790" spans="2:22" x14ac:dyDescent="0.35">
      <c r="O1790" t="s">
        <v>407</v>
      </c>
      <c r="R1790" t="s">
        <v>501</v>
      </c>
      <c r="S1790">
        <v>14.9</v>
      </c>
      <c r="T1790" t="s">
        <v>429</v>
      </c>
    </row>
    <row r="1791" spans="2:22" x14ac:dyDescent="0.35">
      <c r="O1791" t="s">
        <v>410</v>
      </c>
      <c r="S1791" t="s">
        <v>502</v>
      </c>
      <c r="T1791">
        <v>28.9</v>
      </c>
      <c r="U1791" t="s">
        <v>429</v>
      </c>
    </row>
    <row r="1792" spans="2:22" x14ac:dyDescent="0.35">
      <c r="O1792" t="s">
        <v>477</v>
      </c>
      <c r="T1792" t="s">
        <v>503</v>
      </c>
      <c r="U1792">
        <v>3.5</v>
      </c>
      <c r="V1792" t="s">
        <v>429</v>
      </c>
    </row>
    <row r="1793" spans="15:23" x14ac:dyDescent="0.35">
      <c r="O1793" t="s">
        <v>504</v>
      </c>
      <c r="U1793" t="s">
        <v>505</v>
      </c>
      <c r="V1793">
        <v>7.9</v>
      </c>
      <c r="W1793" t="s">
        <v>429</v>
      </c>
    </row>
    <row r="1794" spans="15:23" x14ac:dyDescent="0.35">
      <c r="O1794" t="s">
        <v>410</v>
      </c>
      <c r="S1794" t="s">
        <v>506</v>
      </c>
      <c r="T1794">
        <v>6.8</v>
      </c>
      <c r="U1794" t="s">
        <v>429</v>
      </c>
    </row>
    <row r="1795" spans="15:23" x14ac:dyDescent="0.35">
      <c r="O1795" t="s">
        <v>410</v>
      </c>
      <c r="S1795" t="s">
        <v>507</v>
      </c>
      <c r="T1795">
        <v>5.4</v>
      </c>
      <c r="U1795" t="s">
        <v>429</v>
      </c>
    </row>
    <row r="1796" spans="15:23" x14ac:dyDescent="0.35">
      <c r="O1796" t="s">
        <v>410</v>
      </c>
      <c r="S1796" t="s">
        <v>508</v>
      </c>
      <c r="T1796">
        <v>9.1</v>
      </c>
      <c r="U1796" t="s">
        <v>429</v>
      </c>
    </row>
    <row r="1797" spans="15:23" x14ac:dyDescent="0.35">
      <c r="O1797" t="s">
        <v>477</v>
      </c>
      <c r="T1797" t="s">
        <v>509</v>
      </c>
      <c r="U1797">
        <v>14.9</v>
      </c>
      <c r="V1797" t="s">
        <v>429</v>
      </c>
    </row>
    <row r="1798" spans="15:23" x14ac:dyDescent="0.35">
      <c r="O1798" t="s">
        <v>504</v>
      </c>
      <c r="U1798" t="s">
        <v>510</v>
      </c>
      <c r="V1798">
        <v>19.399999999999999</v>
      </c>
      <c r="W1798" t="s">
        <v>429</v>
      </c>
    </row>
    <row r="1799" spans="15:23" x14ac:dyDescent="0.35">
      <c r="O1799" t="s">
        <v>504</v>
      </c>
      <c r="U1799" t="s">
        <v>511</v>
      </c>
      <c r="V1799">
        <v>9.1</v>
      </c>
      <c r="W1799" t="s">
        <v>429</v>
      </c>
    </row>
    <row r="1800" spans="15:23" x14ac:dyDescent="0.35">
      <c r="O1800" t="s">
        <v>504</v>
      </c>
      <c r="U1800" t="s">
        <v>512</v>
      </c>
      <c r="V1800">
        <v>17.899999999999999</v>
      </c>
      <c r="W1800" t="s">
        <v>429</v>
      </c>
    </row>
    <row r="1801" spans="15:23" x14ac:dyDescent="0.35">
      <c r="O1801" t="s">
        <v>504</v>
      </c>
      <c r="U1801" t="s">
        <v>513</v>
      </c>
      <c r="V1801">
        <v>13.3</v>
      </c>
      <c r="W1801" t="s">
        <v>429</v>
      </c>
    </row>
    <row r="1802" spans="15:23" x14ac:dyDescent="0.35">
      <c r="O1802" t="s">
        <v>477</v>
      </c>
      <c r="T1802" t="s">
        <v>514</v>
      </c>
      <c r="U1802">
        <v>16.2</v>
      </c>
      <c r="V1802" t="s">
        <v>429</v>
      </c>
    </row>
    <row r="1803" spans="15:23" x14ac:dyDescent="0.35">
      <c r="O1803" t="s">
        <v>504</v>
      </c>
      <c r="U1803" t="s">
        <v>515</v>
      </c>
      <c r="V1803">
        <v>19.3</v>
      </c>
      <c r="W1803" t="s">
        <v>429</v>
      </c>
    </row>
    <row r="1804" spans="15:23" x14ac:dyDescent="0.35">
      <c r="O1804" t="s">
        <v>504</v>
      </c>
      <c r="U1804" t="s">
        <v>516</v>
      </c>
      <c r="V1804">
        <v>19.600000000000001</v>
      </c>
      <c r="W1804" t="s">
        <v>429</v>
      </c>
    </row>
    <row r="1805" spans="15:23" x14ac:dyDescent="0.35">
      <c r="O1805" t="s">
        <v>477</v>
      </c>
      <c r="T1805" t="s">
        <v>517</v>
      </c>
      <c r="U1805">
        <v>11</v>
      </c>
      <c r="V1805" t="s">
        <v>429</v>
      </c>
    </row>
    <row r="1806" spans="15:23" x14ac:dyDescent="0.35">
      <c r="O1806" t="s">
        <v>504</v>
      </c>
      <c r="U1806" t="s">
        <v>518</v>
      </c>
      <c r="V1806">
        <v>11</v>
      </c>
      <c r="W1806" t="s">
        <v>429</v>
      </c>
    </row>
    <row r="1807" spans="15:23" x14ac:dyDescent="0.35">
      <c r="O1807" t="s">
        <v>504</v>
      </c>
      <c r="U1807" t="s">
        <v>519</v>
      </c>
      <c r="V1807">
        <v>4.4000000000000004</v>
      </c>
      <c r="W1807" t="s">
        <v>429</v>
      </c>
    </row>
    <row r="1808" spans="15:23" x14ac:dyDescent="0.35">
      <c r="O1808" t="s">
        <v>410</v>
      </c>
      <c r="S1808" t="s">
        <v>520</v>
      </c>
      <c r="T1808" s="1">
        <v>0.78900000000000003</v>
      </c>
    </row>
    <row r="1809" spans="15:18" x14ac:dyDescent="0.35">
      <c r="O1809" t="s">
        <v>402</v>
      </c>
      <c r="P1809" t="s">
        <v>521</v>
      </c>
      <c r="Q1809">
        <v>2.593</v>
      </c>
      <c r="R1809" t="s">
        <v>1036</v>
      </c>
    </row>
    <row r="1810" spans="15:18" x14ac:dyDescent="0.35">
      <c r="O1810" t="s">
        <v>402</v>
      </c>
      <c r="P1810" t="s">
        <v>422</v>
      </c>
      <c r="Q1810">
        <v>40</v>
      </c>
    </row>
    <row r="1811" spans="15:18" x14ac:dyDescent="0.35">
      <c r="O1811" t="s">
        <v>402</v>
      </c>
      <c r="P1811" t="s">
        <v>522</v>
      </c>
      <c r="Q1811" t="s">
        <v>523</v>
      </c>
    </row>
    <row r="1812" spans="15:18" x14ac:dyDescent="0.35">
      <c r="O1812" t="s">
        <v>524</v>
      </c>
      <c r="P1812" s="1">
        <v>0.49</v>
      </c>
    </row>
    <row r="1813" spans="15:18" x14ac:dyDescent="0.35">
      <c r="O1813" t="s">
        <v>402</v>
      </c>
      <c r="P1813" t="s">
        <v>423</v>
      </c>
      <c r="Q1813" t="s">
        <v>1041</v>
      </c>
    </row>
    <row r="1814" spans="15:18" x14ac:dyDescent="0.35">
      <c r="O1814" t="s">
        <v>387</v>
      </c>
    </row>
    <row r="1815" spans="15:18" x14ac:dyDescent="0.35">
      <c r="O1815" t="s">
        <v>388</v>
      </c>
    </row>
    <row r="1816" spans="15:18" x14ac:dyDescent="0.35">
      <c r="O1816" t="s">
        <v>389</v>
      </c>
    </row>
    <row r="1817" spans="15:18" x14ac:dyDescent="0.35">
      <c r="O1817" t="s">
        <v>856</v>
      </c>
    </row>
    <row r="1818" spans="15:18" x14ac:dyDescent="0.35">
      <c r="O1818" t="s">
        <v>1037</v>
      </c>
    </row>
    <row r="1819" spans="15:18" x14ac:dyDescent="0.35">
      <c r="O1819" t="s">
        <v>858</v>
      </c>
    </row>
    <row r="1820" spans="15:18" x14ac:dyDescent="0.35">
      <c r="O1820" t="s">
        <v>910</v>
      </c>
    </row>
    <row r="1821" spans="15:18" x14ac:dyDescent="0.35">
      <c r="O1821" t="s">
        <v>1038</v>
      </c>
    </row>
    <row r="1822" spans="15:18" x14ac:dyDescent="0.35">
      <c r="O1822" t="s">
        <v>1039</v>
      </c>
    </row>
    <row r="1823" spans="15:18" x14ac:dyDescent="0.35">
      <c r="O1823" t="s">
        <v>395</v>
      </c>
    </row>
    <row r="1824" spans="15:18" x14ac:dyDescent="0.35">
      <c r="O1824" t="s">
        <v>396</v>
      </c>
    </row>
    <row r="1825" spans="1:33" x14ac:dyDescent="0.35">
      <c r="O1825" t="s">
        <v>397</v>
      </c>
    </row>
    <row r="1826" spans="1:33" x14ac:dyDescent="0.35">
      <c r="O1826" t="s">
        <v>398</v>
      </c>
    </row>
    <row r="1827" spans="1:33" x14ac:dyDescent="0.35">
      <c r="O1827" t="s">
        <v>399</v>
      </c>
    </row>
    <row r="1830" spans="1:33" ht="13" customHeight="1" x14ac:dyDescent="0.35"/>
    <row r="1831" spans="1:33" s="5" customFormat="1" x14ac:dyDescent="0.35">
      <c r="A1831" s="5">
        <v>2.6</v>
      </c>
      <c r="B1831" s="5">
        <v>36</v>
      </c>
    </row>
    <row r="1832" spans="1:33" x14ac:dyDescent="0.35">
      <c r="B1832" t="s">
        <v>23</v>
      </c>
      <c r="C1832" t="s">
        <v>1078</v>
      </c>
      <c r="O1832" t="s">
        <v>23</v>
      </c>
      <c r="P1832" t="s">
        <v>1042</v>
      </c>
      <c r="AB1832" t="s">
        <v>23</v>
      </c>
      <c r="AC1832" t="s">
        <v>1062</v>
      </c>
    </row>
    <row r="1833" spans="1:33" x14ac:dyDescent="0.35">
      <c r="B1833" t="s">
        <v>402</v>
      </c>
      <c r="C1833" t="s">
        <v>417</v>
      </c>
      <c r="D1833">
        <v>223.79499999999999</v>
      </c>
      <c r="O1833" t="s">
        <v>402</v>
      </c>
      <c r="P1833" t="s">
        <v>444</v>
      </c>
      <c r="Q1833">
        <v>214583701500000</v>
      </c>
      <c r="AB1833" t="s">
        <v>543</v>
      </c>
      <c r="AC1833" t="s">
        <v>527</v>
      </c>
      <c r="AD1833" t="s">
        <v>1063</v>
      </c>
    </row>
    <row r="1834" spans="1:33" x14ac:dyDescent="0.35">
      <c r="B1834" t="s">
        <v>402</v>
      </c>
      <c r="C1834" t="s">
        <v>418</v>
      </c>
      <c r="D1834">
        <v>0.52300000000000002</v>
      </c>
      <c r="O1834" t="s">
        <v>402</v>
      </c>
      <c r="P1834" t="s">
        <v>712</v>
      </c>
      <c r="Q1834">
        <v>173776630500000</v>
      </c>
      <c r="AB1834" t="s">
        <v>543</v>
      </c>
      <c r="AC1834" t="s">
        <v>14</v>
      </c>
      <c r="AD1834">
        <v>59</v>
      </c>
      <c r="AE1834" t="s">
        <v>427</v>
      </c>
    </row>
    <row r="1835" spans="1:33" x14ac:dyDescent="0.35">
      <c r="B1835" t="s">
        <v>402</v>
      </c>
      <c r="C1835" t="s">
        <v>419</v>
      </c>
      <c r="D1835">
        <v>0</v>
      </c>
      <c r="O1835" t="s">
        <v>402</v>
      </c>
      <c r="P1835" t="s">
        <v>420</v>
      </c>
      <c r="Q1835">
        <v>1.2350000000000001</v>
      </c>
      <c r="AB1835" t="s">
        <v>543</v>
      </c>
      <c r="AD1835" t="s">
        <v>475</v>
      </c>
      <c r="AE1835">
        <v>7.5</v>
      </c>
      <c r="AF1835" t="s">
        <v>429</v>
      </c>
    </row>
    <row r="1836" spans="1:33" x14ac:dyDescent="0.35">
      <c r="B1836" t="s">
        <v>402</v>
      </c>
      <c r="C1836" t="s">
        <v>420</v>
      </c>
      <c r="D1836">
        <v>1.2290000000000001</v>
      </c>
      <c r="O1836" t="s">
        <v>402</v>
      </c>
      <c r="P1836" t="s">
        <v>445</v>
      </c>
      <c r="Q1836">
        <v>0.995</v>
      </c>
      <c r="AB1836" t="s">
        <v>543</v>
      </c>
      <c r="AD1836" t="s">
        <v>485</v>
      </c>
      <c r="AE1836">
        <v>1.7</v>
      </c>
      <c r="AF1836" t="s">
        <v>429</v>
      </c>
    </row>
    <row r="1837" spans="1:33" x14ac:dyDescent="0.35">
      <c r="B1837" t="s">
        <v>402</v>
      </c>
      <c r="C1837" t="s">
        <v>708</v>
      </c>
      <c r="D1837">
        <v>2.5840000000000001</v>
      </c>
      <c r="E1837" t="s">
        <v>1036</v>
      </c>
      <c r="O1837" t="s">
        <v>402</v>
      </c>
      <c r="P1837" t="s">
        <v>446</v>
      </c>
      <c r="Q1837">
        <v>21.4</v>
      </c>
      <c r="R1837" t="s">
        <v>427</v>
      </c>
      <c r="AB1837" t="s">
        <v>543</v>
      </c>
      <c r="AD1837" t="s">
        <v>486</v>
      </c>
      <c r="AE1837">
        <v>1.7</v>
      </c>
      <c r="AF1837" t="s">
        <v>429</v>
      </c>
    </row>
    <row r="1838" spans="1:33" x14ac:dyDescent="0.35">
      <c r="B1838" t="s">
        <v>402</v>
      </c>
      <c r="C1838" t="s">
        <v>422</v>
      </c>
      <c r="D1838">
        <v>55</v>
      </c>
      <c r="O1838" t="s">
        <v>404</v>
      </c>
      <c r="Q1838" t="s">
        <v>526</v>
      </c>
      <c r="R1838">
        <v>21</v>
      </c>
      <c r="S1838" t="s">
        <v>427</v>
      </c>
      <c r="AB1838" t="s">
        <v>543</v>
      </c>
      <c r="AD1838" t="s">
        <v>430</v>
      </c>
      <c r="AE1838">
        <v>36.6</v>
      </c>
      <c r="AF1838" t="s">
        <v>429</v>
      </c>
    </row>
    <row r="1839" spans="1:33" x14ac:dyDescent="0.35">
      <c r="B1839" t="s">
        <v>524</v>
      </c>
      <c r="C1839" s="1">
        <v>0.628</v>
      </c>
      <c r="O1839" t="s">
        <v>407</v>
      </c>
      <c r="R1839" t="s">
        <v>447</v>
      </c>
      <c r="S1839">
        <v>22.3</v>
      </c>
      <c r="T1839" t="s">
        <v>406</v>
      </c>
      <c r="AB1839" t="s">
        <v>543</v>
      </c>
      <c r="AE1839" t="s">
        <v>431</v>
      </c>
      <c r="AF1839">
        <v>69.400000000000006</v>
      </c>
      <c r="AG1839" t="s">
        <v>432</v>
      </c>
    </row>
    <row r="1840" spans="1:33" x14ac:dyDescent="0.35">
      <c r="B1840" t="s">
        <v>402</v>
      </c>
      <c r="C1840" t="s">
        <v>423</v>
      </c>
      <c r="D1840">
        <v>35.177</v>
      </c>
      <c r="E1840">
        <v>56</v>
      </c>
      <c r="O1840" t="s">
        <v>410</v>
      </c>
      <c r="S1840" t="s">
        <v>448</v>
      </c>
      <c r="T1840">
        <v>0</v>
      </c>
      <c r="U1840" t="s">
        <v>406</v>
      </c>
      <c r="AB1840" t="s">
        <v>543</v>
      </c>
      <c r="AD1840" t="s">
        <v>528</v>
      </c>
      <c r="AE1840">
        <v>8.3000000000000007</v>
      </c>
      <c r="AF1840" t="s">
        <v>429</v>
      </c>
    </row>
    <row r="1841" spans="2:32" x14ac:dyDescent="0.35">
      <c r="B1841" t="s">
        <v>402</v>
      </c>
      <c r="C1841" t="s">
        <v>424</v>
      </c>
      <c r="D1841">
        <v>29.309000000000001</v>
      </c>
      <c r="E1841" s="1">
        <v>-1.2999999999999999E-2</v>
      </c>
      <c r="O1841" t="s">
        <v>410</v>
      </c>
      <c r="S1841" t="s">
        <v>449</v>
      </c>
      <c r="T1841">
        <v>5.0999999999999996</v>
      </c>
      <c r="U1841" t="s">
        <v>406</v>
      </c>
      <c r="AB1841" t="s">
        <v>543</v>
      </c>
      <c r="AD1841" t="s">
        <v>529</v>
      </c>
      <c r="AE1841" t="s">
        <v>530</v>
      </c>
      <c r="AF1841" s="1">
        <v>2E-3</v>
      </c>
    </row>
    <row r="1842" spans="2:32" x14ac:dyDescent="0.35">
      <c r="B1842" t="s">
        <v>402</v>
      </c>
      <c r="C1842" t="s">
        <v>425</v>
      </c>
      <c r="O1842" t="s">
        <v>410</v>
      </c>
      <c r="S1842" t="s">
        <v>450</v>
      </c>
      <c r="T1842">
        <v>17.2</v>
      </c>
      <c r="U1842" t="s">
        <v>406</v>
      </c>
      <c r="AB1842" t="s">
        <v>543</v>
      </c>
      <c r="AC1842" t="s">
        <v>531</v>
      </c>
      <c r="AD1842">
        <v>0</v>
      </c>
      <c r="AE1842" t="s">
        <v>432</v>
      </c>
    </row>
    <row r="1843" spans="2:32" x14ac:dyDescent="0.35">
      <c r="B1843" t="s">
        <v>404</v>
      </c>
      <c r="C1843" t="s">
        <v>426</v>
      </c>
      <c r="D1843">
        <v>12.269</v>
      </c>
      <c r="E1843" s="1">
        <v>-5.0000000000000001E-3</v>
      </c>
      <c r="O1843" t="s">
        <v>407</v>
      </c>
      <c r="R1843" t="s">
        <v>451</v>
      </c>
      <c r="S1843">
        <v>77.7</v>
      </c>
      <c r="T1843" t="s">
        <v>406</v>
      </c>
      <c r="AB1843" t="s">
        <v>543</v>
      </c>
      <c r="AC1843" t="s">
        <v>532</v>
      </c>
      <c r="AD1843">
        <v>60347570372800</v>
      </c>
    </row>
    <row r="1844" spans="2:32" x14ac:dyDescent="0.35">
      <c r="B1844" t="s">
        <v>14</v>
      </c>
      <c r="C1844">
        <v>58.9</v>
      </c>
      <c r="D1844" t="s">
        <v>427</v>
      </c>
      <c r="O1844" t="s">
        <v>404</v>
      </c>
      <c r="Q1844" t="s">
        <v>452</v>
      </c>
      <c r="R1844">
        <v>0.5</v>
      </c>
      <c r="S1844" t="s">
        <v>427</v>
      </c>
      <c r="AB1844" t="s">
        <v>543</v>
      </c>
      <c r="AC1844" t="s">
        <v>533</v>
      </c>
      <c r="AD1844">
        <v>19718221528900</v>
      </c>
    </row>
    <row r="1845" spans="2:32" x14ac:dyDescent="0.35">
      <c r="B1845" t="s">
        <v>402</v>
      </c>
      <c r="C1845" t="s">
        <v>428</v>
      </c>
      <c r="D1845">
        <v>11.6</v>
      </c>
      <c r="E1845" t="s">
        <v>429</v>
      </c>
      <c r="O1845" t="s">
        <v>407</v>
      </c>
      <c r="R1845" t="s">
        <v>453</v>
      </c>
      <c r="S1845">
        <v>0</v>
      </c>
      <c r="T1845" t="s">
        <v>427</v>
      </c>
      <c r="AB1845" t="s">
        <v>543</v>
      </c>
      <c r="AC1845" t="s">
        <v>534</v>
      </c>
      <c r="AD1845">
        <v>372026040000</v>
      </c>
    </row>
    <row r="1846" spans="2:32" x14ac:dyDescent="0.35">
      <c r="B1846" t="s">
        <v>402</v>
      </c>
      <c r="C1846" t="s">
        <v>430</v>
      </c>
      <c r="D1846">
        <v>36.1</v>
      </c>
      <c r="E1846" t="s">
        <v>429</v>
      </c>
      <c r="O1846" t="s">
        <v>402</v>
      </c>
      <c r="P1846" t="s">
        <v>454</v>
      </c>
      <c r="Q1846">
        <v>3.8</v>
      </c>
      <c r="R1846" t="s">
        <v>427</v>
      </c>
      <c r="AB1846" t="s">
        <v>543</v>
      </c>
      <c r="AD1846" t="s">
        <v>535</v>
      </c>
      <c r="AE1846">
        <v>364345502400</v>
      </c>
    </row>
    <row r="1847" spans="2:32" x14ac:dyDescent="0.35">
      <c r="B1847" t="s">
        <v>404</v>
      </c>
      <c r="D1847" t="s">
        <v>431</v>
      </c>
      <c r="E1847">
        <v>69.8</v>
      </c>
      <c r="F1847" t="s">
        <v>432</v>
      </c>
      <c r="O1847" t="s">
        <v>404</v>
      </c>
      <c r="Q1847" t="s">
        <v>455</v>
      </c>
      <c r="R1847">
        <v>1.4</v>
      </c>
      <c r="S1847" t="s">
        <v>427</v>
      </c>
      <c r="AB1847" t="s">
        <v>543</v>
      </c>
      <c r="AD1847" t="s">
        <v>536</v>
      </c>
      <c r="AE1847">
        <v>905063350</v>
      </c>
    </row>
    <row r="1848" spans="2:32" x14ac:dyDescent="0.35">
      <c r="B1848" t="s">
        <v>433</v>
      </c>
      <c r="C1848" t="s">
        <v>593</v>
      </c>
      <c r="O1848" t="s">
        <v>407</v>
      </c>
      <c r="R1848" t="s">
        <v>456</v>
      </c>
      <c r="S1848">
        <v>0.5</v>
      </c>
      <c r="T1848" t="s">
        <v>429</v>
      </c>
      <c r="AB1848" t="s">
        <v>543</v>
      </c>
      <c r="AD1848" t="s">
        <v>537</v>
      </c>
      <c r="AE1848">
        <v>4530317100</v>
      </c>
    </row>
    <row r="1849" spans="2:32" x14ac:dyDescent="0.35">
      <c r="O1849" t="s">
        <v>407</v>
      </c>
      <c r="R1849" t="s">
        <v>457</v>
      </c>
      <c r="S1849">
        <v>0.3</v>
      </c>
      <c r="T1849" t="s">
        <v>429</v>
      </c>
      <c r="AB1849" t="s">
        <v>543</v>
      </c>
      <c r="AC1849" t="s">
        <v>542</v>
      </c>
      <c r="AD1849">
        <v>31</v>
      </c>
    </row>
    <row r="1850" spans="2:32" x14ac:dyDescent="0.35">
      <c r="B1850" t="s">
        <v>22</v>
      </c>
      <c r="O1850" t="s">
        <v>407</v>
      </c>
      <c r="R1850" t="s">
        <v>458</v>
      </c>
      <c r="S1850">
        <v>0.4</v>
      </c>
      <c r="T1850" t="s">
        <v>429</v>
      </c>
      <c r="AB1850" t="s">
        <v>543</v>
      </c>
      <c r="AC1850" t="s">
        <v>422</v>
      </c>
      <c r="AD1850">
        <v>51</v>
      </c>
    </row>
    <row r="1851" spans="2:32" x14ac:dyDescent="0.35">
      <c r="B1851" t="s">
        <v>562</v>
      </c>
      <c r="C1851" t="s">
        <v>563</v>
      </c>
      <c r="D1851" t="s">
        <v>540</v>
      </c>
      <c r="E1851" t="s">
        <v>564</v>
      </c>
      <c r="F1851" t="s">
        <v>435</v>
      </c>
      <c r="O1851" t="s">
        <v>410</v>
      </c>
      <c r="S1851" t="s">
        <v>459</v>
      </c>
      <c r="T1851">
        <v>0.3</v>
      </c>
      <c r="U1851" t="s">
        <v>429</v>
      </c>
      <c r="AB1851" t="s">
        <v>543</v>
      </c>
      <c r="AC1851" t="s">
        <v>522</v>
      </c>
      <c r="AD1851" t="s">
        <v>523</v>
      </c>
    </row>
    <row r="1852" spans="2:32" x14ac:dyDescent="0.35">
      <c r="B1852" t="s">
        <v>565</v>
      </c>
      <c r="C1852">
        <v>128</v>
      </c>
      <c r="D1852">
        <v>229.1</v>
      </c>
      <c r="E1852">
        <v>159.298</v>
      </c>
      <c r="F1852" s="1">
        <v>0.78700000000000003</v>
      </c>
      <c r="O1852" t="s">
        <v>410</v>
      </c>
      <c r="S1852" t="s">
        <v>460</v>
      </c>
      <c r="T1852">
        <v>0</v>
      </c>
      <c r="U1852" t="s">
        <v>429</v>
      </c>
    </row>
    <row r="1853" spans="2:32" x14ac:dyDescent="0.35">
      <c r="B1853" t="s">
        <v>566</v>
      </c>
      <c r="C1853">
        <v>115</v>
      </c>
      <c r="D1853">
        <v>114.9</v>
      </c>
      <c r="E1853">
        <v>82.298000000000002</v>
      </c>
      <c r="F1853" s="1">
        <v>0.69799999999999995</v>
      </c>
      <c r="O1853" t="s">
        <v>410</v>
      </c>
      <c r="S1853" t="s">
        <v>461</v>
      </c>
      <c r="T1853">
        <v>0</v>
      </c>
      <c r="U1853" t="s">
        <v>429</v>
      </c>
      <c r="AB1853" t="s">
        <v>538</v>
      </c>
    </row>
    <row r="1854" spans="2:32" x14ac:dyDescent="0.35">
      <c r="B1854" t="s">
        <v>0</v>
      </c>
      <c r="C1854">
        <v>77.400000000000006</v>
      </c>
      <c r="D1854" t="s">
        <v>401</v>
      </c>
      <c r="O1854" t="s">
        <v>407</v>
      </c>
      <c r="R1854" t="s">
        <v>462</v>
      </c>
      <c r="S1854">
        <v>4.2</v>
      </c>
      <c r="T1854" t="s">
        <v>429</v>
      </c>
      <c r="AB1854" t="s">
        <v>539</v>
      </c>
      <c r="AC1854" t="s">
        <v>544</v>
      </c>
      <c r="AD1854" t="s">
        <v>545</v>
      </c>
      <c r="AE1854" t="s">
        <v>546</v>
      </c>
      <c r="AF1854" t="s">
        <v>435</v>
      </c>
    </row>
    <row r="1855" spans="2:32" x14ac:dyDescent="0.35">
      <c r="B1855" t="s">
        <v>402</v>
      </c>
      <c r="C1855" t="s">
        <v>403</v>
      </c>
      <c r="O1855" t="s">
        <v>407</v>
      </c>
      <c r="R1855" t="s">
        <v>463</v>
      </c>
      <c r="S1855">
        <v>0</v>
      </c>
      <c r="T1855" t="s">
        <v>429</v>
      </c>
      <c r="AB1855" t="s">
        <v>547</v>
      </c>
      <c r="AC1855">
        <v>128</v>
      </c>
      <c r="AD1855">
        <v>229.2</v>
      </c>
      <c r="AE1855">
        <v>159.38300000000001</v>
      </c>
      <c r="AF1855" s="1">
        <v>0.79300000000000004</v>
      </c>
    </row>
    <row r="1856" spans="2:32" x14ac:dyDescent="0.35">
      <c r="B1856" t="s">
        <v>404</v>
      </c>
      <c r="D1856" t="s">
        <v>405</v>
      </c>
      <c r="E1856">
        <v>22.2</v>
      </c>
      <c r="F1856" t="s">
        <v>406</v>
      </c>
      <c r="O1856" t="s">
        <v>407</v>
      </c>
      <c r="R1856" t="s">
        <v>464</v>
      </c>
      <c r="S1856">
        <v>0.6</v>
      </c>
      <c r="T1856" t="s">
        <v>429</v>
      </c>
      <c r="AB1856" t="s">
        <v>548</v>
      </c>
      <c r="AC1856">
        <v>115</v>
      </c>
      <c r="AD1856">
        <v>115.1</v>
      </c>
      <c r="AE1856">
        <v>82.316999999999993</v>
      </c>
      <c r="AF1856" s="1">
        <v>0.69399999999999995</v>
      </c>
    </row>
    <row r="1857" spans="2:29" x14ac:dyDescent="0.35">
      <c r="B1857" t="s">
        <v>407</v>
      </c>
      <c r="E1857" t="s">
        <v>408</v>
      </c>
      <c r="F1857">
        <v>79.7</v>
      </c>
      <c r="G1857" t="s">
        <v>409</v>
      </c>
      <c r="O1857" t="s">
        <v>404</v>
      </c>
      <c r="Q1857" t="s">
        <v>465</v>
      </c>
      <c r="R1857">
        <v>2.4</v>
      </c>
      <c r="S1857" t="s">
        <v>427</v>
      </c>
      <c r="AB1857" t="s">
        <v>541</v>
      </c>
    </row>
    <row r="1858" spans="2:29" x14ac:dyDescent="0.35">
      <c r="B1858" t="s">
        <v>410</v>
      </c>
      <c r="F1858" t="s">
        <v>309</v>
      </c>
      <c r="G1858">
        <v>0</v>
      </c>
      <c r="H1858" t="s">
        <v>409</v>
      </c>
      <c r="O1858" t="s">
        <v>407</v>
      </c>
      <c r="R1858" t="s">
        <v>466</v>
      </c>
      <c r="S1858">
        <v>5.4</v>
      </c>
      <c r="T1858" t="s">
        <v>429</v>
      </c>
      <c r="AB1858" t="s">
        <v>387</v>
      </c>
    </row>
    <row r="1859" spans="2:29" x14ac:dyDescent="0.35">
      <c r="B1859" t="s">
        <v>410</v>
      </c>
      <c r="F1859" t="s">
        <v>310</v>
      </c>
      <c r="G1859">
        <v>0.1</v>
      </c>
      <c r="H1859" t="s">
        <v>409</v>
      </c>
      <c r="O1859" t="s">
        <v>407</v>
      </c>
      <c r="R1859" t="s">
        <v>467</v>
      </c>
      <c r="S1859">
        <v>4</v>
      </c>
      <c r="T1859" t="s">
        <v>429</v>
      </c>
      <c r="AB1859" t="s">
        <v>549</v>
      </c>
    </row>
    <row r="1860" spans="2:29" x14ac:dyDescent="0.35">
      <c r="B1860" t="s">
        <v>410</v>
      </c>
      <c r="F1860" t="s">
        <v>311</v>
      </c>
      <c r="G1860">
        <v>79.599999999999994</v>
      </c>
      <c r="H1860" t="s">
        <v>409</v>
      </c>
      <c r="O1860" t="s">
        <v>407</v>
      </c>
      <c r="R1860" t="s">
        <v>468</v>
      </c>
      <c r="S1860">
        <v>0</v>
      </c>
      <c r="T1860" t="s">
        <v>429</v>
      </c>
      <c r="AB1860" t="s">
        <v>550</v>
      </c>
    </row>
    <row r="1861" spans="2:29" x14ac:dyDescent="0.35">
      <c r="B1861" t="s">
        <v>407</v>
      </c>
      <c r="E1861" t="s">
        <v>312</v>
      </c>
      <c r="F1861">
        <v>20.3</v>
      </c>
      <c r="G1861" t="s">
        <v>409</v>
      </c>
      <c r="O1861" t="s">
        <v>407</v>
      </c>
      <c r="R1861" t="s">
        <v>469</v>
      </c>
      <c r="S1861" s="1">
        <v>0.64100000000000001</v>
      </c>
      <c r="AB1861" t="s">
        <v>880</v>
      </c>
    </row>
    <row r="1862" spans="2:29" x14ac:dyDescent="0.35">
      <c r="B1862" t="s">
        <v>404</v>
      </c>
      <c r="D1862" t="s">
        <v>411</v>
      </c>
      <c r="E1862">
        <v>0.7</v>
      </c>
      <c r="F1862" t="s">
        <v>406</v>
      </c>
      <c r="O1862" t="s">
        <v>407</v>
      </c>
      <c r="R1862" t="s">
        <v>470</v>
      </c>
      <c r="S1862" s="1">
        <v>1.9E-2</v>
      </c>
      <c r="AB1862" t="s">
        <v>1064</v>
      </c>
    </row>
    <row r="1863" spans="2:29" x14ac:dyDescent="0.35">
      <c r="B1863" t="s">
        <v>407</v>
      </c>
      <c r="E1863" t="s">
        <v>408</v>
      </c>
      <c r="F1863">
        <v>0.9</v>
      </c>
      <c r="G1863" t="s">
        <v>412</v>
      </c>
      <c r="O1863" t="s">
        <v>402</v>
      </c>
      <c r="P1863" t="s">
        <v>471</v>
      </c>
      <c r="Q1863">
        <v>1</v>
      </c>
      <c r="R1863" t="s">
        <v>427</v>
      </c>
      <c r="AB1863" t="s">
        <v>882</v>
      </c>
    </row>
    <row r="1864" spans="2:29" x14ac:dyDescent="0.35">
      <c r="B1864" t="s">
        <v>410</v>
      </c>
      <c r="F1864" t="s">
        <v>309</v>
      </c>
      <c r="G1864">
        <v>0.7</v>
      </c>
      <c r="H1864" t="s">
        <v>412</v>
      </c>
      <c r="O1864" t="s">
        <v>404</v>
      </c>
      <c r="Q1864" t="s">
        <v>472</v>
      </c>
      <c r="R1864">
        <v>1</v>
      </c>
      <c r="S1864" t="s">
        <v>427</v>
      </c>
      <c r="AB1864" t="s">
        <v>894</v>
      </c>
    </row>
    <row r="1865" spans="2:29" x14ac:dyDescent="0.35">
      <c r="B1865" t="s">
        <v>410</v>
      </c>
      <c r="F1865" t="s">
        <v>310</v>
      </c>
      <c r="G1865">
        <v>0.2</v>
      </c>
      <c r="H1865" t="s">
        <v>412</v>
      </c>
      <c r="O1865" t="s">
        <v>404</v>
      </c>
      <c r="Q1865" t="s">
        <v>473</v>
      </c>
      <c r="R1865">
        <v>0</v>
      </c>
      <c r="S1865" t="s">
        <v>427</v>
      </c>
      <c r="AB1865" t="s">
        <v>1065</v>
      </c>
    </row>
    <row r="1866" spans="2:29" x14ac:dyDescent="0.35">
      <c r="B1866" t="s">
        <v>410</v>
      </c>
      <c r="F1866" t="s">
        <v>311</v>
      </c>
      <c r="G1866">
        <v>0</v>
      </c>
      <c r="H1866" t="s">
        <v>412</v>
      </c>
      <c r="O1866" t="s">
        <v>402</v>
      </c>
      <c r="P1866" t="s">
        <v>474</v>
      </c>
      <c r="Q1866">
        <v>73.7</v>
      </c>
      <c r="R1866" t="s">
        <v>427</v>
      </c>
      <c r="AB1866" t="s">
        <v>1066</v>
      </c>
    </row>
    <row r="1867" spans="2:29" x14ac:dyDescent="0.35">
      <c r="B1867" t="s">
        <v>407</v>
      </c>
      <c r="E1867" t="s">
        <v>312</v>
      </c>
      <c r="F1867">
        <v>99.1</v>
      </c>
      <c r="G1867" t="s">
        <v>412</v>
      </c>
      <c r="O1867" t="s">
        <v>404</v>
      </c>
      <c r="Q1867" t="s">
        <v>14</v>
      </c>
      <c r="R1867">
        <v>59.4</v>
      </c>
      <c r="S1867" t="s">
        <v>427</v>
      </c>
      <c r="AB1867" t="s">
        <v>556</v>
      </c>
    </row>
    <row r="1868" spans="2:29" x14ac:dyDescent="0.35">
      <c r="B1868" t="s">
        <v>404</v>
      </c>
      <c r="D1868" t="s">
        <v>413</v>
      </c>
      <c r="E1868">
        <v>0</v>
      </c>
      <c r="F1868" t="s">
        <v>406</v>
      </c>
      <c r="O1868" t="s">
        <v>407</v>
      </c>
      <c r="R1868" t="s">
        <v>475</v>
      </c>
      <c r="S1868">
        <v>7.5</v>
      </c>
      <c r="T1868" t="s">
        <v>429</v>
      </c>
      <c r="AB1868" t="s">
        <v>557</v>
      </c>
    </row>
    <row r="1869" spans="2:29" x14ac:dyDescent="0.35">
      <c r="B1869" t="s">
        <v>404</v>
      </c>
      <c r="D1869" t="s">
        <v>414</v>
      </c>
      <c r="E1869">
        <v>77.099999999999994</v>
      </c>
      <c r="F1869" t="s">
        <v>406</v>
      </c>
      <c r="O1869" t="s">
        <v>410</v>
      </c>
      <c r="S1869" t="s">
        <v>476</v>
      </c>
      <c r="T1869">
        <v>2</v>
      </c>
      <c r="U1869" t="s">
        <v>429</v>
      </c>
      <c r="AB1869" t="s">
        <v>558</v>
      </c>
    </row>
    <row r="1870" spans="2:29" x14ac:dyDescent="0.35">
      <c r="B1870" t="s">
        <v>402</v>
      </c>
      <c r="C1870" t="s">
        <v>415</v>
      </c>
      <c r="D1870">
        <v>0.68</v>
      </c>
      <c r="O1870" t="s">
        <v>477</v>
      </c>
      <c r="T1870" t="s">
        <v>478</v>
      </c>
      <c r="U1870">
        <v>1.6</v>
      </c>
      <c r="V1870" t="s">
        <v>429</v>
      </c>
      <c r="AB1870" t="s">
        <v>559</v>
      </c>
    </row>
    <row r="1871" spans="2:29" x14ac:dyDescent="0.35">
      <c r="B1871" t="s">
        <v>402</v>
      </c>
      <c r="C1871" t="s">
        <v>416</v>
      </c>
      <c r="D1871">
        <v>2.0739999999999998</v>
      </c>
      <c r="O1871" t="s">
        <v>477</v>
      </c>
      <c r="T1871" t="s">
        <v>479</v>
      </c>
      <c r="U1871">
        <v>0.3</v>
      </c>
      <c r="V1871" t="s">
        <v>429</v>
      </c>
      <c r="AB1871" t="s">
        <v>560</v>
      </c>
    </row>
    <row r="1872" spans="2:29" x14ac:dyDescent="0.35">
      <c r="B1872" t="s">
        <v>387</v>
      </c>
      <c r="O1872" t="s">
        <v>410</v>
      </c>
      <c r="S1872" t="s">
        <v>480</v>
      </c>
      <c r="T1872">
        <v>1.5</v>
      </c>
      <c r="U1872" t="s">
        <v>429</v>
      </c>
      <c r="AB1872" t="s">
        <v>717</v>
      </c>
      <c r="AC1872" t="s">
        <v>763</v>
      </c>
    </row>
    <row r="1873" spans="2:22" x14ac:dyDescent="0.35">
      <c r="B1873" t="s">
        <v>388</v>
      </c>
      <c r="O1873" t="s">
        <v>410</v>
      </c>
      <c r="S1873" t="s">
        <v>481</v>
      </c>
      <c r="T1873">
        <v>0</v>
      </c>
      <c r="U1873" t="s">
        <v>429</v>
      </c>
    </row>
    <row r="1874" spans="2:22" x14ac:dyDescent="0.35">
      <c r="B1874" t="s">
        <v>389</v>
      </c>
      <c r="O1874" t="s">
        <v>410</v>
      </c>
      <c r="S1874" t="s">
        <v>482</v>
      </c>
      <c r="T1874">
        <v>93.1</v>
      </c>
      <c r="U1874" t="s">
        <v>429</v>
      </c>
    </row>
    <row r="1875" spans="2:22" x14ac:dyDescent="0.35">
      <c r="B1875" t="s">
        <v>856</v>
      </c>
      <c r="O1875" t="s">
        <v>410</v>
      </c>
      <c r="S1875" t="s">
        <v>483</v>
      </c>
      <c r="T1875">
        <v>2.8</v>
      </c>
      <c r="U1875" t="s">
        <v>429</v>
      </c>
    </row>
    <row r="1876" spans="2:22" x14ac:dyDescent="0.35">
      <c r="B1876" t="s">
        <v>1079</v>
      </c>
      <c r="O1876" t="s">
        <v>410</v>
      </c>
      <c r="S1876" t="s">
        <v>484</v>
      </c>
      <c r="T1876">
        <v>100</v>
      </c>
      <c r="U1876" t="s">
        <v>429</v>
      </c>
    </row>
    <row r="1877" spans="2:22" x14ac:dyDescent="0.35">
      <c r="B1877" t="s">
        <v>858</v>
      </c>
      <c r="O1877" t="s">
        <v>407</v>
      </c>
      <c r="R1877" t="s">
        <v>485</v>
      </c>
      <c r="S1877">
        <v>1.7</v>
      </c>
      <c r="T1877" t="s">
        <v>429</v>
      </c>
    </row>
    <row r="1878" spans="2:22" x14ac:dyDescent="0.35">
      <c r="B1878" t="s">
        <v>871</v>
      </c>
      <c r="O1878" t="s">
        <v>407</v>
      </c>
      <c r="R1878" t="s">
        <v>486</v>
      </c>
      <c r="S1878">
        <v>1.7</v>
      </c>
      <c r="T1878" t="s">
        <v>429</v>
      </c>
    </row>
    <row r="1879" spans="2:22" x14ac:dyDescent="0.35">
      <c r="B1879" t="s">
        <v>1080</v>
      </c>
      <c r="O1879" t="s">
        <v>410</v>
      </c>
      <c r="S1879" t="s">
        <v>487</v>
      </c>
      <c r="T1879">
        <v>0.1</v>
      </c>
      <c r="U1879" t="s">
        <v>429</v>
      </c>
    </row>
    <row r="1880" spans="2:22" x14ac:dyDescent="0.35">
      <c r="B1880" t="s">
        <v>1081</v>
      </c>
      <c r="O1880" t="s">
        <v>410</v>
      </c>
      <c r="S1880" t="s">
        <v>488</v>
      </c>
      <c r="T1880">
        <v>0</v>
      </c>
      <c r="U1880" t="s">
        <v>429</v>
      </c>
    </row>
    <row r="1881" spans="2:22" x14ac:dyDescent="0.35">
      <c r="B1881" t="s">
        <v>395</v>
      </c>
      <c r="O1881" t="s">
        <v>410</v>
      </c>
      <c r="S1881" t="s">
        <v>489</v>
      </c>
      <c r="T1881">
        <v>3.8</v>
      </c>
      <c r="U1881" t="s">
        <v>429</v>
      </c>
    </row>
    <row r="1882" spans="2:22" x14ac:dyDescent="0.35">
      <c r="B1882" t="s">
        <v>396</v>
      </c>
      <c r="O1882" t="s">
        <v>410</v>
      </c>
      <c r="S1882" t="s">
        <v>490</v>
      </c>
      <c r="T1882">
        <v>7.6</v>
      </c>
      <c r="U1882" t="s">
        <v>429</v>
      </c>
    </row>
    <row r="1883" spans="2:22" x14ac:dyDescent="0.35">
      <c r="B1883" t="s">
        <v>397</v>
      </c>
      <c r="O1883" t="s">
        <v>407</v>
      </c>
      <c r="R1883" t="s">
        <v>430</v>
      </c>
      <c r="S1883">
        <v>36.700000000000003</v>
      </c>
      <c r="T1883" t="s">
        <v>429</v>
      </c>
    </row>
    <row r="1884" spans="2:22" x14ac:dyDescent="0.35">
      <c r="B1884" t="s">
        <v>398</v>
      </c>
      <c r="O1884" t="s">
        <v>410</v>
      </c>
      <c r="S1884" t="s">
        <v>491</v>
      </c>
      <c r="T1884">
        <v>45.8</v>
      </c>
      <c r="U1884" t="s">
        <v>429</v>
      </c>
    </row>
    <row r="1885" spans="2:22" x14ac:dyDescent="0.35">
      <c r="B1885" t="s">
        <v>399</v>
      </c>
      <c r="O1885" t="s">
        <v>410</v>
      </c>
      <c r="S1885" t="s">
        <v>492</v>
      </c>
      <c r="T1885">
        <v>11.8</v>
      </c>
      <c r="U1885" t="s">
        <v>429</v>
      </c>
    </row>
    <row r="1886" spans="2:22" x14ac:dyDescent="0.35">
      <c r="B1886" t="s">
        <v>753</v>
      </c>
      <c r="O1886" t="s">
        <v>477</v>
      </c>
      <c r="T1886" t="s">
        <v>493</v>
      </c>
      <c r="U1886">
        <v>91.5</v>
      </c>
      <c r="V1886" t="s">
        <v>429</v>
      </c>
    </row>
    <row r="1887" spans="2:22" x14ac:dyDescent="0.35">
      <c r="O1887" t="s">
        <v>477</v>
      </c>
      <c r="T1887" t="s">
        <v>713</v>
      </c>
      <c r="U1887">
        <v>0.3</v>
      </c>
      <c r="V1887" t="s">
        <v>429</v>
      </c>
    </row>
    <row r="1888" spans="2:22" x14ac:dyDescent="0.35">
      <c r="O1888" t="s">
        <v>477</v>
      </c>
      <c r="T1888" t="s">
        <v>494</v>
      </c>
      <c r="U1888">
        <v>1</v>
      </c>
      <c r="V1888" t="s">
        <v>429</v>
      </c>
    </row>
    <row r="1889" spans="15:23" x14ac:dyDescent="0.35">
      <c r="O1889" t="s">
        <v>407</v>
      </c>
      <c r="R1889" t="s">
        <v>1043</v>
      </c>
      <c r="S1889" t="s">
        <v>429</v>
      </c>
    </row>
    <row r="1890" spans="15:23" x14ac:dyDescent="0.35">
      <c r="O1890" t="s">
        <v>410</v>
      </c>
      <c r="S1890" t="s">
        <v>714</v>
      </c>
      <c r="T1890">
        <v>37.799999999999997</v>
      </c>
      <c r="U1890" t="s">
        <v>429</v>
      </c>
    </row>
    <row r="1891" spans="15:23" x14ac:dyDescent="0.35">
      <c r="O1891" t="s">
        <v>410</v>
      </c>
      <c r="S1891" t="s">
        <v>495</v>
      </c>
      <c r="T1891">
        <v>0.1</v>
      </c>
      <c r="U1891" t="s">
        <v>429</v>
      </c>
    </row>
    <row r="1892" spans="15:23" x14ac:dyDescent="0.35">
      <c r="O1892" t="s">
        <v>410</v>
      </c>
      <c r="S1892" t="s">
        <v>496</v>
      </c>
      <c r="T1892">
        <v>1.1000000000000001</v>
      </c>
      <c r="U1892" t="s">
        <v>429</v>
      </c>
    </row>
    <row r="1893" spans="15:23" x14ac:dyDescent="0.35">
      <c r="O1893" t="s">
        <v>410</v>
      </c>
      <c r="S1893" t="s">
        <v>497</v>
      </c>
      <c r="T1893">
        <v>0.6</v>
      </c>
      <c r="U1893" t="s">
        <v>429</v>
      </c>
    </row>
    <row r="1894" spans="15:23" x14ac:dyDescent="0.35">
      <c r="O1894" t="s">
        <v>477</v>
      </c>
      <c r="T1894" t="s">
        <v>498</v>
      </c>
      <c r="U1894">
        <v>0.3</v>
      </c>
      <c r="V1894" t="s">
        <v>429</v>
      </c>
    </row>
    <row r="1895" spans="15:23" x14ac:dyDescent="0.35">
      <c r="O1895" t="s">
        <v>477</v>
      </c>
      <c r="T1895" t="s">
        <v>498</v>
      </c>
      <c r="U1895">
        <v>0.3</v>
      </c>
      <c r="V1895" t="s">
        <v>429</v>
      </c>
    </row>
    <row r="1896" spans="15:23" x14ac:dyDescent="0.35">
      <c r="O1896" t="s">
        <v>404</v>
      </c>
      <c r="Q1896" t="s">
        <v>499</v>
      </c>
      <c r="R1896">
        <v>14.3</v>
      </c>
      <c r="S1896" t="s">
        <v>427</v>
      </c>
    </row>
    <row r="1897" spans="15:23" x14ac:dyDescent="0.35">
      <c r="O1897" t="s">
        <v>407</v>
      </c>
      <c r="R1897" t="s">
        <v>500</v>
      </c>
      <c r="S1897">
        <v>1.2</v>
      </c>
      <c r="T1897" t="s">
        <v>429</v>
      </c>
    </row>
    <row r="1898" spans="15:23" x14ac:dyDescent="0.35">
      <c r="O1898" t="s">
        <v>407</v>
      </c>
      <c r="R1898" t="s">
        <v>501</v>
      </c>
      <c r="S1898">
        <v>13.5</v>
      </c>
      <c r="T1898" t="s">
        <v>429</v>
      </c>
    </row>
    <row r="1899" spans="15:23" x14ac:dyDescent="0.35">
      <c r="O1899" t="s">
        <v>410</v>
      </c>
      <c r="S1899" t="s">
        <v>502</v>
      </c>
      <c r="T1899">
        <v>30.5</v>
      </c>
      <c r="U1899" t="s">
        <v>429</v>
      </c>
    </row>
    <row r="1900" spans="15:23" x14ac:dyDescent="0.35">
      <c r="O1900" t="s">
        <v>477</v>
      </c>
      <c r="T1900" t="s">
        <v>503</v>
      </c>
      <c r="U1900">
        <v>3.8</v>
      </c>
      <c r="V1900" t="s">
        <v>429</v>
      </c>
    </row>
    <row r="1901" spans="15:23" x14ac:dyDescent="0.35">
      <c r="O1901" t="s">
        <v>504</v>
      </c>
      <c r="U1901" t="s">
        <v>505</v>
      </c>
      <c r="V1901">
        <v>8.8000000000000007</v>
      </c>
      <c r="W1901" t="s">
        <v>429</v>
      </c>
    </row>
    <row r="1902" spans="15:23" x14ac:dyDescent="0.35">
      <c r="O1902" t="s">
        <v>410</v>
      </c>
      <c r="S1902" t="s">
        <v>506</v>
      </c>
      <c r="T1902">
        <v>6</v>
      </c>
      <c r="U1902" t="s">
        <v>429</v>
      </c>
    </row>
    <row r="1903" spans="15:23" x14ac:dyDescent="0.35">
      <c r="O1903" t="s">
        <v>410</v>
      </c>
      <c r="S1903" t="s">
        <v>507</v>
      </c>
      <c r="T1903">
        <v>4.9000000000000004</v>
      </c>
      <c r="U1903" t="s">
        <v>429</v>
      </c>
    </row>
    <row r="1904" spans="15:23" x14ac:dyDescent="0.35">
      <c r="O1904" t="s">
        <v>410</v>
      </c>
      <c r="S1904" t="s">
        <v>508</v>
      </c>
      <c r="T1904">
        <v>8.6</v>
      </c>
      <c r="U1904" t="s">
        <v>429</v>
      </c>
    </row>
    <row r="1905" spans="15:23" x14ac:dyDescent="0.35">
      <c r="O1905" t="s">
        <v>477</v>
      </c>
      <c r="T1905" t="s">
        <v>509</v>
      </c>
      <c r="U1905">
        <v>14.1</v>
      </c>
      <c r="V1905" t="s">
        <v>429</v>
      </c>
    </row>
    <row r="1906" spans="15:23" x14ac:dyDescent="0.35">
      <c r="O1906" t="s">
        <v>504</v>
      </c>
      <c r="U1906" t="s">
        <v>510</v>
      </c>
      <c r="V1906">
        <v>17.899999999999999</v>
      </c>
      <c r="W1906" t="s">
        <v>429</v>
      </c>
    </row>
    <row r="1907" spans="15:23" x14ac:dyDescent="0.35">
      <c r="O1907" t="s">
        <v>504</v>
      </c>
      <c r="U1907" t="s">
        <v>511</v>
      </c>
      <c r="V1907">
        <v>9</v>
      </c>
      <c r="W1907" t="s">
        <v>429</v>
      </c>
    </row>
    <row r="1908" spans="15:23" x14ac:dyDescent="0.35">
      <c r="O1908" t="s">
        <v>504</v>
      </c>
      <c r="U1908" t="s">
        <v>512</v>
      </c>
      <c r="V1908">
        <v>16.600000000000001</v>
      </c>
      <c r="W1908" t="s">
        <v>429</v>
      </c>
    </row>
    <row r="1909" spans="15:23" x14ac:dyDescent="0.35">
      <c r="O1909" t="s">
        <v>504</v>
      </c>
      <c r="U1909" t="s">
        <v>513</v>
      </c>
      <c r="V1909">
        <v>12.8</v>
      </c>
      <c r="W1909" t="s">
        <v>429</v>
      </c>
    </row>
    <row r="1910" spans="15:23" x14ac:dyDescent="0.35">
      <c r="O1910" t="s">
        <v>477</v>
      </c>
      <c r="T1910" t="s">
        <v>514</v>
      </c>
      <c r="U1910">
        <v>15.1</v>
      </c>
      <c r="V1910" t="s">
        <v>429</v>
      </c>
    </row>
    <row r="1911" spans="15:23" x14ac:dyDescent="0.35">
      <c r="O1911" t="s">
        <v>504</v>
      </c>
      <c r="U1911" t="s">
        <v>515</v>
      </c>
      <c r="V1911">
        <v>18.100000000000001</v>
      </c>
      <c r="W1911" t="s">
        <v>429</v>
      </c>
    </row>
    <row r="1912" spans="15:23" x14ac:dyDescent="0.35">
      <c r="O1912" t="s">
        <v>504</v>
      </c>
      <c r="U1912" t="s">
        <v>516</v>
      </c>
      <c r="V1912">
        <v>18.3</v>
      </c>
      <c r="W1912" t="s">
        <v>429</v>
      </c>
    </row>
    <row r="1913" spans="15:23" x14ac:dyDescent="0.35">
      <c r="O1913" t="s">
        <v>477</v>
      </c>
      <c r="T1913" t="s">
        <v>517</v>
      </c>
      <c r="U1913">
        <v>10.3</v>
      </c>
      <c r="V1913" t="s">
        <v>429</v>
      </c>
    </row>
    <row r="1914" spans="15:23" x14ac:dyDescent="0.35">
      <c r="O1914" t="s">
        <v>504</v>
      </c>
      <c r="U1914" t="s">
        <v>518</v>
      </c>
      <c r="V1914">
        <v>10.3</v>
      </c>
      <c r="W1914" t="s">
        <v>429</v>
      </c>
    </row>
    <row r="1915" spans="15:23" x14ac:dyDescent="0.35">
      <c r="O1915" t="s">
        <v>504</v>
      </c>
      <c r="U1915" t="s">
        <v>519</v>
      </c>
      <c r="V1915">
        <v>4.2</v>
      </c>
      <c r="W1915" t="s">
        <v>429</v>
      </c>
    </row>
    <row r="1916" spans="15:23" x14ac:dyDescent="0.35">
      <c r="O1916" t="s">
        <v>410</v>
      </c>
      <c r="S1916" t="s">
        <v>520</v>
      </c>
      <c r="T1916" s="1">
        <v>0.78700000000000003</v>
      </c>
    </row>
    <row r="1917" spans="15:23" x14ac:dyDescent="0.35">
      <c r="O1917" t="s">
        <v>402</v>
      </c>
      <c r="P1917" t="s">
        <v>521</v>
      </c>
      <c r="Q1917">
        <v>2.5840000000000001</v>
      </c>
      <c r="R1917" t="s">
        <v>1036</v>
      </c>
    </row>
    <row r="1918" spans="15:23" x14ac:dyDescent="0.35">
      <c r="O1918" t="s">
        <v>402</v>
      </c>
      <c r="P1918" t="s">
        <v>422</v>
      </c>
      <c r="Q1918">
        <v>52</v>
      </c>
    </row>
    <row r="1919" spans="15:23" x14ac:dyDescent="0.35">
      <c r="O1919" t="s">
        <v>402</v>
      </c>
      <c r="P1919" t="s">
        <v>522</v>
      </c>
      <c r="Q1919" t="s">
        <v>523</v>
      </c>
    </row>
    <row r="1920" spans="15:23" x14ac:dyDescent="0.35">
      <c r="O1920" t="s">
        <v>524</v>
      </c>
      <c r="P1920" s="1">
        <v>0.629</v>
      </c>
    </row>
    <row r="1921" spans="15:17" x14ac:dyDescent="0.35">
      <c r="O1921" t="s">
        <v>402</v>
      </c>
      <c r="P1921" t="s">
        <v>423</v>
      </c>
      <c r="Q1921" t="s">
        <v>1044</v>
      </c>
    </row>
    <row r="1922" spans="15:17" x14ac:dyDescent="0.35">
      <c r="O1922" t="s">
        <v>387</v>
      </c>
    </row>
    <row r="1923" spans="15:17" x14ac:dyDescent="0.35">
      <c r="O1923" t="s">
        <v>388</v>
      </c>
    </row>
    <row r="1924" spans="15:17" x14ac:dyDescent="0.35">
      <c r="O1924" t="s">
        <v>389</v>
      </c>
    </row>
    <row r="1925" spans="15:17" x14ac:dyDescent="0.35">
      <c r="O1925" t="s">
        <v>856</v>
      </c>
    </row>
    <row r="1926" spans="15:17" x14ac:dyDescent="0.35">
      <c r="O1926" t="s">
        <v>1045</v>
      </c>
    </row>
    <row r="1927" spans="15:17" x14ac:dyDescent="0.35">
      <c r="O1927" t="s">
        <v>858</v>
      </c>
    </row>
    <row r="1928" spans="15:17" x14ac:dyDescent="0.35">
      <c r="O1928" t="s">
        <v>910</v>
      </c>
    </row>
    <row r="1929" spans="15:17" x14ac:dyDescent="0.35">
      <c r="O1929" t="s">
        <v>1046</v>
      </c>
    </row>
    <row r="1930" spans="15:17" x14ac:dyDescent="0.35">
      <c r="O1930" t="s">
        <v>1047</v>
      </c>
    </row>
    <row r="1931" spans="15:17" x14ac:dyDescent="0.35">
      <c r="O1931" t="s">
        <v>395</v>
      </c>
    </row>
    <row r="1932" spans="15:17" x14ac:dyDescent="0.35">
      <c r="O1932" t="s">
        <v>396</v>
      </c>
    </row>
    <row r="1933" spans="15:17" x14ac:dyDescent="0.35">
      <c r="O1933" t="s">
        <v>397</v>
      </c>
    </row>
    <row r="1934" spans="15:17" x14ac:dyDescent="0.35">
      <c r="O1934" t="s">
        <v>398</v>
      </c>
    </row>
    <row r="1935" spans="15:17" x14ac:dyDescent="0.35">
      <c r="O1935" t="s">
        <v>399</v>
      </c>
    </row>
    <row r="1939" spans="1:33" s="5" customFormat="1" x14ac:dyDescent="0.35">
      <c r="A1939" s="5">
        <v>2.6</v>
      </c>
      <c r="B1939" s="5">
        <v>44</v>
      </c>
    </row>
    <row r="1940" spans="1:33" x14ac:dyDescent="0.35">
      <c r="B1940" t="s">
        <v>23</v>
      </c>
      <c r="C1940" t="s">
        <v>1082</v>
      </c>
      <c r="O1940" t="s">
        <v>23</v>
      </c>
      <c r="P1940" t="s">
        <v>1048</v>
      </c>
      <c r="AB1940" t="s">
        <v>23</v>
      </c>
      <c r="AC1940" t="s">
        <v>1067</v>
      </c>
    </row>
    <row r="1941" spans="1:33" x14ac:dyDescent="0.35">
      <c r="B1941" t="s">
        <v>402</v>
      </c>
      <c r="C1941" t="s">
        <v>417</v>
      </c>
      <c r="D1941">
        <v>232.07400000000001</v>
      </c>
      <c r="O1941" t="s">
        <v>402</v>
      </c>
      <c r="P1941" t="s">
        <v>444</v>
      </c>
      <c r="Q1941">
        <v>251742532500000</v>
      </c>
      <c r="AB1941" t="s">
        <v>543</v>
      </c>
      <c r="AC1941" t="s">
        <v>527</v>
      </c>
      <c r="AD1941" t="s">
        <v>1068</v>
      </c>
    </row>
    <row r="1942" spans="1:33" x14ac:dyDescent="0.35">
      <c r="B1942" t="s">
        <v>402</v>
      </c>
      <c r="C1942" t="s">
        <v>418</v>
      </c>
      <c r="D1942">
        <v>0.51300000000000001</v>
      </c>
      <c r="O1942" t="s">
        <v>402</v>
      </c>
      <c r="P1942" t="s">
        <v>712</v>
      </c>
      <c r="Q1942">
        <v>186404908500000</v>
      </c>
      <c r="AB1942" t="s">
        <v>543</v>
      </c>
      <c r="AC1942" t="s">
        <v>14</v>
      </c>
      <c r="AD1942">
        <v>61.4</v>
      </c>
      <c r="AE1942" t="s">
        <v>427</v>
      </c>
    </row>
    <row r="1943" spans="1:33" x14ac:dyDescent="0.35">
      <c r="B1943" t="s">
        <v>402</v>
      </c>
      <c r="C1943" t="s">
        <v>419</v>
      </c>
      <c r="D1943">
        <v>0</v>
      </c>
      <c r="O1943" t="s">
        <v>402</v>
      </c>
      <c r="P1943" t="s">
        <v>420</v>
      </c>
      <c r="Q1943">
        <v>1.351</v>
      </c>
      <c r="AB1943" t="s">
        <v>543</v>
      </c>
      <c r="AD1943" t="s">
        <v>475</v>
      </c>
      <c r="AE1943">
        <v>7.1</v>
      </c>
      <c r="AF1943" t="s">
        <v>429</v>
      </c>
    </row>
    <row r="1944" spans="1:33" x14ac:dyDescent="0.35">
      <c r="B1944" t="s">
        <v>402</v>
      </c>
      <c r="C1944" t="s">
        <v>420</v>
      </c>
      <c r="D1944">
        <v>1.349</v>
      </c>
      <c r="O1944" t="s">
        <v>402</v>
      </c>
      <c r="P1944" t="s">
        <v>445</v>
      </c>
      <c r="Q1944">
        <v>0.99399999999999999</v>
      </c>
      <c r="AB1944" t="s">
        <v>543</v>
      </c>
      <c r="AD1944" t="s">
        <v>485</v>
      </c>
      <c r="AE1944">
        <v>1.6</v>
      </c>
      <c r="AF1944" t="s">
        <v>429</v>
      </c>
    </row>
    <row r="1945" spans="1:33" x14ac:dyDescent="0.35">
      <c r="B1945" t="s">
        <v>402</v>
      </c>
      <c r="C1945" t="s">
        <v>708</v>
      </c>
      <c r="D1945">
        <v>2.512</v>
      </c>
      <c r="E1945" t="s">
        <v>1036</v>
      </c>
      <c r="O1945" t="s">
        <v>402</v>
      </c>
      <c r="P1945" t="s">
        <v>446</v>
      </c>
      <c r="Q1945">
        <v>19.7</v>
      </c>
      <c r="R1945" t="s">
        <v>427</v>
      </c>
      <c r="AB1945" t="s">
        <v>543</v>
      </c>
      <c r="AD1945" t="s">
        <v>486</v>
      </c>
      <c r="AE1945">
        <v>2.1</v>
      </c>
      <c r="AF1945" t="s">
        <v>429</v>
      </c>
    </row>
    <row r="1946" spans="1:33" x14ac:dyDescent="0.35">
      <c r="B1946" t="s">
        <v>402</v>
      </c>
      <c r="C1946" t="s">
        <v>422</v>
      </c>
      <c r="D1946">
        <v>65</v>
      </c>
      <c r="O1946" t="s">
        <v>404</v>
      </c>
      <c r="Q1946" t="s">
        <v>526</v>
      </c>
      <c r="R1946">
        <v>19.3</v>
      </c>
      <c r="S1946" t="s">
        <v>427</v>
      </c>
      <c r="AB1946" t="s">
        <v>543</v>
      </c>
      <c r="AD1946" t="s">
        <v>430</v>
      </c>
      <c r="AE1946">
        <v>40.299999999999997</v>
      </c>
      <c r="AF1946" t="s">
        <v>429</v>
      </c>
    </row>
    <row r="1947" spans="1:33" x14ac:dyDescent="0.35">
      <c r="B1947" t="s">
        <v>524</v>
      </c>
      <c r="C1947" s="1">
        <v>0.76800000000000002</v>
      </c>
      <c r="O1947" t="s">
        <v>407</v>
      </c>
      <c r="R1947" t="s">
        <v>447</v>
      </c>
      <c r="S1947">
        <v>21.8</v>
      </c>
      <c r="T1947" t="s">
        <v>406</v>
      </c>
      <c r="AB1947" t="s">
        <v>543</v>
      </c>
      <c r="AE1947" t="s">
        <v>431</v>
      </c>
      <c r="AF1947">
        <v>76.099999999999994</v>
      </c>
      <c r="AG1947" t="s">
        <v>432</v>
      </c>
    </row>
    <row r="1948" spans="1:33" x14ac:dyDescent="0.35">
      <c r="B1948" t="s">
        <v>402</v>
      </c>
      <c r="C1948" t="s">
        <v>423</v>
      </c>
      <c r="D1948">
        <v>42.984000000000002</v>
      </c>
      <c r="E1948">
        <v>56</v>
      </c>
      <c r="O1948" t="s">
        <v>410</v>
      </c>
      <c r="S1948" t="s">
        <v>448</v>
      </c>
      <c r="T1948">
        <v>0</v>
      </c>
      <c r="U1948" t="s">
        <v>406</v>
      </c>
      <c r="AB1948" t="s">
        <v>543</v>
      </c>
      <c r="AD1948" t="s">
        <v>528</v>
      </c>
      <c r="AE1948">
        <v>8</v>
      </c>
      <c r="AF1948" t="s">
        <v>429</v>
      </c>
    </row>
    <row r="1949" spans="1:33" x14ac:dyDescent="0.35">
      <c r="B1949" t="s">
        <v>402</v>
      </c>
      <c r="C1949" t="s">
        <v>424</v>
      </c>
      <c r="D1949">
        <v>28.756</v>
      </c>
      <c r="E1949" s="1">
        <v>-1.2999999999999999E-2</v>
      </c>
      <c r="O1949" t="s">
        <v>410</v>
      </c>
      <c r="S1949" t="s">
        <v>449</v>
      </c>
      <c r="T1949">
        <v>4.7</v>
      </c>
      <c r="U1949" t="s">
        <v>406</v>
      </c>
      <c r="AB1949" t="s">
        <v>543</v>
      </c>
      <c r="AD1949" t="s">
        <v>529</v>
      </c>
      <c r="AE1949" t="s">
        <v>530</v>
      </c>
      <c r="AF1949" s="1">
        <v>2E-3</v>
      </c>
    </row>
    <row r="1950" spans="1:33" x14ac:dyDescent="0.35">
      <c r="B1950" t="s">
        <v>402</v>
      </c>
      <c r="C1950" t="s">
        <v>425</v>
      </c>
      <c r="O1950" t="s">
        <v>410</v>
      </c>
      <c r="S1950" t="s">
        <v>450</v>
      </c>
      <c r="T1950">
        <v>17</v>
      </c>
      <c r="U1950" t="s">
        <v>406</v>
      </c>
      <c r="AB1950" t="s">
        <v>543</v>
      </c>
      <c r="AC1950" t="s">
        <v>531</v>
      </c>
      <c r="AD1950">
        <v>0</v>
      </c>
      <c r="AE1950" t="s">
        <v>432</v>
      </c>
    </row>
    <row r="1951" spans="1:33" x14ac:dyDescent="0.35">
      <c r="B1951" t="s">
        <v>404</v>
      </c>
      <c r="C1951" t="s">
        <v>426</v>
      </c>
      <c r="D1951">
        <v>11.156000000000001</v>
      </c>
      <c r="E1951" s="1">
        <v>-5.0000000000000001E-3</v>
      </c>
      <c r="O1951" t="s">
        <v>407</v>
      </c>
      <c r="R1951" t="s">
        <v>451</v>
      </c>
      <c r="S1951">
        <v>78.2</v>
      </c>
      <c r="T1951" t="s">
        <v>406</v>
      </c>
      <c r="AB1951" t="s">
        <v>543</v>
      </c>
      <c r="AC1951" t="s">
        <v>532</v>
      </c>
      <c r="AD1951">
        <v>64231146876600</v>
      </c>
    </row>
    <row r="1952" spans="1:33" x14ac:dyDescent="0.35">
      <c r="B1952" t="s">
        <v>14</v>
      </c>
      <c r="C1952">
        <v>61.5</v>
      </c>
      <c r="D1952" t="s">
        <v>427</v>
      </c>
      <c r="O1952" t="s">
        <v>404</v>
      </c>
      <c r="Q1952" t="s">
        <v>452</v>
      </c>
      <c r="R1952">
        <v>0.5</v>
      </c>
      <c r="S1952" t="s">
        <v>427</v>
      </c>
      <c r="AB1952" t="s">
        <v>543</v>
      </c>
      <c r="AC1952" t="s">
        <v>533</v>
      </c>
      <c r="AD1952">
        <v>21738382131900</v>
      </c>
    </row>
    <row r="1953" spans="2:32" x14ac:dyDescent="0.35">
      <c r="B1953" t="s">
        <v>402</v>
      </c>
      <c r="C1953" t="s">
        <v>428</v>
      </c>
      <c r="D1953">
        <v>10.3</v>
      </c>
      <c r="E1953" t="s">
        <v>429</v>
      </c>
      <c r="O1953" t="s">
        <v>407</v>
      </c>
      <c r="R1953" t="s">
        <v>453</v>
      </c>
      <c r="S1953">
        <v>0</v>
      </c>
      <c r="T1953" t="s">
        <v>427</v>
      </c>
      <c r="AB1953" t="s">
        <v>543</v>
      </c>
      <c r="AC1953" t="s">
        <v>534</v>
      </c>
      <c r="AD1953">
        <v>450511533600</v>
      </c>
    </row>
    <row r="1954" spans="2:32" x14ac:dyDescent="0.35">
      <c r="B1954" t="s">
        <v>402</v>
      </c>
      <c r="C1954" t="s">
        <v>430</v>
      </c>
      <c r="D1954">
        <v>40.6</v>
      </c>
      <c r="E1954" t="s">
        <v>429</v>
      </c>
      <c r="O1954" t="s">
        <v>402</v>
      </c>
      <c r="P1954" t="s">
        <v>454</v>
      </c>
      <c r="Q1954">
        <v>4.0999999999999996</v>
      </c>
      <c r="R1954" t="s">
        <v>427</v>
      </c>
      <c r="AB1954" t="s">
        <v>543</v>
      </c>
      <c r="AD1954" t="s">
        <v>535</v>
      </c>
      <c r="AE1954">
        <v>440475831150</v>
      </c>
    </row>
    <row r="1955" spans="2:32" x14ac:dyDescent="0.35">
      <c r="B1955" t="s">
        <v>404</v>
      </c>
      <c r="D1955" t="s">
        <v>431</v>
      </c>
      <c r="E1955">
        <v>76</v>
      </c>
      <c r="F1955" t="s">
        <v>432</v>
      </c>
      <c r="O1955" t="s">
        <v>404</v>
      </c>
      <c r="Q1955" t="s">
        <v>455</v>
      </c>
      <c r="R1955">
        <v>1.6</v>
      </c>
      <c r="S1955" t="s">
        <v>427</v>
      </c>
      <c r="AB1955" t="s">
        <v>543</v>
      </c>
      <c r="AD1955" t="s">
        <v>536</v>
      </c>
      <c r="AE1955">
        <v>990069300</v>
      </c>
    </row>
    <row r="1956" spans="2:32" x14ac:dyDescent="0.35">
      <c r="B1956" t="s">
        <v>433</v>
      </c>
      <c r="C1956" t="s">
        <v>982</v>
      </c>
      <c r="O1956" t="s">
        <v>407</v>
      </c>
      <c r="R1956" t="s">
        <v>456</v>
      </c>
      <c r="S1956">
        <v>0.6</v>
      </c>
      <c r="T1956" t="s">
        <v>429</v>
      </c>
      <c r="AB1956" t="s">
        <v>543</v>
      </c>
      <c r="AD1956" t="s">
        <v>537</v>
      </c>
      <c r="AE1956">
        <v>5355374850</v>
      </c>
    </row>
    <row r="1957" spans="2:32" x14ac:dyDescent="0.35">
      <c r="O1957" t="s">
        <v>407</v>
      </c>
      <c r="R1957" t="s">
        <v>457</v>
      </c>
      <c r="S1957">
        <v>0.3</v>
      </c>
      <c r="T1957" t="s">
        <v>429</v>
      </c>
      <c r="AB1957" t="s">
        <v>543</v>
      </c>
      <c r="AC1957" t="s">
        <v>542</v>
      </c>
      <c r="AD1957">
        <v>34</v>
      </c>
    </row>
    <row r="1958" spans="2:32" x14ac:dyDescent="0.35">
      <c r="B1958" t="s">
        <v>22</v>
      </c>
      <c r="O1958" t="s">
        <v>407</v>
      </c>
      <c r="R1958" t="s">
        <v>458</v>
      </c>
      <c r="S1958">
        <v>0.4</v>
      </c>
      <c r="T1958" t="s">
        <v>429</v>
      </c>
      <c r="AB1958" t="s">
        <v>543</v>
      </c>
      <c r="AC1958" t="s">
        <v>422</v>
      </c>
      <c r="AD1958">
        <v>65</v>
      </c>
    </row>
    <row r="1959" spans="2:32" x14ac:dyDescent="0.35">
      <c r="B1959" t="s">
        <v>562</v>
      </c>
      <c r="C1959" t="s">
        <v>563</v>
      </c>
      <c r="D1959" t="s">
        <v>540</v>
      </c>
      <c r="E1959" t="s">
        <v>564</v>
      </c>
      <c r="F1959" t="s">
        <v>435</v>
      </c>
      <c r="O1959" t="s">
        <v>410</v>
      </c>
      <c r="S1959" t="s">
        <v>459</v>
      </c>
      <c r="T1959">
        <v>0.4</v>
      </c>
      <c r="U1959" t="s">
        <v>429</v>
      </c>
      <c r="AB1959" t="s">
        <v>543</v>
      </c>
      <c r="AC1959" t="s">
        <v>522</v>
      </c>
      <c r="AD1959" t="s">
        <v>523</v>
      </c>
    </row>
    <row r="1960" spans="2:32" x14ac:dyDescent="0.35">
      <c r="B1960" t="s">
        <v>565</v>
      </c>
      <c r="C1960">
        <v>128</v>
      </c>
      <c r="D1960">
        <v>230.3</v>
      </c>
      <c r="E1960">
        <v>172.441</v>
      </c>
      <c r="F1960" s="1">
        <v>0.88200000000000001</v>
      </c>
      <c r="O1960" t="s">
        <v>410</v>
      </c>
      <c r="S1960" t="s">
        <v>460</v>
      </c>
      <c r="T1960">
        <v>0</v>
      </c>
      <c r="U1960" t="s">
        <v>429</v>
      </c>
    </row>
    <row r="1961" spans="2:32" x14ac:dyDescent="0.35">
      <c r="B1961" t="s">
        <v>566</v>
      </c>
      <c r="C1961">
        <v>115</v>
      </c>
      <c r="D1961">
        <v>115.6</v>
      </c>
      <c r="E1961">
        <v>88.941000000000003</v>
      </c>
      <c r="F1961" s="1">
        <v>0.76</v>
      </c>
      <c r="O1961" t="s">
        <v>410</v>
      </c>
      <c r="S1961" t="s">
        <v>461</v>
      </c>
      <c r="T1961">
        <v>0</v>
      </c>
      <c r="U1961" t="s">
        <v>429</v>
      </c>
      <c r="AB1961" t="s">
        <v>538</v>
      </c>
    </row>
    <row r="1962" spans="2:32" x14ac:dyDescent="0.35">
      <c r="B1962" t="s">
        <v>0</v>
      </c>
      <c r="C1962">
        <v>76.900000000000006</v>
      </c>
      <c r="D1962" t="s">
        <v>401</v>
      </c>
      <c r="O1962" t="s">
        <v>407</v>
      </c>
      <c r="R1962" t="s">
        <v>462</v>
      </c>
      <c r="S1962">
        <v>4.0999999999999996</v>
      </c>
      <c r="T1962" t="s">
        <v>429</v>
      </c>
      <c r="AB1962" t="s">
        <v>539</v>
      </c>
      <c r="AC1962" t="s">
        <v>544</v>
      </c>
      <c r="AD1962" t="s">
        <v>545</v>
      </c>
      <c r="AE1962" t="s">
        <v>546</v>
      </c>
      <c r="AF1962" t="s">
        <v>435</v>
      </c>
    </row>
    <row r="1963" spans="2:32" x14ac:dyDescent="0.35">
      <c r="B1963" t="s">
        <v>402</v>
      </c>
      <c r="C1963" t="s">
        <v>403</v>
      </c>
      <c r="O1963" t="s">
        <v>407</v>
      </c>
      <c r="R1963" t="s">
        <v>463</v>
      </c>
      <c r="S1963">
        <v>0</v>
      </c>
      <c r="T1963" t="s">
        <v>429</v>
      </c>
      <c r="AB1963" t="s">
        <v>547</v>
      </c>
      <c r="AC1963">
        <v>128</v>
      </c>
      <c r="AD1963">
        <v>230.8</v>
      </c>
      <c r="AE1963">
        <v>172.38300000000001</v>
      </c>
      <c r="AF1963" s="1">
        <v>0.88200000000000001</v>
      </c>
    </row>
    <row r="1964" spans="2:32" x14ac:dyDescent="0.35">
      <c r="B1964" t="s">
        <v>404</v>
      </c>
      <c r="D1964" t="s">
        <v>405</v>
      </c>
      <c r="E1964">
        <v>21</v>
      </c>
      <c r="F1964" t="s">
        <v>406</v>
      </c>
      <c r="O1964" t="s">
        <v>407</v>
      </c>
      <c r="R1964" t="s">
        <v>464</v>
      </c>
      <c r="S1964">
        <v>0.6</v>
      </c>
      <c r="T1964" t="s">
        <v>429</v>
      </c>
      <c r="AB1964" t="s">
        <v>548</v>
      </c>
      <c r="AC1964">
        <v>115</v>
      </c>
      <c r="AD1964">
        <v>115.5</v>
      </c>
      <c r="AE1964">
        <v>88.926000000000002</v>
      </c>
      <c r="AF1964" s="1">
        <v>0.76100000000000001</v>
      </c>
    </row>
    <row r="1965" spans="2:32" x14ac:dyDescent="0.35">
      <c r="B1965" t="s">
        <v>407</v>
      </c>
      <c r="E1965" t="s">
        <v>408</v>
      </c>
      <c r="F1965">
        <v>79</v>
      </c>
      <c r="G1965" t="s">
        <v>409</v>
      </c>
      <c r="O1965" t="s">
        <v>404</v>
      </c>
      <c r="Q1965" t="s">
        <v>465</v>
      </c>
      <c r="R1965">
        <v>2.4</v>
      </c>
      <c r="S1965" t="s">
        <v>427</v>
      </c>
      <c r="AB1965" t="s">
        <v>541</v>
      </c>
    </row>
    <row r="1966" spans="2:32" x14ac:dyDescent="0.35">
      <c r="B1966" t="s">
        <v>410</v>
      </c>
      <c r="F1966" t="s">
        <v>309</v>
      </c>
      <c r="G1966">
        <v>0</v>
      </c>
      <c r="H1966" t="s">
        <v>409</v>
      </c>
      <c r="O1966" t="s">
        <v>407</v>
      </c>
      <c r="R1966" t="s">
        <v>466</v>
      </c>
      <c r="S1966">
        <v>5.2</v>
      </c>
      <c r="T1966" t="s">
        <v>429</v>
      </c>
      <c r="AB1966" t="s">
        <v>387</v>
      </c>
    </row>
    <row r="1967" spans="2:32" x14ac:dyDescent="0.35">
      <c r="B1967" t="s">
        <v>410</v>
      </c>
      <c r="F1967" t="s">
        <v>310</v>
      </c>
      <c r="G1967">
        <v>0.1</v>
      </c>
      <c r="H1967" t="s">
        <v>409</v>
      </c>
      <c r="O1967" t="s">
        <v>407</v>
      </c>
      <c r="R1967" t="s">
        <v>467</v>
      </c>
      <c r="S1967">
        <v>3.9</v>
      </c>
      <c r="T1967" t="s">
        <v>429</v>
      </c>
      <c r="AB1967" t="s">
        <v>549</v>
      </c>
    </row>
    <row r="1968" spans="2:32" x14ac:dyDescent="0.35">
      <c r="B1968" t="s">
        <v>410</v>
      </c>
      <c r="F1968" t="s">
        <v>311</v>
      </c>
      <c r="G1968">
        <v>79</v>
      </c>
      <c r="H1968" t="s">
        <v>409</v>
      </c>
      <c r="O1968" t="s">
        <v>407</v>
      </c>
      <c r="R1968" t="s">
        <v>468</v>
      </c>
      <c r="S1968">
        <v>0.1</v>
      </c>
      <c r="T1968" t="s">
        <v>429</v>
      </c>
      <c r="AB1968" t="s">
        <v>550</v>
      </c>
    </row>
    <row r="1969" spans="2:29" x14ac:dyDescent="0.35">
      <c r="B1969" t="s">
        <v>407</v>
      </c>
      <c r="E1969" t="s">
        <v>312</v>
      </c>
      <c r="F1969">
        <v>21</v>
      </c>
      <c r="G1969" t="s">
        <v>409</v>
      </c>
      <c r="O1969" t="s">
        <v>407</v>
      </c>
      <c r="R1969" t="s">
        <v>469</v>
      </c>
      <c r="S1969" s="1">
        <v>0.61699999999999999</v>
      </c>
      <c r="AB1969" t="s">
        <v>880</v>
      </c>
    </row>
    <row r="1970" spans="2:29" x14ac:dyDescent="0.35">
      <c r="B1970" t="s">
        <v>404</v>
      </c>
      <c r="D1970" t="s">
        <v>411</v>
      </c>
      <c r="E1970">
        <v>0.6</v>
      </c>
      <c r="F1970" t="s">
        <v>406</v>
      </c>
      <c r="O1970" t="s">
        <v>407</v>
      </c>
      <c r="R1970" t="s">
        <v>470</v>
      </c>
      <c r="S1970" s="1">
        <v>5.3999999999999999E-2</v>
      </c>
      <c r="AB1970" t="s">
        <v>975</v>
      </c>
    </row>
    <row r="1971" spans="2:29" x14ac:dyDescent="0.35">
      <c r="B1971" t="s">
        <v>407</v>
      </c>
      <c r="E1971" t="s">
        <v>408</v>
      </c>
      <c r="F1971">
        <v>0.9</v>
      </c>
      <c r="G1971" t="s">
        <v>412</v>
      </c>
      <c r="O1971" t="s">
        <v>402</v>
      </c>
      <c r="P1971" t="s">
        <v>471</v>
      </c>
      <c r="Q1971">
        <v>1.2</v>
      </c>
      <c r="R1971" t="s">
        <v>427</v>
      </c>
      <c r="AB1971" t="s">
        <v>882</v>
      </c>
    </row>
    <row r="1972" spans="2:29" x14ac:dyDescent="0.35">
      <c r="B1972" t="s">
        <v>410</v>
      </c>
      <c r="F1972" t="s">
        <v>309</v>
      </c>
      <c r="G1972">
        <v>0.7</v>
      </c>
      <c r="H1972" t="s">
        <v>412</v>
      </c>
      <c r="O1972" t="s">
        <v>404</v>
      </c>
      <c r="Q1972" t="s">
        <v>472</v>
      </c>
      <c r="R1972">
        <v>1.2</v>
      </c>
      <c r="S1972" t="s">
        <v>427</v>
      </c>
      <c r="AB1972" t="s">
        <v>730</v>
      </c>
    </row>
    <row r="1973" spans="2:29" x14ac:dyDescent="0.35">
      <c r="B1973" t="s">
        <v>410</v>
      </c>
      <c r="F1973" t="s">
        <v>310</v>
      </c>
      <c r="G1973">
        <v>0.2</v>
      </c>
      <c r="H1973" t="s">
        <v>412</v>
      </c>
      <c r="O1973" t="s">
        <v>404</v>
      </c>
      <c r="Q1973" t="s">
        <v>473</v>
      </c>
      <c r="R1973">
        <v>0</v>
      </c>
      <c r="S1973" t="s">
        <v>427</v>
      </c>
      <c r="AB1973" t="s">
        <v>1069</v>
      </c>
    </row>
    <row r="1974" spans="2:29" x14ac:dyDescent="0.35">
      <c r="B1974" t="s">
        <v>410</v>
      </c>
      <c r="F1974" t="s">
        <v>311</v>
      </c>
      <c r="G1974">
        <v>0</v>
      </c>
      <c r="H1974" t="s">
        <v>412</v>
      </c>
      <c r="O1974" t="s">
        <v>402</v>
      </c>
      <c r="P1974" t="s">
        <v>474</v>
      </c>
      <c r="Q1974">
        <v>75</v>
      </c>
      <c r="R1974" t="s">
        <v>427</v>
      </c>
      <c r="AB1974" t="s">
        <v>1070</v>
      </c>
    </row>
    <row r="1975" spans="2:29" x14ac:dyDescent="0.35">
      <c r="B1975" t="s">
        <v>407</v>
      </c>
      <c r="E1975" t="s">
        <v>312</v>
      </c>
      <c r="F1975">
        <v>99.1</v>
      </c>
      <c r="G1975" t="s">
        <v>412</v>
      </c>
      <c r="O1975" t="s">
        <v>404</v>
      </c>
      <c r="Q1975" t="s">
        <v>14</v>
      </c>
      <c r="R1975">
        <v>61.5</v>
      </c>
      <c r="S1975" t="s">
        <v>427</v>
      </c>
      <c r="AB1975" t="s">
        <v>556</v>
      </c>
    </row>
    <row r="1976" spans="2:29" x14ac:dyDescent="0.35">
      <c r="B1976" t="s">
        <v>404</v>
      </c>
      <c r="D1976" t="s">
        <v>413</v>
      </c>
      <c r="E1976">
        <v>0</v>
      </c>
      <c r="F1976" t="s">
        <v>406</v>
      </c>
      <c r="O1976" t="s">
        <v>407</v>
      </c>
      <c r="R1976" t="s">
        <v>475</v>
      </c>
      <c r="S1976">
        <v>7.3</v>
      </c>
      <c r="T1976" t="s">
        <v>429</v>
      </c>
      <c r="AB1976" t="s">
        <v>557</v>
      </c>
    </row>
    <row r="1977" spans="2:29" x14ac:dyDescent="0.35">
      <c r="B1977" t="s">
        <v>404</v>
      </c>
      <c r="D1977" t="s">
        <v>414</v>
      </c>
      <c r="E1977">
        <v>78.5</v>
      </c>
      <c r="F1977" t="s">
        <v>406</v>
      </c>
      <c r="O1977" t="s">
        <v>410</v>
      </c>
      <c r="S1977" t="s">
        <v>476</v>
      </c>
      <c r="T1977">
        <v>2.9</v>
      </c>
      <c r="U1977" t="s">
        <v>429</v>
      </c>
      <c r="AB1977" t="s">
        <v>558</v>
      </c>
    </row>
    <row r="1978" spans="2:29" x14ac:dyDescent="0.35">
      <c r="B1978" t="s">
        <v>402</v>
      </c>
      <c r="C1978" t="s">
        <v>415</v>
      </c>
      <c r="D1978">
        <v>0.67200000000000004</v>
      </c>
      <c r="O1978" t="s">
        <v>477</v>
      </c>
      <c r="T1978" t="s">
        <v>478</v>
      </c>
      <c r="U1978">
        <v>2.5</v>
      </c>
      <c r="V1978" t="s">
        <v>429</v>
      </c>
      <c r="AB1978" t="s">
        <v>559</v>
      </c>
    </row>
    <row r="1979" spans="2:29" x14ac:dyDescent="0.35">
      <c r="B1979" t="s">
        <v>402</v>
      </c>
      <c r="C1979" t="s">
        <v>416</v>
      </c>
      <c r="D1979">
        <v>2.0019999999999998</v>
      </c>
      <c r="O1979" t="s">
        <v>477</v>
      </c>
      <c r="T1979" t="s">
        <v>479</v>
      </c>
      <c r="U1979">
        <v>0.4</v>
      </c>
      <c r="V1979" t="s">
        <v>429</v>
      </c>
      <c r="AB1979" t="s">
        <v>560</v>
      </c>
    </row>
    <row r="1980" spans="2:29" x14ac:dyDescent="0.35">
      <c r="B1980" t="s">
        <v>387</v>
      </c>
      <c r="O1980" t="s">
        <v>410</v>
      </c>
      <c r="S1980" t="s">
        <v>480</v>
      </c>
      <c r="T1980">
        <v>1.1000000000000001</v>
      </c>
      <c r="U1980" t="s">
        <v>429</v>
      </c>
      <c r="AB1980" t="s">
        <v>717</v>
      </c>
      <c r="AC1980" t="s">
        <v>763</v>
      </c>
    </row>
    <row r="1981" spans="2:29" x14ac:dyDescent="0.35">
      <c r="B1981" t="s">
        <v>388</v>
      </c>
      <c r="O1981" t="s">
        <v>410</v>
      </c>
      <c r="S1981" t="s">
        <v>481</v>
      </c>
      <c r="T1981">
        <v>0</v>
      </c>
      <c r="U1981" t="s">
        <v>429</v>
      </c>
    </row>
    <row r="1982" spans="2:29" x14ac:dyDescent="0.35">
      <c r="B1982" t="s">
        <v>389</v>
      </c>
      <c r="O1982" t="s">
        <v>410</v>
      </c>
      <c r="S1982" t="s">
        <v>482</v>
      </c>
      <c r="T1982">
        <v>100</v>
      </c>
      <c r="U1982" t="s">
        <v>429</v>
      </c>
    </row>
    <row r="1983" spans="2:29" x14ac:dyDescent="0.35">
      <c r="B1983" t="s">
        <v>856</v>
      </c>
      <c r="O1983" t="s">
        <v>410</v>
      </c>
      <c r="S1983" t="s">
        <v>483</v>
      </c>
      <c r="T1983">
        <v>2.4</v>
      </c>
      <c r="U1983" t="s">
        <v>429</v>
      </c>
    </row>
    <row r="1984" spans="2:29" x14ac:dyDescent="0.35">
      <c r="B1984" t="s">
        <v>858</v>
      </c>
      <c r="O1984" t="s">
        <v>410</v>
      </c>
      <c r="S1984" t="s">
        <v>484</v>
      </c>
      <c r="T1984">
        <v>100</v>
      </c>
      <c r="U1984" t="s">
        <v>429</v>
      </c>
    </row>
    <row r="1985" spans="2:22" x14ac:dyDescent="0.35">
      <c r="B1985" t="s">
        <v>392</v>
      </c>
      <c r="O1985" t="s">
        <v>407</v>
      </c>
      <c r="R1985" t="s">
        <v>485</v>
      </c>
      <c r="S1985">
        <v>1.5</v>
      </c>
      <c r="T1985" t="s">
        <v>429</v>
      </c>
    </row>
    <row r="1986" spans="2:22" x14ac:dyDescent="0.35">
      <c r="B1986" t="s">
        <v>1083</v>
      </c>
      <c r="O1986" t="s">
        <v>407</v>
      </c>
      <c r="R1986" t="s">
        <v>486</v>
      </c>
      <c r="S1986">
        <v>2.1</v>
      </c>
      <c r="T1986" t="s">
        <v>429</v>
      </c>
    </row>
    <row r="1987" spans="2:22" x14ac:dyDescent="0.35">
      <c r="B1987" t="s">
        <v>1084</v>
      </c>
      <c r="O1987" t="s">
        <v>410</v>
      </c>
      <c r="S1987" t="s">
        <v>487</v>
      </c>
      <c r="T1987">
        <v>0.1</v>
      </c>
      <c r="U1987" t="s">
        <v>429</v>
      </c>
    </row>
    <row r="1988" spans="2:22" x14ac:dyDescent="0.35">
      <c r="B1988" t="s">
        <v>395</v>
      </c>
      <c r="O1988" t="s">
        <v>410</v>
      </c>
      <c r="S1988" t="s">
        <v>488</v>
      </c>
      <c r="T1988">
        <v>0</v>
      </c>
      <c r="U1988" t="s">
        <v>429</v>
      </c>
    </row>
    <row r="1989" spans="2:22" x14ac:dyDescent="0.35">
      <c r="B1989" t="s">
        <v>396</v>
      </c>
      <c r="O1989" t="s">
        <v>410</v>
      </c>
      <c r="S1989" t="s">
        <v>489</v>
      </c>
      <c r="T1989">
        <v>5.2</v>
      </c>
      <c r="U1989" t="s">
        <v>429</v>
      </c>
    </row>
    <row r="1990" spans="2:22" x14ac:dyDescent="0.35">
      <c r="B1990" t="s">
        <v>397</v>
      </c>
      <c r="O1990" t="s">
        <v>410</v>
      </c>
      <c r="S1990" t="s">
        <v>490</v>
      </c>
      <c r="T1990">
        <v>7.4</v>
      </c>
      <c r="U1990" t="s">
        <v>429</v>
      </c>
    </row>
    <row r="1991" spans="2:22" x14ac:dyDescent="0.35">
      <c r="B1991" t="s">
        <v>398</v>
      </c>
      <c r="O1991" t="s">
        <v>407</v>
      </c>
      <c r="R1991" t="s">
        <v>430</v>
      </c>
      <c r="S1991">
        <v>40.1</v>
      </c>
      <c r="T1991" t="s">
        <v>429</v>
      </c>
    </row>
    <row r="1992" spans="2:22" x14ac:dyDescent="0.35">
      <c r="B1992" t="s">
        <v>399</v>
      </c>
      <c r="O1992" t="s">
        <v>410</v>
      </c>
      <c r="S1992" t="s">
        <v>491</v>
      </c>
      <c r="T1992">
        <v>47.3</v>
      </c>
      <c r="U1992" t="s">
        <v>429</v>
      </c>
    </row>
    <row r="1993" spans="2:22" x14ac:dyDescent="0.35">
      <c r="B1993" t="s">
        <v>753</v>
      </c>
      <c r="O1993" t="s">
        <v>410</v>
      </c>
      <c r="S1993" t="s">
        <v>492</v>
      </c>
      <c r="T1993">
        <v>13.4</v>
      </c>
      <c r="U1993" t="s">
        <v>429</v>
      </c>
    </row>
    <row r="1994" spans="2:22" x14ac:dyDescent="0.35">
      <c r="O1994" t="s">
        <v>477</v>
      </c>
      <c r="T1994" t="s">
        <v>493</v>
      </c>
      <c r="U1994">
        <v>92.4</v>
      </c>
      <c r="V1994" t="s">
        <v>429</v>
      </c>
    </row>
    <row r="1995" spans="2:22" x14ac:dyDescent="0.35">
      <c r="O1995" t="s">
        <v>477</v>
      </c>
      <c r="T1995" t="s">
        <v>713</v>
      </c>
      <c r="U1995">
        <v>0.3</v>
      </c>
      <c r="V1995" t="s">
        <v>429</v>
      </c>
    </row>
    <row r="1996" spans="2:22" x14ac:dyDescent="0.35">
      <c r="O1996" t="s">
        <v>477</v>
      </c>
      <c r="T1996" t="s">
        <v>494</v>
      </c>
      <c r="U1996">
        <v>0.9</v>
      </c>
      <c r="V1996" t="s">
        <v>429</v>
      </c>
    </row>
    <row r="1997" spans="2:22" x14ac:dyDescent="0.35">
      <c r="O1997" t="s">
        <v>407</v>
      </c>
      <c r="R1997" t="s">
        <v>1049</v>
      </c>
      <c r="S1997" t="s">
        <v>429</v>
      </c>
    </row>
    <row r="1998" spans="2:22" x14ac:dyDescent="0.35">
      <c r="O1998" t="s">
        <v>410</v>
      </c>
      <c r="S1998" t="s">
        <v>714</v>
      </c>
      <c r="T1998">
        <v>36.6</v>
      </c>
      <c r="U1998" t="s">
        <v>429</v>
      </c>
    </row>
    <row r="1999" spans="2:22" x14ac:dyDescent="0.35">
      <c r="O1999" t="s">
        <v>410</v>
      </c>
      <c r="S1999" t="s">
        <v>495</v>
      </c>
      <c r="T1999">
        <v>0.1</v>
      </c>
      <c r="U1999" t="s">
        <v>429</v>
      </c>
    </row>
    <row r="2000" spans="2:22" x14ac:dyDescent="0.35">
      <c r="O2000" t="s">
        <v>410</v>
      </c>
      <c r="S2000" t="s">
        <v>496</v>
      </c>
      <c r="T2000">
        <v>0.9</v>
      </c>
      <c r="U2000" t="s">
        <v>429</v>
      </c>
    </row>
    <row r="2001" spans="15:23" x14ac:dyDescent="0.35">
      <c r="O2001" t="s">
        <v>410</v>
      </c>
      <c r="S2001" t="s">
        <v>497</v>
      </c>
      <c r="T2001">
        <v>0.8</v>
      </c>
      <c r="U2001" t="s">
        <v>429</v>
      </c>
    </row>
    <row r="2002" spans="15:23" x14ac:dyDescent="0.35">
      <c r="O2002" t="s">
        <v>477</v>
      </c>
      <c r="T2002" t="s">
        <v>498</v>
      </c>
      <c r="U2002">
        <v>0.5</v>
      </c>
      <c r="V2002" t="s">
        <v>429</v>
      </c>
    </row>
    <row r="2003" spans="15:23" x14ac:dyDescent="0.35">
      <c r="O2003" t="s">
        <v>477</v>
      </c>
      <c r="T2003" t="s">
        <v>498</v>
      </c>
      <c r="U2003">
        <v>0.4</v>
      </c>
      <c r="V2003" t="s">
        <v>429</v>
      </c>
    </row>
    <row r="2004" spans="15:23" x14ac:dyDescent="0.35">
      <c r="O2004" t="s">
        <v>404</v>
      </c>
      <c r="Q2004" t="s">
        <v>499</v>
      </c>
      <c r="R2004">
        <v>13.5</v>
      </c>
      <c r="S2004" t="s">
        <v>427</v>
      </c>
    </row>
    <row r="2005" spans="15:23" x14ac:dyDescent="0.35">
      <c r="O2005" t="s">
        <v>407</v>
      </c>
      <c r="R2005" t="s">
        <v>500</v>
      </c>
      <c r="S2005">
        <v>1.1000000000000001</v>
      </c>
      <c r="T2005" t="s">
        <v>429</v>
      </c>
    </row>
    <row r="2006" spans="15:23" x14ac:dyDescent="0.35">
      <c r="O2006" t="s">
        <v>407</v>
      </c>
      <c r="R2006" t="s">
        <v>501</v>
      </c>
      <c r="S2006">
        <v>13</v>
      </c>
      <c r="T2006" t="s">
        <v>429</v>
      </c>
    </row>
    <row r="2007" spans="15:23" x14ac:dyDescent="0.35">
      <c r="O2007" t="s">
        <v>410</v>
      </c>
      <c r="S2007" t="s">
        <v>502</v>
      </c>
      <c r="T2007">
        <v>31.9</v>
      </c>
      <c r="U2007" t="s">
        <v>429</v>
      </c>
    </row>
    <row r="2008" spans="15:23" x14ac:dyDescent="0.35">
      <c r="O2008" t="s">
        <v>477</v>
      </c>
      <c r="T2008" t="s">
        <v>503</v>
      </c>
      <c r="U2008">
        <v>4.0999999999999996</v>
      </c>
      <c r="V2008" t="s">
        <v>429</v>
      </c>
    </row>
    <row r="2009" spans="15:23" x14ac:dyDescent="0.35">
      <c r="O2009" t="s">
        <v>504</v>
      </c>
      <c r="U2009" t="s">
        <v>505</v>
      </c>
      <c r="V2009">
        <v>9.4</v>
      </c>
      <c r="W2009" t="s">
        <v>429</v>
      </c>
    </row>
    <row r="2010" spans="15:23" x14ac:dyDescent="0.35">
      <c r="O2010" t="s">
        <v>410</v>
      </c>
      <c r="S2010" t="s">
        <v>506</v>
      </c>
      <c r="T2010">
        <v>5.7</v>
      </c>
      <c r="U2010" t="s">
        <v>429</v>
      </c>
    </row>
    <row r="2011" spans="15:23" x14ac:dyDescent="0.35">
      <c r="O2011" t="s">
        <v>410</v>
      </c>
      <c r="S2011" t="s">
        <v>507</v>
      </c>
      <c r="T2011">
        <v>4.5</v>
      </c>
      <c r="U2011" t="s">
        <v>429</v>
      </c>
    </row>
    <row r="2012" spans="15:23" x14ac:dyDescent="0.35">
      <c r="O2012" t="s">
        <v>410</v>
      </c>
      <c r="S2012" t="s">
        <v>508</v>
      </c>
      <c r="T2012">
        <v>7.9</v>
      </c>
      <c r="U2012" t="s">
        <v>429</v>
      </c>
    </row>
    <row r="2013" spans="15:23" x14ac:dyDescent="0.35">
      <c r="O2013" t="s">
        <v>477</v>
      </c>
      <c r="T2013" t="s">
        <v>509</v>
      </c>
      <c r="U2013">
        <v>12.9</v>
      </c>
      <c r="V2013" t="s">
        <v>429</v>
      </c>
    </row>
    <row r="2014" spans="15:23" x14ac:dyDescent="0.35">
      <c r="O2014" t="s">
        <v>504</v>
      </c>
      <c r="U2014" t="s">
        <v>510</v>
      </c>
      <c r="V2014">
        <v>16.5</v>
      </c>
      <c r="W2014" t="s">
        <v>429</v>
      </c>
    </row>
    <row r="2015" spans="15:23" x14ac:dyDescent="0.35">
      <c r="O2015" t="s">
        <v>504</v>
      </c>
      <c r="U2015" t="s">
        <v>511</v>
      </c>
      <c r="V2015">
        <v>7.8</v>
      </c>
      <c r="W2015" t="s">
        <v>429</v>
      </c>
    </row>
    <row r="2016" spans="15:23" x14ac:dyDescent="0.35">
      <c r="O2016" t="s">
        <v>504</v>
      </c>
      <c r="U2016" t="s">
        <v>512</v>
      </c>
      <c r="V2016">
        <v>15.2</v>
      </c>
      <c r="W2016" t="s">
        <v>429</v>
      </c>
    </row>
    <row r="2017" spans="15:23" x14ac:dyDescent="0.35">
      <c r="O2017" t="s">
        <v>504</v>
      </c>
      <c r="U2017" t="s">
        <v>513</v>
      </c>
      <c r="V2017">
        <v>12</v>
      </c>
      <c r="W2017" t="s">
        <v>429</v>
      </c>
    </row>
    <row r="2018" spans="15:23" x14ac:dyDescent="0.35">
      <c r="O2018" t="s">
        <v>477</v>
      </c>
      <c r="T2018" t="s">
        <v>514</v>
      </c>
      <c r="U2018">
        <v>13.8</v>
      </c>
      <c r="V2018" t="s">
        <v>429</v>
      </c>
    </row>
    <row r="2019" spans="15:23" x14ac:dyDescent="0.35">
      <c r="O2019" t="s">
        <v>504</v>
      </c>
      <c r="U2019" t="s">
        <v>515</v>
      </c>
      <c r="V2019">
        <v>16.600000000000001</v>
      </c>
      <c r="W2019" t="s">
        <v>429</v>
      </c>
    </row>
    <row r="2020" spans="15:23" x14ac:dyDescent="0.35">
      <c r="O2020" t="s">
        <v>504</v>
      </c>
      <c r="U2020" t="s">
        <v>516</v>
      </c>
      <c r="V2020">
        <v>16.8</v>
      </c>
      <c r="W2020" t="s">
        <v>429</v>
      </c>
    </row>
    <row r="2021" spans="15:23" x14ac:dyDescent="0.35">
      <c r="O2021" t="s">
        <v>477</v>
      </c>
      <c r="T2021" t="s">
        <v>517</v>
      </c>
      <c r="U2021">
        <v>10</v>
      </c>
      <c r="V2021" t="s">
        <v>429</v>
      </c>
    </row>
    <row r="2022" spans="15:23" x14ac:dyDescent="0.35">
      <c r="O2022" t="s">
        <v>504</v>
      </c>
      <c r="U2022" t="s">
        <v>518</v>
      </c>
      <c r="V2022">
        <v>10</v>
      </c>
      <c r="W2022" t="s">
        <v>429</v>
      </c>
    </row>
    <row r="2023" spans="15:23" x14ac:dyDescent="0.35">
      <c r="O2023" t="s">
        <v>504</v>
      </c>
      <c r="U2023" t="s">
        <v>519</v>
      </c>
      <c r="V2023">
        <v>4.2</v>
      </c>
      <c r="W2023" t="s">
        <v>429</v>
      </c>
    </row>
    <row r="2024" spans="15:23" x14ac:dyDescent="0.35">
      <c r="O2024" t="s">
        <v>410</v>
      </c>
      <c r="S2024" t="s">
        <v>520</v>
      </c>
      <c r="T2024" s="1">
        <v>0.79700000000000004</v>
      </c>
    </row>
    <row r="2025" spans="15:23" x14ac:dyDescent="0.35">
      <c r="O2025" t="s">
        <v>402</v>
      </c>
      <c r="P2025" t="s">
        <v>521</v>
      </c>
      <c r="Q2025">
        <v>2.5089999999999999</v>
      </c>
      <c r="R2025" t="s">
        <v>1036</v>
      </c>
    </row>
    <row r="2026" spans="15:23" x14ac:dyDescent="0.35">
      <c r="O2026" t="s">
        <v>402</v>
      </c>
      <c r="P2026" t="s">
        <v>422</v>
      </c>
      <c r="Q2026">
        <v>69</v>
      </c>
    </row>
    <row r="2027" spans="15:23" x14ac:dyDescent="0.35">
      <c r="O2027" t="s">
        <v>402</v>
      </c>
      <c r="P2027" t="s">
        <v>522</v>
      </c>
      <c r="Q2027" t="s">
        <v>523</v>
      </c>
    </row>
    <row r="2028" spans="15:23" x14ac:dyDescent="0.35">
      <c r="O2028" t="s">
        <v>524</v>
      </c>
      <c r="P2028" s="1">
        <v>0.76700000000000002</v>
      </c>
    </row>
    <row r="2029" spans="15:23" x14ac:dyDescent="0.35">
      <c r="O2029" t="s">
        <v>402</v>
      </c>
      <c r="P2029" t="s">
        <v>423</v>
      </c>
      <c r="Q2029" t="s">
        <v>1050</v>
      </c>
    </row>
    <row r="2030" spans="15:23" x14ac:dyDescent="0.35">
      <c r="O2030" t="s">
        <v>387</v>
      </c>
    </row>
    <row r="2031" spans="15:23" x14ac:dyDescent="0.35">
      <c r="O2031" t="s">
        <v>388</v>
      </c>
    </row>
    <row r="2032" spans="15:23" x14ac:dyDescent="0.35">
      <c r="O2032" t="s">
        <v>389</v>
      </c>
    </row>
    <row r="2033" spans="1:29" x14ac:dyDescent="0.35">
      <c r="O2033" t="s">
        <v>856</v>
      </c>
    </row>
    <row r="2034" spans="1:29" x14ac:dyDescent="0.35">
      <c r="O2034" t="s">
        <v>1051</v>
      </c>
    </row>
    <row r="2035" spans="1:29" x14ac:dyDescent="0.35">
      <c r="O2035" t="s">
        <v>858</v>
      </c>
    </row>
    <row r="2036" spans="1:29" x14ac:dyDescent="0.35">
      <c r="O2036" t="s">
        <v>920</v>
      </c>
    </row>
    <row r="2037" spans="1:29" x14ac:dyDescent="0.35">
      <c r="O2037" t="s">
        <v>1052</v>
      </c>
    </row>
    <row r="2038" spans="1:29" x14ac:dyDescent="0.35">
      <c r="O2038" t="s">
        <v>1053</v>
      </c>
    </row>
    <row r="2039" spans="1:29" x14ac:dyDescent="0.35">
      <c r="O2039" t="s">
        <v>395</v>
      </c>
    </row>
    <row r="2040" spans="1:29" x14ac:dyDescent="0.35">
      <c r="O2040" t="s">
        <v>396</v>
      </c>
    </row>
    <row r="2041" spans="1:29" x14ac:dyDescent="0.35">
      <c r="O2041" t="s">
        <v>397</v>
      </c>
    </row>
    <row r="2042" spans="1:29" x14ac:dyDescent="0.35">
      <c r="O2042" t="s">
        <v>398</v>
      </c>
    </row>
    <row r="2043" spans="1:29" x14ac:dyDescent="0.35">
      <c r="O2043" t="s">
        <v>399</v>
      </c>
    </row>
    <row r="2047" spans="1:29" s="5" customFormat="1" x14ac:dyDescent="0.35">
      <c r="A2047" s="5">
        <v>2.6</v>
      </c>
      <c r="B2047" s="5">
        <v>52</v>
      </c>
    </row>
    <row r="2048" spans="1:29" x14ac:dyDescent="0.35">
      <c r="B2048" t="s">
        <v>23</v>
      </c>
      <c r="C2048" t="s">
        <v>1087</v>
      </c>
      <c r="O2048" t="s">
        <v>23</v>
      </c>
      <c r="P2048" t="s">
        <v>1054</v>
      </c>
      <c r="AB2048" t="s">
        <v>23</v>
      </c>
      <c r="AC2048" t="s">
        <v>1071</v>
      </c>
    </row>
    <row r="2049" spans="2:33" x14ac:dyDescent="0.35">
      <c r="B2049" t="s">
        <v>402</v>
      </c>
      <c r="C2049" t="s">
        <v>417</v>
      </c>
      <c r="D2049">
        <v>247.92099999999999</v>
      </c>
      <c r="O2049" t="s">
        <v>402</v>
      </c>
      <c r="P2049" t="s">
        <v>444</v>
      </c>
      <c r="Q2049">
        <v>282599955000000</v>
      </c>
      <c r="AB2049" t="s">
        <v>543</v>
      </c>
      <c r="AC2049" t="s">
        <v>527</v>
      </c>
      <c r="AD2049" t="s">
        <v>1072</v>
      </c>
    </row>
    <row r="2050" spans="2:33" x14ac:dyDescent="0.35">
      <c r="B2050" t="s">
        <v>402</v>
      </c>
      <c r="C2050" t="s">
        <v>418</v>
      </c>
      <c r="D2050">
        <v>0.50700000000000001</v>
      </c>
      <c r="O2050" t="s">
        <v>402</v>
      </c>
      <c r="P2050" t="s">
        <v>712</v>
      </c>
      <c r="Q2050">
        <v>200701260000000</v>
      </c>
      <c r="AB2050" t="s">
        <v>543</v>
      </c>
      <c r="AC2050" t="s">
        <v>14</v>
      </c>
      <c r="AD2050">
        <v>63.2</v>
      </c>
      <c r="AE2050" t="s">
        <v>427</v>
      </c>
    </row>
    <row r="2051" spans="2:33" x14ac:dyDescent="0.35">
      <c r="B2051" t="s">
        <v>402</v>
      </c>
      <c r="C2051" t="s">
        <v>419</v>
      </c>
      <c r="D2051">
        <v>0</v>
      </c>
      <c r="O2051" t="s">
        <v>402</v>
      </c>
      <c r="P2051" t="s">
        <v>420</v>
      </c>
      <c r="Q2051">
        <v>1.4079999999999999</v>
      </c>
      <c r="AB2051" t="s">
        <v>543</v>
      </c>
      <c r="AD2051" t="s">
        <v>475</v>
      </c>
      <c r="AE2051">
        <v>7.1</v>
      </c>
      <c r="AF2051" t="s">
        <v>429</v>
      </c>
    </row>
    <row r="2052" spans="2:33" x14ac:dyDescent="0.35">
      <c r="B2052" t="s">
        <v>402</v>
      </c>
      <c r="C2052" t="s">
        <v>420</v>
      </c>
      <c r="D2052">
        <v>1.3540000000000001</v>
      </c>
      <c r="O2052" t="s">
        <v>402</v>
      </c>
      <c r="P2052" t="s">
        <v>445</v>
      </c>
      <c r="Q2052">
        <v>0.99399999999999999</v>
      </c>
      <c r="AB2052" t="s">
        <v>543</v>
      </c>
      <c r="AD2052" t="s">
        <v>485</v>
      </c>
      <c r="AE2052">
        <v>1.4</v>
      </c>
      <c r="AF2052" t="s">
        <v>429</v>
      </c>
    </row>
    <row r="2053" spans="2:33" x14ac:dyDescent="0.35">
      <c r="B2053" t="s">
        <v>402</v>
      </c>
      <c r="C2053" t="s">
        <v>708</v>
      </c>
      <c r="D2053">
        <v>2.4359999999999999</v>
      </c>
      <c r="E2053" t="s">
        <v>1036</v>
      </c>
      <c r="O2053" t="s">
        <v>402</v>
      </c>
      <c r="P2053" t="s">
        <v>446</v>
      </c>
      <c r="Q2053">
        <v>18.899999999999999</v>
      </c>
      <c r="R2053" t="s">
        <v>427</v>
      </c>
      <c r="AB2053" t="s">
        <v>543</v>
      </c>
      <c r="AD2053" t="s">
        <v>486</v>
      </c>
      <c r="AE2053">
        <v>2.6</v>
      </c>
      <c r="AF2053" t="s">
        <v>429</v>
      </c>
    </row>
    <row r="2054" spans="2:33" x14ac:dyDescent="0.35">
      <c r="B2054" t="s">
        <v>402</v>
      </c>
      <c r="C2054" t="s">
        <v>422</v>
      </c>
      <c r="D2054">
        <v>87</v>
      </c>
      <c r="O2054" t="s">
        <v>404</v>
      </c>
      <c r="Q2054" t="s">
        <v>526</v>
      </c>
      <c r="R2054">
        <v>18.399999999999999</v>
      </c>
      <c r="S2054" t="s">
        <v>427</v>
      </c>
      <c r="AB2054" t="s">
        <v>543</v>
      </c>
      <c r="AD2054" t="s">
        <v>430</v>
      </c>
      <c r="AE2054">
        <v>41.8</v>
      </c>
      <c r="AF2054" t="s">
        <v>429</v>
      </c>
    </row>
    <row r="2055" spans="2:33" x14ac:dyDescent="0.35">
      <c r="B2055" t="s">
        <v>524</v>
      </c>
      <c r="C2055" s="1">
        <v>0.90400000000000003</v>
      </c>
      <c r="O2055" t="s">
        <v>407</v>
      </c>
      <c r="R2055" t="s">
        <v>447</v>
      </c>
      <c r="S2055">
        <v>20.6</v>
      </c>
      <c r="T2055" t="s">
        <v>406</v>
      </c>
      <c r="AB2055" t="s">
        <v>543</v>
      </c>
      <c r="AE2055" t="s">
        <v>431</v>
      </c>
      <c r="AF2055">
        <v>81.900000000000006</v>
      </c>
      <c r="AG2055" t="s">
        <v>432</v>
      </c>
    </row>
    <row r="2056" spans="2:33" x14ac:dyDescent="0.35">
      <c r="B2056" t="s">
        <v>402</v>
      </c>
      <c r="C2056" t="s">
        <v>423</v>
      </c>
      <c r="D2056">
        <v>50.600999999999999</v>
      </c>
      <c r="E2056">
        <v>56</v>
      </c>
      <c r="O2056" t="s">
        <v>410</v>
      </c>
      <c r="S2056" t="s">
        <v>448</v>
      </c>
      <c r="T2056">
        <v>0</v>
      </c>
      <c r="U2056" t="s">
        <v>406</v>
      </c>
      <c r="AB2056" t="s">
        <v>543</v>
      </c>
      <c r="AD2056" t="s">
        <v>528</v>
      </c>
      <c r="AE2056">
        <v>8.1</v>
      </c>
      <c r="AF2056" t="s">
        <v>429</v>
      </c>
    </row>
    <row r="2057" spans="2:33" x14ac:dyDescent="0.35">
      <c r="B2057" t="s">
        <v>402</v>
      </c>
      <c r="C2057" t="s">
        <v>424</v>
      </c>
      <c r="D2057">
        <v>34.515999999999998</v>
      </c>
      <c r="E2057" s="1">
        <v>-1.4999999999999999E-2</v>
      </c>
      <c r="O2057" t="s">
        <v>410</v>
      </c>
      <c r="S2057" t="s">
        <v>449</v>
      </c>
      <c r="T2057">
        <v>4.4000000000000004</v>
      </c>
      <c r="U2057" t="s">
        <v>406</v>
      </c>
      <c r="AB2057" t="s">
        <v>543</v>
      </c>
      <c r="AD2057" t="s">
        <v>529</v>
      </c>
      <c r="AE2057" t="s">
        <v>530</v>
      </c>
      <c r="AF2057" s="1">
        <v>2E-3</v>
      </c>
    </row>
    <row r="2058" spans="2:33" x14ac:dyDescent="0.35">
      <c r="B2058" t="s">
        <v>402</v>
      </c>
      <c r="C2058" t="s">
        <v>425</v>
      </c>
      <c r="O2058" t="s">
        <v>410</v>
      </c>
      <c r="S2058" t="s">
        <v>450</v>
      </c>
      <c r="T2058">
        <v>16.3</v>
      </c>
      <c r="U2058" t="s">
        <v>406</v>
      </c>
      <c r="AB2058" t="s">
        <v>543</v>
      </c>
      <c r="AC2058" t="s">
        <v>531</v>
      </c>
      <c r="AD2058">
        <v>0</v>
      </c>
      <c r="AE2058" t="s">
        <v>432</v>
      </c>
    </row>
    <row r="2059" spans="2:33" x14ac:dyDescent="0.35">
      <c r="B2059" t="s">
        <v>404</v>
      </c>
      <c r="C2059" t="s">
        <v>426</v>
      </c>
      <c r="D2059">
        <v>8.42</v>
      </c>
      <c r="E2059" s="1">
        <v>-4.0000000000000001E-3</v>
      </c>
      <c r="O2059" t="s">
        <v>407</v>
      </c>
      <c r="R2059" t="s">
        <v>451</v>
      </c>
      <c r="S2059">
        <v>79.400000000000006</v>
      </c>
      <c r="T2059" t="s">
        <v>406</v>
      </c>
      <c r="AB2059" t="s">
        <v>543</v>
      </c>
      <c r="AC2059" t="s">
        <v>532</v>
      </c>
      <c r="AD2059">
        <v>67727151753600</v>
      </c>
    </row>
    <row r="2060" spans="2:33" x14ac:dyDescent="0.35">
      <c r="B2060" t="s">
        <v>14</v>
      </c>
      <c r="C2060">
        <v>61.7</v>
      </c>
      <c r="D2060" t="s">
        <v>427</v>
      </c>
      <c r="O2060" t="s">
        <v>404</v>
      </c>
      <c r="Q2060" t="s">
        <v>452</v>
      </c>
      <c r="R2060">
        <v>0.5</v>
      </c>
      <c r="S2060" t="s">
        <v>427</v>
      </c>
      <c r="AB2060" t="s">
        <v>543</v>
      </c>
      <c r="AC2060" t="s">
        <v>533</v>
      </c>
      <c r="AD2060">
        <v>23387676609250</v>
      </c>
    </row>
    <row r="2061" spans="2:33" x14ac:dyDescent="0.35">
      <c r="B2061" t="s">
        <v>402</v>
      </c>
      <c r="C2061" t="s">
        <v>428</v>
      </c>
      <c r="D2061">
        <v>10.9</v>
      </c>
      <c r="E2061" t="s">
        <v>429</v>
      </c>
      <c r="O2061" t="s">
        <v>407</v>
      </c>
      <c r="R2061" t="s">
        <v>453</v>
      </c>
      <c r="S2061">
        <v>0</v>
      </c>
      <c r="T2061" t="s">
        <v>427</v>
      </c>
      <c r="AB2061" t="s">
        <v>543</v>
      </c>
      <c r="AC2061" t="s">
        <v>534</v>
      </c>
      <c r="AD2061">
        <v>464832536000</v>
      </c>
    </row>
    <row r="2062" spans="2:33" x14ac:dyDescent="0.35">
      <c r="B2062" t="s">
        <v>402</v>
      </c>
      <c r="C2062" t="s">
        <v>430</v>
      </c>
      <c r="D2062">
        <v>40.4</v>
      </c>
      <c r="E2062" t="s">
        <v>429</v>
      </c>
      <c r="O2062" t="s">
        <v>402</v>
      </c>
      <c r="P2062" t="s">
        <v>454</v>
      </c>
      <c r="Q2062">
        <v>4.3</v>
      </c>
      <c r="R2062" t="s">
        <v>427</v>
      </c>
      <c r="AB2062" t="s">
        <v>543</v>
      </c>
      <c r="AD2062" t="s">
        <v>535</v>
      </c>
      <c r="AE2062">
        <v>453831766000</v>
      </c>
    </row>
    <row r="2063" spans="2:33" x14ac:dyDescent="0.35">
      <c r="B2063" t="s">
        <v>404</v>
      </c>
      <c r="D2063" t="s">
        <v>431</v>
      </c>
      <c r="E2063">
        <v>82.3</v>
      </c>
      <c r="F2063" t="s">
        <v>432</v>
      </c>
      <c r="O2063" t="s">
        <v>404</v>
      </c>
      <c r="Q2063" t="s">
        <v>455</v>
      </c>
      <c r="R2063">
        <v>1.8</v>
      </c>
      <c r="S2063" t="s">
        <v>427</v>
      </c>
      <c r="AB2063" t="s">
        <v>543</v>
      </c>
      <c r="AD2063" t="s">
        <v>536</v>
      </c>
      <c r="AE2063">
        <v>1130079100</v>
      </c>
    </row>
    <row r="2064" spans="2:33" x14ac:dyDescent="0.35">
      <c r="B2064" t="s">
        <v>433</v>
      </c>
      <c r="C2064" t="s">
        <v>593</v>
      </c>
      <c r="O2064" t="s">
        <v>407</v>
      </c>
      <c r="R2064" t="s">
        <v>456</v>
      </c>
      <c r="S2064">
        <v>0.7</v>
      </c>
      <c r="T2064" t="s">
        <v>429</v>
      </c>
      <c r="AB2064" t="s">
        <v>543</v>
      </c>
      <c r="AD2064" t="s">
        <v>537</v>
      </c>
      <c r="AE2064">
        <v>5865410550</v>
      </c>
    </row>
    <row r="2065" spans="2:32" x14ac:dyDescent="0.35">
      <c r="O2065" t="s">
        <v>407</v>
      </c>
      <c r="R2065" t="s">
        <v>457</v>
      </c>
      <c r="S2065">
        <v>0.4</v>
      </c>
      <c r="T2065" t="s">
        <v>429</v>
      </c>
      <c r="AB2065" t="s">
        <v>543</v>
      </c>
      <c r="AC2065" t="s">
        <v>542</v>
      </c>
      <c r="AD2065">
        <v>36</v>
      </c>
    </row>
    <row r="2066" spans="2:32" x14ac:dyDescent="0.35">
      <c r="B2066" t="s">
        <v>22</v>
      </c>
      <c r="O2066" t="s">
        <v>407</v>
      </c>
      <c r="R2066" t="s">
        <v>458</v>
      </c>
      <c r="S2066">
        <v>0.5</v>
      </c>
      <c r="T2066" t="s">
        <v>429</v>
      </c>
      <c r="AB2066" t="s">
        <v>543</v>
      </c>
      <c r="AC2066" t="s">
        <v>422</v>
      </c>
      <c r="AD2066">
        <v>74</v>
      </c>
    </row>
    <row r="2067" spans="2:32" x14ac:dyDescent="0.35">
      <c r="B2067" t="s">
        <v>562</v>
      </c>
      <c r="C2067" t="s">
        <v>563</v>
      </c>
      <c r="D2067" t="s">
        <v>540</v>
      </c>
      <c r="E2067" t="s">
        <v>564</v>
      </c>
      <c r="F2067" t="s">
        <v>435</v>
      </c>
      <c r="O2067" t="s">
        <v>410</v>
      </c>
      <c r="S2067" t="s">
        <v>459</v>
      </c>
      <c r="T2067">
        <v>0.4</v>
      </c>
      <c r="U2067" t="s">
        <v>429</v>
      </c>
      <c r="AB2067" t="s">
        <v>543</v>
      </c>
      <c r="AC2067" t="s">
        <v>522</v>
      </c>
      <c r="AD2067" t="s">
        <v>523</v>
      </c>
    </row>
    <row r="2068" spans="2:32" x14ac:dyDescent="0.35">
      <c r="B2068" t="s">
        <v>565</v>
      </c>
      <c r="C2068">
        <v>128</v>
      </c>
      <c r="D2068">
        <v>230.3</v>
      </c>
      <c r="E2068">
        <v>181.34399999999999</v>
      </c>
      <c r="F2068" s="1">
        <v>0.89200000000000002</v>
      </c>
      <c r="O2068" t="s">
        <v>410</v>
      </c>
      <c r="S2068" t="s">
        <v>460</v>
      </c>
      <c r="T2068">
        <v>0</v>
      </c>
      <c r="U2068" t="s">
        <v>429</v>
      </c>
    </row>
    <row r="2069" spans="2:32" x14ac:dyDescent="0.35">
      <c r="B2069" t="s">
        <v>566</v>
      </c>
      <c r="C2069">
        <v>115</v>
      </c>
      <c r="D2069">
        <v>115.4</v>
      </c>
      <c r="E2069">
        <v>93.159000000000006</v>
      </c>
      <c r="F2069" s="1">
        <v>0.82299999999999995</v>
      </c>
      <c r="O2069" t="s">
        <v>410</v>
      </c>
      <c r="S2069" t="s">
        <v>461</v>
      </c>
      <c r="T2069">
        <v>0</v>
      </c>
      <c r="U2069" t="s">
        <v>429</v>
      </c>
      <c r="AB2069" t="s">
        <v>538</v>
      </c>
    </row>
    <row r="2070" spans="2:32" x14ac:dyDescent="0.35">
      <c r="B2070" t="s">
        <v>0</v>
      </c>
      <c r="C2070">
        <v>78.400000000000006</v>
      </c>
      <c r="D2070" t="s">
        <v>401</v>
      </c>
      <c r="O2070" t="s">
        <v>407</v>
      </c>
      <c r="R2070" t="s">
        <v>462</v>
      </c>
      <c r="S2070">
        <v>4.0999999999999996</v>
      </c>
      <c r="T2070" t="s">
        <v>429</v>
      </c>
      <c r="AB2070" t="s">
        <v>539</v>
      </c>
      <c r="AC2070" t="s">
        <v>544</v>
      </c>
      <c r="AD2070" t="s">
        <v>545</v>
      </c>
      <c r="AE2070" t="s">
        <v>546</v>
      </c>
      <c r="AF2070" t="s">
        <v>435</v>
      </c>
    </row>
    <row r="2071" spans="2:32" x14ac:dyDescent="0.35">
      <c r="B2071" t="s">
        <v>402</v>
      </c>
      <c r="C2071" t="s">
        <v>403</v>
      </c>
      <c r="O2071" t="s">
        <v>407</v>
      </c>
      <c r="R2071" t="s">
        <v>463</v>
      </c>
      <c r="S2071">
        <v>0</v>
      </c>
      <c r="T2071" t="s">
        <v>429</v>
      </c>
      <c r="AB2071" t="s">
        <v>547</v>
      </c>
      <c r="AC2071">
        <v>128</v>
      </c>
      <c r="AD2071">
        <v>230.9</v>
      </c>
      <c r="AE2071">
        <v>182.45500000000001</v>
      </c>
      <c r="AF2071" s="1">
        <v>0.89400000000000002</v>
      </c>
    </row>
    <row r="2072" spans="2:32" x14ac:dyDescent="0.35">
      <c r="B2072" t="s">
        <v>404</v>
      </c>
      <c r="D2072" t="s">
        <v>405</v>
      </c>
      <c r="E2072">
        <v>19.399999999999999</v>
      </c>
      <c r="F2072" t="s">
        <v>406</v>
      </c>
      <c r="O2072" t="s">
        <v>407</v>
      </c>
      <c r="R2072" t="s">
        <v>464</v>
      </c>
      <c r="S2072">
        <v>0.7</v>
      </c>
      <c r="T2072" t="s">
        <v>429</v>
      </c>
      <c r="AB2072" t="s">
        <v>548</v>
      </c>
      <c r="AC2072">
        <v>115</v>
      </c>
      <c r="AD2072">
        <v>115.7</v>
      </c>
      <c r="AE2072">
        <v>93.239000000000004</v>
      </c>
      <c r="AF2072" s="1">
        <v>0.81899999999999995</v>
      </c>
    </row>
    <row r="2073" spans="2:32" x14ac:dyDescent="0.35">
      <c r="B2073" t="s">
        <v>407</v>
      </c>
      <c r="E2073" t="s">
        <v>408</v>
      </c>
      <c r="F2073">
        <v>80.5</v>
      </c>
      <c r="G2073" t="s">
        <v>409</v>
      </c>
      <c r="O2073" t="s">
        <v>404</v>
      </c>
      <c r="Q2073" t="s">
        <v>465</v>
      </c>
      <c r="R2073">
        <v>2.5</v>
      </c>
      <c r="S2073" t="s">
        <v>427</v>
      </c>
      <c r="AB2073" t="s">
        <v>541</v>
      </c>
    </row>
    <row r="2074" spans="2:32" x14ac:dyDescent="0.35">
      <c r="B2074" t="s">
        <v>410</v>
      </c>
      <c r="F2074" t="s">
        <v>309</v>
      </c>
      <c r="G2074">
        <v>0</v>
      </c>
      <c r="H2074" t="s">
        <v>409</v>
      </c>
      <c r="O2074" t="s">
        <v>407</v>
      </c>
      <c r="R2074" t="s">
        <v>466</v>
      </c>
      <c r="S2074">
        <v>5.0999999999999996</v>
      </c>
      <c r="T2074" t="s">
        <v>429</v>
      </c>
      <c r="AB2074" t="s">
        <v>387</v>
      </c>
    </row>
    <row r="2075" spans="2:32" x14ac:dyDescent="0.35">
      <c r="B2075" t="s">
        <v>410</v>
      </c>
      <c r="F2075" t="s">
        <v>310</v>
      </c>
      <c r="G2075">
        <v>0.1</v>
      </c>
      <c r="H2075" t="s">
        <v>409</v>
      </c>
      <c r="O2075" t="s">
        <v>407</v>
      </c>
      <c r="R2075" t="s">
        <v>467</v>
      </c>
      <c r="S2075">
        <v>3.8</v>
      </c>
      <c r="T2075" t="s">
        <v>429</v>
      </c>
      <c r="AB2075" t="s">
        <v>549</v>
      </c>
    </row>
    <row r="2076" spans="2:32" x14ac:dyDescent="0.35">
      <c r="B2076" t="s">
        <v>410</v>
      </c>
      <c r="F2076" t="s">
        <v>311</v>
      </c>
      <c r="G2076">
        <v>80.400000000000006</v>
      </c>
      <c r="H2076" t="s">
        <v>409</v>
      </c>
      <c r="O2076" t="s">
        <v>407</v>
      </c>
      <c r="R2076" t="s">
        <v>468</v>
      </c>
      <c r="S2076">
        <v>0.1</v>
      </c>
      <c r="T2076" t="s">
        <v>429</v>
      </c>
      <c r="AB2076" t="s">
        <v>550</v>
      </c>
    </row>
    <row r="2077" spans="2:32" x14ac:dyDescent="0.35">
      <c r="B2077" t="s">
        <v>407</v>
      </c>
      <c r="E2077" t="s">
        <v>312</v>
      </c>
      <c r="F2077">
        <v>19.5</v>
      </c>
      <c r="G2077" t="s">
        <v>409</v>
      </c>
      <c r="O2077" t="s">
        <v>407</v>
      </c>
      <c r="R2077" t="s">
        <v>469</v>
      </c>
      <c r="S2077" s="1">
        <v>0.61599999999999999</v>
      </c>
      <c r="AB2077" t="s">
        <v>880</v>
      </c>
    </row>
    <row r="2078" spans="2:32" x14ac:dyDescent="0.35">
      <c r="B2078" t="s">
        <v>404</v>
      </c>
      <c r="D2078" t="s">
        <v>411</v>
      </c>
      <c r="E2078">
        <v>0.5</v>
      </c>
      <c r="F2078" t="s">
        <v>406</v>
      </c>
      <c r="O2078" t="s">
        <v>407</v>
      </c>
      <c r="R2078" t="s">
        <v>470</v>
      </c>
      <c r="S2078" s="1">
        <v>5.1999999999999998E-2</v>
      </c>
      <c r="AB2078" t="s">
        <v>882</v>
      </c>
    </row>
    <row r="2079" spans="2:32" x14ac:dyDescent="0.35">
      <c r="B2079" t="s">
        <v>407</v>
      </c>
      <c r="E2079" t="s">
        <v>408</v>
      </c>
      <c r="F2079">
        <v>0.7</v>
      </c>
      <c r="G2079" t="s">
        <v>412</v>
      </c>
      <c r="O2079" t="s">
        <v>402</v>
      </c>
      <c r="P2079" t="s">
        <v>471</v>
      </c>
      <c r="Q2079">
        <v>1.1000000000000001</v>
      </c>
      <c r="R2079" t="s">
        <v>427</v>
      </c>
      <c r="AB2079" t="s">
        <v>553</v>
      </c>
    </row>
    <row r="2080" spans="2:32" x14ac:dyDescent="0.35">
      <c r="B2080" t="s">
        <v>410</v>
      </c>
      <c r="F2080" t="s">
        <v>309</v>
      </c>
      <c r="G2080">
        <v>0.7</v>
      </c>
      <c r="H2080" t="s">
        <v>412</v>
      </c>
      <c r="O2080" t="s">
        <v>404</v>
      </c>
      <c r="Q2080" t="s">
        <v>472</v>
      </c>
      <c r="R2080">
        <v>1.1000000000000001</v>
      </c>
      <c r="S2080" t="s">
        <v>427</v>
      </c>
      <c r="AB2080" t="s">
        <v>1073</v>
      </c>
    </row>
    <row r="2081" spans="2:29" x14ac:dyDescent="0.35">
      <c r="B2081" t="s">
        <v>410</v>
      </c>
      <c r="F2081" t="s">
        <v>310</v>
      </c>
      <c r="G2081">
        <v>0</v>
      </c>
      <c r="H2081" t="s">
        <v>412</v>
      </c>
      <c r="O2081" t="s">
        <v>404</v>
      </c>
      <c r="Q2081" t="s">
        <v>473</v>
      </c>
      <c r="R2081">
        <v>0</v>
      </c>
      <c r="S2081" t="s">
        <v>427</v>
      </c>
      <c r="AB2081" t="s">
        <v>1074</v>
      </c>
    </row>
    <row r="2082" spans="2:29" x14ac:dyDescent="0.35">
      <c r="B2082" t="s">
        <v>410</v>
      </c>
      <c r="F2082" t="s">
        <v>311</v>
      </c>
      <c r="G2082">
        <v>0</v>
      </c>
      <c r="H2082" t="s">
        <v>412</v>
      </c>
      <c r="O2082" t="s">
        <v>402</v>
      </c>
      <c r="P2082" t="s">
        <v>474</v>
      </c>
      <c r="Q2082">
        <v>75.7</v>
      </c>
      <c r="R2082" t="s">
        <v>427</v>
      </c>
      <c r="AB2082" t="s">
        <v>556</v>
      </c>
    </row>
    <row r="2083" spans="2:29" x14ac:dyDescent="0.35">
      <c r="B2083" t="s">
        <v>407</v>
      </c>
      <c r="E2083" t="s">
        <v>312</v>
      </c>
      <c r="F2083">
        <v>99.3</v>
      </c>
      <c r="G2083" t="s">
        <v>412</v>
      </c>
      <c r="O2083" t="s">
        <v>404</v>
      </c>
      <c r="Q2083" t="s">
        <v>14</v>
      </c>
      <c r="R2083">
        <v>62.8</v>
      </c>
      <c r="S2083" t="s">
        <v>427</v>
      </c>
      <c r="AB2083" t="s">
        <v>557</v>
      </c>
    </row>
    <row r="2084" spans="2:29" x14ac:dyDescent="0.35">
      <c r="B2084" t="s">
        <v>404</v>
      </c>
      <c r="D2084" t="s">
        <v>413</v>
      </c>
      <c r="E2084">
        <v>0</v>
      </c>
      <c r="F2084" t="s">
        <v>406</v>
      </c>
      <c r="O2084" t="s">
        <v>407</v>
      </c>
      <c r="R2084" t="s">
        <v>475</v>
      </c>
      <c r="S2084">
        <v>7.2</v>
      </c>
      <c r="T2084" t="s">
        <v>429</v>
      </c>
      <c r="AB2084" t="s">
        <v>558</v>
      </c>
    </row>
    <row r="2085" spans="2:29" x14ac:dyDescent="0.35">
      <c r="B2085" t="s">
        <v>404</v>
      </c>
      <c r="D2085" t="s">
        <v>414</v>
      </c>
      <c r="E2085">
        <v>80</v>
      </c>
      <c r="F2085" t="s">
        <v>406</v>
      </c>
      <c r="O2085" t="s">
        <v>410</v>
      </c>
      <c r="S2085" t="s">
        <v>476</v>
      </c>
      <c r="T2085">
        <v>1.9</v>
      </c>
      <c r="U2085" t="s">
        <v>429</v>
      </c>
      <c r="AB2085" t="s">
        <v>559</v>
      </c>
    </row>
    <row r="2086" spans="2:29" x14ac:dyDescent="0.35">
      <c r="B2086" t="s">
        <v>402</v>
      </c>
      <c r="C2086" t="s">
        <v>415</v>
      </c>
      <c r="D2086">
        <v>0.61499999999999999</v>
      </c>
      <c r="O2086" t="s">
        <v>477</v>
      </c>
      <c r="T2086" t="s">
        <v>478</v>
      </c>
      <c r="U2086">
        <v>1.5</v>
      </c>
      <c r="V2086" t="s">
        <v>429</v>
      </c>
      <c r="AB2086" t="s">
        <v>560</v>
      </c>
    </row>
    <row r="2087" spans="2:29" x14ac:dyDescent="0.35">
      <c r="B2087" t="s">
        <v>402</v>
      </c>
      <c r="C2087" t="s">
        <v>416</v>
      </c>
      <c r="D2087">
        <v>1.73</v>
      </c>
      <c r="O2087" t="s">
        <v>477</v>
      </c>
      <c r="T2087" t="s">
        <v>479</v>
      </c>
      <c r="U2087">
        <v>0.4</v>
      </c>
      <c r="V2087" t="s">
        <v>429</v>
      </c>
      <c r="AB2087" t="s">
        <v>717</v>
      </c>
      <c r="AC2087" t="s">
        <v>763</v>
      </c>
    </row>
    <row r="2088" spans="2:29" x14ac:dyDescent="0.35">
      <c r="B2088" t="s">
        <v>387</v>
      </c>
      <c r="O2088" t="s">
        <v>410</v>
      </c>
      <c r="S2088" t="s">
        <v>480</v>
      </c>
      <c r="T2088">
        <v>1</v>
      </c>
      <c r="U2088" t="s">
        <v>429</v>
      </c>
    </row>
    <row r="2089" spans="2:29" x14ac:dyDescent="0.35">
      <c r="B2089" t="s">
        <v>388</v>
      </c>
      <c r="O2089" t="s">
        <v>410</v>
      </c>
      <c r="S2089" t="s">
        <v>481</v>
      </c>
      <c r="T2089">
        <v>0</v>
      </c>
      <c r="U2089" t="s">
        <v>429</v>
      </c>
    </row>
    <row r="2090" spans="2:29" x14ac:dyDescent="0.35">
      <c r="B2090" t="s">
        <v>389</v>
      </c>
      <c r="O2090" t="s">
        <v>410</v>
      </c>
      <c r="S2090" t="s">
        <v>482</v>
      </c>
      <c r="T2090">
        <v>100</v>
      </c>
      <c r="U2090" t="s">
        <v>429</v>
      </c>
    </row>
    <row r="2091" spans="2:29" x14ac:dyDescent="0.35">
      <c r="B2091" t="s">
        <v>856</v>
      </c>
      <c r="O2091" t="s">
        <v>410</v>
      </c>
      <c r="S2091" t="s">
        <v>483</v>
      </c>
      <c r="T2091">
        <v>2.2000000000000002</v>
      </c>
      <c r="U2091" t="s">
        <v>429</v>
      </c>
    </row>
    <row r="2092" spans="2:29" x14ac:dyDescent="0.35">
      <c r="B2092" t="s">
        <v>858</v>
      </c>
      <c r="O2092" t="s">
        <v>410</v>
      </c>
      <c r="S2092" t="s">
        <v>484</v>
      </c>
      <c r="T2092">
        <v>100</v>
      </c>
      <c r="U2092" t="s">
        <v>429</v>
      </c>
    </row>
    <row r="2093" spans="2:29" x14ac:dyDescent="0.35">
      <c r="B2093" t="s">
        <v>589</v>
      </c>
      <c r="O2093" t="s">
        <v>407</v>
      </c>
      <c r="R2093" t="s">
        <v>485</v>
      </c>
      <c r="S2093">
        <v>1.4</v>
      </c>
      <c r="T2093" t="s">
        <v>429</v>
      </c>
    </row>
    <row r="2094" spans="2:29" x14ac:dyDescent="0.35">
      <c r="B2094" t="s">
        <v>1088</v>
      </c>
      <c r="O2094" t="s">
        <v>407</v>
      </c>
      <c r="R2094" t="s">
        <v>486</v>
      </c>
      <c r="S2094">
        <v>2.6</v>
      </c>
      <c r="T2094" t="s">
        <v>429</v>
      </c>
    </row>
    <row r="2095" spans="2:29" x14ac:dyDescent="0.35">
      <c r="B2095" t="s">
        <v>1089</v>
      </c>
      <c r="O2095" t="s">
        <v>410</v>
      </c>
      <c r="S2095" t="s">
        <v>487</v>
      </c>
      <c r="T2095">
        <v>0.1</v>
      </c>
      <c r="U2095" t="s">
        <v>429</v>
      </c>
    </row>
    <row r="2096" spans="2:29" x14ac:dyDescent="0.35">
      <c r="B2096" t="s">
        <v>395</v>
      </c>
      <c r="O2096" t="s">
        <v>410</v>
      </c>
      <c r="S2096" t="s">
        <v>488</v>
      </c>
      <c r="T2096">
        <v>0</v>
      </c>
      <c r="U2096" t="s">
        <v>429</v>
      </c>
    </row>
    <row r="2097" spans="2:22" x14ac:dyDescent="0.35">
      <c r="B2097" t="s">
        <v>396</v>
      </c>
      <c r="O2097" t="s">
        <v>410</v>
      </c>
      <c r="S2097" t="s">
        <v>489</v>
      </c>
      <c r="T2097">
        <v>4.8</v>
      </c>
      <c r="U2097" t="s">
        <v>429</v>
      </c>
    </row>
    <row r="2098" spans="2:22" x14ac:dyDescent="0.35">
      <c r="B2098" t="s">
        <v>397</v>
      </c>
      <c r="O2098" t="s">
        <v>410</v>
      </c>
      <c r="S2098" t="s">
        <v>490</v>
      </c>
      <c r="T2098">
        <v>7.8</v>
      </c>
      <c r="U2098" t="s">
        <v>429</v>
      </c>
    </row>
    <row r="2099" spans="2:22" x14ac:dyDescent="0.35">
      <c r="B2099" t="s">
        <v>398</v>
      </c>
      <c r="O2099" t="s">
        <v>407</v>
      </c>
      <c r="R2099" t="s">
        <v>430</v>
      </c>
      <c r="S2099">
        <v>41.2</v>
      </c>
      <c r="T2099" t="s">
        <v>429</v>
      </c>
    </row>
    <row r="2100" spans="2:22" x14ac:dyDescent="0.35">
      <c r="B2100" t="s">
        <v>399</v>
      </c>
      <c r="O2100" t="s">
        <v>410</v>
      </c>
      <c r="S2100" t="s">
        <v>491</v>
      </c>
      <c r="T2100">
        <v>47.9</v>
      </c>
      <c r="U2100" t="s">
        <v>429</v>
      </c>
    </row>
    <row r="2101" spans="2:22" x14ac:dyDescent="0.35">
      <c r="B2101" t="s">
        <v>753</v>
      </c>
      <c r="O2101" t="s">
        <v>410</v>
      </c>
      <c r="S2101" t="s">
        <v>492</v>
      </c>
      <c r="T2101">
        <v>13.3</v>
      </c>
      <c r="U2101" t="s">
        <v>429</v>
      </c>
    </row>
    <row r="2102" spans="2:22" x14ac:dyDescent="0.35">
      <c r="O2102" t="s">
        <v>477</v>
      </c>
      <c r="T2102" t="s">
        <v>493</v>
      </c>
      <c r="U2102">
        <v>85.5</v>
      </c>
      <c r="V2102" t="s">
        <v>429</v>
      </c>
    </row>
    <row r="2103" spans="2:22" x14ac:dyDescent="0.35">
      <c r="O2103" t="s">
        <v>477</v>
      </c>
      <c r="T2103" t="s">
        <v>713</v>
      </c>
      <c r="U2103">
        <v>0.3</v>
      </c>
      <c r="V2103" t="s">
        <v>429</v>
      </c>
    </row>
    <row r="2104" spans="2:22" x14ac:dyDescent="0.35">
      <c r="O2104" t="s">
        <v>477</v>
      </c>
      <c r="T2104" t="s">
        <v>494</v>
      </c>
      <c r="U2104">
        <v>1</v>
      </c>
      <c r="V2104" t="s">
        <v>429</v>
      </c>
    </row>
    <row r="2105" spans="2:22" x14ac:dyDescent="0.35">
      <c r="O2105" t="s">
        <v>407</v>
      </c>
      <c r="R2105" t="s">
        <v>1049</v>
      </c>
      <c r="S2105" t="s">
        <v>429</v>
      </c>
    </row>
    <row r="2106" spans="2:22" x14ac:dyDescent="0.35">
      <c r="O2106" t="s">
        <v>410</v>
      </c>
      <c r="S2106" t="s">
        <v>714</v>
      </c>
      <c r="T2106">
        <v>36.6</v>
      </c>
      <c r="U2106" t="s">
        <v>429</v>
      </c>
    </row>
    <row r="2107" spans="2:22" x14ac:dyDescent="0.35">
      <c r="O2107" t="s">
        <v>410</v>
      </c>
      <c r="S2107" t="s">
        <v>495</v>
      </c>
      <c r="T2107">
        <v>0.1</v>
      </c>
      <c r="U2107" t="s">
        <v>429</v>
      </c>
    </row>
    <row r="2108" spans="2:22" x14ac:dyDescent="0.35">
      <c r="O2108" t="s">
        <v>410</v>
      </c>
      <c r="S2108" t="s">
        <v>496</v>
      </c>
      <c r="T2108">
        <v>0.8</v>
      </c>
      <c r="U2108" t="s">
        <v>429</v>
      </c>
    </row>
    <row r="2109" spans="2:22" x14ac:dyDescent="0.35">
      <c r="O2109" t="s">
        <v>410</v>
      </c>
      <c r="S2109" t="s">
        <v>497</v>
      </c>
      <c r="T2109">
        <v>0.7</v>
      </c>
      <c r="U2109" t="s">
        <v>429</v>
      </c>
    </row>
    <row r="2110" spans="2:22" x14ac:dyDescent="0.35">
      <c r="O2110" t="s">
        <v>477</v>
      </c>
      <c r="T2110" t="s">
        <v>498</v>
      </c>
      <c r="U2110">
        <v>0.3</v>
      </c>
      <c r="V2110" t="s">
        <v>429</v>
      </c>
    </row>
    <row r="2111" spans="2:22" x14ac:dyDescent="0.35">
      <c r="O2111" t="s">
        <v>477</v>
      </c>
      <c r="T2111" t="s">
        <v>498</v>
      </c>
      <c r="U2111">
        <v>0.4</v>
      </c>
      <c r="V2111" t="s">
        <v>429</v>
      </c>
    </row>
    <row r="2112" spans="2:22" x14ac:dyDescent="0.35">
      <c r="O2112" t="s">
        <v>404</v>
      </c>
      <c r="Q2112" t="s">
        <v>499</v>
      </c>
      <c r="R2112">
        <v>12.8</v>
      </c>
      <c r="S2112" t="s">
        <v>427</v>
      </c>
    </row>
    <row r="2113" spans="15:23" x14ac:dyDescent="0.35">
      <c r="O2113" t="s">
        <v>407</v>
      </c>
      <c r="R2113" t="s">
        <v>500</v>
      </c>
      <c r="S2113">
        <v>1</v>
      </c>
      <c r="T2113" t="s">
        <v>429</v>
      </c>
    </row>
    <row r="2114" spans="15:23" x14ac:dyDescent="0.35">
      <c r="O2114" t="s">
        <v>407</v>
      </c>
      <c r="R2114" t="s">
        <v>501</v>
      </c>
      <c r="S2114">
        <v>12.3</v>
      </c>
      <c r="T2114" t="s">
        <v>429</v>
      </c>
    </row>
    <row r="2115" spans="15:23" x14ac:dyDescent="0.35">
      <c r="O2115" t="s">
        <v>410</v>
      </c>
      <c r="S2115" t="s">
        <v>502</v>
      </c>
      <c r="T2115">
        <v>32.799999999999997</v>
      </c>
      <c r="U2115" t="s">
        <v>429</v>
      </c>
    </row>
    <row r="2116" spans="15:23" x14ac:dyDescent="0.35">
      <c r="O2116" t="s">
        <v>477</v>
      </c>
      <c r="T2116" t="s">
        <v>503</v>
      </c>
      <c r="U2116">
        <v>4.4000000000000004</v>
      </c>
      <c r="V2116" t="s">
        <v>429</v>
      </c>
    </row>
    <row r="2117" spans="15:23" x14ac:dyDescent="0.35">
      <c r="O2117" t="s">
        <v>504</v>
      </c>
      <c r="U2117" t="s">
        <v>505</v>
      </c>
      <c r="V2117">
        <v>10.1</v>
      </c>
      <c r="W2117" t="s">
        <v>429</v>
      </c>
    </row>
    <row r="2118" spans="15:23" x14ac:dyDescent="0.35">
      <c r="O2118" t="s">
        <v>410</v>
      </c>
      <c r="S2118" t="s">
        <v>506</v>
      </c>
      <c r="T2118">
        <v>5.4</v>
      </c>
      <c r="U2118" t="s">
        <v>429</v>
      </c>
    </row>
    <row r="2119" spans="15:23" x14ac:dyDescent="0.35">
      <c r="O2119" t="s">
        <v>410</v>
      </c>
      <c r="S2119" t="s">
        <v>507</v>
      </c>
      <c r="T2119">
        <v>4.2</v>
      </c>
      <c r="U2119" t="s">
        <v>429</v>
      </c>
    </row>
    <row r="2120" spans="15:23" x14ac:dyDescent="0.35">
      <c r="O2120" t="s">
        <v>410</v>
      </c>
      <c r="S2120" t="s">
        <v>508</v>
      </c>
      <c r="T2120">
        <v>7.6</v>
      </c>
      <c r="U2120" t="s">
        <v>429</v>
      </c>
    </row>
    <row r="2121" spans="15:23" x14ac:dyDescent="0.35">
      <c r="O2121" t="s">
        <v>477</v>
      </c>
      <c r="T2121" t="s">
        <v>509</v>
      </c>
      <c r="U2121">
        <v>12.3</v>
      </c>
      <c r="V2121" t="s">
        <v>429</v>
      </c>
    </row>
    <row r="2122" spans="15:23" x14ac:dyDescent="0.35">
      <c r="O2122" t="s">
        <v>504</v>
      </c>
      <c r="U2122" t="s">
        <v>510</v>
      </c>
      <c r="V2122">
        <v>15.5</v>
      </c>
      <c r="W2122" t="s">
        <v>429</v>
      </c>
    </row>
    <row r="2123" spans="15:23" x14ac:dyDescent="0.35">
      <c r="O2123" t="s">
        <v>504</v>
      </c>
      <c r="U2123" t="s">
        <v>511</v>
      </c>
      <c r="V2123">
        <v>7.4</v>
      </c>
      <c r="W2123" t="s">
        <v>429</v>
      </c>
    </row>
    <row r="2124" spans="15:23" x14ac:dyDescent="0.35">
      <c r="O2124" t="s">
        <v>504</v>
      </c>
      <c r="U2124" t="s">
        <v>512</v>
      </c>
      <c r="V2124">
        <v>14.4</v>
      </c>
      <c r="W2124" t="s">
        <v>429</v>
      </c>
    </row>
    <row r="2125" spans="15:23" x14ac:dyDescent="0.35">
      <c r="O2125" t="s">
        <v>504</v>
      </c>
      <c r="U2125" t="s">
        <v>513</v>
      </c>
      <c r="V2125">
        <v>11.8</v>
      </c>
      <c r="W2125" t="s">
        <v>429</v>
      </c>
    </row>
    <row r="2126" spans="15:23" x14ac:dyDescent="0.35">
      <c r="O2126" t="s">
        <v>477</v>
      </c>
      <c r="T2126" t="s">
        <v>514</v>
      </c>
      <c r="U2126">
        <v>13.1</v>
      </c>
      <c r="V2126" t="s">
        <v>429</v>
      </c>
    </row>
    <row r="2127" spans="15:23" x14ac:dyDescent="0.35">
      <c r="O2127" t="s">
        <v>504</v>
      </c>
      <c r="U2127" t="s">
        <v>515</v>
      </c>
      <c r="V2127">
        <v>15.8</v>
      </c>
      <c r="W2127" t="s">
        <v>429</v>
      </c>
    </row>
    <row r="2128" spans="15:23" x14ac:dyDescent="0.35">
      <c r="O2128" t="s">
        <v>504</v>
      </c>
      <c r="U2128" t="s">
        <v>516</v>
      </c>
      <c r="V2128">
        <v>16.100000000000001</v>
      </c>
      <c r="W2128" t="s">
        <v>429</v>
      </c>
    </row>
    <row r="2129" spans="15:23" x14ac:dyDescent="0.35">
      <c r="O2129" t="s">
        <v>477</v>
      </c>
      <c r="T2129" t="s">
        <v>517</v>
      </c>
      <c r="U2129">
        <v>9.9</v>
      </c>
      <c r="V2129" t="s">
        <v>429</v>
      </c>
    </row>
    <row r="2130" spans="15:23" x14ac:dyDescent="0.35">
      <c r="O2130" t="s">
        <v>504</v>
      </c>
      <c r="U2130" t="s">
        <v>518</v>
      </c>
      <c r="V2130">
        <v>9.9</v>
      </c>
      <c r="W2130" t="s">
        <v>429</v>
      </c>
    </row>
    <row r="2131" spans="15:23" x14ac:dyDescent="0.35">
      <c r="O2131" t="s">
        <v>504</v>
      </c>
      <c r="U2131" t="s">
        <v>519</v>
      </c>
      <c r="V2131">
        <v>4.3</v>
      </c>
      <c r="W2131" t="s">
        <v>429</v>
      </c>
    </row>
    <row r="2132" spans="15:23" x14ac:dyDescent="0.35">
      <c r="O2132" t="s">
        <v>410</v>
      </c>
      <c r="S2132" t="s">
        <v>520</v>
      </c>
      <c r="T2132" s="1">
        <v>0.80300000000000005</v>
      </c>
    </row>
    <row r="2133" spans="15:23" x14ac:dyDescent="0.35">
      <c r="O2133" t="s">
        <v>402</v>
      </c>
      <c r="P2133" t="s">
        <v>521</v>
      </c>
      <c r="Q2133">
        <v>2.4340000000000002</v>
      </c>
      <c r="R2133" t="s">
        <v>1036</v>
      </c>
    </row>
    <row r="2134" spans="15:23" x14ac:dyDescent="0.35">
      <c r="O2134" t="s">
        <v>402</v>
      </c>
      <c r="P2134" t="s">
        <v>422</v>
      </c>
      <c r="Q2134">
        <v>83</v>
      </c>
    </row>
    <row r="2135" spans="15:23" x14ac:dyDescent="0.35">
      <c r="O2135" t="s">
        <v>402</v>
      </c>
      <c r="P2135" t="s">
        <v>522</v>
      </c>
      <c r="Q2135" t="s">
        <v>523</v>
      </c>
    </row>
    <row r="2136" spans="15:23" x14ac:dyDescent="0.35">
      <c r="O2136" t="s">
        <v>524</v>
      </c>
      <c r="P2136" s="1">
        <v>0.90500000000000003</v>
      </c>
    </row>
    <row r="2137" spans="15:23" x14ac:dyDescent="0.35">
      <c r="O2137" t="s">
        <v>402</v>
      </c>
      <c r="P2137" t="s">
        <v>423</v>
      </c>
      <c r="Q2137" t="s">
        <v>1055</v>
      </c>
    </row>
    <row r="2138" spans="15:23" x14ac:dyDescent="0.35">
      <c r="O2138" t="s">
        <v>387</v>
      </c>
    </row>
    <row r="2139" spans="15:23" x14ac:dyDescent="0.35">
      <c r="O2139" t="s">
        <v>388</v>
      </c>
    </row>
    <row r="2140" spans="15:23" x14ac:dyDescent="0.35">
      <c r="O2140" t="s">
        <v>389</v>
      </c>
    </row>
    <row r="2141" spans="15:23" x14ac:dyDescent="0.35">
      <c r="O2141" t="s">
        <v>856</v>
      </c>
    </row>
    <row r="2142" spans="15:23" x14ac:dyDescent="0.35">
      <c r="O2142" t="s">
        <v>642</v>
      </c>
    </row>
    <row r="2143" spans="15:23" x14ac:dyDescent="0.35">
      <c r="O2143" t="s">
        <v>858</v>
      </c>
    </row>
    <row r="2144" spans="15:23" x14ac:dyDescent="0.35">
      <c r="O2144" t="s">
        <v>567</v>
      </c>
    </row>
    <row r="2145" spans="1:32" x14ac:dyDescent="0.35">
      <c r="O2145" t="s">
        <v>1056</v>
      </c>
    </row>
    <row r="2146" spans="1:32" x14ac:dyDescent="0.35">
      <c r="O2146" t="s">
        <v>1057</v>
      </c>
    </row>
    <row r="2147" spans="1:32" x14ac:dyDescent="0.35">
      <c r="O2147" t="s">
        <v>395</v>
      </c>
    </row>
    <row r="2148" spans="1:32" x14ac:dyDescent="0.35">
      <c r="O2148" t="s">
        <v>396</v>
      </c>
    </row>
    <row r="2149" spans="1:32" x14ac:dyDescent="0.35">
      <c r="O2149" t="s">
        <v>397</v>
      </c>
    </row>
    <row r="2150" spans="1:32" x14ac:dyDescent="0.35">
      <c r="O2150" t="s">
        <v>398</v>
      </c>
    </row>
    <row r="2151" spans="1:32" x14ac:dyDescent="0.35">
      <c r="O2151" t="s">
        <v>399</v>
      </c>
    </row>
    <row r="2155" spans="1:32" s="5" customFormat="1" x14ac:dyDescent="0.35">
      <c r="A2155" s="5">
        <v>2.7</v>
      </c>
      <c r="B2155" s="5">
        <v>28</v>
      </c>
    </row>
    <row r="2156" spans="1:32" x14ac:dyDescent="0.35">
      <c r="B2156" t="s">
        <v>23</v>
      </c>
      <c r="C2156" t="s">
        <v>1111</v>
      </c>
      <c r="O2156" t="s">
        <v>23</v>
      </c>
      <c r="P2156" t="s">
        <v>1095</v>
      </c>
      <c r="AB2156" t="s">
        <v>23</v>
      </c>
      <c r="AC2156" t="s">
        <v>1125</v>
      </c>
    </row>
    <row r="2157" spans="1:32" x14ac:dyDescent="0.35">
      <c r="B2157" t="s">
        <v>402</v>
      </c>
      <c r="C2157" t="s">
        <v>417</v>
      </c>
      <c r="D2157">
        <v>195.46799999999999</v>
      </c>
      <c r="O2157" t="s">
        <v>402</v>
      </c>
      <c r="P2157" t="s">
        <v>444</v>
      </c>
      <c r="Q2157">
        <v>198427320000000</v>
      </c>
      <c r="AB2157" t="s">
        <v>543</v>
      </c>
      <c r="AC2157" t="s">
        <v>527</v>
      </c>
      <c r="AD2157" t="s">
        <v>1126</v>
      </c>
    </row>
    <row r="2158" spans="1:32" x14ac:dyDescent="0.35">
      <c r="B2158" t="s">
        <v>402</v>
      </c>
      <c r="C2158" t="s">
        <v>418</v>
      </c>
      <c r="D2158">
        <v>0.439</v>
      </c>
      <c r="O2158" t="s">
        <v>402</v>
      </c>
      <c r="P2158" t="s">
        <v>712</v>
      </c>
      <c r="Q2158">
        <v>166135104000000</v>
      </c>
      <c r="AB2158" t="s">
        <v>543</v>
      </c>
      <c r="AC2158" t="s">
        <v>14</v>
      </c>
      <c r="AD2158">
        <v>56.8</v>
      </c>
      <c r="AE2158" t="s">
        <v>427</v>
      </c>
    </row>
    <row r="2159" spans="1:32" x14ac:dyDescent="0.35">
      <c r="B2159" t="s">
        <v>402</v>
      </c>
      <c r="C2159" t="s">
        <v>419</v>
      </c>
      <c r="D2159">
        <v>0</v>
      </c>
      <c r="O2159" t="s">
        <v>402</v>
      </c>
      <c r="P2159" t="s">
        <v>420</v>
      </c>
      <c r="Q2159">
        <v>1.194</v>
      </c>
      <c r="AB2159" t="s">
        <v>543</v>
      </c>
      <c r="AD2159" t="s">
        <v>475</v>
      </c>
      <c r="AE2159">
        <v>6.9</v>
      </c>
      <c r="AF2159" t="s">
        <v>429</v>
      </c>
    </row>
    <row r="2160" spans="1:32" x14ac:dyDescent="0.35">
      <c r="B2160" t="s">
        <v>402</v>
      </c>
      <c r="C2160" t="s">
        <v>420</v>
      </c>
      <c r="D2160">
        <v>1.19</v>
      </c>
      <c r="O2160" t="s">
        <v>402</v>
      </c>
      <c r="P2160" t="s">
        <v>445</v>
      </c>
      <c r="Q2160">
        <v>0.995</v>
      </c>
      <c r="AB2160" t="s">
        <v>543</v>
      </c>
      <c r="AD2160" t="s">
        <v>485</v>
      </c>
      <c r="AE2160">
        <v>1.8</v>
      </c>
      <c r="AF2160" t="s">
        <v>429</v>
      </c>
    </row>
    <row r="2161" spans="2:33" x14ac:dyDescent="0.35">
      <c r="B2161" t="s">
        <v>402</v>
      </c>
      <c r="C2161" t="s">
        <v>708</v>
      </c>
      <c r="D2161">
        <v>2.69</v>
      </c>
      <c r="E2161" t="s">
        <v>1036</v>
      </c>
      <c r="O2161" t="s">
        <v>402</v>
      </c>
      <c r="P2161" t="s">
        <v>446</v>
      </c>
      <c r="Q2161">
        <v>22.3</v>
      </c>
      <c r="R2161" t="s">
        <v>427</v>
      </c>
      <c r="AB2161" t="s">
        <v>543</v>
      </c>
      <c r="AD2161" t="s">
        <v>486</v>
      </c>
      <c r="AE2161">
        <v>2.1</v>
      </c>
      <c r="AF2161" t="s">
        <v>429</v>
      </c>
    </row>
    <row r="2162" spans="2:33" x14ac:dyDescent="0.35">
      <c r="B2162" t="s">
        <v>402</v>
      </c>
      <c r="C2162" t="s">
        <v>422</v>
      </c>
      <c r="D2162">
        <v>39</v>
      </c>
      <c r="O2162" t="s">
        <v>404</v>
      </c>
      <c r="Q2162" t="s">
        <v>526</v>
      </c>
      <c r="R2162">
        <v>21.8</v>
      </c>
      <c r="S2162" t="s">
        <v>427</v>
      </c>
      <c r="AB2162" t="s">
        <v>543</v>
      </c>
      <c r="AD2162" t="s">
        <v>430</v>
      </c>
      <c r="AE2162">
        <v>35.700000000000003</v>
      </c>
      <c r="AF2162" t="s">
        <v>429</v>
      </c>
    </row>
    <row r="2163" spans="2:33" x14ac:dyDescent="0.35">
      <c r="B2163" t="s">
        <v>524</v>
      </c>
      <c r="C2163" s="1">
        <v>0.48899999999999999</v>
      </c>
      <c r="O2163" t="s">
        <v>407</v>
      </c>
      <c r="R2163" t="s">
        <v>447</v>
      </c>
      <c r="S2163">
        <v>23.4</v>
      </c>
      <c r="T2163" t="s">
        <v>406</v>
      </c>
      <c r="AB2163" t="s">
        <v>543</v>
      </c>
      <c r="AE2163" t="s">
        <v>431</v>
      </c>
      <c r="AF2163">
        <v>50.6</v>
      </c>
      <c r="AG2163" t="s">
        <v>432</v>
      </c>
    </row>
    <row r="2164" spans="2:33" x14ac:dyDescent="0.35">
      <c r="B2164" t="s">
        <v>402</v>
      </c>
      <c r="C2164" t="s">
        <v>423</v>
      </c>
      <c r="D2164">
        <v>27.396000000000001</v>
      </c>
      <c r="E2164">
        <v>56</v>
      </c>
      <c r="O2164" t="s">
        <v>410</v>
      </c>
      <c r="S2164" t="s">
        <v>448</v>
      </c>
      <c r="T2164">
        <v>0</v>
      </c>
      <c r="U2164" t="s">
        <v>406</v>
      </c>
      <c r="AB2164" t="s">
        <v>543</v>
      </c>
      <c r="AD2164" t="s">
        <v>528</v>
      </c>
      <c r="AE2164">
        <v>7.7</v>
      </c>
      <c r="AF2164" t="s">
        <v>429</v>
      </c>
    </row>
    <row r="2165" spans="2:33" x14ac:dyDescent="0.35">
      <c r="B2165" t="s">
        <v>402</v>
      </c>
      <c r="C2165" t="s">
        <v>424</v>
      </c>
      <c r="D2165">
        <v>33.615000000000002</v>
      </c>
      <c r="E2165" s="1">
        <v>-1.2999999999999999E-2</v>
      </c>
      <c r="O2165" t="s">
        <v>410</v>
      </c>
      <c r="S2165" t="s">
        <v>449</v>
      </c>
      <c r="T2165">
        <v>5.3</v>
      </c>
      <c r="U2165" t="s">
        <v>406</v>
      </c>
      <c r="AB2165" t="s">
        <v>543</v>
      </c>
      <c r="AD2165" t="s">
        <v>529</v>
      </c>
      <c r="AE2165" t="s">
        <v>530</v>
      </c>
      <c r="AF2165" s="1">
        <v>2E-3</v>
      </c>
    </row>
    <row r="2166" spans="2:33" x14ac:dyDescent="0.35">
      <c r="B2166" t="s">
        <v>402</v>
      </c>
      <c r="C2166" t="s">
        <v>425</v>
      </c>
      <c r="O2166" t="s">
        <v>410</v>
      </c>
      <c r="S2166" t="s">
        <v>450</v>
      </c>
      <c r="T2166">
        <v>18.100000000000001</v>
      </c>
      <c r="U2166" t="s">
        <v>406</v>
      </c>
      <c r="AB2166" t="s">
        <v>543</v>
      </c>
      <c r="AC2166" t="s">
        <v>531</v>
      </c>
      <c r="AD2166">
        <v>0</v>
      </c>
      <c r="AE2166" t="s">
        <v>432</v>
      </c>
    </row>
    <row r="2167" spans="2:33" x14ac:dyDescent="0.35">
      <c r="B2167" t="s">
        <v>404</v>
      </c>
      <c r="C2167" t="s">
        <v>426</v>
      </c>
      <c r="D2167">
        <v>12.569000000000001</v>
      </c>
      <c r="E2167" s="1">
        <v>-5.0000000000000001E-3</v>
      </c>
      <c r="O2167" t="s">
        <v>407</v>
      </c>
      <c r="R2167" t="s">
        <v>451</v>
      </c>
      <c r="S2167">
        <v>76.599999999999994</v>
      </c>
      <c r="T2167" t="s">
        <v>406</v>
      </c>
      <c r="AB2167" t="s">
        <v>543</v>
      </c>
      <c r="AC2167" t="s">
        <v>532</v>
      </c>
      <c r="AD2167">
        <v>58120543564000</v>
      </c>
    </row>
    <row r="2168" spans="2:33" x14ac:dyDescent="0.35">
      <c r="B2168" t="s">
        <v>14</v>
      </c>
      <c r="C2168">
        <v>56.7</v>
      </c>
      <c r="D2168" t="s">
        <v>427</v>
      </c>
      <c r="O2168" t="s">
        <v>404</v>
      </c>
      <c r="Q2168" t="s">
        <v>452</v>
      </c>
      <c r="R2168">
        <v>0.5</v>
      </c>
      <c r="S2168" t="s">
        <v>427</v>
      </c>
      <c r="AB2168" t="s">
        <v>543</v>
      </c>
      <c r="AC2168" t="s">
        <v>533</v>
      </c>
      <c r="AD2168">
        <v>18952138547100</v>
      </c>
    </row>
    <row r="2169" spans="2:33" x14ac:dyDescent="0.35">
      <c r="B2169" t="s">
        <v>402</v>
      </c>
      <c r="C2169" t="s">
        <v>428</v>
      </c>
      <c r="D2169">
        <v>11</v>
      </c>
      <c r="E2169" t="s">
        <v>429</v>
      </c>
      <c r="O2169" t="s">
        <v>407</v>
      </c>
      <c r="R2169" t="s">
        <v>453</v>
      </c>
      <c r="S2169">
        <v>0</v>
      </c>
      <c r="T2169" t="s">
        <v>427</v>
      </c>
      <c r="AB2169" t="s">
        <v>543</v>
      </c>
      <c r="AC2169" t="s">
        <v>534</v>
      </c>
      <c r="AD2169">
        <v>418544296050</v>
      </c>
    </row>
    <row r="2170" spans="2:33" x14ac:dyDescent="0.35">
      <c r="B2170" t="s">
        <v>402</v>
      </c>
      <c r="C2170" t="s">
        <v>430</v>
      </c>
      <c r="D2170">
        <v>35.4</v>
      </c>
      <c r="E2170" t="s">
        <v>429</v>
      </c>
      <c r="O2170" t="s">
        <v>402</v>
      </c>
      <c r="P2170" t="s">
        <v>454</v>
      </c>
      <c r="Q2170">
        <v>4.0999999999999996</v>
      </c>
      <c r="R2170" t="s">
        <v>427</v>
      </c>
      <c r="AB2170" t="s">
        <v>543</v>
      </c>
      <c r="AD2170" t="s">
        <v>535</v>
      </c>
      <c r="AE2170">
        <v>410893760550</v>
      </c>
    </row>
    <row r="2171" spans="2:33" x14ac:dyDescent="0.35">
      <c r="B2171" t="s">
        <v>404</v>
      </c>
      <c r="D2171" t="s">
        <v>431</v>
      </c>
      <c r="E2171">
        <v>50.6</v>
      </c>
      <c r="F2171" t="s">
        <v>432</v>
      </c>
      <c r="O2171" t="s">
        <v>404</v>
      </c>
      <c r="Q2171" t="s">
        <v>455</v>
      </c>
      <c r="R2171">
        <v>1.5</v>
      </c>
      <c r="S2171" t="s">
        <v>427</v>
      </c>
      <c r="AB2171" t="s">
        <v>543</v>
      </c>
      <c r="AD2171" t="s">
        <v>536</v>
      </c>
      <c r="AE2171">
        <v>815057050</v>
      </c>
    </row>
    <row r="2172" spans="2:33" x14ac:dyDescent="0.35">
      <c r="B2172" t="s">
        <v>433</v>
      </c>
      <c r="C2172" t="s">
        <v>982</v>
      </c>
      <c r="O2172" t="s">
        <v>407</v>
      </c>
      <c r="R2172" t="s">
        <v>456</v>
      </c>
      <c r="S2172">
        <v>0.4</v>
      </c>
      <c r="T2172" t="s">
        <v>429</v>
      </c>
      <c r="AB2172" t="s">
        <v>543</v>
      </c>
      <c r="AD2172" t="s">
        <v>537</v>
      </c>
      <c r="AE2172">
        <v>4425309750</v>
      </c>
    </row>
    <row r="2173" spans="2:33" x14ac:dyDescent="0.35">
      <c r="O2173" t="s">
        <v>407</v>
      </c>
      <c r="R2173" t="s">
        <v>457</v>
      </c>
      <c r="S2173">
        <v>0.3</v>
      </c>
      <c r="T2173" t="s">
        <v>429</v>
      </c>
      <c r="AB2173" t="s">
        <v>543</v>
      </c>
      <c r="AC2173" t="s">
        <v>542</v>
      </c>
      <c r="AD2173">
        <v>31</v>
      </c>
    </row>
    <row r="2174" spans="2:33" x14ac:dyDescent="0.35">
      <c r="B2174" t="s">
        <v>22</v>
      </c>
      <c r="O2174" t="s">
        <v>407</v>
      </c>
      <c r="R2174" t="s">
        <v>458</v>
      </c>
      <c r="S2174">
        <v>0.4</v>
      </c>
      <c r="T2174" t="s">
        <v>429</v>
      </c>
      <c r="AB2174" t="s">
        <v>543</v>
      </c>
      <c r="AC2174" t="s">
        <v>422</v>
      </c>
      <c r="AD2174">
        <v>42</v>
      </c>
    </row>
    <row r="2175" spans="2:33" x14ac:dyDescent="0.35">
      <c r="B2175" t="s">
        <v>562</v>
      </c>
      <c r="C2175" t="s">
        <v>563</v>
      </c>
      <c r="D2175" t="s">
        <v>540</v>
      </c>
      <c r="E2175" t="s">
        <v>564</v>
      </c>
      <c r="F2175" t="s">
        <v>435</v>
      </c>
      <c r="O2175" t="s">
        <v>410</v>
      </c>
      <c r="S2175" t="s">
        <v>459</v>
      </c>
      <c r="T2175">
        <v>0.4</v>
      </c>
      <c r="U2175" t="s">
        <v>429</v>
      </c>
      <c r="AB2175" t="s">
        <v>543</v>
      </c>
      <c r="AC2175" t="s">
        <v>522</v>
      </c>
      <c r="AD2175" t="s">
        <v>523</v>
      </c>
    </row>
    <row r="2176" spans="2:33" x14ac:dyDescent="0.35">
      <c r="B2176" t="s">
        <v>565</v>
      </c>
      <c r="C2176">
        <v>128</v>
      </c>
      <c r="D2176">
        <v>224.7</v>
      </c>
      <c r="E2176">
        <v>139.405</v>
      </c>
      <c r="F2176" s="1">
        <v>0.74099999999999999</v>
      </c>
      <c r="O2176" t="s">
        <v>410</v>
      </c>
      <c r="S2176" t="s">
        <v>460</v>
      </c>
      <c r="T2176">
        <v>0</v>
      </c>
      <c r="U2176" t="s">
        <v>429</v>
      </c>
    </row>
    <row r="2177" spans="2:32" x14ac:dyDescent="0.35">
      <c r="B2177" t="s">
        <v>566</v>
      </c>
      <c r="C2177">
        <v>112</v>
      </c>
      <c r="D2177">
        <v>112.5</v>
      </c>
      <c r="E2177">
        <v>72.091999999999999</v>
      </c>
      <c r="F2177" s="1">
        <v>0.50600000000000001</v>
      </c>
      <c r="O2177" t="s">
        <v>410</v>
      </c>
      <c r="S2177" t="s">
        <v>461</v>
      </c>
      <c r="T2177">
        <v>0</v>
      </c>
      <c r="U2177" t="s">
        <v>429</v>
      </c>
      <c r="AB2177" t="s">
        <v>538</v>
      </c>
    </row>
    <row r="2178" spans="2:32" x14ac:dyDescent="0.35">
      <c r="B2178" t="s">
        <v>0</v>
      </c>
      <c r="C2178">
        <v>77.3</v>
      </c>
      <c r="D2178" t="s">
        <v>401</v>
      </c>
      <c r="O2178" t="s">
        <v>407</v>
      </c>
      <c r="R2178" t="s">
        <v>462</v>
      </c>
      <c r="S2178">
        <v>4.0999999999999996</v>
      </c>
      <c r="T2178" t="s">
        <v>429</v>
      </c>
      <c r="AB2178" t="s">
        <v>539</v>
      </c>
      <c r="AC2178" t="s">
        <v>544</v>
      </c>
      <c r="AD2178" t="s">
        <v>545</v>
      </c>
      <c r="AE2178" t="s">
        <v>546</v>
      </c>
      <c r="AF2178" t="s">
        <v>435</v>
      </c>
    </row>
    <row r="2179" spans="2:32" x14ac:dyDescent="0.35">
      <c r="B2179" t="s">
        <v>402</v>
      </c>
      <c r="C2179" t="s">
        <v>403</v>
      </c>
      <c r="O2179" t="s">
        <v>407</v>
      </c>
      <c r="R2179" t="s">
        <v>463</v>
      </c>
      <c r="S2179">
        <v>0</v>
      </c>
      <c r="T2179" t="s">
        <v>429</v>
      </c>
      <c r="AB2179" t="s">
        <v>547</v>
      </c>
      <c r="AC2179">
        <v>128</v>
      </c>
      <c r="AD2179">
        <v>224.5</v>
      </c>
      <c r="AE2179">
        <v>139.22300000000001</v>
      </c>
      <c r="AF2179" s="1">
        <v>0.74099999999999999</v>
      </c>
    </row>
    <row r="2180" spans="2:32" x14ac:dyDescent="0.35">
      <c r="B2180" t="s">
        <v>404</v>
      </c>
      <c r="D2180" t="s">
        <v>405</v>
      </c>
      <c r="E2180">
        <v>22.8</v>
      </c>
      <c r="F2180" t="s">
        <v>406</v>
      </c>
      <c r="O2180" t="s">
        <v>407</v>
      </c>
      <c r="R2180" t="s">
        <v>464</v>
      </c>
      <c r="S2180">
        <v>0.6</v>
      </c>
      <c r="T2180" t="s">
        <v>429</v>
      </c>
      <c r="AB2180" t="s">
        <v>548</v>
      </c>
      <c r="AC2180">
        <v>112</v>
      </c>
      <c r="AD2180">
        <v>112.5</v>
      </c>
      <c r="AE2180">
        <v>72.001999999999995</v>
      </c>
      <c r="AF2180" s="1">
        <v>0.50600000000000001</v>
      </c>
    </row>
    <row r="2181" spans="2:32" x14ac:dyDescent="0.35">
      <c r="B2181" t="s">
        <v>407</v>
      </c>
      <c r="E2181" t="s">
        <v>408</v>
      </c>
      <c r="F2181">
        <v>79.5</v>
      </c>
      <c r="G2181" t="s">
        <v>409</v>
      </c>
      <c r="O2181" t="s">
        <v>404</v>
      </c>
      <c r="Q2181" t="s">
        <v>465</v>
      </c>
      <c r="R2181">
        <v>2.6</v>
      </c>
      <c r="S2181" t="s">
        <v>427</v>
      </c>
      <c r="AB2181" t="s">
        <v>541</v>
      </c>
    </row>
    <row r="2182" spans="2:32" x14ac:dyDescent="0.35">
      <c r="B2182" t="s">
        <v>410</v>
      </c>
      <c r="F2182" t="s">
        <v>309</v>
      </c>
      <c r="G2182">
        <v>0</v>
      </c>
      <c r="H2182" t="s">
        <v>409</v>
      </c>
      <c r="O2182" t="s">
        <v>407</v>
      </c>
      <c r="R2182" t="s">
        <v>466</v>
      </c>
      <c r="S2182">
        <v>5.5</v>
      </c>
      <c r="T2182" t="s">
        <v>429</v>
      </c>
      <c r="AB2182" t="s">
        <v>387</v>
      </c>
    </row>
    <row r="2183" spans="2:32" x14ac:dyDescent="0.35">
      <c r="B2183" t="s">
        <v>410</v>
      </c>
      <c r="F2183" t="s">
        <v>310</v>
      </c>
      <c r="G2183">
        <v>0.1</v>
      </c>
      <c r="H2183" t="s">
        <v>409</v>
      </c>
      <c r="O2183" t="s">
        <v>407</v>
      </c>
      <c r="R2183" t="s">
        <v>467</v>
      </c>
      <c r="S2183">
        <v>4.2</v>
      </c>
      <c r="T2183" t="s">
        <v>429</v>
      </c>
      <c r="AB2183" t="s">
        <v>549</v>
      </c>
    </row>
    <row r="2184" spans="2:32" x14ac:dyDescent="0.35">
      <c r="B2184" t="s">
        <v>410</v>
      </c>
      <c r="F2184" t="s">
        <v>311</v>
      </c>
      <c r="G2184">
        <v>79.400000000000006</v>
      </c>
      <c r="H2184" t="s">
        <v>409</v>
      </c>
      <c r="O2184" t="s">
        <v>407</v>
      </c>
      <c r="R2184" t="s">
        <v>468</v>
      </c>
      <c r="S2184">
        <v>0.1</v>
      </c>
      <c r="T2184" t="s">
        <v>429</v>
      </c>
      <c r="AB2184" t="s">
        <v>550</v>
      </c>
    </row>
    <row r="2185" spans="2:32" x14ac:dyDescent="0.35">
      <c r="B2185" t="s">
        <v>407</v>
      </c>
      <c r="E2185" t="s">
        <v>312</v>
      </c>
      <c r="F2185">
        <v>20.5</v>
      </c>
      <c r="G2185" t="s">
        <v>409</v>
      </c>
      <c r="O2185" t="s">
        <v>407</v>
      </c>
      <c r="R2185" t="s">
        <v>469</v>
      </c>
      <c r="S2185" s="1">
        <v>0.621</v>
      </c>
      <c r="AB2185" t="s">
        <v>880</v>
      </c>
    </row>
    <row r="2186" spans="2:32" x14ac:dyDescent="0.35">
      <c r="B2186" t="s">
        <v>404</v>
      </c>
      <c r="D2186" t="s">
        <v>411</v>
      </c>
      <c r="E2186">
        <v>0.7</v>
      </c>
      <c r="F2186" t="s">
        <v>406</v>
      </c>
      <c r="O2186" t="s">
        <v>407</v>
      </c>
      <c r="R2186" t="s">
        <v>470</v>
      </c>
      <c r="S2186" s="1">
        <v>5.6000000000000001E-2</v>
      </c>
      <c r="AB2186" t="s">
        <v>999</v>
      </c>
    </row>
    <row r="2187" spans="2:32" x14ac:dyDescent="0.35">
      <c r="B2187" t="s">
        <v>407</v>
      </c>
      <c r="E2187" t="s">
        <v>408</v>
      </c>
      <c r="F2187">
        <v>0.8</v>
      </c>
      <c r="G2187" t="s">
        <v>412</v>
      </c>
      <c r="O2187" t="s">
        <v>402</v>
      </c>
      <c r="P2187" t="s">
        <v>471</v>
      </c>
      <c r="Q2187">
        <v>1.3</v>
      </c>
      <c r="R2187" t="s">
        <v>427</v>
      </c>
      <c r="AB2187" t="s">
        <v>882</v>
      </c>
    </row>
    <row r="2188" spans="2:32" x14ac:dyDescent="0.35">
      <c r="B2188" t="s">
        <v>410</v>
      </c>
      <c r="F2188" t="s">
        <v>309</v>
      </c>
      <c r="G2188">
        <v>0.7</v>
      </c>
      <c r="H2188" t="s">
        <v>412</v>
      </c>
      <c r="O2188" t="s">
        <v>404</v>
      </c>
      <c r="Q2188" t="s">
        <v>472</v>
      </c>
      <c r="R2188">
        <v>1.3</v>
      </c>
      <c r="S2188" t="s">
        <v>427</v>
      </c>
      <c r="AB2188" t="s">
        <v>883</v>
      </c>
    </row>
    <row r="2189" spans="2:32" x14ac:dyDescent="0.35">
      <c r="B2189" t="s">
        <v>410</v>
      </c>
      <c r="F2189" t="s">
        <v>310</v>
      </c>
      <c r="G2189">
        <v>0.2</v>
      </c>
      <c r="H2189" t="s">
        <v>412</v>
      </c>
      <c r="O2189" t="s">
        <v>404</v>
      </c>
      <c r="Q2189" t="s">
        <v>473</v>
      </c>
      <c r="R2189">
        <v>0</v>
      </c>
      <c r="S2189" t="s">
        <v>427</v>
      </c>
      <c r="AB2189" t="s">
        <v>1127</v>
      </c>
    </row>
    <row r="2190" spans="2:32" x14ac:dyDescent="0.35">
      <c r="B2190" t="s">
        <v>410</v>
      </c>
      <c r="F2190" t="s">
        <v>311</v>
      </c>
      <c r="G2190">
        <v>0</v>
      </c>
      <c r="H2190" t="s">
        <v>412</v>
      </c>
      <c r="O2190" t="s">
        <v>402</v>
      </c>
      <c r="P2190" t="s">
        <v>474</v>
      </c>
      <c r="Q2190">
        <v>72.400000000000006</v>
      </c>
      <c r="R2190" t="s">
        <v>427</v>
      </c>
      <c r="AB2190" t="s">
        <v>1128</v>
      </c>
    </row>
    <row r="2191" spans="2:32" x14ac:dyDescent="0.35">
      <c r="B2191" t="s">
        <v>407</v>
      </c>
      <c r="E2191" t="s">
        <v>312</v>
      </c>
      <c r="F2191">
        <v>99.2</v>
      </c>
      <c r="G2191" t="s">
        <v>412</v>
      </c>
      <c r="O2191" t="s">
        <v>404</v>
      </c>
      <c r="Q2191" t="s">
        <v>14</v>
      </c>
      <c r="R2191">
        <v>57</v>
      </c>
      <c r="S2191" t="s">
        <v>427</v>
      </c>
      <c r="AB2191" t="s">
        <v>556</v>
      </c>
    </row>
    <row r="2192" spans="2:32" x14ac:dyDescent="0.35">
      <c r="B2192" t="s">
        <v>404</v>
      </c>
      <c r="D2192" t="s">
        <v>413</v>
      </c>
      <c r="E2192">
        <v>0</v>
      </c>
      <c r="F2192" t="s">
        <v>406</v>
      </c>
      <c r="O2192" t="s">
        <v>407</v>
      </c>
      <c r="R2192" t="s">
        <v>475</v>
      </c>
      <c r="S2192">
        <v>7.2</v>
      </c>
      <c r="T2192" t="s">
        <v>429</v>
      </c>
      <c r="AB2192" t="s">
        <v>557</v>
      </c>
    </row>
    <row r="2193" spans="2:30" x14ac:dyDescent="0.35">
      <c r="B2193" t="s">
        <v>404</v>
      </c>
      <c r="D2193" t="s">
        <v>414</v>
      </c>
      <c r="E2193">
        <v>76.5</v>
      </c>
      <c r="F2193" t="s">
        <v>406</v>
      </c>
      <c r="O2193" t="s">
        <v>410</v>
      </c>
      <c r="S2193" t="s">
        <v>476</v>
      </c>
      <c r="T2193">
        <v>3.4</v>
      </c>
      <c r="U2193" t="s">
        <v>429</v>
      </c>
      <c r="AB2193" t="s">
        <v>558</v>
      </c>
    </row>
    <row r="2194" spans="2:30" x14ac:dyDescent="0.35">
      <c r="B2194" t="s">
        <v>402</v>
      </c>
      <c r="C2194" t="s">
        <v>415</v>
      </c>
      <c r="D2194">
        <v>0.71499999999999997</v>
      </c>
      <c r="O2194" t="s">
        <v>477</v>
      </c>
      <c r="T2194" t="s">
        <v>478</v>
      </c>
      <c r="U2194">
        <v>3.1</v>
      </c>
      <c r="V2194" t="s">
        <v>429</v>
      </c>
      <c r="AB2194" t="s">
        <v>1144</v>
      </c>
      <c r="AC2194">
        <v>2.694</v>
      </c>
      <c r="AD2194" t="s">
        <v>1036</v>
      </c>
    </row>
    <row r="2195" spans="2:30" x14ac:dyDescent="0.35">
      <c r="B2195" t="s">
        <v>402</v>
      </c>
      <c r="C2195" t="s">
        <v>416</v>
      </c>
      <c r="D2195">
        <v>2.1989999999999998</v>
      </c>
      <c r="O2195" t="s">
        <v>477</v>
      </c>
      <c r="T2195" t="s">
        <v>479</v>
      </c>
      <c r="U2195">
        <v>0.3</v>
      </c>
      <c r="V2195" t="s">
        <v>429</v>
      </c>
      <c r="AB2195" t="s">
        <v>560</v>
      </c>
    </row>
    <row r="2196" spans="2:30" x14ac:dyDescent="0.35">
      <c r="B2196" t="s">
        <v>387</v>
      </c>
      <c r="O2196" t="s">
        <v>410</v>
      </c>
      <c r="S2196" t="s">
        <v>480</v>
      </c>
      <c r="T2196">
        <v>1.3</v>
      </c>
      <c r="U2196" t="s">
        <v>429</v>
      </c>
      <c r="AB2196" t="s">
        <v>717</v>
      </c>
      <c r="AC2196" t="s">
        <v>963</v>
      </c>
    </row>
    <row r="2197" spans="2:30" x14ac:dyDescent="0.35">
      <c r="B2197" t="s">
        <v>388</v>
      </c>
      <c r="O2197" t="s">
        <v>410</v>
      </c>
      <c r="S2197" t="s">
        <v>481</v>
      </c>
      <c r="T2197">
        <v>0</v>
      </c>
      <c r="U2197" t="s">
        <v>429</v>
      </c>
    </row>
    <row r="2198" spans="2:30" x14ac:dyDescent="0.35">
      <c r="B2198" t="s">
        <v>389</v>
      </c>
      <c r="O2198" t="s">
        <v>410</v>
      </c>
      <c r="S2198" t="s">
        <v>482</v>
      </c>
      <c r="T2198">
        <v>92</v>
      </c>
      <c r="U2198" t="s">
        <v>429</v>
      </c>
    </row>
    <row r="2199" spans="2:30" x14ac:dyDescent="0.35">
      <c r="B2199" t="s">
        <v>856</v>
      </c>
      <c r="O2199" t="s">
        <v>410</v>
      </c>
      <c r="S2199" t="s">
        <v>483</v>
      </c>
      <c r="T2199">
        <v>2.8</v>
      </c>
      <c r="U2199" t="s">
        <v>429</v>
      </c>
    </row>
    <row r="2200" spans="2:30" x14ac:dyDescent="0.35">
      <c r="B2200" t="s">
        <v>992</v>
      </c>
      <c r="O2200" t="s">
        <v>410</v>
      </c>
      <c r="S2200" t="s">
        <v>484</v>
      </c>
      <c r="T2200">
        <v>100</v>
      </c>
      <c r="U2200" t="s">
        <v>429</v>
      </c>
    </row>
    <row r="2201" spans="2:30" x14ac:dyDescent="0.35">
      <c r="B2201" t="s">
        <v>858</v>
      </c>
      <c r="O2201" t="s">
        <v>407</v>
      </c>
      <c r="R2201" t="s">
        <v>485</v>
      </c>
      <c r="S2201">
        <v>1.7</v>
      </c>
      <c r="T2201" t="s">
        <v>429</v>
      </c>
    </row>
    <row r="2202" spans="2:30" x14ac:dyDescent="0.35">
      <c r="B2202" t="s">
        <v>859</v>
      </c>
      <c r="O2202" t="s">
        <v>407</v>
      </c>
      <c r="R2202" t="s">
        <v>486</v>
      </c>
      <c r="S2202">
        <v>2.1</v>
      </c>
      <c r="T2202" t="s">
        <v>429</v>
      </c>
    </row>
    <row r="2203" spans="2:30" x14ac:dyDescent="0.35">
      <c r="B2203" t="s">
        <v>1112</v>
      </c>
      <c r="O2203" t="s">
        <v>410</v>
      </c>
      <c r="S2203" t="s">
        <v>487</v>
      </c>
      <c r="T2203">
        <v>0.1</v>
      </c>
      <c r="U2203" t="s">
        <v>429</v>
      </c>
    </row>
    <row r="2204" spans="2:30" x14ac:dyDescent="0.35">
      <c r="B2204" t="s">
        <v>1113</v>
      </c>
      <c r="O2204" t="s">
        <v>410</v>
      </c>
      <c r="S2204" t="s">
        <v>488</v>
      </c>
      <c r="T2204">
        <v>0</v>
      </c>
      <c r="U2204" t="s">
        <v>429</v>
      </c>
    </row>
    <row r="2205" spans="2:30" x14ac:dyDescent="0.35">
      <c r="B2205" t="s">
        <v>395</v>
      </c>
      <c r="O2205" t="s">
        <v>410</v>
      </c>
      <c r="S2205" t="s">
        <v>489</v>
      </c>
      <c r="T2205">
        <v>6.9</v>
      </c>
      <c r="U2205" t="s">
        <v>429</v>
      </c>
    </row>
    <row r="2206" spans="2:30" x14ac:dyDescent="0.35">
      <c r="B2206" t="s">
        <v>396</v>
      </c>
      <c r="O2206" t="s">
        <v>410</v>
      </c>
      <c r="S2206" t="s">
        <v>490</v>
      </c>
      <c r="T2206">
        <v>7.4</v>
      </c>
      <c r="U2206" t="s">
        <v>429</v>
      </c>
    </row>
    <row r="2207" spans="2:30" x14ac:dyDescent="0.35">
      <c r="B2207" t="s">
        <v>397</v>
      </c>
      <c r="O2207" t="s">
        <v>407</v>
      </c>
      <c r="R2207" t="s">
        <v>430</v>
      </c>
      <c r="S2207">
        <v>35.6</v>
      </c>
      <c r="T2207" t="s">
        <v>429</v>
      </c>
    </row>
    <row r="2208" spans="2:30" x14ac:dyDescent="0.35">
      <c r="B2208" t="s">
        <v>398</v>
      </c>
      <c r="O2208" t="s">
        <v>410</v>
      </c>
      <c r="S2208" t="s">
        <v>491</v>
      </c>
      <c r="T2208">
        <v>44.8</v>
      </c>
      <c r="U2208" t="s">
        <v>429</v>
      </c>
    </row>
    <row r="2209" spans="2:22" x14ac:dyDescent="0.35">
      <c r="B2209" t="s">
        <v>399</v>
      </c>
      <c r="O2209" t="s">
        <v>410</v>
      </c>
      <c r="S2209" t="s">
        <v>492</v>
      </c>
      <c r="T2209">
        <v>14.3</v>
      </c>
      <c r="U2209" t="s">
        <v>429</v>
      </c>
    </row>
    <row r="2210" spans="2:22" x14ac:dyDescent="0.35">
      <c r="B2210" t="s">
        <v>980</v>
      </c>
      <c r="O2210" t="s">
        <v>477</v>
      </c>
      <c r="T2210" t="s">
        <v>493</v>
      </c>
      <c r="U2210">
        <v>100</v>
      </c>
      <c r="V2210" t="s">
        <v>429</v>
      </c>
    </row>
    <row r="2211" spans="2:22" x14ac:dyDescent="0.35">
      <c r="O2211" t="s">
        <v>477</v>
      </c>
      <c r="T2211" t="s">
        <v>713</v>
      </c>
      <c r="U2211">
        <v>0.3</v>
      </c>
      <c r="V2211" t="s">
        <v>429</v>
      </c>
    </row>
    <row r="2212" spans="2:22" x14ac:dyDescent="0.35">
      <c r="O2212" t="s">
        <v>477</v>
      </c>
      <c r="T2212" t="s">
        <v>494</v>
      </c>
      <c r="U2212">
        <v>1</v>
      </c>
      <c r="V2212" t="s">
        <v>429</v>
      </c>
    </row>
    <row r="2213" spans="2:22" x14ac:dyDescent="0.35">
      <c r="O2213" t="s">
        <v>407</v>
      </c>
      <c r="R2213" t="s">
        <v>1021</v>
      </c>
      <c r="S2213" t="s">
        <v>429</v>
      </c>
    </row>
    <row r="2214" spans="2:22" x14ac:dyDescent="0.35">
      <c r="O2214" t="s">
        <v>410</v>
      </c>
      <c r="S2214" t="s">
        <v>714</v>
      </c>
      <c r="T2214">
        <v>36.6</v>
      </c>
      <c r="U2214" t="s">
        <v>429</v>
      </c>
    </row>
    <row r="2215" spans="2:22" x14ac:dyDescent="0.35">
      <c r="O2215" t="s">
        <v>410</v>
      </c>
      <c r="S2215" t="s">
        <v>495</v>
      </c>
      <c r="T2215">
        <v>0.1</v>
      </c>
      <c r="U2215" t="s">
        <v>429</v>
      </c>
    </row>
    <row r="2216" spans="2:22" x14ac:dyDescent="0.35">
      <c r="O2216" t="s">
        <v>410</v>
      </c>
      <c r="S2216" t="s">
        <v>496</v>
      </c>
      <c r="T2216">
        <v>1</v>
      </c>
      <c r="U2216" t="s">
        <v>429</v>
      </c>
    </row>
    <row r="2217" spans="2:22" x14ac:dyDescent="0.35">
      <c r="O2217" t="s">
        <v>410</v>
      </c>
      <c r="S2217" t="s">
        <v>497</v>
      </c>
      <c r="T2217">
        <v>0.7</v>
      </c>
      <c r="U2217" t="s">
        <v>429</v>
      </c>
    </row>
    <row r="2218" spans="2:22" x14ac:dyDescent="0.35">
      <c r="O2218" t="s">
        <v>477</v>
      </c>
      <c r="T2218" t="s">
        <v>498</v>
      </c>
      <c r="U2218">
        <v>0.4</v>
      </c>
      <c r="V2218" t="s">
        <v>429</v>
      </c>
    </row>
    <row r="2219" spans="2:22" x14ac:dyDescent="0.35">
      <c r="O2219" t="s">
        <v>477</v>
      </c>
      <c r="T2219" t="s">
        <v>498</v>
      </c>
      <c r="U2219">
        <v>0.3</v>
      </c>
      <c r="V2219" t="s">
        <v>429</v>
      </c>
    </row>
    <row r="2220" spans="2:22" x14ac:dyDescent="0.35">
      <c r="O2220" t="s">
        <v>404</v>
      </c>
      <c r="Q2220" t="s">
        <v>499</v>
      </c>
      <c r="R2220">
        <v>15.4</v>
      </c>
      <c r="S2220" t="s">
        <v>427</v>
      </c>
    </row>
    <row r="2221" spans="2:22" x14ac:dyDescent="0.35">
      <c r="O2221" t="s">
        <v>407</v>
      </c>
      <c r="R2221" t="s">
        <v>500</v>
      </c>
      <c r="S2221">
        <v>1.3</v>
      </c>
      <c r="T2221" t="s">
        <v>429</v>
      </c>
    </row>
    <row r="2222" spans="2:22" x14ac:dyDescent="0.35">
      <c r="O2222" t="s">
        <v>407</v>
      </c>
      <c r="R2222" t="s">
        <v>501</v>
      </c>
      <c r="S2222">
        <v>14.6</v>
      </c>
      <c r="T2222" t="s">
        <v>429</v>
      </c>
    </row>
    <row r="2223" spans="2:22" x14ac:dyDescent="0.35">
      <c r="O2223" t="s">
        <v>410</v>
      </c>
      <c r="S2223" t="s">
        <v>502</v>
      </c>
      <c r="T2223">
        <v>29.3</v>
      </c>
      <c r="U2223" t="s">
        <v>429</v>
      </c>
    </row>
    <row r="2224" spans="2:22" x14ac:dyDescent="0.35">
      <c r="O2224" t="s">
        <v>477</v>
      </c>
      <c r="T2224" t="s">
        <v>503</v>
      </c>
      <c r="U2224">
        <v>3.4</v>
      </c>
      <c r="V2224" t="s">
        <v>429</v>
      </c>
    </row>
    <row r="2225" spans="15:23" x14ac:dyDescent="0.35">
      <c r="O2225" t="s">
        <v>504</v>
      </c>
      <c r="U2225" t="s">
        <v>505</v>
      </c>
      <c r="V2225">
        <v>7.6</v>
      </c>
      <c r="W2225" t="s">
        <v>429</v>
      </c>
    </row>
    <row r="2226" spans="15:23" x14ac:dyDescent="0.35">
      <c r="O2226" t="s">
        <v>410</v>
      </c>
      <c r="S2226" t="s">
        <v>506</v>
      </c>
      <c r="T2226">
        <v>6.7</v>
      </c>
      <c r="U2226" t="s">
        <v>429</v>
      </c>
    </row>
    <row r="2227" spans="15:23" x14ac:dyDescent="0.35">
      <c r="O2227" t="s">
        <v>410</v>
      </c>
      <c r="S2227" t="s">
        <v>507</v>
      </c>
      <c r="T2227">
        <v>5.2</v>
      </c>
      <c r="U2227" t="s">
        <v>429</v>
      </c>
    </row>
    <row r="2228" spans="15:23" x14ac:dyDescent="0.35">
      <c r="O2228" t="s">
        <v>410</v>
      </c>
      <c r="S2228" t="s">
        <v>508</v>
      </c>
      <c r="T2228">
        <v>8.8000000000000007</v>
      </c>
      <c r="U2228" t="s">
        <v>429</v>
      </c>
    </row>
    <row r="2229" spans="15:23" x14ac:dyDescent="0.35">
      <c r="O2229" t="s">
        <v>477</v>
      </c>
      <c r="T2229" t="s">
        <v>509</v>
      </c>
      <c r="U2229">
        <v>14.6</v>
      </c>
      <c r="V2229" t="s">
        <v>429</v>
      </c>
    </row>
    <row r="2230" spans="15:23" x14ac:dyDescent="0.35">
      <c r="O2230" t="s">
        <v>504</v>
      </c>
      <c r="U2230" t="s">
        <v>510</v>
      </c>
      <c r="V2230">
        <v>19</v>
      </c>
      <c r="W2230" t="s">
        <v>429</v>
      </c>
    </row>
    <row r="2231" spans="15:23" x14ac:dyDescent="0.35">
      <c r="O2231" t="s">
        <v>504</v>
      </c>
      <c r="U2231" t="s">
        <v>511</v>
      </c>
      <c r="V2231">
        <v>8.9</v>
      </c>
      <c r="W2231" t="s">
        <v>429</v>
      </c>
    </row>
    <row r="2232" spans="15:23" x14ac:dyDescent="0.35">
      <c r="O2232" t="s">
        <v>504</v>
      </c>
      <c r="U2232" t="s">
        <v>512</v>
      </c>
      <c r="V2232">
        <v>17.5</v>
      </c>
      <c r="W2232" t="s">
        <v>429</v>
      </c>
    </row>
    <row r="2233" spans="15:23" x14ac:dyDescent="0.35">
      <c r="O2233" t="s">
        <v>504</v>
      </c>
      <c r="U2233" t="s">
        <v>513</v>
      </c>
      <c r="V2233">
        <v>13</v>
      </c>
      <c r="W2233" t="s">
        <v>429</v>
      </c>
    </row>
    <row r="2234" spans="15:23" x14ac:dyDescent="0.35">
      <c r="O2234" t="s">
        <v>477</v>
      </c>
      <c r="T2234" t="s">
        <v>514</v>
      </c>
      <c r="U2234">
        <v>15.8</v>
      </c>
      <c r="V2234" t="s">
        <v>429</v>
      </c>
    </row>
    <row r="2235" spans="15:23" x14ac:dyDescent="0.35">
      <c r="O2235" t="s">
        <v>504</v>
      </c>
      <c r="U2235" t="s">
        <v>515</v>
      </c>
      <c r="V2235">
        <v>18.899999999999999</v>
      </c>
      <c r="W2235" t="s">
        <v>429</v>
      </c>
    </row>
    <row r="2236" spans="15:23" x14ac:dyDescent="0.35">
      <c r="O2236" t="s">
        <v>504</v>
      </c>
      <c r="U2236" t="s">
        <v>516</v>
      </c>
      <c r="V2236">
        <v>19.100000000000001</v>
      </c>
      <c r="W2236" t="s">
        <v>429</v>
      </c>
    </row>
    <row r="2237" spans="15:23" x14ac:dyDescent="0.35">
      <c r="O2237" t="s">
        <v>477</v>
      </c>
      <c r="T2237" t="s">
        <v>517</v>
      </c>
      <c r="U2237">
        <v>10.8</v>
      </c>
      <c r="V2237" t="s">
        <v>429</v>
      </c>
    </row>
    <row r="2238" spans="15:23" x14ac:dyDescent="0.35">
      <c r="O2238" t="s">
        <v>504</v>
      </c>
      <c r="U2238" t="s">
        <v>518</v>
      </c>
      <c r="V2238">
        <v>10.8</v>
      </c>
      <c r="W2238" t="s">
        <v>429</v>
      </c>
    </row>
    <row r="2239" spans="15:23" x14ac:dyDescent="0.35">
      <c r="O2239" t="s">
        <v>504</v>
      </c>
      <c r="U2239" t="s">
        <v>519</v>
      </c>
      <c r="V2239">
        <v>4.3</v>
      </c>
      <c r="W2239" t="s">
        <v>429</v>
      </c>
    </row>
    <row r="2240" spans="15:23" x14ac:dyDescent="0.35">
      <c r="O2240" t="s">
        <v>410</v>
      </c>
      <c r="S2240" t="s">
        <v>520</v>
      </c>
      <c r="T2240" s="1">
        <v>0.78800000000000003</v>
      </c>
    </row>
    <row r="2241" spans="15:18" x14ac:dyDescent="0.35">
      <c r="O2241" t="s">
        <v>402</v>
      </c>
      <c r="P2241" t="s">
        <v>521</v>
      </c>
      <c r="Q2241">
        <v>2.6930000000000001</v>
      </c>
      <c r="R2241" t="s">
        <v>1036</v>
      </c>
    </row>
    <row r="2242" spans="15:18" x14ac:dyDescent="0.35">
      <c r="O2242" t="s">
        <v>402</v>
      </c>
      <c r="P2242" t="s">
        <v>422</v>
      </c>
      <c r="Q2242">
        <v>41</v>
      </c>
    </row>
    <row r="2243" spans="15:18" x14ac:dyDescent="0.35">
      <c r="O2243" t="s">
        <v>402</v>
      </c>
      <c r="P2243" t="s">
        <v>522</v>
      </c>
      <c r="Q2243" t="s">
        <v>523</v>
      </c>
    </row>
    <row r="2244" spans="15:18" x14ac:dyDescent="0.35">
      <c r="O2244" t="s">
        <v>524</v>
      </c>
      <c r="P2244" s="1">
        <v>0.49</v>
      </c>
    </row>
    <row r="2245" spans="15:18" x14ac:dyDescent="0.35">
      <c r="O2245" t="s">
        <v>402</v>
      </c>
      <c r="P2245" t="s">
        <v>423</v>
      </c>
      <c r="Q2245" t="s">
        <v>1096</v>
      </c>
    </row>
    <row r="2246" spans="15:18" x14ac:dyDescent="0.35">
      <c r="O2246" t="s">
        <v>387</v>
      </c>
    </row>
    <row r="2247" spans="15:18" x14ac:dyDescent="0.35">
      <c r="O2247" t="s">
        <v>388</v>
      </c>
    </row>
    <row r="2248" spans="15:18" x14ac:dyDescent="0.35">
      <c r="O2248" t="s">
        <v>389</v>
      </c>
    </row>
    <row r="2249" spans="15:18" x14ac:dyDescent="0.35">
      <c r="O2249" t="s">
        <v>856</v>
      </c>
    </row>
    <row r="2250" spans="15:18" x14ac:dyDescent="0.35">
      <c r="O2250" t="s">
        <v>1090</v>
      </c>
    </row>
    <row r="2251" spans="15:18" x14ac:dyDescent="0.35">
      <c r="O2251" t="s">
        <v>858</v>
      </c>
    </row>
    <row r="2252" spans="15:18" x14ac:dyDescent="0.35">
      <c r="O2252" t="s">
        <v>910</v>
      </c>
    </row>
    <row r="2253" spans="15:18" x14ac:dyDescent="0.35">
      <c r="O2253" t="s">
        <v>1091</v>
      </c>
    </row>
    <row r="2254" spans="15:18" x14ac:dyDescent="0.35">
      <c r="O2254" t="s">
        <v>1092</v>
      </c>
    </row>
    <row r="2255" spans="15:18" x14ac:dyDescent="0.35">
      <c r="O2255" t="s">
        <v>395</v>
      </c>
    </row>
    <row r="2256" spans="15:18" x14ac:dyDescent="0.35">
      <c r="O2256" t="s">
        <v>396</v>
      </c>
    </row>
    <row r="2257" spans="1:33" x14ac:dyDescent="0.35">
      <c r="O2257" t="s">
        <v>397</v>
      </c>
    </row>
    <row r="2258" spans="1:33" x14ac:dyDescent="0.35">
      <c r="O2258" t="s">
        <v>398</v>
      </c>
    </row>
    <row r="2259" spans="1:33" x14ac:dyDescent="0.35">
      <c r="O2259" t="s">
        <v>399</v>
      </c>
    </row>
    <row r="2263" spans="1:33" s="5" customFormat="1" x14ac:dyDescent="0.35">
      <c r="A2263" s="5">
        <v>2.7</v>
      </c>
      <c r="B2263" s="5">
        <v>36</v>
      </c>
    </row>
    <row r="2264" spans="1:33" x14ac:dyDescent="0.35">
      <c r="B2264" t="s">
        <v>23</v>
      </c>
      <c r="C2264" t="s">
        <v>1114</v>
      </c>
      <c r="O2264" t="s">
        <v>23</v>
      </c>
      <c r="P2264" t="s">
        <v>1097</v>
      </c>
      <c r="AB2264" t="s">
        <v>23</v>
      </c>
      <c r="AC2264" t="s">
        <v>1129</v>
      </c>
    </row>
    <row r="2265" spans="1:33" x14ac:dyDescent="0.35">
      <c r="B2265" t="s">
        <v>402</v>
      </c>
      <c r="C2265" t="s">
        <v>417</v>
      </c>
      <c r="D2265">
        <v>221.959</v>
      </c>
      <c r="O2265" t="s">
        <v>402</v>
      </c>
      <c r="P2265" t="s">
        <v>444</v>
      </c>
      <c r="Q2265">
        <v>219401878500000</v>
      </c>
      <c r="AB2265" t="s">
        <v>543</v>
      </c>
      <c r="AC2265" t="s">
        <v>527</v>
      </c>
      <c r="AD2265" t="s">
        <v>1130</v>
      </c>
    </row>
    <row r="2266" spans="1:33" x14ac:dyDescent="0.35">
      <c r="B2266" t="s">
        <v>402</v>
      </c>
      <c r="C2266" t="s">
        <v>418</v>
      </c>
      <c r="D2266">
        <v>0.55700000000000005</v>
      </c>
      <c r="O2266" t="s">
        <v>402</v>
      </c>
      <c r="P2266" t="s">
        <v>712</v>
      </c>
      <c r="Q2266">
        <v>176729229000000</v>
      </c>
      <c r="AB2266" t="s">
        <v>543</v>
      </c>
      <c r="AC2266" t="s">
        <v>14</v>
      </c>
      <c r="AD2266">
        <v>59.8</v>
      </c>
      <c r="AE2266" t="s">
        <v>427</v>
      </c>
    </row>
    <row r="2267" spans="1:33" x14ac:dyDescent="0.35">
      <c r="B2267" t="s">
        <v>402</v>
      </c>
      <c r="C2267" t="s">
        <v>419</v>
      </c>
      <c r="D2267">
        <v>0</v>
      </c>
      <c r="O2267" t="s">
        <v>402</v>
      </c>
      <c r="P2267" t="s">
        <v>420</v>
      </c>
      <c r="Q2267">
        <v>1.2410000000000001</v>
      </c>
      <c r="AB2267" t="s">
        <v>543</v>
      </c>
      <c r="AD2267" t="s">
        <v>475</v>
      </c>
      <c r="AE2267">
        <v>7.5</v>
      </c>
      <c r="AF2267" t="s">
        <v>429</v>
      </c>
    </row>
    <row r="2268" spans="1:33" x14ac:dyDescent="0.35">
      <c r="B2268" t="s">
        <v>402</v>
      </c>
      <c r="C2268" t="s">
        <v>420</v>
      </c>
      <c r="D2268">
        <v>1.222</v>
      </c>
      <c r="O2268" t="s">
        <v>402</v>
      </c>
      <c r="P2268" t="s">
        <v>445</v>
      </c>
      <c r="Q2268">
        <v>0.995</v>
      </c>
      <c r="AB2268" t="s">
        <v>543</v>
      </c>
      <c r="AD2268" t="s">
        <v>485</v>
      </c>
      <c r="AE2268">
        <v>1.7</v>
      </c>
      <c r="AF2268" t="s">
        <v>429</v>
      </c>
    </row>
    <row r="2269" spans="1:33" x14ac:dyDescent="0.35">
      <c r="B2269" t="s">
        <v>402</v>
      </c>
      <c r="C2269" t="s">
        <v>708</v>
      </c>
      <c r="D2269">
        <v>2.6419999999999999</v>
      </c>
      <c r="E2269" t="s">
        <v>1036</v>
      </c>
      <c r="O2269" t="s">
        <v>402</v>
      </c>
      <c r="P2269" t="s">
        <v>446</v>
      </c>
      <c r="Q2269">
        <v>21.4</v>
      </c>
      <c r="R2269" t="s">
        <v>427</v>
      </c>
      <c r="AB2269" t="s">
        <v>543</v>
      </c>
      <c r="AD2269" t="s">
        <v>486</v>
      </c>
      <c r="AE2269">
        <v>1.8</v>
      </c>
      <c r="AF2269" t="s">
        <v>429</v>
      </c>
    </row>
    <row r="2270" spans="1:33" x14ac:dyDescent="0.35">
      <c r="B2270" t="s">
        <v>402</v>
      </c>
      <c r="C2270" t="s">
        <v>422</v>
      </c>
      <c r="D2270">
        <v>62</v>
      </c>
      <c r="O2270" t="s">
        <v>404</v>
      </c>
      <c r="Q2270" t="s">
        <v>526</v>
      </c>
      <c r="R2270">
        <v>20.9</v>
      </c>
      <c r="S2270" t="s">
        <v>427</v>
      </c>
      <c r="AB2270" t="s">
        <v>543</v>
      </c>
      <c r="AD2270" t="s">
        <v>430</v>
      </c>
      <c r="AE2270">
        <v>37.299999999999997</v>
      </c>
      <c r="AF2270" t="s">
        <v>429</v>
      </c>
    </row>
    <row r="2271" spans="1:33" x14ac:dyDescent="0.35">
      <c r="B2271" t="s">
        <v>524</v>
      </c>
      <c r="C2271" s="1">
        <v>0.628</v>
      </c>
      <c r="O2271" t="s">
        <v>407</v>
      </c>
      <c r="R2271" t="s">
        <v>447</v>
      </c>
      <c r="S2271">
        <v>21.8</v>
      </c>
      <c r="T2271" t="s">
        <v>406</v>
      </c>
      <c r="AB2271" t="s">
        <v>543</v>
      </c>
      <c r="AE2271" t="s">
        <v>431</v>
      </c>
      <c r="AF2271">
        <v>70.5</v>
      </c>
      <c r="AG2271" t="s">
        <v>432</v>
      </c>
    </row>
    <row r="2272" spans="1:33" x14ac:dyDescent="0.35">
      <c r="B2272" t="s">
        <v>402</v>
      </c>
      <c r="C2272" t="s">
        <v>423</v>
      </c>
      <c r="D2272">
        <v>35.15</v>
      </c>
      <c r="E2272">
        <v>56</v>
      </c>
      <c r="O2272" t="s">
        <v>410</v>
      </c>
      <c r="S2272" t="s">
        <v>448</v>
      </c>
      <c r="T2272">
        <v>0</v>
      </c>
      <c r="U2272" t="s">
        <v>406</v>
      </c>
      <c r="AB2272" t="s">
        <v>543</v>
      </c>
      <c r="AD2272" t="s">
        <v>528</v>
      </c>
      <c r="AE2272">
        <v>8.4</v>
      </c>
      <c r="AF2272" t="s">
        <v>429</v>
      </c>
    </row>
    <row r="2273" spans="2:32" x14ac:dyDescent="0.35">
      <c r="B2273" t="s">
        <v>402</v>
      </c>
      <c r="C2273" t="s">
        <v>424</v>
      </c>
      <c r="D2273">
        <v>30.175999999999998</v>
      </c>
      <c r="E2273" s="1">
        <v>-1.2999999999999999E-2</v>
      </c>
      <c r="O2273" t="s">
        <v>410</v>
      </c>
      <c r="S2273" t="s">
        <v>449</v>
      </c>
      <c r="T2273">
        <v>5</v>
      </c>
      <c r="U2273" t="s">
        <v>406</v>
      </c>
      <c r="AB2273" t="s">
        <v>543</v>
      </c>
      <c r="AD2273" t="s">
        <v>529</v>
      </c>
      <c r="AE2273" t="s">
        <v>530</v>
      </c>
      <c r="AF2273" s="1">
        <v>2E-3</v>
      </c>
    </row>
    <row r="2274" spans="2:32" x14ac:dyDescent="0.35">
      <c r="B2274" t="s">
        <v>402</v>
      </c>
      <c r="C2274" t="s">
        <v>425</v>
      </c>
      <c r="O2274" t="s">
        <v>410</v>
      </c>
      <c r="S2274" t="s">
        <v>450</v>
      </c>
      <c r="T2274">
        <v>16.8</v>
      </c>
      <c r="U2274" t="s">
        <v>406</v>
      </c>
      <c r="AB2274" t="s">
        <v>543</v>
      </c>
      <c r="AC2274" t="s">
        <v>531</v>
      </c>
      <c r="AD2274">
        <v>0</v>
      </c>
      <c r="AE2274" t="s">
        <v>432</v>
      </c>
    </row>
    <row r="2275" spans="2:32" x14ac:dyDescent="0.35">
      <c r="B2275" t="s">
        <v>404</v>
      </c>
      <c r="C2275" t="s">
        <v>426</v>
      </c>
      <c r="D2275">
        <v>17.501000000000001</v>
      </c>
      <c r="E2275" s="1">
        <v>-7.0000000000000001E-3</v>
      </c>
      <c r="O2275" t="s">
        <v>407</v>
      </c>
      <c r="R2275" t="s">
        <v>451</v>
      </c>
      <c r="S2275">
        <v>78.2</v>
      </c>
      <c r="T2275" t="s">
        <v>406</v>
      </c>
      <c r="AB2275" t="s">
        <v>543</v>
      </c>
      <c r="AC2275" t="s">
        <v>532</v>
      </c>
      <c r="AD2275">
        <v>60610113248850</v>
      </c>
    </row>
    <row r="2276" spans="2:32" x14ac:dyDescent="0.35">
      <c r="B2276" t="s">
        <v>14</v>
      </c>
      <c r="C2276">
        <v>58.9</v>
      </c>
      <c r="D2276" t="s">
        <v>427</v>
      </c>
      <c r="O2276" t="s">
        <v>404</v>
      </c>
      <c r="Q2276" t="s">
        <v>452</v>
      </c>
      <c r="R2276">
        <v>0.5</v>
      </c>
      <c r="S2276" t="s">
        <v>427</v>
      </c>
      <c r="AB2276" t="s">
        <v>543</v>
      </c>
      <c r="AC2276" t="s">
        <v>533</v>
      </c>
      <c r="AD2276">
        <v>19878586339700</v>
      </c>
    </row>
    <row r="2277" spans="2:32" x14ac:dyDescent="0.35">
      <c r="B2277" t="s">
        <v>402</v>
      </c>
      <c r="C2277" t="s">
        <v>428</v>
      </c>
      <c r="D2277">
        <v>11.5</v>
      </c>
      <c r="E2277" t="s">
        <v>429</v>
      </c>
      <c r="O2277" t="s">
        <v>407</v>
      </c>
      <c r="R2277" t="s">
        <v>453</v>
      </c>
      <c r="S2277">
        <v>0</v>
      </c>
      <c r="T2277" t="s">
        <v>427</v>
      </c>
      <c r="AB2277" t="s">
        <v>543</v>
      </c>
      <c r="AC2277" t="s">
        <v>534</v>
      </c>
      <c r="AD2277">
        <v>373916172300</v>
      </c>
    </row>
    <row r="2278" spans="2:32" x14ac:dyDescent="0.35">
      <c r="B2278" t="s">
        <v>402</v>
      </c>
      <c r="C2278" t="s">
        <v>430</v>
      </c>
      <c r="D2278">
        <v>36.1</v>
      </c>
      <c r="E2278" t="s">
        <v>429</v>
      </c>
      <c r="O2278" t="s">
        <v>402</v>
      </c>
      <c r="P2278" t="s">
        <v>454</v>
      </c>
      <c r="Q2278">
        <v>3.9</v>
      </c>
      <c r="R2278" t="s">
        <v>427</v>
      </c>
      <c r="AB2278" t="s">
        <v>543</v>
      </c>
      <c r="AD2278" t="s">
        <v>535</v>
      </c>
      <c r="AE2278">
        <v>366040621050</v>
      </c>
    </row>
    <row r="2279" spans="2:32" x14ac:dyDescent="0.35">
      <c r="B2279" t="s">
        <v>404</v>
      </c>
      <c r="D2279" t="s">
        <v>431</v>
      </c>
      <c r="E2279">
        <v>69.900000000000006</v>
      </c>
      <c r="F2279" t="s">
        <v>432</v>
      </c>
      <c r="O2279" t="s">
        <v>404</v>
      </c>
      <c r="Q2279" t="s">
        <v>455</v>
      </c>
      <c r="R2279">
        <v>1.4</v>
      </c>
      <c r="S2279" t="s">
        <v>427</v>
      </c>
      <c r="AB2279" t="s">
        <v>543</v>
      </c>
      <c r="AD2279" t="s">
        <v>536</v>
      </c>
      <c r="AE2279">
        <v>860060200</v>
      </c>
    </row>
    <row r="2280" spans="2:32" x14ac:dyDescent="0.35">
      <c r="B2280" t="s">
        <v>433</v>
      </c>
      <c r="C2280" t="s">
        <v>593</v>
      </c>
      <c r="O2280" t="s">
        <v>407</v>
      </c>
      <c r="R2280" t="s">
        <v>456</v>
      </c>
      <c r="S2280">
        <v>0.5</v>
      </c>
      <c r="T2280" t="s">
        <v>429</v>
      </c>
      <c r="AB2280" t="s">
        <v>543</v>
      </c>
      <c r="AD2280" t="s">
        <v>537</v>
      </c>
      <c r="AE2280">
        <v>4565319550</v>
      </c>
    </row>
    <row r="2281" spans="2:32" x14ac:dyDescent="0.35">
      <c r="O2281" t="s">
        <v>407</v>
      </c>
      <c r="R2281" t="s">
        <v>457</v>
      </c>
      <c r="S2281">
        <v>0.3</v>
      </c>
      <c r="T2281" t="s">
        <v>429</v>
      </c>
      <c r="AB2281" t="s">
        <v>543</v>
      </c>
      <c r="AC2281" t="s">
        <v>542</v>
      </c>
      <c r="AD2281">
        <v>32</v>
      </c>
    </row>
    <row r="2282" spans="2:32" x14ac:dyDescent="0.35">
      <c r="B2282" t="s">
        <v>22</v>
      </c>
      <c r="O2282" t="s">
        <v>407</v>
      </c>
      <c r="R2282" t="s">
        <v>458</v>
      </c>
      <c r="S2282">
        <v>0.4</v>
      </c>
      <c r="T2282" t="s">
        <v>429</v>
      </c>
      <c r="AB2282" t="s">
        <v>543</v>
      </c>
      <c r="AC2282" t="s">
        <v>422</v>
      </c>
      <c r="AD2282">
        <v>56</v>
      </c>
    </row>
    <row r="2283" spans="2:32" x14ac:dyDescent="0.35">
      <c r="B2283" t="s">
        <v>562</v>
      </c>
      <c r="C2283" t="s">
        <v>563</v>
      </c>
      <c r="D2283" t="s">
        <v>540</v>
      </c>
      <c r="E2283" t="s">
        <v>564</v>
      </c>
      <c r="F2283" t="s">
        <v>435</v>
      </c>
      <c r="O2283" t="s">
        <v>410</v>
      </c>
      <c r="S2283" t="s">
        <v>459</v>
      </c>
      <c r="T2283">
        <v>0.3</v>
      </c>
      <c r="U2283" t="s">
        <v>429</v>
      </c>
      <c r="AB2283" t="s">
        <v>543</v>
      </c>
      <c r="AC2283" t="s">
        <v>522</v>
      </c>
      <c r="AD2283" t="s">
        <v>523</v>
      </c>
    </row>
    <row r="2284" spans="2:32" x14ac:dyDescent="0.35">
      <c r="B2284" t="s">
        <v>565</v>
      </c>
      <c r="C2284">
        <v>128</v>
      </c>
      <c r="D2284">
        <v>229.1</v>
      </c>
      <c r="E2284">
        <v>159.47900000000001</v>
      </c>
      <c r="F2284" s="1">
        <v>0.79200000000000004</v>
      </c>
      <c r="O2284" t="s">
        <v>410</v>
      </c>
      <c r="S2284" t="s">
        <v>460</v>
      </c>
      <c r="T2284">
        <v>0</v>
      </c>
      <c r="U2284" t="s">
        <v>429</v>
      </c>
    </row>
    <row r="2285" spans="2:32" x14ac:dyDescent="0.35">
      <c r="B2285" t="s">
        <v>566</v>
      </c>
      <c r="C2285">
        <v>115</v>
      </c>
      <c r="D2285">
        <v>114.7</v>
      </c>
      <c r="E2285">
        <v>82.137</v>
      </c>
      <c r="F2285" s="1">
        <v>0.69899999999999995</v>
      </c>
      <c r="O2285" t="s">
        <v>410</v>
      </c>
      <c r="S2285" t="s">
        <v>461</v>
      </c>
      <c r="T2285">
        <v>0</v>
      </c>
      <c r="U2285" t="s">
        <v>429</v>
      </c>
      <c r="AB2285" t="s">
        <v>538</v>
      </c>
    </row>
    <row r="2286" spans="2:32" x14ac:dyDescent="0.35">
      <c r="B2286" t="s">
        <v>0</v>
      </c>
      <c r="C2286">
        <v>76.900000000000006</v>
      </c>
      <c r="D2286" t="s">
        <v>401</v>
      </c>
      <c r="O2286" t="s">
        <v>407</v>
      </c>
      <c r="R2286" t="s">
        <v>462</v>
      </c>
      <c r="S2286">
        <v>4.2</v>
      </c>
      <c r="T2286" t="s">
        <v>429</v>
      </c>
      <c r="AB2286" t="s">
        <v>539</v>
      </c>
      <c r="AC2286" t="s">
        <v>544</v>
      </c>
      <c r="AD2286" t="s">
        <v>545</v>
      </c>
      <c r="AE2286" t="s">
        <v>546</v>
      </c>
      <c r="AF2286" t="s">
        <v>435</v>
      </c>
    </row>
    <row r="2287" spans="2:32" x14ac:dyDescent="0.35">
      <c r="B2287" t="s">
        <v>402</v>
      </c>
      <c r="C2287" t="s">
        <v>403</v>
      </c>
      <c r="O2287" t="s">
        <v>407</v>
      </c>
      <c r="R2287" t="s">
        <v>463</v>
      </c>
      <c r="S2287">
        <v>0</v>
      </c>
      <c r="T2287" t="s">
        <v>429</v>
      </c>
      <c r="AB2287" t="s">
        <v>547</v>
      </c>
      <c r="AC2287">
        <v>128</v>
      </c>
      <c r="AD2287">
        <v>229.2</v>
      </c>
      <c r="AE2287">
        <v>150.55799999999999</v>
      </c>
      <c r="AF2287" s="1">
        <v>0.77</v>
      </c>
    </row>
    <row r="2288" spans="2:32" x14ac:dyDescent="0.35">
      <c r="B2288" t="s">
        <v>404</v>
      </c>
      <c r="D2288" t="s">
        <v>405</v>
      </c>
      <c r="E2288">
        <v>21.4</v>
      </c>
      <c r="F2288" t="s">
        <v>406</v>
      </c>
      <c r="O2288" t="s">
        <v>407</v>
      </c>
      <c r="R2288" t="s">
        <v>464</v>
      </c>
      <c r="S2288">
        <v>0.6</v>
      </c>
      <c r="T2288" t="s">
        <v>429</v>
      </c>
      <c r="AB2288" t="s">
        <v>548</v>
      </c>
      <c r="AC2288">
        <v>115</v>
      </c>
      <c r="AD2288">
        <v>114.9</v>
      </c>
      <c r="AE2288">
        <v>82.525999999999996</v>
      </c>
      <c r="AF2288" s="1">
        <v>0.70499999999999996</v>
      </c>
    </row>
    <row r="2289" spans="2:30" x14ac:dyDescent="0.35">
      <c r="B2289" t="s">
        <v>407</v>
      </c>
      <c r="E2289" t="s">
        <v>408</v>
      </c>
      <c r="F2289">
        <v>79.400000000000006</v>
      </c>
      <c r="G2289" t="s">
        <v>409</v>
      </c>
      <c r="O2289" t="s">
        <v>404</v>
      </c>
      <c r="Q2289" t="s">
        <v>465</v>
      </c>
      <c r="R2289">
        <v>2.5</v>
      </c>
      <c r="S2289" t="s">
        <v>427</v>
      </c>
      <c r="AB2289" t="s">
        <v>541</v>
      </c>
    </row>
    <row r="2290" spans="2:30" x14ac:dyDescent="0.35">
      <c r="B2290" t="s">
        <v>410</v>
      </c>
      <c r="F2290" t="s">
        <v>309</v>
      </c>
      <c r="G2290">
        <v>0</v>
      </c>
      <c r="H2290" t="s">
        <v>409</v>
      </c>
      <c r="O2290" t="s">
        <v>407</v>
      </c>
      <c r="R2290" t="s">
        <v>466</v>
      </c>
      <c r="S2290">
        <v>5.4</v>
      </c>
      <c r="T2290" t="s">
        <v>429</v>
      </c>
      <c r="AB2290" t="s">
        <v>387</v>
      </c>
    </row>
    <row r="2291" spans="2:30" x14ac:dyDescent="0.35">
      <c r="B2291" t="s">
        <v>410</v>
      </c>
      <c r="F2291" t="s">
        <v>310</v>
      </c>
      <c r="G2291">
        <v>0.1</v>
      </c>
      <c r="H2291" t="s">
        <v>409</v>
      </c>
      <c r="O2291" t="s">
        <v>407</v>
      </c>
      <c r="R2291" t="s">
        <v>467</v>
      </c>
      <c r="S2291">
        <v>4</v>
      </c>
      <c r="T2291" t="s">
        <v>429</v>
      </c>
      <c r="AB2291" t="s">
        <v>549</v>
      </c>
    </row>
    <row r="2292" spans="2:30" x14ac:dyDescent="0.35">
      <c r="B2292" t="s">
        <v>410</v>
      </c>
      <c r="F2292" t="s">
        <v>311</v>
      </c>
      <c r="G2292">
        <v>79.3</v>
      </c>
      <c r="H2292" t="s">
        <v>409</v>
      </c>
      <c r="O2292" t="s">
        <v>407</v>
      </c>
      <c r="R2292" t="s">
        <v>468</v>
      </c>
      <c r="S2292">
        <v>0</v>
      </c>
      <c r="T2292" t="s">
        <v>429</v>
      </c>
      <c r="AB2292" t="s">
        <v>550</v>
      </c>
    </row>
    <row r="2293" spans="2:30" x14ac:dyDescent="0.35">
      <c r="B2293" t="s">
        <v>407</v>
      </c>
      <c r="E2293" t="s">
        <v>312</v>
      </c>
      <c r="F2293">
        <v>20.6</v>
      </c>
      <c r="G2293" t="s">
        <v>409</v>
      </c>
      <c r="O2293" t="s">
        <v>407</v>
      </c>
      <c r="R2293" t="s">
        <v>469</v>
      </c>
      <c r="S2293" s="1">
        <v>0.64</v>
      </c>
      <c r="AB2293" t="s">
        <v>880</v>
      </c>
    </row>
    <row r="2294" spans="2:30" x14ac:dyDescent="0.35">
      <c r="B2294" t="s">
        <v>404</v>
      </c>
      <c r="D2294" t="s">
        <v>411</v>
      </c>
      <c r="E2294">
        <v>0.7</v>
      </c>
      <c r="F2294" t="s">
        <v>406</v>
      </c>
      <c r="O2294" t="s">
        <v>407</v>
      </c>
      <c r="R2294" t="s">
        <v>470</v>
      </c>
      <c r="S2294" s="1">
        <v>1.9E-2</v>
      </c>
      <c r="AB2294" t="s">
        <v>1131</v>
      </c>
    </row>
    <row r="2295" spans="2:30" x14ac:dyDescent="0.35">
      <c r="B2295" t="s">
        <v>407</v>
      </c>
      <c r="E2295" t="s">
        <v>408</v>
      </c>
      <c r="F2295">
        <v>0.8</v>
      </c>
      <c r="G2295" t="s">
        <v>412</v>
      </c>
      <c r="O2295" t="s">
        <v>402</v>
      </c>
      <c r="P2295" t="s">
        <v>471</v>
      </c>
      <c r="Q2295">
        <v>1</v>
      </c>
      <c r="R2295" t="s">
        <v>427</v>
      </c>
      <c r="AB2295" t="s">
        <v>882</v>
      </c>
    </row>
    <row r="2296" spans="2:30" x14ac:dyDescent="0.35">
      <c r="B2296" t="s">
        <v>410</v>
      </c>
      <c r="F2296" t="s">
        <v>309</v>
      </c>
      <c r="G2296">
        <v>0.7</v>
      </c>
      <c r="H2296" t="s">
        <v>412</v>
      </c>
      <c r="O2296" t="s">
        <v>404</v>
      </c>
      <c r="Q2296" t="s">
        <v>472</v>
      </c>
      <c r="R2296">
        <v>1</v>
      </c>
      <c r="S2296" t="s">
        <v>427</v>
      </c>
      <c r="AB2296" t="s">
        <v>894</v>
      </c>
    </row>
    <row r="2297" spans="2:30" x14ac:dyDescent="0.35">
      <c r="B2297" t="s">
        <v>410</v>
      </c>
      <c r="F2297" t="s">
        <v>310</v>
      </c>
      <c r="G2297">
        <v>0.1</v>
      </c>
      <c r="H2297" t="s">
        <v>412</v>
      </c>
      <c r="O2297" t="s">
        <v>404</v>
      </c>
      <c r="Q2297" t="s">
        <v>473</v>
      </c>
      <c r="R2297">
        <v>0</v>
      </c>
      <c r="S2297" t="s">
        <v>427</v>
      </c>
      <c r="AB2297" t="s">
        <v>1132</v>
      </c>
    </row>
    <row r="2298" spans="2:30" x14ac:dyDescent="0.35">
      <c r="B2298" t="s">
        <v>410</v>
      </c>
      <c r="F2298" t="s">
        <v>311</v>
      </c>
      <c r="G2298">
        <v>0</v>
      </c>
      <c r="H2298" t="s">
        <v>412</v>
      </c>
      <c r="O2298" t="s">
        <v>402</v>
      </c>
      <c r="P2298" t="s">
        <v>474</v>
      </c>
      <c r="Q2298">
        <v>73.7</v>
      </c>
      <c r="R2298" t="s">
        <v>427</v>
      </c>
      <c r="AB2298" t="s">
        <v>1133</v>
      </c>
    </row>
    <row r="2299" spans="2:30" x14ac:dyDescent="0.35">
      <c r="B2299" t="s">
        <v>407</v>
      </c>
      <c r="E2299" t="s">
        <v>312</v>
      </c>
      <c r="F2299">
        <v>99.2</v>
      </c>
      <c r="G2299" t="s">
        <v>412</v>
      </c>
      <c r="O2299" t="s">
        <v>404</v>
      </c>
      <c r="Q2299" t="s">
        <v>14</v>
      </c>
      <c r="R2299">
        <v>59.5</v>
      </c>
      <c r="S2299" t="s">
        <v>427</v>
      </c>
      <c r="AB2299" t="s">
        <v>556</v>
      </c>
    </row>
    <row r="2300" spans="2:30" x14ac:dyDescent="0.35">
      <c r="B2300" t="s">
        <v>404</v>
      </c>
      <c r="D2300" t="s">
        <v>413</v>
      </c>
      <c r="E2300">
        <v>0</v>
      </c>
      <c r="F2300" t="s">
        <v>406</v>
      </c>
      <c r="O2300" t="s">
        <v>407</v>
      </c>
      <c r="R2300" t="s">
        <v>475</v>
      </c>
      <c r="S2300">
        <v>7.6</v>
      </c>
      <c r="T2300" t="s">
        <v>429</v>
      </c>
      <c r="AB2300" t="s">
        <v>557</v>
      </c>
    </row>
    <row r="2301" spans="2:30" x14ac:dyDescent="0.35">
      <c r="B2301" t="s">
        <v>404</v>
      </c>
      <c r="D2301" t="s">
        <v>414</v>
      </c>
      <c r="E2301">
        <v>77.900000000000006</v>
      </c>
      <c r="F2301" t="s">
        <v>406</v>
      </c>
      <c r="O2301" t="s">
        <v>410</v>
      </c>
      <c r="S2301" t="s">
        <v>476</v>
      </c>
      <c r="T2301">
        <v>2</v>
      </c>
      <c r="U2301" t="s">
        <v>429</v>
      </c>
      <c r="AB2301" t="s">
        <v>558</v>
      </c>
    </row>
    <row r="2302" spans="2:30" x14ac:dyDescent="0.35">
      <c r="B2302" t="s">
        <v>402</v>
      </c>
      <c r="C2302" t="s">
        <v>415</v>
      </c>
      <c r="D2302">
        <v>0.66100000000000003</v>
      </c>
      <c r="O2302" t="s">
        <v>477</v>
      </c>
      <c r="T2302" t="s">
        <v>478</v>
      </c>
      <c r="U2302">
        <v>1.6</v>
      </c>
      <c r="V2302" t="s">
        <v>429</v>
      </c>
      <c r="AB2302" t="s">
        <v>1144</v>
      </c>
      <c r="AC2302">
        <v>2.694</v>
      </c>
      <c r="AD2302" t="s">
        <v>1036</v>
      </c>
    </row>
    <row r="2303" spans="2:30" x14ac:dyDescent="0.35">
      <c r="B2303" t="s">
        <v>402</v>
      </c>
      <c r="C2303" t="s">
        <v>416</v>
      </c>
      <c r="D2303">
        <v>1.9930000000000001</v>
      </c>
      <c r="O2303" t="s">
        <v>477</v>
      </c>
      <c r="T2303" t="s">
        <v>479</v>
      </c>
      <c r="U2303">
        <v>0.3</v>
      </c>
      <c r="V2303" t="s">
        <v>429</v>
      </c>
      <c r="AB2303" t="s">
        <v>560</v>
      </c>
    </row>
    <row r="2304" spans="2:30" x14ac:dyDescent="0.35">
      <c r="B2304" t="s">
        <v>387</v>
      </c>
      <c r="O2304" t="s">
        <v>410</v>
      </c>
      <c r="S2304" t="s">
        <v>480</v>
      </c>
      <c r="T2304">
        <v>1.5</v>
      </c>
      <c r="U2304" t="s">
        <v>429</v>
      </c>
      <c r="AB2304" t="s">
        <v>717</v>
      </c>
      <c r="AC2304" t="s">
        <v>763</v>
      </c>
    </row>
    <row r="2305" spans="2:22" x14ac:dyDescent="0.35">
      <c r="B2305" t="s">
        <v>388</v>
      </c>
      <c r="O2305" t="s">
        <v>410</v>
      </c>
      <c r="S2305" t="s">
        <v>481</v>
      </c>
      <c r="T2305">
        <v>0</v>
      </c>
      <c r="U2305" t="s">
        <v>429</v>
      </c>
    </row>
    <row r="2306" spans="2:22" x14ac:dyDescent="0.35">
      <c r="B2306" t="s">
        <v>389</v>
      </c>
      <c r="O2306" t="s">
        <v>410</v>
      </c>
      <c r="S2306" t="s">
        <v>482</v>
      </c>
      <c r="T2306">
        <v>93.3</v>
      </c>
      <c r="U2306" t="s">
        <v>429</v>
      </c>
    </row>
    <row r="2307" spans="2:22" x14ac:dyDescent="0.35">
      <c r="B2307" t="s">
        <v>856</v>
      </c>
      <c r="O2307" t="s">
        <v>410</v>
      </c>
      <c r="S2307" t="s">
        <v>483</v>
      </c>
      <c r="T2307">
        <v>2.7</v>
      </c>
      <c r="U2307" t="s">
        <v>429</v>
      </c>
    </row>
    <row r="2308" spans="2:22" x14ac:dyDescent="0.35">
      <c r="B2308" t="s">
        <v>1115</v>
      </c>
      <c r="O2308" t="s">
        <v>410</v>
      </c>
      <c r="S2308" t="s">
        <v>484</v>
      </c>
      <c r="T2308">
        <v>100</v>
      </c>
      <c r="U2308" t="s">
        <v>429</v>
      </c>
    </row>
    <row r="2309" spans="2:22" x14ac:dyDescent="0.35">
      <c r="B2309" t="s">
        <v>858</v>
      </c>
      <c r="O2309" t="s">
        <v>407</v>
      </c>
      <c r="R2309" t="s">
        <v>485</v>
      </c>
      <c r="S2309">
        <v>1.6</v>
      </c>
      <c r="T2309" t="s">
        <v>429</v>
      </c>
    </row>
    <row r="2310" spans="2:22" x14ac:dyDescent="0.35">
      <c r="B2310" t="s">
        <v>871</v>
      </c>
      <c r="O2310" t="s">
        <v>407</v>
      </c>
      <c r="R2310" t="s">
        <v>486</v>
      </c>
      <c r="S2310">
        <v>1.7</v>
      </c>
      <c r="T2310" t="s">
        <v>429</v>
      </c>
    </row>
    <row r="2311" spans="2:22" x14ac:dyDescent="0.35">
      <c r="B2311" t="s">
        <v>1116</v>
      </c>
      <c r="O2311" t="s">
        <v>410</v>
      </c>
      <c r="S2311" t="s">
        <v>487</v>
      </c>
      <c r="T2311">
        <v>0.1</v>
      </c>
      <c r="U2311" t="s">
        <v>429</v>
      </c>
    </row>
    <row r="2312" spans="2:22" x14ac:dyDescent="0.35">
      <c r="B2312" t="s">
        <v>1117</v>
      </c>
      <c r="O2312" t="s">
        <v>410</v>
      </c>
      <c r="S2312" t="s">
        <v>488</v>
      </c>
      <c r="T2312">
        <v>0</v>
      </c>
      <c r="U2312" t="s">
        <v>429</v>
      </c>
    </row>
    <row r="2313" spans="2:22" x14ac:dyDescent="0.35">
      <c r="B2313" t="s">
        <v>395</v>
      </c>
      <c r="O2313" t="s">
        <v>410</v>
      </c>
      <c r="S2313" t="s">
        <v>489</v>
      </c>
      <c r="T2313">
        <v>3.7</v>
      </c>
      <c r="U2313" t="s">
        <v>429</v>
      </c>
    </row>
    <row r="2314" spans="2:22" x14ac:dyDescent="0.35">
      <c r="B2314" t="s">
        <v>396</v>
      </c>
      <c r="O2314" t="s">
        <v>410</v>
      </c>
      <c r="S2314" t="s">
        <v>490</v>
      </c>
      <c r="T2314">
        <v>7.6</v>
      </c>
      <c r="U2314" t="s">
        <v>429</v>
      </c>
    </row>
    <row r="2315" spans="2:22" x14ac:dyDescent="0.35">
      <c r="B2315" t="s">
        <v>397</v>
      </c>
      <c r="O2315" t="s">
        <v>407</v>
      </c>
      <c r="R2315" t="s">
        <v>430</v>
      </c>
      <c r="S2315">
        <v>36.799999999999997</v>
      </c>
      <c r="T2315" t="s">
        <v>429</v>
      </c>
    </row>
    <row r="2316" spans="2:22" x14ac:dyDescent="0.35">
      <c r="B2316" t="s">
        <v>398</v>
      </c>
      <c r="O2316" t="s">
        <v>410</v>
      </c>
      <c r="S2316" t="s">
        <v>491</v>
      </c>
      <c r="T2316">
        <v>45.7</v>
      </c>
      <c r="U2316" t="s">
        <v>429</v>
      </c>
    </row>
    <row r="2317" spans="2:22" x14ac:dyDescent="0.35">
      <c r="B2317" t="s">
        <v>399</v>
      </c>
      <c r="O2317" t="s">
        <v>410</v>
      </c>
      <c r="S2317" t="s">
        <v>492</v>
      </c>
      <c r="T2317">
        <v>11.7</v>
      </c>
      <c r="U2317" t="s">
        <v>429</v>
      </c>
    </row>
    <row r="2318" spans="2:22" x14ac:dyDescent="0.35">
      <c r="B2318" t="s">
        <v>753</v>
      </c>
      <c r="O2318" t="s">
        <v>477</v>
      </c>
      <c r="T2318" t="s">
        <v>493</v>
      </c>
      <c r="U2318">
        <v>89.6</v>
      </c>
      <c r="V2318" t="s">
        <v>429</v>
      </c>
    </row>
    <row r="2319" spans="2:22" x14ac:dyDescent="0.35">
      <c r="O2319" t="s">
        <v>477</v>
      </c>
      <c r="T2319" t="s">
        <v>713</v>
      </c>
      <c r="U2319">
        <v>0.3</v>
      </c>
      <c r="V2319" t="s">
        <v>429</v>
      </c>
    </row>
    <row r="2320" spans="2:22" x14ac:dyDescent="0.35">
      <c r="O2320" t="s">
        <v>477</v>
      </c>
      <c r="T2320" t="s">
        <v>494</v>
      </c>
      <c r="U2320">
        <v>1</v>
      </c>
      <c r="V2320" t="s">
        <v>429</v>
      </c>
    </row>
    <row r="2321" spans="15:23" x14ac:dyDescent="0.35">
      <c r="O2321" t="s">
        <v>407</v>
      </c>
      <c r="R2321" t="s">
        <v>1098</v>
      </c>
      <c r="S2321" t="s">
        <v>429</v>
      </c>
    </row>
    <row r="2322" spans="15:23" x14ac:dyDescent="0.35">
      <c r="O2322" t="s">
        <v>410</v>
      </c>
      <c r="S2322" t="s">
        <v>714</v>
      </c>
      <c r="T2322">
        <v>37.6</v>
      </c>
      <c r="U2322" t="s">
        <v>429</v>
      </c>
    </row>
    <row r="2323" spans="15:23" x14ac:dyDescent="0.35">
      <c r="O2323" t="s">
        <v>410</v>
      </c>
      <c r="S2323" t="s">
        <v>495</v>
      </c>
      <c r="T2323">
        <v>0.1</v>
      </c>
      <c r="U2323" t="s">
        <v>429</v>
      </c>
    </row>
    <row r="2324" spans="15:23" x14ac:dyDescent="0.35">
      <c r="O2324" t="s">
        <v>410</v>
      </c>
      <c r="S2324" t="s">
        <v>496</v>
      </c>
      <c r="T2324">
        <v>1.1000000000000001</v>
      </c>
      <c r="U2324" t="s">
        <v>429</v>
      </c>
    </row>
    <row r="2325" spans="15:23" x14ac:dyDescent="0.35">
      <c r="O2325" t="s">
        <v>410</v>
      </c>
      <c r="S2325" t="s">
        <v>497</v>
      </c>
      <c r="T2325">
        <v>0.6</v>
      </c>
      <c r="U2325" t="s">
        <v>429</v>
      </c>
    </row>
    <row r="2326" spans="15:23" x14ac:dyDescent="0.35">
      <c r="O2326" t="s">
        <v>477</v>
      </c>
      <c r="T2326" t="s">
        <v>498</v>
      </c>
      <c r="U2326">
        <v>0.3</v>
      </c>
      <c r="V2326" t="s">
        <v>429</v>
      </c>
    </row>
    <row r="2327" spans="15:23" x14ac:dyDescent="0.35">
      <c r="O2327" t="s">
        <v>477</v>
      </c>
      <c r="T2327" t="s">
        <v>498</v>
      </c>
      <c r="U2327">
        <v>0.3</v>
      </c>
      <c r="V2327" t="s">
        <v>429</v>
      </c>
    </row>
    <row r="2328" spans="15:23" x14ac:dyDescent="0.35">
      <c r="O2328" t="s">
        <v>404</v>
      </c>
      <c r="Q2328" t="s">
        <v>499</v>
      </c>
      <c r="R2328">
        <v>14.2</v>
      </c>
      <c r="S2328" t="s">
        <v>427</v>
      </c>
    </row>
    <row r="2329" spans="15:23" x14ac:dyDescent="0.35">
      <c r="O2329" t="s">
        <v>407</v>
      </c>
      <c r="R2329" t="s">
        <v>500</v>
      </c>
      <c r="S2329">
        <v>1.2</v>
      </c>
      <c r="T2329" t="s">
        <v>429</v>
      </c>
    </row>
    <row r="2330" spans="15:23" x14ac:dyDescent="0.35">
      <c r="O2330" t="s">
        <v>407</v>
      </c>
      <c r="R2330" t="s">
        <v>501</v>
      </c>
      <c r="S2330">
        <v>13.4</v>
      </c>
      <c r="T2330" t="s">
        <v>429</v>
      </c>
    </row>
    <row r="2331" spans="15:23" x14ac:dyDescent="0.35">
      <c r="O2331" t="s">
        <v>410</v>
      </c>
      <c r="S2331" t="s">
        <v>502</v>
      </c>
      <c r="T2331">
        <v>30.7</v>
      </c>
      <c r="U2331" t="s">
        <v>429</v>
      </c>
    </row>
    <row r="2332" spans="15:23" x14ac:dyDescent="0.35">
      <c r="O2332" t="s">
        <v>477</v>
      </c>
      <c r="T2332" t="s">
        <v>503</v>
      </c>
      <c r="U2332">
        <v>4</v>
      </c>
      <c r="V2332" t="s">
        <v>429</v>
      </c>
    </row>
    <row r="2333" spans="15:23" x14ac:dyDescent="0.35">
      <c r="O2333" t="s">
        <v>504</v>
      </c>
      <c r="U2333" t="s">
        <v>505</v>
      </c>
      <c r="V2333">
        <v>9.3000000000000007</v>
      </c>
      <c r="W2333" t="s">
        <v>429</v>
      </c>
    </row>
    <row r="2334" spans="15:23" x14ac:dyDescent="0.35">
      <c r="O2334" t="s">
        <v>410</v>
      </c>
      <c r="S2334" t="s">
        <v>506</v>
      </c>
      <c r="T2334">
        <v>5.9</v>
      </c>
      <c r="U2334" t="s">
        <v>429</v>
      </c>
    </row>
    <row r="2335" spans="15:23" x14ac:dyDescent="0.35">
      <c r="O2335" t="s">
        <v>410</v>
      </c>
      <c r="S2335" t="s">
        <v>507</v>
      </c>
      <c r="T2335">
        <v>4.8</v>
      </c>
      <c r="U2335" t="s">
        <v>429</v>
      </c>
    </row>
    <row r="2336" spans="15:23" x14ac:dyDescent="0.35">
      <c r="O2336" t="s">
        <v>410</v>
      </c>
      <c r="S2336" t="s">
        <v>508</v>
      </c>
      <c r="T2336">
        <v>8.6</v>
      </c>
      <c r="U2336" t="s">
        <v>429</v>
      </c>
    </row>
    <row r="2337" spans="15:23" x14ac:dyDescent="0.35">
      <c r="O2337" t="s">
        <v>477</v>
      </c>
      <c r="T2337" t="s">
        <v>509</v>
      </c>
      <c r="U2337">
        <v>13.9</v>
      </c>
      <c r="V2337" t="s">
        <v>429</v>
      </c>
    </row>
    <row r="2338" spans="15:23" x14ac:dyDescent="0.35">
      <c r="O2338" t="s">
        <v>504</v>
      </c>
      <c r="U2338" t="s">
        <v>510</v>
      </c>
      <c r="V2338">
        <v>17.7</v>
      </c>
      <c r="W2338" t="s">
        <v>429</v>
      </c>
    </row>
    <row r="2339" spans="15:23" x14ac:dyDescent="0.35">
      <c r="O2339" t="s">
        <v>504</v>
      </c>
      <c r="U2339" t="s">
        <v>511</v>
      </c>
      <c r="V2339">
        <v>8.9</v>
      </c>
      <c r="W2339" t="s">
        <v>429</v>
      </c>
    </row>
    <row r="2340" spans="15:23" x14ac:dyDescent="0.35">
      <c r="O2340" t="s">
        <v>504</v>
      </c>
      <c r="U2340" t="s">
        <v>512</v>
      </c>
      <c r="V2340">
        <v>16.399999999999999</v>
      </c>
      <c r="W2340" t="s">
        <v>429</v>
      </c>
    </row>
    <row r="2341" spans="15:23" x14ac:dyDescent="0.35">
      <c r="O2341" t="s">
        <v>504</v>
      </c>
      <c r="U2341" t="s">
        <v>513</v>
      </c>
      <c r="V2341">
        <v>12.9</v>
      </c>
      <c r="W2341" t="s">
        <v>429</v>
      </c>
    </row>
    <row r="2342" spans="15:23" x14ac:dyDescent="0.35">
      <c r="O2342" t="s">
        <v>477</v>
      </c>
      <c r="T2342" t="s">
        <v>514</v>
      </c>
      <c r="U2342">
        <v>15</v>
      </c>
      <c r="V2342" t="s">
        <v>429</v>
      </c>
    </row>
    <row r="2343" spans="15:23" x14ac:dyDescent="0.35">
      <c r="O2343" t="s">
        <v>504</v>
      </c>
      <c r="U2343" t="s">
        <v>515</v>
      </c>
      <c r="V2343">
        <v>18</v>
      </c>
      <c r="W2343" t="s">
        <v>429</v>
      </c>
    </row>
    <row r="2344" spans="15:23" x14ac:dyDescent="0.35">
      <c r="O2344" t="s">
        <v>504</v>
      </c>
      <c r="U2344" t="s">
        <v>516</v>
      </c>
      <c r="V2344">
        <v>18.2</v>
      </c>
      <c r="W2344" t="s">
        <v>429</v>
      </c>
    </row>
    <row r="2345" spans="15:23" x14ac:dyDescent="0.35">
      <c r="O2345" t="s">
        <v>477</v>
      </c>
      <c r="T2345" t="s">
        <v>517</v>
      </c>
      <c r="U2345">
        <v>10.4</v>
      </c>
      <c r="V2345" t="s">
        <v>429</v>
      </c>
    </row>
    <row r="2346" spans="15:23" x14ac:dyDescent="0.35">
      <c r="O2346" t="s">
        <v>504</v>
      </c>
      <c r="U2346" t="s">
        <v>518</v>
      </c>
      <c r="V2346">
        <v>10.4</v>
      </c>
      <c r="W2346" t="s">
        <v>429</v>
      </c>
    </row>
    <row r="2347" spans="15:23" x14ac:dyDescent="0.35">
      <c r="O2347" t="s">
        <v>504</v>
      </c>
      <c r="U2347" t="s">
        <v>519</v>
      </c>
      <c r="V2347">
        <v>4.3</v>
      </c>
      <c r="W2347" t="s">
        <v>429</v>
      </c>
    </row>
    <row r="2348" spans="15:23" x14ac:dyDescent="0.35">
      <c r="O2348" t="s">
        <v>410</v>
      </c>
      <c r="S2348" t="s">
        <v>520</v>
      </c>
      <c r="T2348" s="1">
        <v>0.78700000000000003</v>
      </c>
    </row>
    <row r="2349" spans="15:23" x14ac:dyDescent="0.35">
      <c r="O2349" t="s">
        <v>402</v>
      </c>
      <c r="P2349" t="s">
        <v>521</v>
      </c>
      <c r="Q2349">
        <v>2.649</v>
      </c>
      <c r="R2349" t="s">
        <v>1036</v>
      </c>
    </row>
    <row r="2350" spans="15:23" x14ac:dyDescent="0.35">
      <c r="O2350" t="s">
        <v>402</v>
      </c>
      <c r="P2350" t="s">
        <v>422</v>
      </c>
      <c r="Q2350">
        <v>55</v>
      </c>
    </row>
    <row r="2351" spans="15:23" x14ac:dyDescent="0.35">
      <c r="O2351" t="s">
        <v>402</v>
      </c>
      <c r="P2351" t="s">
        <v>522</v>
      </c>
      <c r="Q2351" t="s">
        <v>523</v>
      </c>
    </row>
    <row r="2352" spans="15:23" x14ac:dyDescent="0.35">
      <c r="O2352" t="s">
        <v>524</v>
      </c>
      <c r="P2352" s="1">
        <v>0.629</v>
      </c>
    </row>
    <row r="2353" spans="15:17" x14ac:dyDescent="0.35">
      <c r="O2353" t="s">
        <v>402</v>
      </c>
      <c r="P2353" t="s">
        <v>423</v>
      </c>
      <c r="Q2353" t="s">
        <v>1099</v>
      </c>
    </row>
    <row r="2354" spans="15:17" x14ac:dyDescent="0.35">
      <c r="O2354" t="s">
        <v>387</v>
      </c>
    </row>
    <row r="2355" spans="15:17" x14ac:dyDescent="0.35">
      <c r="O2355" t="s">
        <v>388</v>
      </c>
    </row>
    <row r="2356" spans="15:17" x14ac:dyDescent="0.35">
      <c r="O2356" t="s">
        <v>389</v>
      </c>
    </row>
    <row r="2357" spans="15:17" x14ac:dyDescent="0.35">
      <c r="O2357" t="s">
        <v>856</v>
      </c>
    </row>
    <row r="2358" spans="15:17" x14ac:dyDescent="0.35">
      <c r="O2358" t="s">
        <v>858</v>
      </c>
    </row>
    <row r="2359" spans="15:17" x14ac:dyDescent="0.35">
      <c r="O2359" t="s">
        <v>910</v>
      </c>
    </row>
    <row r="2360" spans="15:17" x14ac:dyDescent="0.35">
      <c r="O2360" t="s">
        <v>1093</v>
      </c>
    </row>
    <row r="2361" spans="15:17" x14ac:dyDescent="0.35">
      <c r="O2361" t="s">
        <v>1094</v>
      </c>
    </row>
    <row r="2362" spans="15:17" x14ac:dyDescent="0.35">
      <c r="O2362" t="s">
        <v>395</v>
      </c>
    </row>
    <row r="2363" spans="15:17" x14ac:dyDescent="0.35">
      <c r="O2363" t="s">
        <v>396</v>
      </c>
    </row>
    <row r="2364" spans="15:17" x14ac:dyDescent="0.35">
      <c r="O2364" t="s">
        <v>397</v>
      </c>
    </row>
    <row r="2365" spans="15:17" x14ac:dyDescent="0.35">
      <c r="O2365" t="s">
        <v>398</v>
      </c>
    </row>
    <row r="2366" spans="15:17" x14ac:dyDescent="0.35">
      <c r="O2366" t="s">
        <v>399</v>
      </c>
    </row>
    <row r="2370" spans="1:33" s="5" customFormat="1" x14ac:dyDescent="0.35">
      <c r="A2370" s="5">
        <v>2.7</v>
      </c>
      <c r="B2370" s="5">
        <v>44</v>
      </c>
    </row>
    <row r="2371" spans="1:33" x14ac:dyDescent="0.35">
      <c r="B2371" t="s">
        <v>23</v>
      </c>
      <c r="C2371" t="s">
        <v>1118</v>
      </c>
      <c r="O2371" t="s">
        <v>23</v>
      </c>
      <c r="P2371" t="s">
        <v>1100</v>
      </c>
      <c r="AB2371" t="s">
        <v>23</v>
      </c>
      <c r="AC2371" t="s">
        <v>1134</v>
      </c>
    </row>
    <row r="2372" spans="1:33" x14ac:dyDescent="0.35">
      <c r="B2372" t="s">
        <v>402</v>
      </c>
      <c r="C2372" t="s">
        <v>417</v>
      </c>
      <c r="D2372">
        <v>236.596</v>
      </c>
      <c r="O2372" t="s">
        <v>402</v>
      </c>
      <c r="P2372" t="s">
        <v>444</v>
      </c>
      <c r="Q2372">
        <v>253598391000000</v>
      </c>
      <c r="AB2372" t="s">
        <v>543</v>
      </c>
      <c r="AC2372" t="s">
        <v>527</v>
      </c>
      <c r="AD2372" t="s">
        <v>1135</v>
      </c>
    </row>
    <row r="2373" spans="1:33" x14ac:dyDescent="0.35">
      <c r="B2373" t="s">
        <v>402</v>
      </c>
      <c r="C2373" t="s">
        <v>418</v>
      </c>
      <c r="D2373">
        <v>0.47699999999999998</v>
      </c>
      <c r="O2373" t="s">
        <v>402</v>
      </c>
      <c r="P2373" t="s">
        <v>712</v>
      </c>
      <c r="Q2373">
        <v>188818992000000</v>
      </c>
      <c r="AB2373" t="s">
        <v>543</v>
      </c>
      <c r="AC2373" t="s">
        <v>14</v>
      </c>
      <c r="AD2373">
        <v>60.8</v>
      </c>
      <c r="AE2373" t="s">
        <v>427</v>
      </c>
    </row>
    <row r="2374" spans="1:33" x14ac:dyDescent="0.35">
      <c r="B2374" t="s">
        <v>402</v>
      </c>
      <c r="C2374" t="s">
        <v>419</v>
      </c>
      <c r="D2374">
        <v>0</v>
      </c>
      <c r="O2374" t="s">
        <v>402</v>
      </c>
      <c r="P2374" t="s">
        <v>420</v>
      </c>
      <c r="Q2374">
        <v>1.343</v>
      </c>
      <c r="AB2374" t="s">
        <v>543</v>
      </c>
      <c r="AD2374" t="s">
        <v>475</v>
      </c>
      <c r="AE2374">
        <v>7.2</v>
      </c>
      <c r="AF2374" t="s">
        <v>429</v>
      </c>
    </row>
    <row r="2375" spans="1:33" x14ac:dyDescent="0.35">
      <c r="B2375" t="s">
        <v>402</v>
      </c>
      <c r="C2375" t="s">
        <v>420</v>
      </c>
      <c r="D2375">
        <v>1.3480000000000001</v>
      </c>
      <c r="O2375" t="s">
        <v>402</v>
      </c>
      <c r="P2375" t="s">
        <v>445</v>
      </c>
      <c r="Q2375">
        <v>0.99399999999999999</v>
      </c>
      <c r="AB2375" t="s">
        <v>543</v>
      </c>
      <c r="AD2375" t="s">
        <v>485</v>
      </c>
      <c r="AE2375">
        <v>1.5</v>
      </c>
      <c r="AF2375" t="s">
        <v>429</v>
      </c>
    </row>
    <row r="2376" spans="1:33" x14ac:dyDescent="0.35">
      <c r="B2376" t="s">
        <v>402</v>
      </c>
      <c r="C2376" t="s">
        <v>708</v>
      </c>
      <c r="D2376">
        <v>2.5299999999999998</v>
      </c>
      <c r="E2376" t="s">
        <v>1036</v>
      </c>
      <c r="O2376" t="s">
        <v>402</v>
      </c>
      <c r="P2376" t="s">
        <v>446</v>
      </c>
      <c r="Q2376">
        <v>19.899999999999999</v>
      </c>
      <c r="R2376" t="s">
        <v>427</v>
      </c>
      <c r="AB2376" t="s">
        <v>543</v>
      </c>
      <c r="AD2376" t="s">
        <v>486</v>
      </c>
      <c r="AE2376">
        <v>2.1</v>
      </c>
      <c r="AF2376" t="s">
        <v>429</v>
      </c>
    </row>
    <row r="2377" spans="1:33" x14ac:dyDescent="0.35">
      <c r="B2377" t="s">
        <v>402</v>
      </c>
      <c r="C2377" t="s">
        <v>422</v>
      </c>
      <c r="D2377">
        <v>63</v>
      </c>
      <c r="O2377" t="s">
        <v>404</v>
      </c>
      <c r="Q2377" t="s">
        <v>526</v>
      </c>
      <c r="R2377">
        <v>19.399999999999999</v>
      </c>
      <c r="S2377" t="s">
        <v>427</v>
      </c>
      <c r="AB2377" t="s">
        <v>543</v>
      </c>
      <c r="AD2377" t="s">
        <v>430</v>
      </c>
      <c r="AE2377">
        <v>39.700000000000003</v>
      </c>
      <c r="AF2377" t="s">
        <v>429</v>
      </c>
    </row>
    <row r="2378" spans="1:33" x14ac:dyDescent="0.35">
      <c r="B2378" t="s">
        <v>524</v>
      </c>
      <c r="C2378" s="1">
        <v>0.76800000000000002</v>
      </c>
      <c r="O2378" t="s">
        <v>407</v>
      </c>
      <c r="R2378" t="s">
        <v>447</v>
      </c>
      <c r="S2378">
        <v>21.5</v>
      </c>
      <c r="T2378" t="s">
        <v>406</v>
      </c>
      <c r="AB2378" t="s">
        <v>543</v>
      </c>
      <c r="AE2378" t="s">
        <v>431</v>
      </c>
      <c r="AF2378">
        <v>76.3</v>
      </c>
      <c r="AG2378" t="s">
        <v>432</v>
      </c>
    </row>
    <row r="2379" spans="1:33" x14ac:dyDescent="0.35">
      <c r="B2379" t="s">
        <v>402</v>
      </c>
      <c r="C2379" t="s">
        <v>423</v>
      </c>
      <c r="D2379">
        <v>43</v>
      </c>
      <c r="E2379">
        <v>56</v>
      </c>
      <c r="O2379" t="s">
        <v>410</v>
      </c>
      <c r="S2379" t="s">
        <v>448</v>
      </c>
      <c r="T2379">
        <v>0</v>
      </c>
      <c r="U2379" t="s">
        <v>406</v>
      </c>
      <c r="AB2379" t="s">
        <v>543</v>
      </c>
      <c r="AD2379" t="s">
        <v>528</v>
      </c>
      <c r="AE2379">
        <v>8</v>
      </c>
      <c r="AF2379" t="s">
        <v>429</v>
      </c>
    </row>
    <row r="2380" spans="1:33" x14ac:dyDescent="0.35">
      <c r="B2380" t="s">
        <v>402</v>
      </c>
      <c r="C2380" t="s">
        <v>424</v>
      </c>
      <c r="D2380">
        <v>28.344999999999999</v>
      </c>
      <c r="E2380" s="1">
        <v>-1.2E-2</v>
      </c>
      <c r="O2380" t="s">
        <v>410</v>
      </c>
      <c r="S2380" t="s">
        <v>449</v>
      </c>
      <c r="T2380">
        <v>4.7</v>
      </c>
      <c r="U2380" t="s">
        <v>406</v>
      </c>
      <c r="AB2380" t="s">
        <v>543</v>
      </c>
      <c r="AD2380" t="s">
        <v>529</v>
      </c>
      <c r="AE2380" t="s">
        <v>530</v>
      </c>
      <c r="AF2380" s="1">
        <v>2E-3</v>
      </c>
    </row>
    <row r="2381" spans="1:33" x14ac:dyDescent="0.35">
      <c r="B2381" t="s">
        <v>402</v>
      </c>
      <c r="C2381" t="s">
        <v>425</v>
      </c>
      <c r="O2381" t="s">
        <v>410</v>
      </c>
      <c r="S2381" t="s">
        <v>450</v>
      </c>
      <c r="T2381">
        <v>16.8</v>
      </c>
      <c r="U2381" t="s">
        <v>406</v>
      </c>
      <c r="AB2381" t="s">
        <v>543</v>
      </c>
      <c r="AC2381" t="s">
        <v>531</v>
      </c>
      <c r="AD2381">
        <v>0</v>
      </c>
      <c r="AE2381" t="s">
        <v>432</v>
      </c>
    </row>
    <row r="2382" spans="1:33" x14ac:dyDescent="0.35">
      <c r="B2382" t="s">
        <v>404</v>
      </c>
      <c r="C2382" t="s">
        <v>426</v>
      </c>
      <c r="D2382">
        <v>8.42</v>
      </c>
      <c r="E2382" s="1">
        <v>-4.0000000000000001E-3</v>
      </c>
      <c r="O2382" t="s">
        <v>407</v>
      </c>
      <c r="R2382" t="s">
        <v>451</v>
      </c>
      <c r="S2382">
        <v>78.5</v>
      </c>
      <c r="T2382" t="s">
        <v>406</v>
      </c>
      <c r="AB2382" t="s">
        <v>543</v>
      </c>
      <c r="AC2382" t="s">
        <v>532</v>
      </c>
      <c r="AD2382">
        <v>66056581638000</v>
      </c>
    </row>
    <row r="2383" spans="1:33" x14ac:dyDescent="0.35">
      <c r="B2383" t="s">
        <v>14</v>
      </c>
      <c r="C2383">
        <v>61.6</v>
      </c>
      <c r="D2383" t="s">
        <v>427</v>
      </c>
      <c r="O2383" t="s">
        <v>404</v>
      </c>
      <c r="Q2383" t="s">
        <v>452</v>
      </c>
      <c r="R2383">
        <v>0.5</v>
      </c>
      <c r="S2383" t="s">
        <v>427</v>
      </c>
      <c r="AB2383" t="s">
        <v>543</v>
      </c>
      <c r="AC2383" t="s">
        <v>533</v>
      </c>
      <c r="AD2383">
        <v>22707761212400</v>
      </c>
    </row>
    <row r="2384" spans="1:33" x14ac:dyDescent="0.35">
      <c r="B2384" t="s">
        <v>402</v>
      </c>
      <c r="C2384" t="s">
        <v>428</v>
      </c>
      <c r="D2384">
        <v>10.3</v>
      </c>
      <c r="E2384" t="s">
        <v>429</v>
      </c>
      <c r="O2384" t="s">
        <v>407</v>
      </c>
      <c r="R2384" t="s">
        <v>453</v>
      </c>
      <c r="S2384">
        <v>0</v>
      </c>
      <c r="T2384" t="s">
        <v>427</v>
      </c>
      <c r="AB2384" t="s">
        <v>543</v>
      </c>
      <c r="AC2384" t="s">
        <v>534</v>
      </c>
      <c r="AD2384">
        <v>449356452750</v>
      </c>
    </row>
    <row r="2385" spans="2:32" x14ac:dyDescent="0.35">
      <c r="B2385" t="s">
        <v>402</v>
      </c>
      <c r="C2385" t="s">
        <v>430</v>
      </c>
      <c r="D2385">
        <v>40.299999999999997</v>
      </c>
      <c r="E2385" t="s">
        <v>429</v>
      </c>
      <c r="O2385" t="s">
        <v>402</v>
      </c>
      <c r="P2385" t="s">
        <v>454</v>
      </c>
      <c r="Q2385">
        <v>4.0999999999999996</v>
      </c>
      <c r="R2385" t="s">
        <v>427</v>
      </c>
      <c r="AB2385" t="s">
        <v>543</v>
      </c>
      <c r="AD2385" t="s">
        <v>535</v>
      </c>
      <c r="AE2385">
        <v>439380754500</v>
      </c>
    </row>
    <row r="2386" spans="2:32" x14ac:dyDescent="0.35">
      <c r="B2386" t="s">
        <v>404</v>
      </c>
      <c r="D2386" t="s">
        <v>431</v>
      </c>
      <c r="E2386">
        <v>76.2</v>
      </c>
      <c r="F2386" t="s">
        <v>432</v>
      </c>
      <c r="O2386" t="s">
        <v>404</v>
      </c>
      <c r="Q2386" t="s">
        <v>455</v>
      </c>
      <c r="R2386">
        <v>1.7</v>
      </c>
      <c r="S2386" t="s">
        <v>427</v>
      </c>
      <c r="AB2386" t="s">
        <v>543</v>
      </c>
      <c r="AD2386" t="s">
        <v>536</v>
      </c>
      <c r="AE2386">
        <v>1070074900</v>
      </c>
    </row>
    <row r="2387" spans="2:32" x14ac:dyDescent="0.35">
      <c r="B2387" t="s">
        <v>433</v>
      </c>
      <c r="C2387" t="s">
        <v>982</v>
      </c>
      <c r="O2387" t="s">
        <v>407</v>
      </c>
      <c r="R2387" t="s">
        <v>456</v>
      </c>
      <c r="S2387">
        <v>0.6</v>
      </c>
      <c r="T2387" t="s">
        <v>429</v>
      </c>
      <c r="AB2387" t="s">
        <v>543</v>
      </c>
      <c r="AD2387" t="s">
        <v>537</v>
      </c>
      <c r="AE2387">
        <v>5360375200</v>
      </c>
    </row>
    <row r="2388" spans="2:32" x14ac:dyDescent="0.35">
      <c r="O2388" t="s">
        <v>407</v>
      </c>
      <c r="R2388" t="s">
        <v>457</v>
      </c>
      <c r="S2388">
        <v>0.3</v>
      </c>
      <c r="T2388" t="s">
        <v>429</v>
      </c>
      <c r="AB2388" t="s">
        <v>543</v>
      </c>
      <c r="AC2388" t="s">
        <v>542</v>
      </c>
      <c r="AD2388">
        <v>33</v>
      </c>
    </row>
    <row r="2389" spans="2:32" x14ac:dyDescent="0.35">
      <c r="B2389" t="s">
        <v>22</v>
      </c>
      <c r="O2389" t="s">
        <v>407</v>
      </c>
      <c r="R2389" t="s">
        <v>458</v>
      </c>
      <c r="S2389">
        <v>0.4</v>
      </c>
      <c r="T2389" t="s">
        <v>429</v>
      </c>
      <c r="AB2389" t="s">
        <v>543</v>
      </c>
      <c r="AC2389" t="s">
        <v>422</v>
      </c>
      <c r="AD2389">
        <v>72</v>
      </c>
    </row>
    <row r="2390" spans="2:32" x14ac:dyDescent="0.35">
      <c r="B2390" t="s">
        <v>562</v>
      </c>
      <c r="C2390" t="s">
        <v>563</v>
      </c>
      <c r="D2390" t="s">
        <v>540</v>
      </c>
      <c r="E2390" t="s">
        <v>564</v>
      </c>
      <c r="F2390" t="s">
        <v>435</v>
      </c>
      <c r="O2390" t="s">
        <v>410</v>
      </c>
      <c r="S2390" t="s">
        <v>459</v>
      </c>
      <c r="T2390">
        <v>0.4</v>
      </c>
      <c r="U2390" t="s">
        <v>429</v>
      </c>
      <c r="AB2390" t="s">
        <v>543</v>
      </c>
      <c r="AC2390" t="s">
        <v>522</v>
      </c>
      <c r="AD2390" t="s">
        <v>523</v>
      </c>
    </row>
    <row r="2391" spans="2:32" x14ac:dyDescent="0.35">
      <c r="B2391" t="s">
        <v>565</v>
      </c>
      <c r="C2391">
        <v>128</v>
      </c>
      <c r="D2391">
        <v>230.2</v>
      </c>
      <c r="E2391">
        <v>172.845</v>
      </c>
      <c r="F2391" s="1">
        <v>0.88300000000000001</v>
      </c>
      <c r="O2391" t="s">
        <v>410</v>
      </c>
      <c r="S2391" t="s">
        <v>460</v>
      </c>
      <c r="T2391">
        <v>0</v>
      </c>
      <c r="U2391" t="s">
        <v>429</v>
      </c>
    </row>
    <row r="2392" spans="2:32" x14ac:dyDescent="0.35">
      <c r="B2392" t="s">
        <v>566</v>
      </c>
      <c r="C2392">
        <v>115</v>
      </c>
      <c r="D2392">
        <v>115.5</v>
      </c>
      <c r="E2392">
        <v>89.108000000000004</v>
      </c>
      <c r="F2392" s="1">
        <v>0.76200000000000001</v>
      </c>
      <c r="O2392" t="s">
        <v>410</v>
      </c>
      <c r="S2392" t="s">
        <v>461</v>
      </c>
      <c r="T2392">
        <v>0</v>
      </c>
      <c r="U2392" t="s">
        <v>429</v>
      </c>
      <c r="AB2392" t="s">
        <v>538</v>
      </c>
    </row>
    <row r="2393" spans="2:32" x14ac:dyDescent="0.35">
      <c r="B2393" t="s">
        <v>0</v>
      </c>
      <c r="C2393">
        <v>78</v>
      </c>
      <c r="D2393" t="s">
        <v>401</v>
      </c>
      <c r="O2393" t="s">
        <v>407</v>
      </c>
      <c r="R2393" t="s">
        <v>462</v>
      </c>
      <c r="S2393">
        <v>4.0999999999999996</v>
      </c>
      <c r="T2393" t="s">
        <v>429</v>
      </c>
      <c r="AB2393" t="s">
        <v>539</v>
      </c>
      <c r="AC2393" t="s">
        <v>544</v>
      </c>
      <c r="AD2393" t="s">
        <v>545</v>
      </c>
      <c r="AE2393" t="s">
        <v>546</v>
      </c>
      <c r="AF2393" t="s">
        <v>435</v>
      </c>
    </row>
    <row r="2394" spans="2:32" x14ac:dyDescent="0.35">
      <c r="B2394" t="s">
        <v>402</v>
      </c>
      <c r="C2394" t="s">
        <v>403</v>
      </c>
      <c r="O2394" t="s">
        <v>407</v>
      </c>
      <c r="R2394" t="s">
        <v>463</v>
      </c>
      <c r="S2394">
        <v>0</v>
      </c>
      <c r="T2394" t="s">
        <v>429</v>
      </c>
      <c r="AB2394" t="s">
        <v>547</v>
      </c>
      <c r="AC2394">
        <v>128</v>
      </c>
      <c r="AD2394">
        <v>230.5</v>
      </c>
      <c r="AE2394">
        <v>172.256</v>
      </c>
      <c r="AF2394" s="1">
        <v>0.88300000000000001</v>
      </c>
    </row>
    <row r="2395" spans="2:32" x14ac:dyDescent="0.35">
      <c r="B2395" t="s">
        <v>404</v>
      </c>
      <c r="D2395" t="s">
        <v>405</v>
      </c>
      <c r="E2395">
        <v>21.2</v>
      </c>
      <c r="F2395" t="s">
        <v>406</v>
      </c>
      <c r="O2395" t="s">
        <v>407</v>
      </c>
      <c r="R2395" t="s">
        <v>464</v>
      </c>
      <c r="S2395">
        <v>0.7</v>
      </c>
      <c r="T2395" t="s">
        <v>429</v>
      </c>
      <c r="AB2395" t="s">
        <v>548</v>
      </c>
      <c r="AC2395">
        <v>115</v>
      </c>
      <c r="AD2395">
        <v>115.7</v>
      </c>
      <c r="AE2395">
        <v>88.893000000000001</v>
      </c>
      <c r="AF2395" s="1">
        <v>0.76300000000000001</v>
      </c>
    </row>
    <row r="2396" spans="2:32" x14ac:dyDescent="0.35">
      <c r="B2396" t="s">
        <v>407</v>
      </c>
      <c r="E2396" t="s">
        <v>408</v>
      </c>
      <c r="F2396">
        <v>80</v>
      </c>
      <c r="G2396" t="s">
        <v>409</v>
      </c>
      <c r="O2396" t="s">
        <v>404</v>
      </c>
      <c r="Q2396" t="s">
        <v>465</v>
      </c>
      <c r="R2396">
        <v>2.5</v>
      </c>
      <c r="S2396" t="s">
        <v>427</v>
      </c>
      <c r="AB2396" t="s">
        <v>541</v>
      </c>
    </row>
    <row r="2397" spans="2:32" x14ac:dyDescent="0.35">
      <c r="B2397" t="s">
        <v>410</v>
      </c>
      <c r="F2397" t="s">
        <v>309</v>
      </c>
      <c r="G2397">
        <v>0</v>
      </c>
      <c r="H2397" t="s">
        <v>409</v>
      </c>
      <c r="O2397" t="s">
        <v>407</v>
      </c>
      <c r="R2397" t="s">
        <v>466</v>
      </c>
      <c r="S2397">
        <v>5.3</v>
      </c>
      <c r="T2397" t="s">
        <v>429</v>
      </c>
      <c r="AB2397" t="s">
        <v>387</v>
      </c>
    </row>
    <row r="2398" spans="2:32" x14ac:dyDescent="0.35">
      <c r="B2398" t="s">
        <v>410</v>
      </c>
      <c r="F2398" t="s">
        <v>310</v>
      </c>
      <c r="G2398">
        <v>0.1</v>
      </c>
      <c r="H2398" t="s">
        <v>409</v>
      </c>
      <c r="O2398" t="s">
        <v>407</v>
      </c>
      <c r="R2398" t="s">
        <v>467</v>
      </c>
      <c r="S2398">
        <v>3.9</v>
      </c>
      <c r="T2398" t="s">
        <v>429</v>
      </c>
      <c r="AB2398" t="s">
        <v>549</v>
      </c>
    </row>
    <row r="2399" spans="2:32" x14ac:dyDescent="0.35">
      <c r="B2399" t="s">
        <v>410</v>
      </c>
      <c r="F2399" t="s">
        <v>311</v>
      </c>
      <c r="G2399">
        <v>80</v>
      </c>
      <c r="H2399" t="s">
        <v>409</v>
      </c>
      <c r="O2399" t="s">
        <v>407</v>
      </c>
      <c r="R2399" t="s">
        <v>468</v>
      </c>
      <c r="S2399">
        <v>0.1</v>
      </c>
      <c r="T2399" t="s">
        <v>429</v>
      </c>
      <c r="AB2399" t="s">
        <v>550</v>
      </c>
    </row>
    <row r="2400" spans="2:32" x14ac:dyDescent="0.35">
      <c r="B2400" t="s">
        <v>407</v>
      </c>
      <c r="E2400" t="s">
        <v>312</v>
      </c>
      <c r="F2400">
        <v>20</v>
      </c>
      <c r="G2400" t="s">
        <v>409</v>
      </c>
      <c r="O2400" t="s">
        <v>407</v>
      </c>
      <c r="R2400" t="s">
        <v>469</v>
      </c>
      <c r="S2400" s="1">
        <v>0.61699999999999999</v>
      </c>
      <c r="AB2400" t="s">
        <v>880</v>
      </c>
    </row>
    <row r="2401" spans="2:30" x14ac:dyDescent="0.35">
      <c r="B2401" t="s">
        <v>404</v>
      </c>
      <c r="D2401" t="s">
        <v>411</v>
      </c>
      <c r="E2401">
        <v>0.5</v>
      </c>
      <c r="F2401" t="s">
        <v>406</v>
      </c>
      <c r="O2401" t="s">
        <v>407</v>
      </c>
      <c r="R2401" t="s">
        <v>470</v>
      </c>
      <c r="S2401" s="1">
        <v>5.2999999999999999E-2</v>
      </c>
      <c r="AB2401" t="s">
        <v>1136</v>
      </c>
    </row>
    <row r="2402" spans="2:30" x14ac:dyDescent="0.35">
      <c r="B2402" t="s">
        <v>407</v>
      </c>
      <c r="E2402" t="s">
        <v>408</v>
      </c>
      <c r="F2402">
        <v>0.8</v>
      </c>
      <c r="G2402" t="s">
        <v>412</v>
      </c>
      <c r="O2402" t="s">
        <v>402</v>
      </c>
      <c r="P2402" t="s">
        <v>471</v>
      </c>
      <c r="Q2402">
        <v>1.2</v>
      </c>
      <c r="R2402" t="s">
        <v>427</v>
      </c>
      <c r="AB2402" t="s">
        <v>882</v>
      </c>
    </row>
    <row r="2403" spans="2:30" x14ac:dyDescent="0.35">
      <c r="B2403" t="s">
        <v>410</v>
      </c>
      <c r="F2403" t="s">
        <v>309</v>
      </c>
      <c r="G2403">
        <v>0.7</v>
      </c>
      <c r="H2403" t="s">
        <v>412</v>
      </c>
      <c r="O2403" t="s">
        <v>404</v>
      </c>
      <c r="Q2403" t="s">
        <v>472</v>
      </c>
      <c r="R2403">
        <v>1.2</v>
      </c>
      <c r="S2403" t="s">
        <v>427</v>
      </c>
      <c r="AB2403" t="s">
        <v>730</v>
      </c>
    </row>
    <row r="2404" spans="2:30" x14ac:dyDescent="0.35">
      <c r="B2404" t="s">
        <v>410</v>
      </c>
      <c r="F2404" t="s">
        <v>310</v>
      </c>
      <c r="G2404">
        <v>0.1</v>
      </c>
      <c r="H2404" t="s">
        <v>412</v>
      </c>
      <c r="O2404" t="s">
        <v>404</v>
      </c>
      <c r="Q2404" t="s">
        <v>473</v>
      </c>
      <c r="R2404">
        <v>0</v>
      </c>
      <c r="S2404" t="s">
        <v>427</v>
      </c>
      <c r="AB2404" t="s">
        <v>1137</v>
      </c>
    </row>
    <row r="2405" spans="2:30" x14ac:dyDescent="0.35">
      <c r="B2405" t="s">
        <v>410</v>
      </c>
      <c r="F2405" t="s">
        <v>311</v>
      </c>
      <c r="G2405">
        <v>0</v>
      </c>
      <c r="H2405" t="s">
        <v>412</v>
      </c>
      <c r="O2405" t="s">
        <v>402</v>
      </c>
      <c r="P2405" t="s">
        <v>474</v>
      </c>
      <c r="Q2405">
        <v>74.8</v>
      </c>
      <c r="R2405" t="s">
        <v>427</v>
      </c>
      <c r="AB2405" t="s">
        <v>1138</v>
      </c>
    </row>
    <row r="2406" spans="2:30" x14ac:dyDescent="0.35">
      <c r="B2406" t="s">
        <v>407</v>
      </c>
      <c r="E2406" t="s">
        <v>312</v>
      </c>
      <c r="F2406">
        <v>99.2</v>
      </c>
      <c r="G2406" t="s">
        <v>412</v>
      </c>
      <c r="O2406" t="s">
        <v>404</v>
      </c>
      <c r="Q2406" t="s">
        <v>14</v>
      </c>
      <c r="R2406">
        <v>61.3</v>
      </c>
      <c r="S2406" t="s">
        <v>427</v>
      </c>
      <c r="AB2406" t="s">
        <v>556</v>
      </c>
    </row>
    <row r="2407" spans="2:30" x14ac:dyDescent="0.35">
      <c r="B2407" t="s">
        <v>404</v>
      </c>
      <c r="D2407" t="s">
        <v>413</v>
      </c>
      <c r="E2407">
        <v>0</v>
      </c>
      <c r="F2407" t="s">
        <v>406</v>
      </c>
      <c r="O2407" t="s">
        <v>407</v>
      </c>
      <c r="R2407" t="s">
        <v>475</v>
      </c>
      <c r="S2407">
        <v>7.3</v>
      </c>
      <c r="T2407" t="s">
        <v>429</v>
      </c>
      <c r="AB2407" t="s">
        <v>557</v>
      </c>
    </row>
    <row r="2408" spans="2:30" x14ac:dyDescent="0.35">
      <c r="B2408" t="s">
        <v>404</v>
      </c>
      <c r="D2408" t="s">
        <v>414</v>
      </c>
      <c r="E2408">
        <v>78.3</v>
      </c>
      <c r="F2408" t="s">
        <v>406</v>
      </c>
      <c r="O2408" t="s">
        <v>410</v>
      </c>
      <c r="S2408" t="s">
        <v>476</v>
      </c>
      <c r="T2408">
        <v>2.9</v>
      </c>
      <c r="U2408" t="s">
        <v>429</v>
      </c>
      <c r="AB2408" t="s">
        <v>558</v>
      </c>
    </row>
    <row r="2409" spans="2:30" x14ac:dyDescent="0.35">
      <c r="B2409" t="s">
        <v>402</v>
      </c>
      <c r="C2409" t="s">
        <v>415</v>
      </c>
      <c r="D2409">
        <v>0.67300000000000004</v>
      </c>
      <c r="O2409" t="s">
        <v>477</v>
      </c>
      <c r="T2409" t="s">
        <v>478</v>
      </c>
      <c r="U2409">
        <v>2.5</v>
      </c>
      <c r="V2409" t="s">
        <v>429</v>
      </c>
      <c r="AB2409" t="s">
        <v>1144</v>
      </c>
      <c r="AC2409">
        <v>2.694</v>
      </c>
      <c r="AD2409" t="s">
        <v>1036</v>
      </c>
    </row>
    <row r="2410" spans="2:30" x14ac:dyDescent="0.35">
      <c r="B2410" t="s">
        <v>402</v>
      </c>
      <c r="C2410" t="s">
        <v>416</v>
      </c>
      <c r="D2410">
        <v>1.9990000000000001</v>
      </c>
      <c r="O2410" t="s">
        <v>477</v>
      </c>
      <c r="T2410" t="s">
        <v>479</v>
      </c>
      <c r="U2410">
        <v>0.4</v>
      </c>
      <c r="V2410" t="s">
        <v>429</v>
      </c>
      <c r="AB2410" t="s">
        <v>560</v>
      </c>
    </row>
    <row r="2411" spans="2:30" x14ac:dyDescent="0.35">
      <c r="B2411" t="s">
        <v>387</v>
      </c>
      <c r="O2411" t="s">
        <v>410</v>
      </c>
      <c r="S2411" t="s">
        <v>480</v>
      </c>
      <c r="T2411">
        <v>1.1000000000000001</v>
      </c>
      <c r="U2411" t="s">
        <v>429</v>
      </c>
      <c r="AB2411" t="s">
        <v>717</v>
      </c>
      <c r="AC2411" t="s">
        <v>763</v>
      </c>
    </row>
    <row r="2412" spans="2:30" x14ac:dyDescent="0.35">
      <c r="B2412" t="s">
        <v>388</v>
      </c>
      <c r="O2412" t="s">
        <v>410</v>
      </c>
      <c r="S2412" t="s">
        <v>481</v>
      </c>
      <c r="T2412">
        <v>0</v>
      </c>
      <c r="U2412" t="s">
        <v>429</v>
      </c>
    </row>
    <row r="2413" spans="2:30" x14ac:dyDescent="0.35">
      <c r="B2413" t="s">
        <v>389</v>
      </c>
      <c r="O2413" t="s">
        <v>410</v>
      </c>
      <c r="S2413" t="s">
        <v>482</v>
      </c>
      <c r="T2413">
        <v>99.9</v>
      </c>
      <c r="U2413" t="s">
        <v>429</v>
      </c>
    </row>
    <row r="2414" spans="2:30" x14ac:dyDescent="0.35">
      <c r="B2414" t="s">
        <v>856</v>
      </c>
      <c r="O2414" t="s">
        <v>410</v>
      </c>
      <c r="S2414" t="s">
        <v>483</v>
      </c>
      <c r="T2414">
        <v>2.2999999999999998</v>
      </c>
      <c r="U2414" t="s">
        <v>429</v>
      </c>
    </row>
    <row r="2415" spans="2:30" x14ac:dyDescent="0.35">
      <c r="B2415" t="s">
        <v>1119</v>
      </c>
      <c r="O2415" t="s">
        <v>410</v>
      </c>
      <c r="S2415" t="s">
        <v>484</v>
      </c>
      <c r="T2415">
        <v>100</v>
      </c>
      <c r="U2415" t="s">
        <v>429</v>
      </c>
    </row>
    <row r="2416" spans="2:30" x14ac:dyDescent="0.35">
      <c r="B2416" t="s">
        <v>858</v>
      </c>
      <c r="O2416" t="s">
        <v>407</v>
      </c>
      <c r="R2416" t="s">
        <v>485</v>
      </c>
      <c r="S2416">
        <v>1.5</v>
      </c>
      <c r="T2416" t="s">
        <v>429</v>
      </c>
    </row>
    <row r="2417" spans="2:22" x14ac:dyDescent="0.35">
      <c r="B2417" t="s">
        <v>392</v>
      </c>
      <c r="O2417" t="s">
        <v>407</v>
      </c>
      <c r="R2417" t="s">
        <v>486</v>
      </c>
      <c r="S2417">
        <v>2</v>
      </c>
      <c r="T2417" t="s">
        <v>429</v>
      </c>
    </row>
    <row r="2418" spans="2:22" x14ac:dyDescent="0.35">
      <c r="B2418" t="s">
        <v>1120</v>
      </c>
      <c r="O2418" t="s">
        <v>410</v>
      </c>
      <c r="S2418" t="s">
        <v>487</v>
      </c>
      <c r="T2418">
        <v>0.1</v>
      </c>
      <c r="U2418" t="s">
        <v>429</v>
      </c>
    </row>
    <row r="2419" spans="2:22" x14ac:dyDescent="0.35">
      <c r="B2419" t="s">
        <v>1121</v>
      </c>
      <c r="O2419" t="s">
        <v>410</v>
      </c>
      <c r="S2419" t="s">
        <v>488</v>
      </c>
      <c r="T2419">
        <v>0</v>
      </c>
      <c r="U2419" t="s">
        <v>429</v>
      </c>
    </row>
    <row r="2420" spans="2:22" x14ac:dyDescent="0.35">
      <c r="B2420" t="s">
        <v>395</v>
      </c>
      <c r="O2420" t="s">
        <v>410</v>
      </c>
      <c r="S2420" t="s">
        <v>489</v>
      </c>
      <c r="T2420">
        <v>5.2</v>
      </c>
      <c r="U2420" t="s">
        <v>429</v>
      </c>
    </row>
    <row r="2421" spans="2:22" x14ac:dyDescent="0.35">
      <c r="B2421" t="s">
        <v>396</v>
      </c>
      <c r="O2421" t="s">
        <v>410</v>
      </c>
      <c r="S2421" t="s">
        <v>490</v>
      </c>
      <c r="T2421">
        <v>7.4</v>
      </c>
      <c r="U2421" t="s">
        <v>429</v>
      </c>
    </row>
    <row r="2422" spans="2:22" x14ac:dyDescent="0.35">
      <c r="B2422" t="s">
        <v>397</v>
      </c>
      <c r="O2422" t="s">
        <v>407</v>
      </c>
      <c r="R2422" t="s">
        <v>430</v>
      </c>
      <c r="S2422">
        <v>39.9</v>
      </c>
      <c r="T2422" t="s">
        <v>429</v>
      </c>
    </row>
    <row r="2423" spans="2:22" x14ac:dyDescent="0.35">
      <c r="B2423" t="s">
        <v>398</v>
      </c>
      <c r="O2423" t="s">
        <v>410</v>
      </c>
      <c r="S2423" t="s">
        <v>491</v>
      </c>
      <c r="T2423">
        <v>47</v>
      </c>
      <c r="U2423" t="s">
        <v>429</v>
      </c>
    </row>
    <row r="2424" spans="2:22" x14ac:dyDescent="0.35">
      <c r="B2424" t="s">
        <v>399</v>
      </c>
      <c r="O2424" t="s">
        <v>410</v>
      </c>
      <c r="S2424" t="s">
        <v>492</v>
      </c>
      <c r="T2424">
        <v>13.4</v>
      </c>
      <c r="U2424" t="s">
        <v>429</v>
      </c>
    </row>
    <row r="2425" spans="2:22" x14ac:dyDescent="0.35">
      <c r="B2425" t="s">
        <v>753</v>
      </c>
      <c r="O2425" t="s">
        <v>477</v>
      </c>
      <c r="T2425" t="s">
        <v>493</v>
      </c>
      <c r="U2425">
        <v>91.9</v>
      </c>
      <c r="V2425" t="s">
        <v>429</v>
      </c>
    </row>
    <row r="2426" spans="2:22" x14ac:dyDescent="0.35">
      <c r="O2426" t="s">
        <v>477</v>
      </c>
      <c r="T2426" t="s">
        <v>713</v>
      </c>
      <c r="U2426">
        <v>0.3</v>
      </c>
      <c r="V2426" t="s">
        <v>429</v>
      </c>
    </row>
    <row r="2427" spans="2:22" x14ac:dyDescent="0.35">
      <c r="O2427" t="s">
        <v>477</v>
      </c>
      <c r="T2427" t="s">
        <v>494</v>
      </c>
      <c r="U2427">
        <v>0.9</v>
      </c>
      <c r="V2427" t="s">
        <v>429</v>
      </c>
    </row>
    <row r="2428" spans="2:22" x14ac:dyDescent="0.35">
      <c r="O2428" t="s">
        <v>407</v>
      </c>
      <c r="R2428" t="s">
        <v>1049</v>
      </c>
      <c r="S2428" t="s">
        <v>429</v>
      </c>
    </row>
    <row r="2429" spans="2:22" x14ac:dyDescent="0.35">
      <c r="O2429" t="s">
        <v>410</v>
      </c>
      <c r="S2429" t="s">
        <v>714</v>
      </c>
      <c r="T2429">
        <v>36.5</v>
      </c>
      <c r="U2429" t="s">
        <v>429</v>
      </c>
    </row>
    <row r="2430" spans="2:22" x14ac:dyDescent="0.35">
      <c r="O2430" t="s">
        <v>410</v>
      </c>
      <c r="S2430" t="s">
        <v>495</v>
      </c>
      <c r="T2430">
        <v>0.1</v>
      </c>
      <c r="U2430" t="s">
        <v>429</v>
      </c>
    </row>
    <row r="2431" spans="2:22" x14ac:dyDescent="0.35">
      <c r="O2431" t="s">
        <v>410</v>
      </c>
      <c r="S2431" t="s">
        <v>496</v>
      </c>
      <c r="T2431">
        <v>0.8</v>
      </c>
      <c r="U2431" t="s">
        <v>429</v>
      </c>
    </row>
    <row r="2432" spans="2:22" x14ac:dyDescent="0.35">
      <c r="O2432" t="s">
        <v>410</v>
      </c>
      <c r="S2432" t="s">
        <v>497</v>
      </c>
      <c r="T2432">
        <v>0.8</v>
      </c>
      <c r="U2432" t="s">
        <v>429</v>
      </c>
    </row>
    <row r="2433" spans="15:23" x14ac:dyDescent="0.35">
      <c r="O2433" t="s">
        <v>477</v>
      </c>
      <c r="T2433" t="s">
        <v>498</v>
      </c>
      <c r="U2433">
        <v>0.5</v>
      </c>
      <c r="V2433" t="s">
        <v>429</v>
      </c>
    </row>
    <row r="2434" spans="15:23" x14ac:dyDescent="0.35">
      <c r="O2434" t="s">
        <v>477</v>
      </c>
      <c r="T2434" t="s">
        <v>498</v>
      </c>
      <c r="U2434">
        <v>0.4</v>
      </c>
      <c r="V2434" t="s">
        <v>429</v>
      </c>
    </row>
    <row r="2435" spans="15:23" x14ac:dyDescent="0.35">
      <c r="O2435" t="s">
        <v>404</v>
      </c>
      <c r="Q2435" t="s">
        <v>499</v>
      </c>
      <c r="R2435">
        <v>13.5</v>
      </c>
      <c r="S2435" t="s">
        <v>427</v>
      </c>
    </row>
    <row r="2436" spans="15:23" x14ac:dyDescent="0.35">
      <c r="O2436" t="s">
        <v>407</v>
      </c>
      <c r="R2436" t="s">
        <v>500</v>
      </c>
      <c r="S2436">
        <v>1.1000000000000001</v>
      </c>
      <c r="T2436" t="s">
        <v>429</v>
      </c>
    </row>
    <row r="2437" spans="15:23" x14ac:dyDescent="0.35">
      <c r="O2437" t="s">
        <v>407</v>
      </c>
      <c r="R2437" t="s">
        <v>501</v>
      </c>
      <c r="S2437">
        <v>13</v>
      </c>
      <c r="T2437" t="s">
        <v>429</v>
      </c>
    </row>
    <row r="2438" spans="15:23" x14ac:dyDescent="0.35">
      <c r="O2438" t="s">
        <v>410</v>
      </c>
      <c r="S2438" t="s">
        <v>502</v>
      </c>
      <c r="T2438">
        <v>31.9</v>
      </c>
      <c r="U2438" t="s">
        <v>429</v>
      </c>
    </row>
    <row r="2439" spans="15:23" x14ac:dyDescent="0.35">
      <c r="O2439" t="s">
        <v>477</v>
      </c>
      <c r="T2439" t="s">
        <v>503</v>
      </c>
      <c r="U2439">
        <v>4.2</v>
      </c>
      <c r="V2439" t="s">
        <v>429</v>
      </c>
    </row>
    <row r="2440" spans="15:23" x14ac:dyDescent="0.35">
      <c r="O2440" t="s">
        <v>504</v>
      </c>
      <c r="U2440" t="s">
        <v>505</v>
      </c>
      <c r="V2440">
        <v>9.6999999999999993</v>
      </c>
      <c r="W2440" t="s">
        <v>429</v>
      </c>
    </row>
    <row r="2441" spans="15:23" x14ac:dyDescent="0.35">
      <c r="O2441" t="s">
        <v>410</v>
      </c>
      <c r="S2441" t="s">
        <v>506</v>
      </c>
      <c r="T2441">
        <v>5.7</v>
      </c>
      <c r="U2441" t="s">
        <v>429</v>
      </c>
    </row>
    <row r="2442" spans="15:23" x14ac:dyDescent="0.35">
      <c r="O2442" t="s">
        <v>410</v>
      </c>
      <c r="S2442" t="s">
        <v>507</v>
      </c>
      <c r="T2442">
        <v>4.5</v>
      </c>
      <c r="U2442" t="s">
        <v>429</v>
      </c>
    </row>
    <row r="2443" spans="15:23" x14ac:dyDescent="0.35">
      <c r="O2443" t="s">
        <v>410</v>
      </c>
      <c r="S2443" t="s">
        <v>508</v>
      </c>
      <c r="T2443">
        <v>8</v>
      </c>
      <c r="U2443" t="s">
        <v>429</v>
      </c>
    </row>
    <row r="2444" spans="15:23" x14ac:dyDescent="0.35">
      <c r="O2444" t="s">
        <v>477</v>
      </c>
      <c r="T2444" t="s">
        <v>509</v>
      </c>
      <c r="U2444">
        <v>12.9</v>
      </c>
      <c r="V2444" t="s">
        <v>429</v>
      </c>
    </row>
    <row r="2445" spans="15:23" x14ac:dyDescent="0.35">
      <c r="O2445" t="s">
        <v>504</v>
      </c>
      <c r="U2445" t="s">
        <v>510</v>
      </c>
      <c r="V2445">
        <v>16.5</v>
      </c>
      <c r="W2445" t="s">
        <v>429</v>
      </c>
    </row>
    <row r="2446" spans="15:23" x14ac:dyDescent="0.35">
      <c r="O2446" t="s">
        <v>504</v>
      </c>
      <c r="U2446" t="s">
        <v>511</v>
      </c>
      <c r="V2446">
        <v>7.8</v>
      </c>
      <c r="W2446" t="s">
        <v>429</v>
      </c>
    </row>
    <row r="2447" spans="15:23" x14ac:dyDescent="0.35">
      <c r="O2447" t="s">
        <v>504</v>
      </c>
      <c r="U2447" t="s">
        <v>512</v>
      </c>
      <c r="V2447">
        <v>15.2</v>
      </c>
      <c r="W2447" t="s">
        <v>429</v>
      </c>
    </row>
    <row r="2448" spans="15:23" x14ac:dyDescent="0.35">
      <c r="O2448" t="s">
        <v>504</v>
      </c>
      <c r="U2448" t="s">
        <v>513</v>
      </c>
      <c r="V2448">
        <v>12.1</v>
      </c>
      <c r="W2448" t="s">
        <v>429</v>
      </c>
    </row>
    <row r="2449" spans="15:23" x14ac:dyDescent="0.35">
      <c r="O2449" t="s">
        <v>477</v>
      </c>
      <c r="T2449" t="s">
        <v>514</v>
      </c>
      <c r="U2449">
        <v>13.9</v>
      </c>
      <c r="V2449" t="s">
        <v>429</v>
      </c>
    </row>
    <row r="2450" spans="15:23" x14ac:dyDescent="0.35">
      <c r="O2450" t="s">
        <v>504</v>
      </c>
      <c r="U2450" t="s">
        <v>515</v>
      </c>
      <c r="V2450">
        <v>16.7</v>
      </c>
      <c r="W2450" t="s">
        <v>429</v>
      </c>
    </row>
    <row r="2451" spans="15:23" x14ac:dyDescent="0.35">
      <c r="O2451" t="s">
        <v>504</v>
      </c>
      <c r="U2451" t="s">
        <v>516</v>
      </c>
      <c r="V2451">
        <v>16.899999999999999</v>
      </c>
      <c r="W2451" t="s">
        <v>429</v>
      </c>
    </row>
    <row r="2452" spans="15:23" x14ac:dyDescent="0.35">
      <c r="O2452" t="s">
        <v>477</v>
      </c>
      <c r="T2452" t="s">
        <v>517</v>
      </c>
      <c r="U2452">
        <v>10.1</v>
      </c>
      <c r="V2452" t="s">
        <v>429</v>
      </c>
    </row>
    <row r="2453" spans="15:23" x14ac:dyDescent="0.35">
      <c r="O2453" t="s">
        <v>504</v>
      </c>
      <c r="U2453" t="s">
        <v>518</v>
      </c>
      <c r="V2453">
        <v>10.1</v>
      </c>
      <c r="W2453" t="s">
        <v>429</v>
      </c>
    </row>
    <row r="2454" spans="15:23" x14ac:dyDescent="0.35">
      <c r="O2454" t="s">
        <v>504</v>
      </c>
      <c r="U2454" t="s">
        <v>519</v>
      </c>
      <c r="V2454">
        <v>4.3</v>
      </c>
      <c r="W2454" t="s">
        <v>429</v>
      </c>
    </row>
    <row r="2455" spans="15:23" x14ac:dyDescent="0.35">
      <c r="O2455" t="s">
        <v>410</v>
      </c>
      <c r="S2455" t="s">
        <v>520</v>
      </c>
      <c r="T2455" s="1">
        <v>0.79700000000000004</v>
      </c>
    </row>
    <row r="2456" spans="15:23" x14ac:dyDescent="0.35">
      <c r="O2456" t="s">
        <v>402</v>
      </c>
      <c r="P2456" t="s">
        <v>521</v>
      </c>
      <c r="Q2456">
        <v>2.5310000000000001</v>
      </c>
      <c r="R2456" t="s">
        <v>1036</v>
      </c>
    </row>
    <row r="2457" spans="15:23" x14ac:dyDescent="0.35">
      <c r="O2457" t="s">
        <v>402</v>
      </c>
      <c r="P2457" t="s">
        <v>422</v>
      </c>
      <c r="Q2457">
        <v>67</v>
      </c>
    </row>
    <row r="2458" spans="15:23" x14ac:dyDescent="0.35">
      <c r="O2458" t="s">
        <v>402</v>
      </c>
      <c r="P2458" t="s">
        <v>522</v>
      </c>
      <c r="Q2458" t="s">
        <v>523</v>
      </c>
    </row>
    <row r="2459" spans="15:23" x14ac:dyDescent="0.35">
      <c r="O2459" t="s">
        <v>524</v>
      </c>
      <c r="P2459" s="1">
        <v>0.76700000000000002</v>
      </c>
    </row>
    <row r="2460" spans="15:23" x14ac:dyDescent="0.35">
      <c r="O2460" t="s">
        <v>402</v>
      </c>
      <c r="P2460" t="s">
        <v>423</v>
      </c>
      <c r="Q2460" t="s">
        <v>1101</v>
      </c>
    </row>
    <row r="2461" spans="15:23" x14ac:dyDescent="0.35">
      <c r="O2461" t="s">
        <v>387</v>
      </c>
    </row>
    <row r="2462" spans="15:23" x14ac:dyDescent="0.35">
      <c r="O2462" t="s">
        <v>388</v>
      </c>
    </row>
    <row r="2463" spans="15:23" x14ac:dyDescent="0.35">
      <c r="O2463" t="s">
        <v>389</v>
      </c>
    </row>
    <row r="2464" spans="15:23" x14ac:dyDescent="0.35">
      <c r="O2464" t="s">
        <v>856</v>
      </c>
    </row>
    <row r="2465" spans="1:30" x14ac:dyDescent="0.35">
      <c r="O2465" t="s">
        <v>1102</v>
      </c>
    </row>
    <row r="2466" spans="1:30" x14ac:dyDescent="0.35">
      <c r="O2466" t="s">
        <v>858</v>
      </c>
    </row>
    <row r="2467" spans="1:30" x14ac:dyDescent="0.35">
      <c r="O2467" t="s">
        <v>920</v>
      </c>
    </row>
    <row r="2468" spans="1:30" x14ac:dyDescent="0.35">
      <c r="O2468" t="s">
        <v>1103</v>
      </c>
    </row>
    <row r="2469" spans="1:30" x14ac:dyDescent="0.35">
      <c r="O2469" t="s">
        <v>1104</v>
      </c>
    </row>
    <row r="2470" spans="1:30" x14ac:dyDescent="0.35">
      <c r="O2470" t="s">
        <v>395</v>
      </c>
    </row>
    <row r="2471" spans="1:30" x14ac:dyDescent="0.35">
      <c r="O2471" t="s">
        <v>396</v>
      </c>
    </row>
    <row r="2472" spans="1:30" x14ac:dyDescent="0.35">
      <c r="O2472" t="s">
        <v>397</v>
      </c>
    </row>
    <row r="2473" spans="1:30" x14ac:dyDescent="0.35">
      <c r="O2473" t="s">
        <v>398</v>
      </c>
    </row>
    <row r="2474" spans="1:30" x14ac:dyDescent="0.35">
      <c r="O2474" t="s">
        <v>399</v>
      </c>
    </row>
    <row r="2478" spans="1:30" s="5" customFormat="1" x14ac:dyDescent="0.35">
      <c r="A2478" s="5">
        <v>2.7</v>
      </c>
      <c r="B2478" s="5">
        <v>52</v>
      </c>
    </row>
    <row r="2479" spans="1:30" x14ac:dyDescent="0.35">
      <c r="B2479" t="s">
        <v>23</v>
      </c>
      <c r="C2479" t="s">
        <v>1122</v>
      </c>
      <c r="O2479" t="s">
        <v>23</v>
      </c>
      <c r="P2479" t="s">
        <v>1105</v>
      </c>
      <c r="AB2479" t="s">
        <v>23</v>
      </c>
      <c r="AC2479" t="s">
        <v>1139</v>
      </c>
    </row>
    <row r="2480" spans="1:30" x14ac:dyDescent="0.35">
      <c r="B2480" t="s">
        <v>402</v>
      </c>
      <c r="C2480" t="s">
        <v>417</v>
      </c>
      <c r="D2480">
        <v>249.11199999999999</v>
      </c>
      <c r="O2480" t="s">
        <v>402</v>
      </c>
      <c r="P2480" t="s">
        <v>444</v>
      </c>
      <c r="Q2480">
        <v>283829184000000</v>
      </c>
      <c r="AB2480" t="s">
        <v>543</v>
      </c>
      <c r="AC2480" t="s">
        <v>527</v>
      </c>
      <c r="AD2480" t="s">
        <v>1140</v>
      </c>
    </row>
    <row r="2481" spans="2:33" x14ac:dyDescent="0.35">
      <c r="B2481" t="s">
        <v>402</v>
      </c>
      <c r="C2481" t="s">
        <v>418</v>
      </c>
      <c r="D2481">
        <v>0.51100000000000001</v>
      </c>
      <c r="O2481" t="s">
        <v>402</v>
      </c>
      <c r="P2481" t="s">
        <v>712</v>
      </c>
      <c r="Q2481">
        <v>199923660000000</v>
      </c>
      <c r="AB2481" t="s">
        <v>543</v>
      </c>
      <c r="AC2481" t="s">
        <v>14</v>
      </c>
      <c r="AD2481">
        <v>63.3</v>
      </c>
      <c r="AE2481" t="s">
        <v>427</v>
      </c>
    </row>
    <row r="2482" spans="2:33" x14ac:dyDescent="0.35">
      <c r="B2482" t="s">
        <v>402</v>
      </c>
      <c r="C2482" t="s">
        <v>419</v>
      </c>
      <c r="D2482">
        <v>0</v>
      </c>
      <c r="O2482" t="s">
        <v>402</v>
      </c>
      <c r="P2482" t="s">
        <v>420</v>
      </c>
      <c r="Q2482">
        <v>1.42</v>
      </c>
      <c r="AB2482" t="s">
        <v>543</v>
      </c>
      <c r="AD2482" t="s">
        <v>475</v>
      </c>
      <c r="AE2482">
        <v>7.2</v>
      </c>
      <c r="AF2482" t="s">
        <v>429</v>
      </c>
    </row>
    <row r="2483" spans="2:33" x14ac:dyDescent="0.35">
      <c r="B2483" t="s">
        <v>402</v>
      </c>
      <c r="C2483" t="s">
        <v>420</v>
      </c>
      <c r="D2483">
        <v>1.41</v>
      </c>
      <c r="O2483" t="s">
        <v>402</v>
      </c>
      <c r="P2483" t="s">
        <v>445</v>
      </c>
      <c r="Q2483">
        <v>0.99399999999999999</v>
      </c>
      <c r="AB2483" t="s">
        <v>543</v>
      </c>
      <c r="AD2483" t="s">
        <v>485</v>
      </c>
      <c r="AE2483">
        <v>1.4</v>
      </c>
      <c r="AF2483" t="s">
        <v>429</v>
      </c>
    </row>
    <row r="2484" spans="2:33" x14ac:dyDescent="0.35">
      <c r="B2484" t="s">
        <v>402</v>
      </c>
      <c r="C2484" t="s">
        <v>708</v>
      </c>
      <c r="D2484">
        <v>2.4529999999999998</v>
      </c>
      <c r="E2484" t="s">
        <v>1036</v>
      </c>
      <c r="O2484" t="s">
        <v>402</v>
      </c>
      <c r="P2484" t="s">
        <v>446</v>
      </c>
      <c r="Q2484">
        <v>18.8</v>
      </c>
      <c r="R2484" t="s">
        <v>427</v>
      </c>
      <c r="AB2484" t="s">
        <v>543</v>
      </c>
      <c r="AD2484" t="s">
        <v>486</v>
      </c>
      <c r="AE2484">
        <v>2.7</v>
      </c>
      <c r="AF2484" t="s">
        <v>429</v>
      </c>
    </row>
    <row r="2485" spans="2:33" x14ac:dyDescent="0.35">
      <c r="B2485" t="s">
        <v>402</v>
      </c>
      <c r="C2485" t="s">
        <v>422</v>
      </c>
      <c r="D2485">
        <v>90</v>
      </c>
      <c r="O2485" t="s">
        <v>404</v>
      </c>
      <c r="Q2485" t="s">
        <v>526</v>
      </c>
      <c r="R2485">
        <v>18.3</v>
      </c>
      <c r="S2485" t="s">
        <v>427</v>
      </c>
      <c r="AB2485" t="s">
        <v>543</v>
      </c>
      <c r="AD2485" t="s">
        <v>430</v>
      </c>
      <c r="AE2485">
        <v>41.8</v>
      </c>
      <c r="AF2485" t="s">
        <v>429</v>
      </c>
    </row>
    <row r="2486" spans="2:33" x14ac:dyDescent="0.35">
      <c r="B2486" t="s">
        <v>524</v>
      </c>
      <c r="C2486" s="1">
        <v>0.90600000000000003</v>
      </c>
      <c r="O2486" t="s">
        <v>407</v>
      </c>
      <c r="R2486" t="s">
        <v>447</v>
      </c>
      <c r="S2486">
        <v>20.5</v>
      </c>
      <c r="T2486" t="s">
        <v>406</v>
      </c>
      <c r="AB2486" t="s">
        <v>543</v>
      </c>
      <c r="AE2486" t="s">
        <v>431</v>
      </c>
      <c r="AF2486">
        <v>81.400000000000006</v>
      </c>
      <c r="AG2486" t="s">
        <v>432</v>
      </c>
    </row>
    <row r="2487" spans="2:33" x14ac:dyDescent="0.35">
      <c r="B2487" t="s">
        <v>402</v>
      </c>
      <c r="C2487" t="s">
        <v>423</v>
      </c>
      <c r="D2487">
        <v>50.72</v>
      </c>
      <c r="E2487">
        <v>56</v>
      </c>
      <c r="O2487" t="s">
        <v>410</v>
      </c>
      <c r="S2487" t="s">
        <v>448</v>
      </c>
      <c r="T2487">
        <v>0</v>
      </c>
      <c r="U2487" t="s">
        <v>406</v>
      </c>
      <c r="AB2487" t="s">
        <v>543</v>
      </c>
      <c r="AD2487" t="s">
        <v>528</v>
      </c>
      <c r="AE2487">
        <v>8.1999999999999993</v>
      </c>
      <c r="AF2487" t="s">
        <v>429</v>
      </c>
    </row>
    <row r="2488" spans="2:33" x14ac:dyDescent="0.35">
      <c r="B2488" t="s">
        <v>402</v>
      </c>
      <c r="C2488" t="s">
        <v>424</v>
      </c>
      <c r="D2488">
        <v>29.905999999999999</v>
      </c>
      <c r="E2488" s="1">
        <v>-1.2999999999999999E-2</v>
      </c>
      <c r="O2488" t="s">
        <v>410</v>
      </c>
      <c r="S2488" t="s">
        <v>449</v>
      </c>
      <c r="T2488">
        <v>4.2</v>
      </c>
      <c r="U2488" t="s">
        <v>406</v>
      </c>
      <c r="AB2488" t="s">
        <v>543</v>
      </c>
      <c r="AD2488" t="s">
        <v>529</v>
      </c>
      <c r="AE2488" t="s">
        <v>530</v>
      </c>
      <c r="AF2488" s="1">
        <v>3.0000000000000001E-3</v>
      </c>
    </row>
    <row r="2489" spans="2:33" x14ac:dyDescent="0.35">
      <c r="B2489" t="s">
        <v>402</v>
      </c>
      <c r="C2489" t="s">
        <v>425</v>
      </c>
      <c r="O2489" t="s">
        <v>410</v>
      </c>
      <c r="S2489" t="s">
        <v>450</v>
      </c>
      <c r="T2489">
        <v>16.399999999999999</v>
      </c>
      <c r="U2489" t="s">
        <v>406</v>
      </c>
      <c r="AB2489" t="s">
        <v>543</v>
      </c>
      <c r="AC2489" t="s">
        <v>531</v>
      </c>
      <c r="AD2489">
        <v>0</v>
      </c>
      <c r="AE2489" t="s">
        <v>432</v>
      </c>
    </row>
    <row r="2490" spans="2:33" x14ac:dyDescent="0.35">
      <c r="B2490" t="s">
        <v>404</v>
      </c>
      <c r="C2490" t="s">
        <v>426</v>
      </c>
      <c r="D2490">
        <v>8.2439999999999998</v>
      </c>
      <c r="E2490" s="1">
        <v>-4.0000000000000001E-3</v>
      </c>
      <c r="O2490" t="s">
        <v>407</v>
      </c>
      <c r="R2490" t="s">
        <v>451</v>
      </c>
      <c r="S2490">
        <v>79.5</v>
      </c>
      <c r="T2490" t="s">
        <v>406</v>
      </c>
      <c r="AB2490" t="s">
        <v>543</v>
      </c>
      <c r="AC2490" t="s">
        <v>532</v>
      </c>
      <c r="AD2490">
        <v>67703496043950</v>
      </c>
    </row>
    <row r="2491" spans="2:33" x14ac:dyDescent="0.35">
      <c r="B2491" t="s">
        <v>14</v>
      </c>
      <c r="C2491">
        <v>62.8</v>
      </c>
      <c r="D2491" t="s">
        <v>427</v>
      </c>
      <c r="O2491" t="s">
        <v>404</v>
      </c>
      <c r="Q2491" t="s">
        <v>452</v>
      </c>
      <c r="R2491">
        <v>0.5</v>
      </c>
      <c r="S2491" t="s">
        <v>427</v>
      </c>
      <c r="AB2491" t="s">
        <v>543</v>
      </c>
      <c r="AC2491" t="s">
        <v>533</v>
      </c>
      <c r="AD2491">
        <v>23347310398300</v>
      </c>
    </row>
    <row r="2492" spans="2:33" x14ac:dyDescent="0.35">
      <c r="B2492" t="s">
        <v>402</v>
      </c>
      <c r="C2492" t="s">
        <v>428</v>
      </c>
      <c r="D2492">
        <v>11</v>
      </c>
      <c r="E2492" t="s">
        <v>429</v>
      </c>
      <c r="O2492" t="s">
        <v>407</v>
      </c>
      <c r="R2492" t="s">
        <v>453</v>
      </c>
      <c r="S2492">
        <v>0</v>
      </c>
      <c r="T2492" t="s">
        <v>427</v>
      </c>
      <c r="AB2492" t="s">
        <v>543</v>
      </c>
      <c r="AC2492" t="s">
        <v>534</v>
      </c>
      <c r="AD2492">
        <v>466392645200</v>
      </c>
    </row>
    <row r="2493" spans="2:33" x14ac:dyDescent="0.35">
      <c r="B2493" t="s">
        <v>402</v>
      </c>
      <c r="C2493" t="s">
        <v>430</v>
      </c>
      <c r="D2493">
        <v>41.2</v>
      </c>
      <c r="E2493" t="s">
        <v>429</v>
      </c>
      <c r="O2493" t="s">
        <v>402</v>
      </c>
      <c r="P2493" t="s">
        <v>454</v>
      </c>
      <c r="Q2493">
        <v>4.3</v>
      </c>
      <c r="R2493" t="s">
        <v>427</v>
      </c>
      <c r="AB2493" t="s">
        <v>543</v>
      </c>
      <c r="AD2493" t="s">
        <v>535</v>
      </c>
      <c r="AE2493">
        <v>454571817800</v>
      </c>
    </row>
    <row r="2494" spans="2:33" x14ac:dyDescent="0.35">
      <c r="B2494" t="s">
        <v>404</v>
      </c>
      <c r="D2494" t="s">
        <v>431</v>
      </c>
      <c r="E2494">
        <v>82</v>
      </c>
      <c r="F2494" t="s">
        <v>432</v>
      </c>
      <c r="O2494" t="s">
        <v>404</v>
      </c>
      <c r="Q2494" t="s">
        <v>455</v>
      </c>
      <c r="R2494">
        <v>1.8</v>
      </c>
      <c r="S2494" t="s">
        <v>427</v>
      </c>
      <c r="AB2494" t="s">
        <v>543</v>
      </c>
      <c r="AD2494" t="s">
        <v>536</v>
      </c>
      <c r="AE2494">
        <v>1210084700</v>
      </c>
    </row>
    <row r="2495" spans="2:33" x14ac:dyDescent="0.35">
      <c r="B2495" t="s">
        <v>433</v>
      </c>
      <c r="C2495" t="s">
        <v>593</v>
      </c>
      <c r="O2495" t="s">
        <v>407</v>
      </c>
      <c r="R2495" t="s">
        <v>456</v>
      </c>
      <c r="S2495">
        <v>0.8</v>
      </c>
      <c r="T2495" t="s">
        <v>429</v>
      </c>
      <c r="AB2495" t="s">
        <v>543</v>
      </c>
      <c r="AD2495" t="s">
        <v>537</v>
      </c>
      <c r="AE2495">
        <v>5695398650</v>
      </c>
    </row>
    <row r="2496" spans="2:33" x14ac:dyDescent="0.35">
      <c r="O2496" t="s">
        <v>407</v>
      </c>
      <c r="R2496" t="s">
        <v>457</v>
      </c>
      <c r="S2496">
        <v>0.4</v>
      </c>
      <c r="T2496" t="s">
        <v>429</v>
      </c>
      <c r="AB2496" t="s">
        <v>543</v>
      </c>
      <c r="AC2496" t="s">
        <v>542</v>
      </c>
      <c r="AD2496">
        <v>36</v>
      </c>
    </row>
    <row r="2497" spans="2:32" x14ac:dyDescent="0.35">
      <c r="B2497" t="s">
        <v>22</v>
      </c>
      <c r="O2497" t="s">
        <v>407</v>
      </c>
      <c r="R2497" t="s">
        <v>458</v>
      </c>
      <c r="S2497">
        <v>0.5</v>
      </c>
      <c r="T2497" t="s">
        <v>429</v>
      </c>
      <c r="AB2497" t="s">
        <v>543</v>
      </c>
      <c r="AC2497" t="s">
        <v>422</v>
      </c>
      <c r="AD2497">
        <v>77</v>
      </c>
    </row>
    <row r="2498" spans="2:32" x14ac:dyDescent="0.35">
      <c r="B2498" t="s">
        <v>562</v>
      </c>
      <c r="C2498" t="s">
        <v>563</v>
      </c>
      <c r="D2498" t="s">
        <v>540</v>
      </c>
      <c r="E2498" t="s">
        <v>564</v>
      </c>
      <c r="F2498" t="s">
        <v>435</v>
      </c>
      <c r="O2498" t="s">
        <v>410</v>
      </c>
      <c r="S2498" t="s">
        <v>459</v>
      </c>
      <c r="T2498">
        <v>0.4</v>
      </c>
      <c r="U2498" t="s">
        <v>429</v>
      </c>
      <c r="AB2498" t="s">
        <v>543</v>
      </c>
      <c r="AC2498" t="s">
        <v>522</v>
      </c>
      <c r="AD2498" t="s">
        <v>523</v>
      </c>
    </row>
    <row r="2499" spans="2:32" x14ac:dyDescent="0.35">
      <c r="B2499" t="s">
        <v>565</v>
      </c>
      <c r="C2499">
        <v>128</v>
      </c>
      <c r="D2499">
        <v>230.2</v>
      </c>
      <c r="E2499">
        <v>181.988</v>
      </c>
      <c r="F2499" s="1">
        <v>0.89200000000000002</v>
      </c>
      <c r="O2499" t="s">
        <v>410</v>
      </c>
      <c r="S2499" t="s">
        <v>460</v>
      </c>
      <c r="T2499">
        <v>0</v>
      </c>
      <c r="U2499" t="s">
        <v>429</v>
      </c>
    </row>
    <row r="2500" spans="2:32" x14ac:dyDescent="0.35">
      <c r="B2500" t="s">
        <v>566</v>
      </c>
      <c r="C2500">
        <v>115</v>
      </c>
      <c r="D2500">
        <v>115.5</v>
      </c>
      <c r="E2500">
        <v>93.057000000000002</v>
      </c>
      <c r="F2500" s="1">
        <v>0.82</v>
      </c>
      <c r="O2500" t="s">
        <v>410</v>
      </c>
      <c r="S2500" t="s">
        <v>461</v>
      </c>
      <c r="T2500">
        <v>0</v>
      </c>
      <c r="U2500" t="s">
        <v>429</v>
      </c>
      <c r="AB2500" t="s">
        <v>538</v>
      </c>
    </row>
    <row r="2501" spans="2:32" x14ac:dyDescent="0.35">
      <c r="B2501" t="s">
        <v>0</v>
      </c>
      <c r="C2501">
        <v>78.5</v>
      </c>
      <c r="D2501" t="s">
        <v>401</v>
      </c>
      <c r="O2501" t="s">
        <v>407</v>
      </c>
      <c r="R2501" t="s">
        <v>462</v>
      </c>
      <c r="S2501">
        <v>4.2</v>
      </c>
      <c r="T2501" t="s">
        <v>429</v>
      </c>
      <c r="AB2501" t="s">
        <v>539</v>
      </c>
      <c r="AC2501" t="s">
        <v>544</v>
      </c>
      <c r="AD2501" t="s">
        <v>545</v>
      </c>
      <c r="AE2501" t="s">
        <v>546</v>
      </c>
      <c r="AF2501" t="s">
        <v>435</v>
      </c>
    </row>
    <row r="2502" spans="2:32" x14ac:dyDescent="0.35">
      <c r="B2502" t="s">
        <v>402</v>
      </c>
      <c r="C2502" t="s">
        <v>403</v>
      </c>
      <c r="O2502" t="s">
        <v>407</v>
      </c>
      <c r="R2502" t="s">
        <v>463</v>
      </c>
      <c r="S2502">
        <v>0</v>
      </c>
      <c r="T2502" t="s">
        <v>429</v>
      </c>
      <c r="AB2502" t="s">
        <v>547</v>
      </c>
      <c r="AC2502">
        <v>128</v>
      </c>
      <c r="AD2502">
        <v>230.6</v>
      </c>
      <c r="AE2502">
        <v>182.702</v>
      </c>
      <c r="AF2502" s="1">
        <v>0.89400000000000002</v>
      </c>
    </row>
    <row r="2503" spans="2:32" x14ac:dyDescent="0.35">
      <c r="B2503" t="s">
        <v>404</v>
      </c>
      <c r="D2503" t="s">
        <v>405</v>
      </c>
      <c r="E2503">
        <v>20.2</v>
      </c>
      <c r="F2503" t="s">
        <v>406</v>
      </c>
      <c r="O2503" t="s">
        <v>407</v>
      </c>
      <c r="R2503" t="s">
        <v>464</v>
      </c>
      <c r="S2503">
        <v>0.7</v>
      </c>
      <c r="T2503" t="s">
        <v>429</v>
      </c>
      <c r="AB2503" t="s">
        <v>548</v>
      </c>
      <c r="AC2503">
        <v>115</v>
      </c>
      <c r="AD2503">
        <v>115.6</v>
      </c>
      <c r="AE2503">
        <v>93.159000000000006</v>
      </c>
      <c r="AF2503" s="1">
        <v>0.81399999999999995</v>
      </c>
    </row>
    <row r="2504" spans="2:32" x14ac:dyDescent="0.35">
      <c r="B2504" t="s">
        <v>407</v>
      </c>
      <c r="E2504" t="s">
        <v>408</v>
      </c>
      <c r="F2504">
        <v>80.5</v>
      </c>
      <c r="G2504" t="s">
        <v>409</v>
      </c>
      <c r="O2504" t="s">
        <v>404</v>
      </c>
      <c r="Q2504" t="s">
        <v>465</v>
      </c>
      <c r="R2504">
        <v>2.5</v>
      </c>
      <c r="S2504" t="s">
        <v>427</v>
      </c>
      <c r="AB2504" t="s">
        <v>541</v>
      </c>
    </row>
    <row r="2505" spans="2:32" x14ac:dyDescent="0.35">
      <c r="B2505" t="s">
        <v>410</v>
      </c>
      <c r="F2505" t="s">
        <v>309</v>
      </c>
      <c r="G2505">
        <v>0</v>
      </c>
      <c r="H2505" t="s">
        <v>409</v>
      </c>
      <c r="O2505" t="s">
        <v>407</v>
      </c>
      <c r="R2505" t="s">
        <v>466</v>
      </c>
      <c r="S2505">
        <v>5.0999999999999996</v>
      </c>
      <c r="T2505" t="s">
        <v>429</v>
      </c>
      <c r="AB2505" t="s">
        <v>387</v>
      </c>
    </row>
    <row r="2506" spans="2:32" x14ac:dyDescent="0.35">
      <c r="B2506" t="s">
        <v>410</v>
      </c>
      <c r="F2506" t="s">
        <v>310</v>
      </c>
      <c r="G2506">
        <v>0.1</v>
      </c>
      <c r="H2506" t="s">
        <v>409</v>
      </c>
      <c r="O2506" t="s">
        <v>407</v>
      </c>
      <c r="R2506" t="s">
        <v>467</v>
      </c>
      <c r="S2506">
        <v>3.8</v>
      </c>
      <c r="T2506" t="s">
        <v>429</v>
      </c>
      <c r="AB2506" t="s">
        <v>549</v>
      </c>
    </row>
    <row r="2507" spans="2:32" x14ac:dyDescent="0.35">
      <c r="B2507" t="s">
        <v>410</v>
      </c>
      <c r="F2507" t="s">
        <v>311</v>
      </c>
      <c r="G2507">
        <v>80.5</v>
      </c>
      <c r="H2507" t="s">
        <v>409</v>
      </c>
      <c r="O2507" t="s">
        <v>407</v>
      </c>
      <c r="R2507" t="s">
        <v>468</v>
      </c>
      <c r="S2507">
        <v>0.1</v>
      </c>
      <c r="T2507" t="s">
        <v>429</v>
      </c>
      <c r="AB2507" t="s">
        <v>550</v>
      </c>
    </row>
    <row r="2508" spans="2:32" x14ac:dyDescent="0.35">
      <c r="B2508" t="s">
        <v>407</v>
      </c>
      <c r="E2508" t="s">
        <v>312</v>
      </c>
      <c r="F2508">
        <v>19.5</v>
      </c>
      <c r="G2508" t="s">
        <v>409</v>
      </c>
      <c r="O2508" t="s">
        <v>407</v>
      </c>
      <c r="R2508" t="s">
        <v>469</v>
      </c>
      <c r="S2508" s="1">
        <v>0.61399999999999999</v>
      </c>
      <c r="AB2508" t="s">
        <v>880</v>
      </c>
    </row>
    <row r="2509" spans="2:32" x14ac:dyDescent="0.35">
      <c r="B2509" t="s">
        <v>404</v>
      </c>
      <c r="D2509" t="s">
        <v>411</v>
      </c>
      <c r="E2509">
        <v>0.5</v>
      </c>
      <c r="F2509" t="s">
        <v>406</v>
      </c>
      <c r="O2509" t="s">
        <v>407</v>
      </c>
      <c r="R2509" t="s">
        <v>470</v>
      </c>
      <c r="S2509" s="1">
        <v>5.1999999999999998E-2</v>
      </c>
      <c r="AB2509" t="s">
        <v>1141</v>
      </c>
    </row>
    <row r="2510" spans="2:32" x14ac:dyDescent="0.35">
      <c r="B2510" t="s">
        <v>407</v>
      </c>
      <c r="E2510" t="s">
        <v>408</v>
      </c>
      <c r="F2510">
        <v>0.8</v>
      </c>
      <c r="G2510" t="s">
        <v>412</v>
      </c>
      <c r="O2510" t="s">
        <v>402</v>
      </c>
      <c r="P2510" t="s">
        <v>471</v>
      </c>
      <c r="Q2510">
        <v>1.1000000000000001</v>
      </c>
      <c r="R2510" t="s">
        <v>427</v>
      </c>
      <c r="AB2510" t="s">
        <v>882</v>
      </c>
    </row>
    <row r="2511" spans="2:32" x14ac:dyDescent="0.35">
      <c r="B2511" t="s">
        <v>410</v>
      </c>
      <c r="F2511" t="s">
        <v>309</v>
      </c>
      <c r="G2511">
        <v>0.8</v>
      </c>
      <c r="H2511" t="s">
        <v>412</v>
      </c>
      <c r="O2511" t="s">
        <v>404</v>
      </c>
      <c r="Q2511" t="s">
        <v>472</v>
      </c>
      <c r="R2511">
        <v>1.1000000000000001</v>
      </c>
      <c r="S2511" t="s">
        <v>427</v>
      </c>
      <c r="AB2511" t="s">
        <v>553</v>
      </c>
    </row>
    <row r="2512" spans="2:32" x14ac:dyDescent="0.35">
      <c r="B2512" t="s">
        <v>410</v>
      </c>
      <c r="F2512" t="s">
        <v>310</v>
      </c>
      <c r="G2512">
        <v>0</v>
      </c>
      <c r="H2512" t="s">
        <v>412</v>
      </c>
      <c r="O2512" t="s">
        <v>404</v>
      </c>
      <c r="Q2512" t="s">
        <v>473</v>
      </c>
      <c r="R2512">
        <v>0</v>
      </c>
      <c r="S2512" t="s">
        <v>427</v>
      </c>
      <c r="AB2512" t="s">
        <v>1142</v>
      </c>
    </row>
    <row r="2513" spans="2:30" x14ac:dyDescent="0.35">
      <c r="B2513" t="s">
        <v>410</v>
      </c>
      <c r="F2513" t="s">
        <v>311</v>
      </c>
      <c r="G2513">
        <v>0</v>
      </c>
      <c r="H2513" t="s">
        <v>412</v>
      </c>
      <c r="O2513" t="s">
        <v>402</v>
      </c>
      <c r="P2513" t="s">
        <v>474</v>
      </c>
      <c r="Q2513">
        <v>75.8</v>
      </c>
      <c r="R2513" t="s">
        <v>427</v>
      </c>
      <c r="AB2513" t="s">
        <v>1143</v>
      </c>
    </row>
    <row r="2514" spans="2:30" x14ac:dyDescent="0.35">
      <c r="B2514" t="s">
        <v>407</v>
      </c>
      <c r="E2514" t="s">
        <v>312</v>
      </c>
      <c r="F2514">
        <v>99.2</v>
      </c>
      <c r="G2514" t="s">
        <v>412</v>
      </c>
      <c r="O2514" t="s">
        <v>404</v>
      </c>
      <c r="Q2514" t="s">
        <v>14</v>
      </c>
      <c r="R2514">
        <v>63.1</v>
      </c>
      <c r="S2514" t="s">
        <v>427</v>
      </c>
      <c r="AB2514" t="s">
        <v>556</v>
      </c>
    </row>
    <row r="2515" spans="2:30" x14ac:dyDescent="0.35">
      <c r="B2515" t="s">
        <v>404</v>
      </c>
      <c r="D2515" t="s">
        <v>413</v>
      </c>
      <c r="E2515">
        <v>0</v>
      </c>
      <c r="F2515" t="s">
        <v>406</v>
      </c>
      <c r="O2515" t="s">
        <v>407</v>
      </c>
      <c r="R2515" t="s">
        <v>475</v>
      </c>
      <c r="S2515">
        <v>7.3</v>
      </c>
      <c r="T2515" t="s">
        <v>429</v>
      </c>
      <c r="AB2515" t="s">
        <v>557</v>
      </c>
    </row>
    <row r="2516" spans="2:30" x14ac:dyDescent="0.35">
      <c r="B2516" t="s">
        <v>404</v>
      </c>
      <c r="D2516" t="s">
        <v>414</v>
      </c>
      <c r="E2516">
        <v>79.3</v>
      </c>
      <c r="F2516" t="s">
        <v>406</v>
      </c>
      <c r="O2516" t="s">
        <v>410</v>
      </c>
      <c r="S2516" t="s">
        <v>476</v>
      </c>
      <c r="T2516">
        <v>1.9</v>
      </c>
      <c r="U2516" t="s">
        <v>429</v>
      </c>
      <c r="AB2516" t="s">
        <v>558</v>
      </c>
    </row>
    <row r="2517" spans="2:30" x14ac:dyDescent="0.35">
      <c r="B2517" t="s">
        <v>402</v>
      </c>
      <c r="C2517" t="s">
        <v>415</v>
      </c>
      <c r="D2517">
        <v>0.63800000000000001</v>
      </c>
      <c r="O2517" t="s">
        <v>477</v>
      </c>
      <c r="T2517" t="s">
        <v>478</v>
      </c>
      <c r="U2517">
        <v>1.5</v>
      </c>
      <c r="V2517" t="s">
        <v>429</v>
      </c>
      <c r="AB2517" t="s">
        <v>1144</v>
      </c>
      <c r="AC2517">
        <v>2.694</v>
      </c>
      <c r="AD2517" t="s">
        <v>1036</v>
      </c>
    </row>
    <row r="2518" spans="2:30" x14ac:dyDescent="0.35">
      <c r="B2518" t="s">
        <v>402</v>
      </c>
      <c r="C2518" t="s">
        <v>416</v>
      </c>
      <c r="D2518">
        <v>1.829</v>
      </c>
      <c r="O2518" t="s">
        <v>477</v>
      </c>
      <c r="T2518" t="s">
        <v>479</v>
      </c>
      <c r="U2518">
        <v>0.4</v>
      </c>
      <c r="V2518" t="s">
        <v>429</v>
      </c>
      <c r="AB2518" t="s">
        <v>560</v>
      </c>
    </row>
    <row r="2519" spans="2:30" x14ac:dyDescent="0.35">
      <c r="B2519" t="s">
        <v>387</v>
      </c>
      <c r="O2519" t="s">
        <v>410</v>
      </c>
      <c r="S2519" t="s">
        <v>480</v>
      </c>
      <c r="T2519">
        <v>0.9</v>
      </c>
      <c r="U2519" t="s">
        <v>429</v>
      </c>
      <c r="AB2519" t="s">
        <v>717</v>
      </c>
      <c r="AC2519" t="s">
        <v>763</v>
      </c>
    </row>
    <row r="2520" spans="2:30" x14ac:dyDescent="0.35">
      <c r="B2520" t="s">
        <v>388</v>
      </c>
      <c r="O2520" t="s">
        <v>410</v>
      </c>
      <c r="S2520" t="s">
        <v>481</v>
      </c>
      <c r="T2520">
        <v>0</v>
      </c>
      <c r="U2520" t="s">
        <v>429</v>
      </c>
    </row>
    <row r="2521" spans="2:30" x14ac:dyDescent="0.35">
      <c r="B2521" t="s">
        <v>389</v>
      </c>
      <c r="O2521" t="s">
        <v>410</v>
      </c>
      <c r="S2521" t="s">
        <v>482</v>
      </c>
      <c r="T2521">
        <v>100</v>
      </c>
      <c r="U2521" t="s">
        <v>429</v>
      </c>
    </row>
    <row r="2522" spans="2:30" x14ac:dyDescent="0.35">
      <c r="B2522" t="s">
        <v>856</v>
      </c>
      <c r="O2522" t="s">
        <v>410</v>
      </c>
      <c r="S2522" t="s">
        <v>483</v>
      </c>
      <c r="T2522">
        <v>2.2000000000000002</v>
      </c>
      <c r="U2522" t="s">
        <v>429</v>
      </c>
    </row>
    <row r="2523" spans="2:30" x14ac:dyDescent="0.35">
      <c r="B2523" t="s">
        <v>858</v>
      </c>
      <c r="O2523" t="s">
        <v>410</v>
      </c>
      <c r="S2523" t="s">
        <v>484</v>
      </c>
      <c r="T2523">
        <v>100</v>
      </c>
      <c r="U2523" t="s">
        <v>429</v>
      </c>
    </row>
    <row r="2524" spans="2:30" x14ac:dyDescent="0.35">
      <c r="B2524" t="s">
        <v>589</v>
      </c>
      <c r="O2524" t="s">
        <v>407</v>
      </c>
      <c r="R2524" t="s">
        <v>485</v>
      </c>
      <c r="S2524">
        <v>1.3</v>
      </c>
      <c r="T2524" t="s">
        <v>429</v>
      </c>
    </row>
    <row r="2525" spans="2:30" x14ac:dyDescent="0.35">
      <c r="B2525" t="s">
        <v>1123</v>
      </c>
      <c r="O2525" t="s">
        <v>407</v>
      </c>
      <c r="R2525" t="s">
        <v>486</v>
      </c>
      <c r="S2525">
        <v>2.6</v>
      </c>
      <c r="T2525" t="s">
        <v>429</v>
      </c>
    </row>
    <row r="2526" spans="2:30" x14ac:dyDescent="0.35">
      <c r="B2526" t="s">
        <v>1124</v>
      </c>
      <c r="O2526" t="s">
        <v>410</v>
      </c>
      <c r="S2526" t="s">
        <v>487</v>
      </c>
      <c r="T2526">
        <v>0.1</v>
      </c>
      <c r="U2526" t="s">
        <v>429</v>
      </c>
    </row>
    <row r="2527" spans="2:30" x14ac:dyDescent="0.35">
      <c r="B2527" t="s">
        <v>395</v>
      </c>
      <c r="O2527" t="s">
        <v>410</v>
      </c>
      <c r="S2527" t="s">
        <v>488</v>
      </c>
      <c r="T2527">
        <v>0</v>
      </c>
      <c r="U2527" t="s">
        <v>429</v>
      </c>
    </row>
    <row r="2528" spans="2:30" x14ac:dyDescent="0.35">
      <c r="B2528" t="s">
        <v>396</v>
      </c>
      <c r="O2528" t="s">
        <v>410</v>
      </c>
      <c r="S2528" t="s">
        <v>489</v>
      </c>
      <c r="T2528">
        <v>4.8</v>
      </c>
      <c r="U2528" t="s">
        <v>429</v>
      </c>
    </row>
    <row r="2529" spans="2:22" x14ac:dyDescent="0.35">
      <c r="B2529" t="s">
        <v>397</v>
      </c>
      <c r="O2529" t="s">
        <v>410</v>
      </c>
      <c r="S2529" t="s">
        <v>490</v>
      </c>
      <c r="T2529">
        <v>7.8</v>
      </c>
      <c r="U2529" t="s">
        <v>429</v>
      </c>
    </row>
    <row r="2530" spans="2:22" x14ac:dyDescent="0.35">
      <c r="B2530" t="s">
        <v>398</v>
      </c>
      <c r="O2530" t="s">
        <v>407</v>
      </c>
      <c r="R2530" t="s">
        <v>430</v>
      </c>
      <c r="S2530">
        <v>41.4</v>
      </c>
      <c r="T2530" t="s">
        <v>429</v>
      </c>
    </row>
    <row r="2531" spans="2:22" x14ac:dyDescent="0.35">
      <c r="B2531" t="s">
        <v>399</v>
      </c>
      <c r="O2531" t="s">
        <v>410</v>
      </c>
      <c r="S2531" t="s">
        <v>491</v>
      </c>
      <c r="T2531">
        <v>48.2</v>
      </c>
      <c r="U2531" t="s">
        <v>429</v>
      </c>
    </row>
    <row r="2532" spans="2:22" x14ac:dyDescent="0.35">
      <c r="B2532" t="s">
        <v>753</v>
      </c>
      <c r="O2532" t="s">
        <v>410</v>
      </c>
      <c r="S2532" t="s">
        <v>492</v>
      </c>
      <c r="T2532">
        <v>13.5</v>
      </c>
      <c r="U2532" t="s">
        <v>429</v>
      </c>
    </row>
    <row r="2533" spans="2:22" x14ac:dyDescent="0.35">
      <c r="O2533" t="s">
        <v>477</v>
      </c>
      <c r="T2533" t="s">
        <v>493</v>
      </c>
      <c r="U2533">
        <v>85.2</v>
      </c>
      <c r="V2533" t="s">
        <v>429</v>
      </c>
    </row>
    <row r="2534" spans="2:22" x14ac:dyDescent="0.35">
      <c r="O2534" t="s">
        <v>477</v>
      </c>
      <c r="T2534" t="s">
        <v>713</v>
      </c>
      <c r="U2534">
        <v>0.3</v>
      </c>
      <c r="V2534" t="s">
        <v>429</v>
      </c>
    </row>
    <row r="2535" spans="2:22" x14ac:dyDescent="0.35">
      <c r="O2535" t="s">
        <v>477</v>
      </c>
      <c r="T2535" t="s">
        <v>494</v>
      </c>
      <c r="U2535">
        <v>1</v>
      </c>
      <c r="V2535" t="s">
        <v>429</v>
      </c>
    </row>
    <row r="2536" spans="2:22" x14ac:dyDescent="0.35">
      <c r="O2536" t="s">
        <v>407</v>
      </c>
      <c r="R2536" t="s">
        <v>1106</v>
      </c>
      <c r="S2536" t="s">
        <v>429</v>
      </c>
    </row>
    <row r="2537" spans="2:22" x14ac:dyDescent="0.35">
      <c r="O2537" t="s">
        <v>410</v>
      </c>
      <c r="S2537" t="s">
        <v>714</v>
      </c>
      <c r="T2537">
        <v>36.799999999999997</v>
      </c>
      <c r="U2537" t="s">
        <v>429</v>
      </c>
    </row>
    <row r="2538" spans="2:22" x14ac:dyDescent="0.35">
      <c r="O2538" t="s">
        <v>410</v>
      </c>
      <c r="S2538" t="s">
        <v>495</v>
      </c>
      <c r="T2538">
        <v>0.1</v>
      </c>
      <c r="U2538" t="s">
        <v>429</v>
      </c>
    </row>
    <row r="2539" spans="2:22" x14ac:dyDescent="0.35">
      <c r="O2539" t="s">
        <v>410</v>
      </c>
      <c r="S2539" t="s">
        <v>496</v>
      </c>
      <c r="T2539">
        <v>0.8</v>
      </c>
      <c r="U2539" t="s">
        <v>429</v>
      </c>
    </row>
    <row r="2540" spans="2:22" x14ac:dyDescent="0.35">
      <c r="O2540" t="s">
        <v>410</v>
      </c>
      <c r="S2540" t="s">
        <v>497</v>
      </c>
      <c r="T2540">
        <v>0.7</v>
      </c>
      <c r="U2540" t="s">
        <v>429</v>
      </c>
    </row>
    <row r="2541" spans="2:22" x14ac:dyDescent="0.35">
      <c r="O2541" t="s">
        <v>477</v>
      </c>
      <c r="T2541" t="s">
        <v>498</v>
      </c>
      <c r="U2541">
        <v>0.3</v>
      </c>
      <c r="V2541" t="s">
        <v>429</v>
      </c>
    </row>
    <row r="2542" spans="2:22" x14ac:dyDescent="0.35">
      <c r="O2542" t="s">
        <v>477</v>
      </c>
      <c r="T2542" t="s">
        <v>498</v>
      </c>
      <c r="U2542">
        <v>0.4</v>
      </c>
      <c r="V2542" t="s">
        <v>429</v>
      </c>
    </row>
    <row r="2543" spans="2:22" x14ac:dyDescent="0.35">
      <c r="O2543" t="s">
        <v>404</v>
      </c>
      <c r="Q2543" t="s">
        <v>499</v>
      </c>
      <c r="R2543">
        <v>12.7</v>
      </c>
      <c r="S2543" t="s">
        <v>427</v>
      </c>
    </row>
    <row r="2544" spans="2:22" x14ac:dyDescent="0.35">
      <c r="O2544" t="s">
        <v>407</v>
      </c>
      <c r="R2544" t="s">
        <v>500</v>
      </c>
      <c r="S2544">
        <v>1</v>
      </c>
      <c r="T2544" t="s">
        <v>429</v>
      </c>
    </row>
    <row r="2545" spans="15:23" x14ac:dyDescent="0.35">
      <c r="O2545" t="s">
        <v>407</v>
      </c>
      <c r="R2545" t="s">
        <v>501</v>
      </c>
      <c r="S2545">
        <v>12.3</v>
      </c>
      <c r="T2545" t="s">
        <v>429</v>
      </c>
    </row>
    <row r="2546" spans="15:23" x14ac:dyDescent="0.35">
      <c r="O2546" t="s">
        <v>410</v>
      </c>
      <c r="S2546" t="s">
        <v>502</v>
      </c>
      <c r="T2546">
        <v>33</v>
      </c>
      <c r="U2546" t="s">
        <v>429</v>
      </c>
    </row>
    <row r="2547" spans="15:23" x14ac:dyDescent="0.35">
      <c r="O2547" t="s">
        <v>477</v>
      </c>
      <c r="T2547" t="s">
        <v>503</v>
      </c>
      <c r="U2547">
        <v>4.3</v>
      </c>
      <c r="V2547" t="s">
        <v>429</v>
      </c>
    </row>
    <row r="2548" spans="15:23" x14ac:dyDescent="0.35">
      <c r="O2548" t="s">
        <v>504</v>
      </c>
      <c r="U2548" t="s">
        <v>505</v>
      </c>
      <c r="V2548">
        <v>9.9</v>
      </c>
      <c r="W2548" t="s">
        <v>429</v>
      </c>
    </row>
    <row r="2549" spans="15:23" x14ac:dyDescent="0.35">
      <c r="O2549" t="s">
        <v>410</v>
      </c>
      <c r="S2549" t="s">
        <v>506</v>
      </c>
      <c r="T2549">
        <v>5.3</v>
      </c>
      <c r="U2549" t="s">
        <v>429</v>
      </c>
    </row>
    <row r="2550" spans="15:23" x14ac:dyDescent="0.35">
      <c r="O2550" t="s">
        <v>410</v>
      </c>
      <c r="S2550" t="s">
        <v>507</v>
      </c>
      <c r="T2550">
        <v>4.2</v>
      </c>
      <c r="U2550" t="s">
        <v>429</v>
      </c>
    </row>
    <row r="2551" spans="15:23" x14ac:dyDescent="0.35">
      <c r="O2551" t="s">
        <v>410</v>
      </c>
      <c r="S2551" t="s">
        <v>508</v>
      </c>
      <c r="T2551">
        <v>7.5</v>
      </c>
      <c r="U2551" t="s">
        <v>429</v>
      </c>
    </row>
    <row r="2552" spans="15:23" x14ac:dyDescent="0.35">
      <c r="O2552" t="s">
        <v>477</v>
      </c>
      <c r="T2552" t="s">
        <v>509</v>
      </c>
      <c r="U2552">
        <v>12.2</v>
      </c>
      <c r="V2552" t="s">
        <v>429</v>
      </c>
    </row>
    <row r="2553" spans="15:23" x14ac:dyDescent="0.35">
      <c r="O2553" t="s">
        <v>504</v>
      </c>
      <c r="U2553" t="s">
        <v>510</v>
      </c>
      <c r="V2553">
        <v>15.4</v>
      </c>
      <c r="W2553" t="s">
        <v>429</v>
      </c>
    </row>
    <row r="2554" spans="15:23" x14ac:dyDescent="0.35">
      <c r="O2554" t="s">
        <v>504</v>
      </c>
      <c r="U2554" t="s">
        <v>511</v>
      </c>
      <c r="V2554">
        <v>7.2</v>
      </c>
      <c r="W2554" t="s">
        <v>429</v>
      </c>
    </row>
    <row r="2555" spans="15:23" x14ac:dyDescent="0.35">
      <c r="O2555" t="s">
        <v>504</v>
      </c>
      <c r="U2555" t="s">
        <v>512</v>
      </c>
      <c r="V2555">
        <v>14.3</v>
      </c>
      <c r="W2555" t="s">
        <v>429</v>
      </c>
    </row>
    <row r="2556" spans="15:23" x14ac:dyDescent="0.35">
      <c r="O2556" t="s">
        <v>504</v>
      </c>
      <c r="U2556" t="s">
        <v>513</v>
      </c>
      <c r="V2556">
        <v>11.7</v>
      </c>
      <c r="W2556" t="s">
        <v>429</v>
      </c>
    </row>
    <row r="2557" spans="15:23" x14ac:dyDescent="0.35">
      <c r="O2557" t="s">
        <v>477</v>
      </c>
      <c r="T2557" t="s">
        <v>514</v>
      </c>
      <c r="U2557">
        <v>13</v>
      </c>
      <c r="V2557" t="s">
        <v>429</v>
      </c>
    </row>
    <row r="2558" spans="15:23" x14ac:dyDescent="0.35">
      <c r="O2558" t="s">
        <v>504</v>
      </c>
      <c r="U2558" t="s">
        <v>515</v>
      </c>
      <c r="V2558">
        <v>15.6</v>
      </c>
      <c r="W2558" t="s">
        <v>429</v>
      </c>
    </row>
    <row r="2559" spans="15:23" x14ac:dyDescent="0.35">
      <c r="O2559" t="s">
        <v>504</v>
      </c>
      <c r="U2559" t="s">
        <v>516</v>
      </c>
      <c r="V2559">
        <v>15.9</v>
      </c>
      <c r="W2559" t="s">
        <v>429</v>
      </c>
    </row>
    <row r="2560" spans="15:23" x14ac:dyDescent="0.35">
      <c r="O2560" t="s">
        <v>477</v>
      </c>
      <c r="T2560" t="s">
        <v>517</v>
      </c>
      <c r="U2560">
        <v>9.8000000000000007</v>
      </c>
      <c r="V2560" t="s">
        <v>429</v>
      </c>
    </row>
    <row r="2561" spans="15:23" x14ac:dyDescent="0.35">
      <c r="O2561" t="s">
        <v>504</v>
      </c>
      <c r="U2561" t="s">
        <v>518</v>
      </c>
      <c r="V2561">
        <v>9.8000000000000007</v>
      </c>
      <c r="W2561" t="s">
        <v>429</v>
      </c>
    </row>
    <row r="2562" spans="15:23" x14ac:dyDescent="0.35">
      <c r="O2562" t="s">
        <v>504</v>
      </c>
      <c r="U2562" t="s">
        <v>519</v>
      </c>
      <c r="V2562">
        <v>4.2</v>
      </c>
      <c r="W2562" t="s">
        <v>429</v>
      </c>
    </row>
    <row r="2563" spans="15:23" x14ac:dyDescent="0.35">
      <c r="O2563" t="s">
        <v>410</v>
      </c>
      <c r="S2563" t="s">
        <v>520</v>
      </c>
      <c r="T2563" s="1">
        <v>0.81100000000000005</v>
      </c>
    </row>
    <row r="2564" spans="15:23" x14ac:dyDescent="0.35">
      <c r="O2564" t="s">
        <v>402</v>
      </c>
      <c r="P2564" t="s">
        <v>521</v>
      </c>
      <c r="Q2564">
        <v>2.452</v>
      </c>
      <c r="R2564" t="s">
        <v>1036</v>
      </c>
    </row>
    <row r="2565" spans="15:23" x14ac:dyDescent="0.35">
      <c r="O2565" t="s">
        <v>402</v>
      </c>
      <c r="P2565" t="s">
        <v>422</v>
      </c>
      <c r="Q2565">
        <v>86</v>
      </c>
    </row>
    <row r="2566" spans="15:23" x14ac:dyDescent="0.35">
      <c r="O2566" t="s">
        <v>402</v>
      </c>
      <c r="P2566" t="s">
        <v>522</v>
      </c>
      <c r="Q2566" t="s">
        <v>523</v>
      </c>
    </row>
    <row r="2567" spans="15:23" x14ac:dyDescent="0.35">
      <c r="O2567" t="s">
        <v>524</v>
      </c>
      <c r="P2567" s="1">
        <v>0.90600000000000003</v>
      </c>
    </row>
    <row r="2568" spans="15:23" x14ac:dyDescent="0.35">
      <c r="O2568" t="s">
        <v>402</v>
      </c>
      <c r="P2568" t="s">
        <v>423</v>
      </c>
      <c r="Q2568" t="s">
        <v>1107</v>
      </c>
    </row>
    <row r="2569" spans="15:23" x14ac:dyDescent="0.35">
      <c r="O2569" t="s">
        <v>387</v>
      </c>
    </row>
    <row r="2570" spans="15:23" x14ac:dyDescent="0.35">
      <c r="O2570" t="s">
        <v>388</v>
      </c>
    </row>
    <row r="2571" spans="15:23" x14ac:dyDescent="0.35">
      <c r="O2571" t="s">
        <v>389</v>
      </c>
    </row>
    <row r="2572" spans="15:23" x14ac:dyDescent="0.35">
      <c r="O2572" t="s">
        <v>856</v>
      </c>
    </row>
    <row r="2573" spans="15:23" x14ac:dyDescent="0.35">
      <c r="O2573" t="s">
        <v>1108</v>
      </c>
    </row>
    <row r="2574" spans="15:23" x14ac:dyDescent="0.35">
      <c r="O2574" t="s">
        <v>858</v>
      </c>
    </row>
    <row r="2575" spans="15:23" x14ac:dyDescent="0.35">
      <c r="O2575" t="s">
        <v>567</v>
      </c>
    </row>
    <row r="2576" spans="15:23" x14ac:dyDescent="0.35">
      <c r="O2576" t="s">
        <v>1109</v>
      </c>
    </row>
    <row r="2577" spans="1:32" x14ac:dyDescent="0.35">
      <c r="O2577" t="s">
        <v>1110</v>
      </c>
    </row>
    <row r="2578" spans="1:32" x14ac:dyDescent="0.35">
      <c r="O2578" t="s">
        <v>395</v>
      </c>
    </row>
    <row r="2579" spans="1:32" x14ac:dyDescent="0.35">
      <c r="O2579" t="s">
        <v>396</v>
      </c>
    </row>
    <row r="2580" spans="1:32" x14ac:dyDescent="0.35">
      <c r="O2580" t="s">
        <v>397</v>
      </c>
    </row>
    <row r="2581" spans="1:32" x14ac:dyDescent="0.35">
      <c r="O2581" t="s">
        <v>398</v>
      </c>
    </row>
    <row r="2582" spans="1:32" x14ac:dyDescent="0.35">
      <c r="O2582" t="s">
        <v>399</v>
      </c>
    </row>
    <row r="2586" spans="1:32" s="5" customFormat="1" x14ac:dyDescent="0.35">
      <c r="A2586" s="5">
        <v>2.7010000000000001</v>
      </c>
      <c r="B2586" s="5">
        <v>28</v>
      </c>
    </row>
    <row r="2587" spans="1:32" x14ac:dyDescent="0.35">
      <c r="B2587" t="s">
        <v>23</v>
      </c>
      <c r="C2587" t="s">
        <v>1253</v>
      </c>
      <c r="O2587" t="s">
        <v>23</v>
      </c>
      <c r="P2587" t="s">
        <v>1215</v>
      </c>
      <c r="AB2587" t="s">
        <v>23</v>
      </c>
      <c r="AC2587" t="s">
        <v>1232</v>
      </c>
    </row>
    <row r="2588" spans="1:32" x14ac:dyDescent="0.35">
      <c r="B2588" t="s">
        <v>402</v>
      </c>
      <c r="C2588" t="s">
        <v>417</v>
      </c>
      <c r="D2588">
        <v>197.22900000000001</v>
      </c>
      <c r="O2588" t="s">
        <v>402</v>
      </c>
      <c r="P2588" t="s">
        <v>444</v>
      </c>
      <c r="Q2588">
        <v>216278005500000</v>
      </c>
      <c r="AB2588" t="s">
        <v>543</v>
      </c>
      <c r="AC2588" t="s">
        <v>527</v>
      </c>
      <c r="AD2588" t="s">
        <v>1233</v>
      </c>
    </row>
    <row r="2589" spans="1:32" x14ac:dyDescent="0.35">
      <c r="B2589" t="s">
        <v>402</v>
      </c>
      <c r="C2589" t="s">
        <v>418</v>
      </c>
      <c r="D2589">
        <v>0.439</v>
      </c>
      <c r="O2589" t="s">
        <v>402</v>
      </c>
      <c r="P2589" t="s">
        <v>712</v>
      </c>
      <c r="Q2589">
        <v>183021201000000</v>
      </c>
      <c r="AB2589" t="s">
        <v>543</v>
      </c>
      <c r="AC2589" t="s">
        <v>14</v>
      </c>
      <c r="AD2589">
        <v>57.1</v>
      </c>
      <c r="AE2589" t="s">
        <v>427</v>
      </c>
    </row>
    <row r="2590" spans="1:32" x14ac:dyDescent="0.35">
      <c r="B2590" t="s">
        <v>402</v>
      </c>
      <c r="C2590" t="s">
        <v>419</v>
      </c>
      <c r="D2590">
        <v>0</v>
      </c>
      <c r="O2590" t="s">
        <v>402</v>
      </c>
      <c r="P2590" t="s">
        <v>420</v>
      </c>
      <c r="Q2590">
        <v>1.1819999999999999</v>
      </c>
      <c r="AB2590" t="s">
        <v>543</v>
      </c>
      <c r="AD2590" t="s">
        <v>475</v>
      </c>
      <c r="AE2590">
        <v>7</v>
      </c>
      <c r="AF2590" t="s">
        <v>429</v>
      </c>
    </row>
    <row r="2591" spans="1:32" x14ac:dyDescent="0.35">
      <c r="B2591" t="s">
        <v>402</v>
      </c>
      <c r="C2591" t="s">
        <v>420</v>
      </c>
      <c r="D2591">
        <v>1.173</v>
      </c>
      <c r="O2591" t="s">
        <v>402</v>
      </c>
      <c r="P2591" t="s">
        <v>445</v>
      </c>
      <c r="Q2591">
        <v>0.996</v>
      </c>
      <c r="AB2591" t="s">
        <v>543</v>
      </c>
      <c r="AD2591" t="s">
        <v>485</v>
      </c>
      <c r="AE2591">
        <v>1.6</v>
      </c>
      <c r="AF2591" t="s">
        <v>429</v>
      </c>
    </row>
    <row r="2592" spans="1:32" x14ac:dyDescent="0.35">
      <c r="B2592" t="s">
        <v>402</v>
      </c>
      <c r="C2592" t="s">
        <v>708</v>
      </c>
      <c r="D2592">
        <v>2.9590000000000001</v>
      </c>
      <c r="E2592" t="s">
        <v>1036</v>
      </c>
      <c r="O2592" t="s">
        <v>402</v>
      </c>
      <c r="P2592" t="s">
        <v>446</v>
      </c>
      <c r="Q2592">
        <v>22.5</v>
      </c>
      <c r="R2592" t="s">
        <v>427</v>
      </c>
      <c r="AB2592" t="s">
        <v>543</v>
      </c>
      <c r="AD2592" t="s">
        <v>486</v>
      </c>
      <c r="AE2592">
        <v>2.2000000000000002</v>
      </c>
      <c r="AF2592" t="s">
        <v>429</v>
      </c>
    </row>
    <row r="2593" spans="2:33" x14ac:dyDescent="0.35">
      <c r="B2593" t="s">
        <v>402</v>
      </c>
      <c r="C2593" t="s">
        <v>422</v>
      </c>
      <c r="D2593">
        <v>42</v>
      </c>
      <c r="O2593" t="s">
        <v>404</v>
      </c>
      <c r="Q2593" t="s">
        <v>526</v>
      </c>
      <c r="R2593">
        <v>22</v>
      </c>
      <c r="S2593" t="s">
        <v>427</v>
      </c>
      <c r="AB2593" t="s">
        <v>543</v>
      </c>
      <c r="AD2593" t="s">
        <v>430</v>
      </c>
      <c r="AE2593">
        <v>35.9</v>
      </c>
      <c r="AF2593" t="s">
        <v>429</v>
      </c>
    </row>
    <row r="2594" spans="2:33" x14ac:dyDescent="0.35">
      <c r="B2594" t="s">
        <v>524</v>
      </c>
      <c r="C2594" s="1">
        <v>0.48799999999999999</v>
      </c>
      <c r="O2594" t="s">
        <v>407</v>
      </c>
      <c r="R2594" t="s">
        <v>447</v>
      </c>
      <c r="S2594">
        <v>21.3</v>
      </c>
      <c r="T2594" t="s">
        <v>406</v>
      </c>
      <c r="AB2594" t="s">
        <v>543</v>
      </c>
      <c r="AE2594" t="s">
        <v>431</v>
      </c>
      <c r="AF2594">
        <v>49.8</v>
      </c>
      <c r="AG2594" t="s">
        <v>432</v>
      </c>
    </row>
    <row r="2595" spans="2:33" x14ac:dyDescent="0.35">
      <c r="B2595" t="s">
        <v>402</v>
      </c>
      <c r="C2595" t="s">
        <v>423</v>
      </c>
      <c r="D2595">
        <v>27.317</v>
      </c>
      <c r="E2595">
        <v>56</v>
      </c>
      <c r="O2595" t="s">
        <v>410</v>
      </c>
      <c r="S2595" t="s">
        <v>448</v>
      </c>
      <c r="T2595">
        <v>0</v>
      </c>
      <c r="U2595" t="s">
        <v>406</v>
      </c>
      <c r="AB2595" t="s">
        <v>543</v>
      </c>
      <c r="AD2595" t="s">
        <v>528</v>
      </c>
      <c r="AE2595">
        <v>8</v>
      </c>
      <c r="AF2595" t="s">
        <v>429</v>
      </c>
    </row>
    <row r="2596" spans="2:33" x14ac:dyDescent="0.35">
      <c r="B2596" t="s">
        <v>402</v>
      </c>
      <c r="C2596" t="s">
        <v>424</v>
      </c>
      <c r="D2596">
        <v>35.521999999999998</v>
      </c>
      <c r="E2596" s="1">
        <v>-1.2999999999999999E-2</v>
      </c>
      <c r="O2596" t="s">
        <v>410</v>
      </c>
      <c r="S2596" t="s">
        <v>449</v>
      </c>
      <c r="T2596">
        <v>4.8</v>
      </c>
      <c r="U2596" t="s">
        <v>406</v>
      </c>
      <c r="AB2596" t="s">
        <v>543</v>
      </c>
      <c r="AD2596" t="s">
        <v>529</v>
      </c>
      <c r="AE2596" t="s">
        <v>530</v>
      </c>
      <c r="AF2596" s="1">
        <v>2E-3</v>
      </c>
    </row>
    <row r="2597" spans="2:33" x14ac:dyDescent="0.35">
      <c r="B2597" t="s">
        <v>402</v>
      </c>
      <c r="C2597" t="s">
        <v>425</v>
      </c>
      <c r="O2597" t="s">
        <v>410</v>
      </c>
      <c r="S2597" t="s">
        <v>450</v>
      </c>
      <c r="T2597">
        <v>16.399999999999999</v>
      </c>
      <c r="U2597" t="s">
        <v>406</v>
      </c>
      <c r="AB2597" t="s">
        <v>543</v>
      </c>
      <c r="AC2597" t="s">
        <v>531</v>
      </c>
      <c r="AD2597">
        <v>0</v>
      </c>
      <c r="AE2597" t="s">
        <v>432</v>
      </c>
    </row>
    <row r="2598" spans="2:33" x14ac:dyDescent="0.35">
      <c r="B2598" t="s">
        <v>404</v>
      </c>
      <c r="C2598" t="s">
        <v>426</v>
      </c>
      <c r="D2598">
        <v>18.402999999999999</v>
      </c>
      <c r="E2598" s="1">
        <v>-7.0000000000000001E-3</v>
      </c>
      <c r="O2598" t="s">
        <v>407</v>
      </c>
      <c r="R2598" t="s">
        <v>451</v>
      </c>
      <c r="S2598">
        <v>78.7</v>
      </c>
      <c r="T2598" t="s">
        <v>406</v>
      </c>
      <c r="AB2598" t="s">
        <v>543</v>
      </c>
      <c r="AC2598" t="s">
        <v>532</v>
      </c>
      <c r="AD2598">
        <v>63200030944050</v>
      </c>
    </row>
    <row r="2599" spans="2:33" x14ac:dyDescent="0.35">
      <c r="B2599" t="s">
        <v>14</v>
      </c>
      <c r="C2599">
        <v>56.5</v>
      </c>
      <c r="D2599" t="s">
        <v>427</v>
      </c>
      <c r="O2599" t="s">
        <v>404</v>
      </c>
      <c r="Q2599" t="s">
        <v>452</v>
      </c>
      <c r="R2599">
        <v>0.5</v>
      </c>
      <c r="S2599" t="s">
        <v>427</v>
      </c>
      <c r="AB2599" t="s">
        <v>543</v>
      </c>
      <c r="AC2599" t="s">
        <v>533</v>
      </c>
      <c r="AD2599">
        <v>21697250898000</v>
      </c>
    </row>
    <row r="2600" spans="2:33" x14ac:dyDescent="0.35">
      <c r="B2600" t="s">
        <v>402</v>
      </c>
      <c r="C2600" t="s">
        <v>428</v>
      </c>
      <c r="D2600">
        <v>10.9</v>
      </c>
      <c r="E2600" t="s">
        <v>429</v>
      </c>
      <c r="O2600" t="s">
        <v>407</v>
      </c>
      <c r="R2600" t="s">
        <v>453</v>
      </c>
      <c r="S2600">
        <v>0</v>
      </c>
      <c r="T2600" t="s">
        <v>427</v>
      </c>
      <c r="AB2600" t="s">
        <v>543</v>
      </c>
      <c r="AC2600" t="s">
        <v>534</v>
      </c>
      <c r="AD2600">
        <v>423614650950</v>
      </c>
    </row>
    <row r="2601" spans="2:33" x14ac:dyDescent="0.35">
      <c r="B2601" t="s">
        <v>402</v>
      </c>
      <c r="C2601" t="s">
        <v>430</v>
      </c>
      <c r="D2601">
        <v>35.200000000000003</v>
      </c>
      <c r="E2601" t="s">
        <v>429</v>
      </c>
      <c r="O2601" t="s">
        <v>402</v>
      </c>
      <c r="P2601" t="s">
        <v>454</v>
      </c>
      <c r="Q2601">
        <v>4.5</v>
      </c>
      <c r="R2601" t="s">
        <v>427</v>
      </c>
      <c r="AB2601" t="s">
        <v>543</v>
      </c>
      <c r="AD2601" t="s">
        <v>535</v>
      </c>
      <c r="AE2601">
        <v>417359213100</v>
      </c>
    </row>
    <row r="2602" spans="2:33" x14ac:dyDescent="0.35">
      <c r="B2602" t="s">
        <v>404</v>
      </c>
      <c r="D2602" t="s">
        <v>431</v>
      </c>
      <c r="E2602">
        <v>51.2</v>
      </c>
      <c r="F2602" t="s">
        <v>432</v>
      </c>
      <c r="O2602" t="s">
        <v>404</v>
      </c>
      <c r="Q2602" t="s">
        <v>455</v>
      </c>
      <c r="R2602">
        <v>1.6</v>
      </c>
      <c r="S2602" t="s">
        <v>427</v>
      </c>
      <c r="AB2602" t="s">
        <v>543</v>
      </c>
      <c r="AD2602" t="s">
        <v>536</v>
      </c>
      <c r="AE2602">
        <v>885061950</v>
      </c>
    </row>
    <row r="2603" spans="2:33" x14ac:dyDescent="0.35">
      <c r="B2603" t="s">
        <v>433</v>
      </c>
      <c r="C2603" t="s">
        <v>982</v>
      </c>
      <c r="O2603" t="s">
        <v>407</v>
      </c>
      <c r="R2603" t="s">
        <v>456</v>
      </c>
      <c r="S2603">
        <v>0.4</v>
      </c>
      <c r="T2603" t="s">
        <v>429</v>
      </c>
      <c r="AB2603" t="s">
        <v>543</v>
      </c>
      <c r="AD2603" t="s">
        <v>537</v>
      </c>
      <c r="AE2603">
        <v>4270298900</v>
      </c>
    </row>
    <row r="2604" spans="2:33" x14ac:dyDescent="0.35">
      <c r="O2604" t="s">
        <v>407</v>
      </c>
      <c r="R2604" t="s">
        <v>457</v>
      </c>
      <c r="S2604">
        <v>0.3</v>
      </c>
      <c r="T2604" t="s">
        <v>429</v>
      </c>
      <c r="AB2604" t="s">
        <v>543</v>
      </c>
      <c r="AC2604" t="s">
        <v>542</v>
      </c>
      <c r="AD2604">
        <v>30</v>
      </c>
    </row>
    <row r="2605" spans="2:33" x14ac:dyDescent="0.35">
      <c r="B2605" t="s">
        <v>22</v>
      </c>
      <c r="O2605" t="s">
        <v>407</v>
      </c>
      <c r="R2605" t="s">
        <v>458</v>
      </c>
      <c r="S2605">
        <v>0.4</v>
      </c>
      <c r="T2605" t="s">
        <v>429</v>
      </c>
      <c r="AB2605" t="s">
        <v>543</v>
      </c>
      <c r="AC2605" t="s">
        <v>422</v>
      </c>
      <c r="AD2605">
        <v>46</v>
      </c>
    </row>
    <row r="2606" spans="2:33" x14ac:dyDescent="0.35">
      <c r="B2606" t="s">
        <v>562</v>
      </c>
      <c r="C2606" t="s">
        <v>563</v>
      </c>
      <c r="D2606" t="s">
        <v>540</v>
      </c>
      <c r="E2606" t="s">
        <v>564</v>
      </c>
      <c r="F2606" t="s">
        <v>435</v>
      </c>
      <c r="O2606" t="s">
        <v>410</v>
      </c>
      <c r="S2606" t="s">
        <v>459</v>
      </c>
      <c r="T2606">
        <v>0.4</v>
      </c>
      <c r="U2606" t="s">
        <v>429</v>
      </c>
      <c r="AB2606" t="s">
        <v>543</v>
      </c>
      <c r="AC2606" t="s">
        <v>522</v>
      </c>
      <c r="AD2606" t="s">
        <v>523</v>
      </c>
    </row>
    <row r="2607" spans="2:33" x14ac:dyDescent="0.35">
      <c r="B2607" t="s">
        <v>565</v>
      </c>
      <c r="C2607">
        <v>128</v>
      </c>
      <c r="D2607">
        <v>224.4</v>
      </c>
      <c r="E2607">
        <v>141.00899999999999</v>
      </c>
      <c r="F2607" s="1">
        <v>0.74399999999999999</v>
      </c>
      <c r="O2607" t="s">
        <v>410</v>
      </c>
      <c r="S2607" t="s">
        <v>460</v>
      </c>
      <c r="T2607">
        <v>0</v>
      </c>
      <c r="U2607" t="s">
        <v>429</v>
      </c>
    </row>
    <row r="2608" spans="2:33" x14ac:dyDescent="0.35">
      <c r="B2608" t="s">
        <v>566</v>
      </c>
      <c r="C2608">
        <v>112</v>
      </c>
      <c r="D2608">
        <v>112.7</v>
      </c>
      <c r="E2608">
        <v>73.085999999999999</v>
      </c>
      <c r="F2608" s="1">
        <v>0.51200000000000001</v>
      </c>
      <c r="O2608" t="s">
        <v>410</v>
      </c>
      <c r="S2608" t="s">
        <v>461</v>
      </c>
      <c r="T2608">
        <v>0</v>
      </c>
      <c r="U2608" t="s">
        <v>429</v>
      </c>
      <c r="AB2608" t="s">
        <v>538</v>
      </c>
    </row>
    <row r="2609" spans="2:32" x14ac:dyDescent="0.35">
      <c r="B2609" t="s">
        <v>0</v>
      </c>
      <c r="C2609">
        <v>77.3</v>
      </c>
      <c r="D2609" t="s">
        <v>401</v>
      </c>
      <c r="O2609" t="s">
        <v>407</v>
      </c>
      <c r="R2609" t="s">
        <v>462</v>
      </c>
      <c r="S2609">
        <v>4.3</v>
      </c>
      <c r="T2609" t="s">
        <v>429</v>
      </c>
      <c r="AB2609" t="s">
        <v>539</v>
      </c>
      <c r="AC2609" t="s">
        <v>544</v>
      </c>
      <c r="AD2609" t="s">
        <v>545</v>
      </c>
      <c r="AE2609" t="s">
        <v>546</v>
      </c>
      <c r="AF2609" t="s">
        <v>435</v>
      </c>
    </row>
    <row r="2610" spans="2:32" x14ac:dyDescent="0.35">
      <c r="B2610" t="s">
        <v>402</v>
      </c>
      <c r="C2610" t="s">
        <v>403</v>
      </c>
      <c r="O2610" t="s">
        <v>407</v>
      </c>
      <c r="R2610" t="s">
        <v>463</v>
      </c>
      <c r="S2610">
        <v>0</v>
      </c>
      <c r="T2610" t="s">
        <v>429</v>
      </c>
      <c r="AB2610" t="s">
        <v>547</v>
      </c>
      <c r="AC2610">
        <v>128</v>
      </c>
      <c r="AD2610">
        <v>223.3</v>
      </c>
      <c r="AE2610">
        <v>85.177000000000007</v>
      </c>
      <c r="AF2610" s="1">
        <v>0.48599999999999999</v>
      </c>
    </row>
    <row r="2611" spans="2:32" x14ac:dyDescent="0.35">
      <c r="B2611" t="s">
        <v>404</v>
      </c>
      <c r="D2611" t="s">
        <v>405</v>
      </c>
      <c r="E2611">
        <v>20.7</v>
      </c>
      <c r="F2611" t="s">
        <v>406</v>
      </c>
      <c r="O2611" t="s">
        <v>407</v>
      </c>
      <c r="R2611" t="s">
        <v>464</v>
      </c>
      <c r="S2611">
        <v>0.7</v>
      </c>
      <c r="T2611" t="s">
        <v>429</v>
      </c>
      <c r="AB2611" t="s">
        <v>548</v>
      </c>
      <c r="AC2611">
        <v>112</v>
      </c>
      <c r="AD2611">
        <v>112.5</v>
      </c>
      <c r="AE2611">
        <v>71.552000000000007</v>
      </c>
      <c r="AF2611" s="1">
        <v>0.498</v>
      </c>
    </row>
    <row r="2612" spans="2:32" x14ac:dyDescent="0.35">
      <c r="B2612" t="s">
        <v>407</v>
      </c>
      <c r="E2612" t="s">
        <v>408</v>
      </c>
      <c r="F2612">
        <v>79.5</v>
      </c>
      <c r="G2612" t="s">
        <v>409</v>
      </c>
      <c r="O2612" t="s">
        <v>404</v>
      </c>
      <c r="Q2612" t="s">
        <v>465</v>
      </c>
      <c r="R2612">
        <v>2.9</v>
      </c>
      <c r="S2612" t="s">
        <v>427</v>
      </c>
      <c r="AB2612" t="s">
        <v>541</v>
      </c>
    </row>
    <row r="2613" spans="2:32" x14ac:dyDescent="0.35">
      <c r="B2613" t="s">
        <v>410</v>
      </c>
      <c r="F2613" t="s">
        <v>309</v>
      </c>
      <c r="G2613">
        <v>0</v>
      </c>
      <c r="H2613" t="s">
        <v>409</v>
      </c>
      <c r="O2613" t="s">
        <v>407</v>
      </c>
      <c r="R2613" t="s">
        <v>466</v>
      </c>
      <c r="S2613">
        <v>5.9</v>
      </c>
      <c r="T2613" t="s">
        <v>429</v>
      </c>
      <c r="AB2613" t="s">
        <v>387</v>
      </c>
    </row>
    <row r="2614" spans="2:32" x14ac:dyDescent="0.35">
      <c r="B2614" t="s">
        <v>410</v>
      </c>
      <c r="F2614" t="s">
        <v>310</v>
      </c>
      <c r="G2614">
        <v>0.1</v>
      </c>
      <c r="H2614" t="s">
        <v>409</v>
      </c>
      <c r="O2614" t="s">
        <v>407</v>
      </c>
      <c r="R2614" t="s">
        <v>467</v>
      </c>
      <c r="S2614">
        <v>4.4000000000000004</v>
      </c>
      <c r="T2614" t="s">
        <v>429</v>
      </c>
      <c r="AB2614" t="s">
        <v>549</v>
      </c>
    </row>
    <row r="2615" spans="2:32" x14ac:dyDescent="0.35">
      <c r="B2615" t="s">
        <v>410</v>
      </c>
      <c r="F2615" t="s">
        <v>311</v>
      </c>
      <c r="G2615">
        <v>79.400000000000006</v>
      </c>
      <c r="H2615" t="s">
        <v>409</v>
      </c>
      <c r="O2615" t="s">
        <v>407</v>
      </c>
      <c r="R2615" t="s">
        <v>468</v>
      </c>
      <c r="S2615">
        <v>0.1</v>
      </c>
      <c r="T2615" t="s">
        <v>429</v>
      </c>
      <c r="AB2615" t="s">
        <v>550</v>
      </c>
    </row>
    <row r="2616" spans="2:32" x14ac:dyDescent="0.35">
      <c r="B2616" t="s">
        <v>407</v>
      </c>
      <c r="E2616" t="s">
        <v>312</v>
      </c>
      <c r="F2616">
        <v>20.5</v>
      </c>
      <c r="G2616" t="s">
        <v>409</v>
      </c>
      <c r="O2616" t="s">
        <v>407</v>
      </c>
      <c r="R2616" t="s">
        <v>469</v>
      </c>
      <c r="S2616" s="1">
        <v>0.62</v>
      </c>
      <c r="AB2616" t="s">
        <v>880</v>
      </c>
    </row>
    <row r="2617" spans="2:32" x14ac:dyDescent="0.35">
      <c r="B2617" t="s">
        <v>404</v>
      </c>
      <c r="D2617" t="s">
        <v>411</v>
      </c>
      <c r="E2617">
        <v>0.6</v>
      </c>
      <c r="F2617" t="s">
        <v>406</v>
      </c>
      <c r="O2617" t="s">
        <v>407</v>
      </c>
      <c r="R2617" t="s">
        <v>470</v>
      </c>
      <c r="S2617" s="1">
        <v>5.0999999999999997E-2</v>
      </c>
      <c r="AB2617" t="s">
        <v>1234</v>
      </c>
    </row>
    <row r="2618" spans="2:32" x14ac:dyDescent="0.35">
      <c r="B2618" t="s">
        <v>407</v>
      </c>
      <c r="E2618" t="s">
        <v>408</v>
      </c>
      <c r="F2618">
        <v>0.9</v>
      </c>
      <c r="G2618" t="s">
        <v>412</v>
      </c>
      <c r="O2618" t="s">
        <v>402</v>
      </c>
      <c r="P2618" t="s">
        <v>471</v>
      </c>
      <c r="Q2618">
        <v>1.2</v>
      </c>
      <c r="R2618" t="s">
        <v>427</v>
      </c>
      <c r="AB2618" t="s">
        <v>882</v>
      </c>
    </row>
    <row r="2619" spans="2:32" x14ac:dyDescent="0.35">
      <c r="B2619" t="s">
        <v>410</v>
      </c>
      <c r="F2619" t="s">
        <v>309</v>
      </c>
      <c r="G2619">
        <v>0.7</v>
      </c>
      <c r="H2619" t="s">
        <v>412</v>
      </c>
      <c r="O2619" t="s">
        <v>404</v>
      </c>
      <c r="Q2619" t="s">
        <v>472</v>
      </c>
      <c r="R2619">
        <v>1.1000000000000001</v>
      </c>
      <c r="S2619" t="s">
        <v>427</v>
      </c>
      <c r="AB2619" t="s">
        <v>883</v>
      </c>
    </row>
    <row r="2620" spans="2:32" x14ac:dyDescent="0.35">
      <c r="B2620" t="s">
        <v>410</v>
      </c>
      <c r="F2620" t="s">
        <v>310</v>
      </c>
      <c r="G2620">
        <v>0.2</v>
      </c>
      <c r="H2620" t="s">
        <v>412</v>
      </c>
      <c r="O2620" t="s">
        <v>404</v>
      </c>
      <c r="Q2620" t="s">
        <v>473</v>
      </c>
      <c r="R2620">
        <v>0</v>
      </c>
      <c r="S2620" t="s">
        <v>427</v>
      </c>
      <c r="AB2620" t="s">
        <v>1235</v>
      </c>
    </row>
    <row r="2621" spans="2:32" x14ac:dyDescent="0.35">
      <c r="B2621" t="s">
        <v>410</v>
      </c>
      <c r="F2621" t="s">
        <v>311</v>
      </c>
      <c r="G2621">
        <v>0</v>
      </c>
      <c r="H2621" t="s">
        <v>412</v>
      </c>
      <c r="O2621" t="s">
        <v>402</v>
      </c>
      <c r="P2621" t="s">
        <v>474</v>
      </c>
      <c r="Q2621">
        <v>71.8</v>
      </c>
      <c r="R2621" t="s">
        <v>427</v>
      </c>
      <c r="AB2621" t="s">
        <v>1236</v>
      </c>
    </row>
    <row r="2622" spans="2:32" x14ac:dyDescent="0.35">
      <c r="B2622" t="s">
        <v>407</v>
      </c>
      <c r="E2622" t="s">
        <v>312</v>
      </c>
      <c r="F2622">
        <v>99.1</v>
      </c>
      <c r="G2622" t="s">
        <v>412</v>
      </c>
      <c r="O2622" t="s">
        <v>404</v>
      </c>
      <c r="Q2622" t="s">
        <v>14</v>
      </c>
      <c r="R2622">
        <v>57</v>
      </c>
      <c r="S2622" t="s">
        <v>427</v>
      </c>
      <c r="AB2622" t="s">
        <v>556</v>
      </c>
    </row>
    <row r="2623" spans="2:32" x14ac:dyDescent="0.35">
      <c r="B2623" t="s">
        <v>404</v>
      </c>
      <c r="D2623" t="s">
        <v>413</v>
      </c>
      <c r="E2623">
        <v>0</v>
      </c>
      <c r="F2623" t="s">
        <v>406</v>
      </c>
      <c r="O2623" t="s">
        <v>407</v>
      </c>
      <c r="R2623" t="s">
        <v>475</v>
      </c>
      <c r="S2623">
        <v>7.2</v>
      </c>
      <c r="T2623" t="s">
        <v>429</v>
      </c>
      <c r="AB2623" t="s">
        <v>557</v>
      </c>
    </row>
    <row r="2624" spans="2:32" x14ac:dyDescent="0.35">
      <c r="B2624" t="s">
        <v>404</v>
      </c>
      <c r="D2624" t="s">
        <v>414</v>
      </c>
      <c r="E2624">
        <v>78.7</v>
      </c>
      <c r="F2624" t="s">
        <v>406</v>
      </c>
      <c r="O2624" t="s">
        <v>410</v>
      </c>
      <c r="S2624" t="s">
        <v>476</v>
      </c>
      <c r="T2624">
        <v>3.6</v>
      </c>
      <c r="U2624" t="s">
        <v>429</v>
      </c>
      <c r="AB2624" t="s">
        <v>558</v>
      </c>
    </row>
    <row r="2625" spans="2:29" x14ac:dyDescent="0.35">
      <c r="B2625" t="s">
        <v>402</v>
      </c>
      <c r="C2625" t="s">
        <v>415</v>
      </c>
      <c r="D2625">
        <v>0.65</v>
      </c>
      <c r="O2625" t="s">
        <v>477</v>
      </c>
      <c r="T2625" t="s">
        <v>478</v>
      </c>
      <c r="U2625">
        <v>3.3</v>
      </c>
      <c r="V2625" t="s">
        <v>429</v>
      </c>
      <c r="AB2625" t="s">
        <v>559</v>
      </c>
    </row>
    <row r="2626" spans="2:29" x14ac:dyDescent="0.35">
      <c r="B2626" t="s">
        <v>402</v>
      </c>
      <c r="C2626" t="s">
        <v>416</v>
      </c>
      <c r="D2626">
        <v>1.887</v>
      </c>
      <c r="O2626" t="s">
        <v>477</v>
      </c>
      <c r="T2626" t="s">
        <v>479</v>
      </c>
      <c r="U2626">
        <v>0.3</v>
      </c>
      <c r="V2626" t="s">
        <v>429</v>
      </c>
      <c r="AB2626" t="s">
        <v>560</v>
      </c>
    </row>
    <row r="2627" spans="2:29" x14ac:dyDescent="0.35">
      <c r="B2627" t="s">
        <v>387</v>
      </c>
      <c r="O2627" t="s">
        <v>410</v>
      </c>
      <c r="S2627" t="s">
        <v>480</v>
      </c>
      <c r="T2627">
        <v>1.2</v>
      </c>
      <c r="U2627" t="s">
        <v>429</v>
      </c>
      <c r="AB2627" t="s">
        <v>717</v>
      </c>
      <c r="AC2627" t="s">
        <v>963</v>
      </c>
    </row>
    <row r="2628" spans="2:29" x14ac:dyDescent="0.35">
      <c r="B2628" t="s">
        <v>388</v>
      </c>
      <c r="O2628" t="s">
        <v>410</v>
      </c>
      <c r="S2628" t="s">
        <v>481</v>
      </c>
      <c r="T2628">
        <v>0</v>
      </c>
      <c r="U2628" t="s">
        <v>429</v>
      </c>
    </row>
    <row r="2629" spans="2:29" x14ac:dyDescent="0.35">
      <c r="B2629" t="s">
        <v>389</v>
      </c>
      <c r="O2629" t="s">
        <v>410</v>
      </c>
      <c r="S2629" t="s">
        <v>482</v>
      </c>
      <c r="T2629">
        <v>91.3</v>
      </c>
      <c r="U2629" t="s">
        <v>429</v>
      </c>
    </row>
    <row r="2630" spans="2:29" x14ac:dyDescent="0.35">
      <c r="B2630" t="s">
        <v>856</v>
      </c>
      <c r="O2630" t="s">
        <v>410</v>
      </c>
      <c r="S2630" t="s">
        <v>483</v>
      </c>
      <c r="T2630">
        <v>2.6</v>
      </c>
      <c r="U2630" t="s">
        <v>429</v>
      </c>
    </row>
    <row r="2631" spans="2:29" x14ac:dyDescent="0.35">
      <c r="B2631" t="s">
        <v>926</v>
      </c>
      <c r="O2631" t="s">
        <v>410</v>
      </c>
      <c r="S2631" t="s">
        <v>484</v>
      </c>
      <c r="T2631">
        <v>100</v>
      </c>
      <c r="U2631" t="s">
        <v>429</v>
      </c>
    </row>
    <row r="2632" spans="2:29" x14ac:dyDescent="0.35">
      <c r="B2632" t="s">
        <v>858</v>
      </c>
      <c r="O2632" t="s">
        <v>407</v>
      </c>
      <c r="R2632" t="s">
        <v>485</v>
      </c>
      <c r="S2632">
        <v>1.5</v>
      </c>
      <c r="T2632" t="s">
        <v>429</v>
      </c>
    </row>
    <row r="2633" spans="2:29" x14ac:dyDescent="0.35">
      <c r="B2633" t="s">
        <v>871</v>
      </c>
      <c r="O2633" t="s">
        <v>407</v>
      </c>
      <c r="R2633" t="s">
        <v>486</v>
      </c>
      <c r="S2633">
        <v>2.1</v>
      </c>
      <c r="T2633" t="s">
        <v>429</v>
      </c>
    </row>
    <row r="2634" spans="2:29" x14ac:dyDescent="0.35">
      <c r="B2634" t="s">
        <v>1254</v>
      </c>
      <c r="O2634" t="s">
        <v>410</v>
      </c>
      <c r="S2634" t="s">
        <v>487</v>
      </c>
      <c r="T2634">
        <v>0.1</v>
      </c>
      <c r="U2634" t="s">
        <v>429</v>
      </c>
    </row>
    <row r="2635" spans="2:29" x14ac:dyDescent="0.35">
      <c r="B2635" t="s">
        <v>1255</v>
      </c>
      <c r="O2635" t="s">
        <v>410</v>
      </c>
      <c r="S2635" t="s">
        <v>488</v>
      </c>
      <c r="T2635">
        <v>0</v>
      </c>
      <c r="U2635" t="s">
        <v>429</v>
      </c>
    </row>
    <row r="2636" spans="2:29" x14ac:dyDescent="0.35">
      <c r="B2636" t="s">
        <v>395</v>
      </c>
      <c r="O2636" t="s">
        <v>410</v>
      </c>
      <c r="S2636" t="s">
        <v>489</v>
      </c>
      <c r="T2636">
        <v>6.5</v>
      </c>
      <c r="U2636" t="s">
        <v>429</v>
      </c>
    </row>
    <row r="2637" spans="2:29" x14ac:dyDescent="0.35">
      <c r="B2637" t="s">
        <v>396</v>
      </c>
      <c r="O2637" t="s">
        <v>410</v>
      </c>
      <c r="S2637" t="s">
        <v>490</v>
      </c>
      <c r="T2637">
        <v>7.1</v>
      </c>
      <c r="U2637" t="s">
        <v>429</v>
      </c>
    </row>
    <row r="2638" spans="2:29" x14ac:dyDescent="0.35">
      <c r="B2638" t="s">
        <v>397</v>
      </c>
      <c r="O2638" t="s">
        <v>407</v>
      </c>
      <c r="R2638" t="s">
        <v>430</v>
      </c>
      <c r="S2638">
        <v>35.6</v>
      </c>
      <c r="T2638" t="s">
        <v>429</v>
      </c>
    </row>
    <row r="2639" spans="2:29" x14ac:dyDescent="0.35">
      <c r="B2639" t="s">
        <v>398</v>
      </c>
      <c r="O2639" t="s">
        <v>410</v>
      </c>
      <c r="S2639" t="s">
        <v>491</v>
      </c>
      <c r="T2639">
        <v>43.7</v>
      </c>
      <c r="U2639" t="s">
        <v>429</v>
      </c>
    </row>
    <row r="2640" spans="2:29" x14ac:dyDescent="0.35">
      <c r="B2640" t="s">
        <v>399</v>
      </c>
      <c r="O2640" t="s">
        <v>410</v>
      </c>
      <c r="S2640" t="s">
        <v>492</v>
      </c>
      <c r="T2640">
        <v>14.1</v>
      </c>
      <c r="U2640" t="s">
        <v>429</v>
      </c>
    </row>
    <row r="2641" spans="2:23" x14ac:dyDescent="0.35">
      <c r="B2641" t="s">
        <v>980</v>
      </c>
      <c r="O2641" t="s">
        <v>477</v>
      </c>
      <c r="T2641" t="s">
        <v>493</v>
      </c>
      <c r="U2641">
        <v>100</v>
      </c>
      <c r="V2641" t="s">
        <v>429</v>
      </c>
    </row>
    <row r="2642" spans="2:23" x14ac:dyDescent="0.35">
      <c r="O2642" t="s">
        <v>477</v>
      </c>
      <c r="T2642" t="s">
        <v>713</v>
      </c>
      <c r="U2642">
        <v>0.3</v>
      </c>
      <c r="V2642" t="s">
        <v>429</v>
      </c>
    </row>
    <row r="2643" spans="2:23" x14ac:dyDescent="0.35">
      <c r="O2643" t="s">
        <v>477</v>
      </c>
      <c r="T2643" t="s">
        <v>494</v>
      </c>
      <c r="U2643">
        <v>1</v>
      </c>
      <c r="V2643" t="s">
        <v>429</v>
      </c>
    </row>
    <row r="2644" spans="2:23" x14ac:dyDescent="0.35">
      <c r="O2644" t="s">
        <v>407</v>
      </c>
      <c r="R2644" t="s">
        <v>1216</v>
      </c>
      <c r="S2644" t="s">
        <v>429</v>
      </c>
    </row>
    <row r="2645" spans="2:23" x14ac:dyDescent="0.35">
      <c r="O2645" t="s">
        <v>410</v>
      </c>
      <c r="S2645" t="s">
        <v>714</v>
      </c>
      <c r="T2645">
        <v>36.1</v>
      </c>
      <c r="U2645" t="s">
        <v>429</v>
      </c>
    </row>
    <row r="2646" spans="2:23" x14ac:dyDescent="0.35">
      <c r="O2646" t="s">
        <v>410</v>
      </c>
      <c r="S2646" t="s">
        <v>495</v>
      </c>
      <c r="T2646">
        <v>0.1</v>
      </c>
      <c r="U2646" t="s">
        <v>429</v>
      </c>
    </row>
    <row r="2647" spans="2:23" x14ac:dyDescent="0.35">
      <c r="O2647" t="s">
        <v>410</v>
      </c>
      <c r="S2647" t="s">
        <v>496</v>
      </c>
      <c r="T2647">
        <v>1</v>
      </c>
      <c r="U2647" t="s">
        <v>429</v>
      </c>
    </row>
    <row r="2648" spans="2:23" x14ac:dyDescent="0.35">
      <c r="O2648" t="s">
        <v>410</v>
      </c>
      <c r="S2648" t="s">
        <v>497</v>
      </c>
      <c r="T2648">
        <v>0.6</v>
      </c>
      <c r="U2648" t="s">
        <v>429</v>
      </c>
    </row>
    <row r="2649" spans="2:23" x14ac:dyDescent="0.35">
      <c r="O2649" t="s">
        <v>477</v>
      </c>
      <c r="T2649" t="s">
        <v>498</v>
      </c>
      <c r="U2649">
        <v>0.4</v>
      </c>
      <c r="V2649" t="s">
        <v>429</v>
      </c>
    </row>
    <row r="2650" spans="2:23" x14ac:dyDescent="0.35">
      <c r="O2650" t="s">
        <v>477</v>
      </c>
      <c r="T2650" t="s">
        <v>498</v>
      </c>
      <c r="U2650">
        <v>0.3</v>
      </c>
      <c r="V2650" t="s">
        <v>429</v>
      </c>
    </row>
    <row r="2651" spans="2:23" x14ac:dyDescent="0.35">
      <c r="O2651" t="s">
        <v>404</v>
      </c>
      <c r="Q2651" t="s">
        <v>499</v>
      </c>
      <c r="R2651">
        <v>14.8</v>
      </c>
      <c r="S2651" t="s">
        <v>427</v>
      </c>
    </row>
    <row r="2652" spans="2:23" x14ac:dyDescent="0.35">
      <c r="O2652" t="s">
        <v>407</v>
      </c>
      <c r="R2652" t="s">
        <v>500</v>
      </c>
      <c r="S2652">
        <v>1.2</v>
      </c>
      <c r="T2652" t="s">
        <v>429</v>
      </c>
    </row>
    <row r="2653" spans="2:23" x14ac:dyDescent="0.35">
      <c r="O2653" t="s">
        <v>407</v>
      </c>
      <c r="R2653" t="s">
        <v>501</v>
      </c>
      <c r="S2653">
        <v>14.1</v>
      </c>
      <c r="T2653" t="s">
        <v>429</v>
      </c>
    </row>
    <row r="2654" spans="2:23" x14ac:dyDescent="0.35">
      <c r="O2654" t="s">
        <v>410</v>
      </c>
      <c r="S2654" t="s">
        <v>502</v>
      </c>
      <c r="T2654">
        <v>29.6</v>
      </c>
      <c r="U2654" t="s">
        <v>429</v>
      </c>
    </row>
    <row r="2655" spans="2:23" x14ac:dyDescent="0.35">
      <c r="O2655" t="s">
        <v>477</v>
      </c>
      <c r="T2655" t="s">
        <v>503</v>
      </c>
      <c r="U2655">
        <v>3.9</v>
      </c>
      <c r="V2655" t="s">
        <v>429</v>
      </c>
    </row>
    <row r="2656" spans="2:23" x14ac:dyDescent="0.35">
      <c r="O2656" t="s">
        <v>504</v>
      </c>
      <c r="U2656" t="s">
        <v>505</v>
      </c>
      <c r="V2656">
        <v>8.6999999999999993</v>
      </c>
      <c r="W2656" t="s">
        <v>429</v>
      </c>
    </row>
    <row r="2657" spans="15:23" x14ac:dyDescent="0.35">
      <c r="O2657" t="s">
        <v>410</v>
      </c>
      <c r="S2657" t="s">
        <v>506</v>
      </c>
      <c r="T2657">
        <v>6.3</v>
      </c>
      <c r="U2657" t="s">
        <v>429</v>
      </c>
    </row>
    <row r="2658" spans="15:23" x14ac:dyDescent="0.35">
      <c r="O2658" t="s">
        <v>410</v>
      </c>
      <c r="S2658" t="s">
        <v>507</v>
      </c>
      <c r="T2658">
        <v>5</v>
      </c>
      <c r="U2658" t="s">
        <v>429</v>
      </c>
    </row>
    <row r="2659" spans="15:23" x14ac:dyDescent="0.35">
      <c r="O2659" t="s">
        <v>410</v>
      </c>
      <c r="S2659" t="s">
        <v>508</v>
      </c>
      <c r="T2659">
        <v>9.1</v>
      </c>
      <c r="U2659" t="s">
        <v>429</v>
      </c>
    </row>
    <row r="2660" spans="15:23" x14ac:dyDescent="0.35">
      <c r="O2660" t="s">
        <v>477</v>
      </c>
      <c r="T2660" t="s">
        <v>509</v>
      </c>
      <c r="U2660">
        <v>14.5</v>
      </c>
      <c r="V2660" t="s">
        <v>429</v>
      </c>
    </row>
    <row r="2661" spans="15:23" x14ac:dyDescent="0.35">
      <c r="O2661" t="s">
        <v>504</v>
      </c>
      <c r="U2661" t="s">
        <v>510</v>
      </c>
      <c r="V2661">
        <v>18.3</v>
      </c>
      <c r="W2661" t="s">
        <v>429</v>
      </c>
    </row>
    <row r="2662" spans="15:23" x14ac:dyDescent="0.35">
      <c r="O2662" t="s">
        <v>504</v>
      </c>
      <c r="U2662" t="s">
        <v>511</v>
      </c>
      <c r="V2662">
        <v>8.9</v>
      </c>
      <c r="W2662" t="s">
        <v>429</v>
      </c>
    </row>
    <row r="2663" spans="15:23" x14ac:dyDescent="0.35">
      <c r="O2663" t="s">
        <v>504</v>
      </c>
      <c r="U2663" t="s">
        <v>512</v>
      </c>
      <c r="V2663">
        <v>16.899999999999999</v>
      </c>
      <c r="W2663" t="s">
        <v>429</v>
      </c>
    </row>
    <row r="2664" spans="15:23" x14ac:dyDescent="0.35">
      <c r="O2664" t="s">
        <v>504</v>
      </c>
      <c r="U2664" t="s">
        <v>513</v>
      </c>
      <c r="V2664">
        <v>13.8</v>
      </c>
      <c r="W2664" t="s">
        <v>429</v>
      </c>
    </row>
    <row r="2665" spans="15:23" x14ac:dyDescent="0.35">
      <c r="O2665" t="s">
        <v>477</v>
      </c>
      <c r="T2665" t="s">
        <v>514</v>
      </c>
      <c r="U2665">
        <v>15.8</v>
      </c>
      <c r="V2665" t="s">
        <v>429</v>
      </c>
    </row>
    <row r="2666" spans="15:23" x14ac:dyDescent="0.35">
      <c r="O2666" t="s">
        <v>504</v>
      </c>
      <c r="U2666" t="s">
        <v>515</v>
      </c>
      <c r="V2666">
        <v>18.899999999999999</v>
      </c>
      <c r="W2666" t="s">
        <v>429</v>
      </c>
    </row>
    <row r="2667" spans="15:23" x14ac:dyDescent="0.35">
      <c r="O2667" t="s">
        <v>504</v>
      </c>
      <c r="U2667" t="s">
        <v>516</v>
      </c>
      <c r="V2667">
        <v>19.2</v>
      </c>
      <c r="W2667" t="s">
        <v>429</v>
      </c>
    </row>
    <row r="2668" spans="15:23" x14ac:dyDescent="0.35">
      <c r="O2668" t="s">
        <v>477</v>
      </c>
      <c r="T2668" t="s">
        <v>517</v>
      </c>
      <c r="U2668">
        <v>11.4</v>
      </c>
      <c r="V2668" t="s">
        <v>429</v>
      </c>
    </row>
    <row r="2669" spans="15:23" x14ac:dyDescent="0.35">
      <c r="O2669" t="s">
        <v>504</v>
      </c>
      <c r="U2669" t="s">
        <v>518</v>
      </c>
      <c r="V2669">
        <v>11.4</v>
      </c>
      <c r="W2669" t="s">
        <v>429</v>
      </c>
    </row>
    <row r="2670" spans="15:23" x14ac:dyDescent="0.35">
      <c r="O2670" t="s">
        <v>504</v>
      </c>
      <c r="U2670" t="s">
        <v>519</v>
      </c>
      <c r="V2670">
        <v>4.9000000000000004</v>
      </c>
      <c r="W2670" t="s">
        <v>429</v>
      </c>
    </row>
    <row r="2671" spans="15:23" x14ac:dyDescent="0.35">
      <c r="O2671" t="s">
        <v>410</v>
      </c>
      <c r="S2671" t="s">
        <v>520</v>
      </c>
      <c r="T2671" s="1">
        <v>0.78900000000000003</v>
      </c>
    </row>
    <row r="2672" spans="15:23" x14ac:dyDescent="0.35">
      <c r="O2672" t="s">
        <v>402</v>
      </c>
      <c r="P2672" t="s">
        <v>521</v>
      </c>
      <c r="Q2672">
        <v>2.9849999999999999</v>
      </c>
      <c r="R2672" t="s">
        <v>1036</v>
      </c>
    </row>
    <row r="2673" spans="15:17" x14ac:dyDescent="0.35">
      <c r="O2673" t="s">
        <v>402</v>
      </c>
      <c r="P2673" t="s">
        <v>422</v>
      </c>
      <c r="Q2673">
        <v>36</v>
      </c>
    </row>
    <row r="2674" spans="15:17" x14ac:dyDescent="0.35">
      <c r="O2674" t="s">
        <v>402</v>
      </c>
      <c r="P2674" t="s">
        <v>522</v>
      </c>
      <c r="Q2674" t="s">
        <v>523</v>
      </c>
    </row>
    <row r="2675" spans="15:17" x14ac:dyDescent="0.35">
      <c r="O2675" t="s">
        <v>524</v>
      </c>
      <c r="P2675" s="1">
        <v>0.48899999999999999</v>
      </c>
    </row>
    <row r="2676" spans="15:17" x14ac:dyDescent="0.35">
      <c r="O2676" t="s">
        <v>402</v>
      </c>
      <c r="P2676" t="s">
        <v>423</v>
      </c>
      <c r="Q2676" t="s">
        <v>1217</v>
      </c>
    </row>
    <row r="2677" spans="15:17" x14ac:dyDescent="0.35">
      <c r="O2677" t="s">
        <v>387</v>
      </c>
    </row>
    <row r="2678" spans="15:17" x14ac:dyDescent="0.35">
      <c r="O2678" t="s">
        <v>388</v>
      </c>
    </row>
    <row r="2679" spans="15:17" x14ac:dyDescent="0.35">
      <c r="O2679" t="s">
        <v>389</v>
      </c>
    </row>
    <row r="2680" spans="15:17" x14ac:dyDescent="0.35">
      <c r="O2680" t="s">
        <v>856</v>
      </c>
    </row>
    <row r="2681" spans="15:17" x14ac:dyDescent="0.35">
      <c r="O2681" t="s">
        <v>943</v>
      </c>
    </row>
    <row r="2682" spans="15:17" x14ac:dyDescent="0.35">
      <c r="O2682" t="s">
        <v>858</v>
      </c>
    </row>
    <row r="2683" spans="15:17" x14ac:dyDescent="0.35">
      <c r="O2683" t="s">
        <v>910</v>
      </c>
    </row>
    <row r="2684" spans="15:17" x14ac:dyDescent="0.35">
      <c r="O2684" t="s">
        <v>1213</v>
      </c>
    </row>
    <row r="2685" spans="15:17" x14ac:dyDescent="0.35">
      <c r="O2685" t="s">
        <v>1214</v>
      </c>
    </row>
    <row r="2686" spans="15:17" x14ac:dyDescent="0.35">
      <c r="O2686" t="s">
        <v>395</v>
      </c>
    </row>
    <row r="2687" spans="15:17" x14ac:dyDescent="0.35">
      <c r="O2687" t="s">
        <v>396</v>
      </c>
    </row>
    <row r="2688" spans="15:17" x14ac:dyDescent="0.35">
      <c r="O2688" t="s">
        <v>397</v>
      </c>
    </row>
    <row r="2689" spans="1:33" x14ac:dyDescent="0.35">
      <c r="O2689" t="s">
        <v>398</v>
      </c>
    </row>
    <row r="2690" spans="1:33" x14ac:dyDescent="0.35">
      <c r="O2690" t="s">
        <v>399</v>
      </c>
    </row>
    <row r="2694" spans="1:33" s="5" customFormat="1" x14ac:dyDescent="0.35">
      <c r="A2694" s="5" t="s">
        <v>1252</v>
      </c>
      <c r="B2694" s="5">
        <v>36</v>
      </c>
    </row>
    <row r="2695" spans="1:33" x14ac:dyDescent="0.35">
      <c r="B2695" t="s">
        <v>23</v>
      </c>
      <c r="C2695" t="s">
        <v>1256</v>
      </c>
      <c r="O2695" t="s">
        <v>23</v>
      </c>
      <c r="P2695" t="s">
        <v>1218</v>
      </c>
      <c r="AB2695" t="s">
        <v>23</v>
      </c>
      <c r="AC2695" t="s">
        <v>1237</v>
      </c>
    </row>
    <row r="2696" spans="1:33" x14ac:dyDescent="0.35">
      <c r="B2696" t="s">
        <v>402</v>
      </c>
      <c r="C2696" t="s">
        <v>417</v>
      </c>
      <c r="D2696">
        <v>220.87799999999999</v>
      </c>
      <c r="O2696" t="s">
        <v>402</v>
      </c>
      <c r="P2696" t="s">
        <v>444</v>
      </c>
      <c r="Q2696">
        <v>232628760000000</v>
      </c>
      <c r="AB2696" t="s">
        <v>543</v>
      </c>
      <c r="AC2696" t="s">
        <v>527</v>
      </c>
      <c r="AD2696" t="s">
        <v>1238</v>
      </c>
    </row>
    <row r="2697" spans="1:33" x14ac:dyDescent="0.35">
      <c r="B2697" t="s">
        <v>402</v>
      </c>
      <c r="C2697" t="s">
        <v>418</v>
      </c>
      <c r="D2697">
        <v>0.49099999999999999</v>
      </c>
      <c r="O2697" t="s">
        <v>402</v>
      </c>
      <c r="P2697" t="s">
        <v>712</v>
      </c>
      <c r="Q2697">
        <v>190207764000000</v>
      </c>
      <c r="AB2697" t="s">
        <v>543</v>
      </c>
      <c r="AC2697" t="s">
        <v>14</v>
      </c>
      <c r="AD2697">
        <v>58.7</v>
      </c>
      <c r="AE2697" t="s">
        <v>427</v>
      </c>
    </row>
    <row r="2698" spans="1:33" x14ac:dyDescent="0.35">
      <c r="B2698" t="s">
        <v>402</v>
      </c>
      <c r="C2698" t="s">
        <v>419</v>
      </c>
      <c r="D2698">
        <v>0</v>
      </c>
      <c r="O2698" t="s">
        <v>402</v>
      </c>
      <c r="P2698" t="s">
        <v>420</v>
      </c>
      <c r="Q2698">
        <v>1.2230000000000001</v>
      </c>
      <c r="AB2698" t="s">
        <v>543</v>
      </c>
      <c r="AD2698" t="s">
        <v>475</v>
      </c>
      <c r="AE2698">
        <v>7.4</v>
      </c>
      <c r="AF2698" t="s">
        <v>429</v>
      </c>
    </row>
    <row r="2699" spans="1:33" x14ac:dyDescent="0.35">
      <c r="B2699" t="s">
        <v>402</v>
      </c>
      <c r="C2699" t="s">
        <v>420</v>
      </c>
      <c r="D2699">
        <v>1.208</v>
      </c>
      <c r="O2699" t="s">
        <v>402</v>
      </c>
      <c r="P2699" t="s">
        <v>445</v>
      </c>
      <c r="Q2699">
        <v>0.996</v>
      </c>
      <c r="AB2699" t="s">
        <v>543</v>
      </c>
      <c r="AD2699" t="s">
        <v>485</v>
      </c>
      <c r="AE2699">
        <v>1.6</v>
      </c>
      <c r="AF2699" t="s">
        <v>429</v>
      </c>
    </row>
    <row r="2700" spans="1:33" x14ac:dyDescent="0.35">
      <c r="B2700" t="s">
        <v>402</v>
      </c>
      <c r="C2700" t="s">
        <v>708</v>
      </c>
      <c r="D2700">
        <v>2.8420000000000001</v>
      </c>
      <c r="E2700" t="s">
        <v>1036</v>
      </c>
      <c r="O2700" t="s">
        <v>402</v>
      </c>
      <c r="P2700" t="s">
        <v>446</v>
      </c>
      <c r="Q2700">
        <v>21.6</v>
      </c>
      <c r="R2700" t="s">
        <v>427</v>
      </c>
      <c r="AB2700" t="s">
        <v>543</v>
      </c>
      <c r="AD2700" t="s">
        <v>486</v>
      </c>
      <c r="AE2700">
        <v>1.7</v>
      </c>
      <c r="AF2700" t="s">
        <v>429</v>
      </c>
    </row>
    <row r="2701" spans="1:33" x14ac:dyDescent="0.35">
      <c r="B2701" t="s">
        <v>402</v>
      </c>
      <c r="C2701" t="s">
        <v>422</v>
      </c>
      <c r="D2701">
        <v>58</v>
      </c>
      <c r="O2701" t="s">
        <v>404</v>
      </c>
      <c r="Q2701" t="s">
        <v>526</v>
      </c>
      <c r="R2701">
        <v>21.1</v>
      </c>
      <c r="S2701" t="s">
        <v>427</v>
      </c>
      <c r="AB2701" t="s">
        <v>543</v>
      </c>
      <c r="AD2701" t="s">
        <v>430</v>
      </c>
      <c r="AE2701">
        <v>36.200000000000003</v>
      </c>
      <c r="AF2701" t="s">
        <v>429</v>
      </c>
    </row>
    <row r="2702" spans="1:33" x14ac:dyDescent="0.35">
      <c r="B2702" t="s">
        <v>524</v>
      </c>
      <c r="C2702" s="1">
        <v>0.628</v>
      </c>
      <c r="O2702" t="s">
        <v>407</v>
      </c>
      <c r="R2702" t="s">
        <v>447</v>
      </c>
      <c r="S2702">
        <v>20.3</v>
      </c>
      <c r="T2702" t="s">
        <v>406</v>
      </c>
      <c r="AB2702" t="s">
        <v>543</v>
      </c>
      <c r="AE2702" t="s">
        <v>431</v>
      </c>
      <c r="AF2702">
        <v>71.099999999999994</v>
      </c>
      <c r="AG2702" t="s">
        <v>432</v>
      </c>
    </row>
    <row r="2703" spans="1:33" x14ac:dyDescent="0.35">
      <c r="B2703" t="s">
        <v>402</v>
      </c>
      <c r="C2703" t="s">
        <v>423</v>
      </c>
      <c r="D2703">
        <v>35.168999999999997</v>
      </c>
      <c r="E2703">
        <v>56</v>
      </c>
      <c r="O2703" t="s">
        <v>410</v>
      </c>
      <c r="S2703" t="s">
        <v>448</v>
      </c>
      <c r="T2703">
        <v>0</v>
      </c>
      <c r="U2703" t="s">
        <v>406</v>
      </c>
      <c r="AB2703" t="s">
        <v>543</v>
      </c>
      <c r="AD2703" t="s">
        <v>528</v>
      </c>
      <c r="AE2703">
        <v>8.5</v>
      </c>
      <c r="AF2703" t="s">
        <v>429</v>
      </c>
    </row>
    <row r="2704" spans="1:33" x14ac:dyDescent="0.35">
      <c r="B2704" t="s">
        <v>402</v>
      </c>
      <c r="C2704" t="s">
        <v>424</v>
      </c>
      <c r="D2704">
        <v>28.501999999999999</v>
      </c>
      <c r="E2704" s="1">
        <v>-1.2E-2</v>
      </c>
      <c r="O2704" t="s">
        <v>410</v>
      </c>
      <c r="S2704" t="s">
        <v>449</v>
      </c>
      <c r="T2704">
        <v>4.5999999999999996</v>
      </c>
      <c r="U2704" t="s">
        <v>406</v>
      </c>
      <c r="AB2704" t="s">
        <v>543</v>
      </c>
      <c r="AD2704" t="s">
        <v>529</v>
      </c>
      <c r="AE2704" t="s">
        <v>530</v>
      </c>
      <c r="AF2704" s="1">
        <v>2E-3</v>
      </c>
    </row>
    <row r="2705" spans="2:32" x14ac:dyDescent="0.35">
      <c r="B2705" t="s">
        <v>402</v>
      </c>
      <c r="C2705" t="s">
        <v>425</v>
      </c>
      <c r="O2705" t="s">
        <v>410</v>
      </c>
      <c r="S2705" t="s">
        <v>450</v>
      </c>
      <c r="T2705">
        <v>15.7</v>
      </c>
      <c r="U2705" t="s">
        <v>406</v>
      </c>
      <c r="AB2705" t="s">
        <v>543</v>
      </c>
      <c r="AC2705" t="s">
        <v>531</v>
      </c>
      <c r="AD2705">
        <v>0</v>
      </c>
      <c r="AE2705" t="s">
        <v>432</v>
      </c>
    </row>
    <row r="2706" spans="2:32" x14ac:dyDescent="0.35">
      <c r="B2706" t="s">
        <v>404</v>
      </c>
      <c r="C2706" t="s">
        <v>426</v>
      </c>
      <c r="D2706">
        <v>14.254</v>
      </c>
      <c r="E2706" s="1">
        <v>-6.0000000000000001E-3</v>
      </c>
      <c r="O2706" t="s">
        <v>407</v>
      </c>
      <c r="R2706" t="s">
        <v>451</v>
      </c>
      <c r="S2706">
        <v>79.7</v>
      </c>
      <c r="T2706" t="s">
        <v>406</v>
      </c>
      <c r="AB2706" t="s">
        <v>543</v>
      </c>
      <c r="AC2706" t="s">
        <v>532</v>
      </c>
      <c r="AD2706">
        <v>65578667301000</v>
      </c>
    </row>
    <row r="2707" spans="2:32" x14ac:dyDescent="0.35">
      <c r="B2707" t="s">
        <v>14</v>
      </c>
      <c r="C2707">
        <v>58.9</v>
      </c>
      <c r="D2707" t="s">
        <v>427</v>
      </c>
      <c r="O2707" t="s">
        <v>404</v>
      </c>
      <c r="Q2707" t="s">
        <v>452</v>
      </c>
      <c r="R2707">
        <v>0.5</v>
      </c>
      <c r="S2707" t="s">
        <v>427</v>
      </c>
      <c r="AB2707" t="s">
        <v>543</v>
      </c>
      <c r="AC2707" t="s">
        <v>533</v>
      </c>
      <c r="AD2707">
        <v>22475714251200</v>
      </c>
    </row>
    <row r="2708" spans="2:32" x14ac:dyDescent="0.35">
      <c r="B2708" t="s">
        <v>402</v>
      </c>
      <c r="C2708" t="s">
        <v>428</v>
      </c>
      <c r="D2708">
        <v>10.4</v>
      </c>
      <c r="E2708" t="s">
        <v>429</v>
      </c>
      <c r="O2708" t="s">
        <v>407</v>
      </c>
      <c r="R2708" t="s">
        <v>453</v>
      </c>
      <c r="S2708">
        <v>0</v>
      </c>
      <c r="T2708" t="s">
        <v>427</v>
      </c>
      <c r="AB2708" t="s">
        <v>543</v>
      </c>
      <c r="AC2708" t="s">
        <v>534</v>
      </c>
      <c r="AD2708">
        <v>373991177550</v>
      </c>
    </row>
    <row r="2709" spans="2:32" x14ac:dyDescent="0.35">
      <c r="B2709" t="s">
        <v>402</v>
      </c>
      <c r="C2709" t="s">
        <v>430</v>
      </c>
      <c r="D2709">
        <v>36.200000000000003</v>
      </c>
      <c r="E2709" t="s">
        <v>429</v>
      </c>
      <c r="O2709" t="s">
        <v>402</v>
      </c>
      <c r="P2709" t="s">
        <v>454</v>
      </c>
      <c r="Q2709">
        <v>4.3</v>
      </c>
      <c r="R2709" t="s">
        <v>427</v>
      </c>
      <c r="AB2709" t="s">
        <v>543</v>
      </c>
      <c r="AD2709" t="s">
        <v>535</v>
      </c>
      <c r="AE2709">
        <v>366370644150</v>
      </c>
    </row>
    <row r="2710" spans="2:32" x14ac:dyDescent="0.35">
      <c r="B2710" t="s">
        <v>404</v>
      </c>
      <c r="D2710" t="s">
        <v>431</v>
      </c>
      <c r="E2710">
        <v>71.599999999999994</v>
      </c>
      <c r="F2710" t="s">
        <v>432</v>
      </c>
      <c r="O2710" t="s">
        <v>404</v>
      </c>
      <c r="Q2710" t="s">
        <v>455</v>
      </c>
      <c r="R2710">
        <v>1.6</v>
      </c>
      <c r="S2710" t="s">
        <v>427</v>
      </c>
      <c r="AB2710" t="s">
        <v>543</v>
      </c>
      <c r="AD2710" t="s">
        <v>536</v>
      </c>
      <c r="AE2710">
        <v>865060550</v>
      </c>
    </row>
    <row r="2711" spans="2:32" x14ac:dyDescent="0.35">
      <c r="B2711" t="s">
        <v>433</v>
      </c>
      <c r="C2711" t="s">
        <v>982</v>
      </c>
      <c r="O2711" t="s">
        <v>407</v>
      </c>
      <c r="R2711" t="s">
        <v>456</v>
      </c>
      <c r="S2711">
        <v>0.5</v>
      </c>
      <c r="T2711" t="s">
        <v>429</v>
      </c>
      <c r="AB2711" t="s">
        <v>543</v>
      </c>
      <c r="AD2711" t="s">
        <v>537</v>
      </c>
      <c r="AE2711">
        <v>4850339500</v>
      </c>
    </row>
    <row r="2712" spans="2:32" x14ac:dyDescent="0.35">
      <c r="O2712" t="s">
        <v>407</v>
      </c>
      <c r="R2712" t="s">
        <v>457</v>
      </c>
      <c r="S2712">
        <v>0.3</v>
      </c>
      <c r="T2712" t="s">
        <v>429</v>
      </c>
      <c r="AB2712" t="s">
        <v>543</v>
      </c>
      <c r="AC2712" t="s">
        <v>542</v>
      </c>
      <c r="AD2712">
        <v>30</v>
      </c>
    </row>
    <row r="2713" spans="2:32" x14ac:dyDescent="0.35">
      <c r="B2713" t="s">
        <v>22</v>
      </c>
      <c r="O2713" t="s">
        <v>407</v>
      </c>
      <c r="R2713" t="s">
        <v>458</v>
      </c>
      <c r="S2713">
        <v>0.3</v>
      </c>
      <c r="T2713" t="s">
        <v>429</v>
      </c>
      <c r="AB2713" t="s">
        <v>543</v>
      </c>
      <c r="AC2713" t="s">
        <v>422</v>
      </c>
      <c r="AD2713">
        <v>53</v>
      </c>
    </row>
    <row r="2714" spans="2:32" x14ac:dyDescent="0.35">
      <c r="B2714" t="s">
        <v>562</v>
      </c>
      <c r="C2714" t="s">
        <v>563</v>
      </c>
      <c r="D2714" t="s">
        <v>540</v>
      </c>
      <c r="E2714" t="s">
        <v>564</v>
      </c>
      <c r="F2714" t="s">
        <v>435</v>
      </c>
      <c r="O2714" t="s">
        <v>410</v>
      </c>
      <c r="S2714" t="s">
        <v>459</v>
      </c>
      <c r="T2714">
        <v>0.3</v>
      </c>
      <c r="U2714" t="s">
        <v>429</v>
      </c>
      <c r="AB2714" t="s">
        <v>543</v>
      </c>
      <c r="AC2714" t="s">
        <v>522</v>
      </c>
      <c r="AD2714" t="s">
        <v>523</v>
      </c>
    </row>
    <row r="2715" spans="2:32" x14ac:dyDescent="0.35">
      <c r="B2715" t="s">
        <v>565</v>
      </c>
      <c r="C2715">
        <v>128</v>
      </c>
      <c r="D2715">
        <v>228.9</v>
      </c>
      <c r="E2715">
        <v>161.77000000000001</v>
      </c>
      <c r="F2715" s="1">
        <v>0.80400000000000005</v>
      </c>
      <c r="O2715" t="s">
        <v>410</v>
      </c>
      <c r="S2715" t="s">
        <v>460</v>
      </c>
      <c r="T2715">
        <v>0</v>
      </c>
      <c r="U2715" t="s">
        <v>429</v>
      </c>
    </row>
    <row r="2716" spans="2:32" x14ac:dyDescent="0.35">
      <c r="B2716" t="s">
        <v>566</v>
      </c>
      <c r="C2716">
        <v>114</v>
      </c>
      <c r="D2716">
        <v>114.8</v>
      </c>
      <c r="E2716">
        <v>83.364999999999995</v>
      </c>
      <c r="F2716" s="1">
        <v>0.71599999999999997</v>
      </c>
      <c r="O2716" t="s">
        <v>410</v>
      </c>
      <c r="S2716" t="s">
        <v>461</v>
      </c>
      <c r="T2716">
        <v>0</v>
      </c>
      <c r="U2716" t="s">
        <v>429</v>
      </c>
      <c r="AB2716" t="s">
        <v>538</v>
      </c>
    </row>
    <row r="2717" spans="2:32" x14ac:dyDescent="0.35">
      <c r="B2717" t="s">
        <v>0</v>
      </c>
      <c r="C2717">
        <v>77</v>
      </c>
      <c r="D2717" t="s">
        <v>401</v>
      </c>
      <c r="O2717" t="s">
        <v>407</v>
      </c>
      <c r="R2717" t="s">
        <v>462</v>
      </c>
      <c r="S2717">
        <v>4.4000000000000004</v>
      </c>
      <c r="T2717" t="s">
        <v>429</v>
      </c>
      <c r="AB2717" t="s">
        <v>539</v>
      </c>
      <c r="AC2717" t="s">
        <v>544</v>
      </c>
      <c r="AD2717" t="s">
        <v>545</v>
      </c>
      <c r="AE2717" t="s">
        <v>546</v>
      </c>
      <c r="AF2717" t="s">
        <v>435</v>
      </c>
    </row>
    <row r="2718" spans="2:32" x14ac:dyDescent="0.35">
      <c r="B2718" t="s">
        <v>402</v>
      </c>
      <c r="C2718" t="s">
        <v>403</v>
      </c>
      <c r="O2718" t="s">
        <v>407</v>
      </c>
      <c r="R2718" t="s">
        <v>463</v>
      </c>
      <c r="S2718">
        <v>0</v>
      </c>
      <c r="T2718" t="s">
        <v>429</v>
      </c>
      <c r="AB2718" t="s">
        <v>547</v>
      </c>
      <c r="AC2718">
        <v>128</v>
      </c>
      <c r="AD2718">
        <v>229.1</v>
      </c>
      <c r="AE2718">
        <v>161.441</v>
      </c>
      <c r="AF2718" s="1">
        <v>0.8</v>
      </c>
    </row>
    <row r="2719" spans="2:32" x14ac:dyDescent="0.35">
      <c r="B2719" t="s">
        <v>404</v>
      </c>
      <c r="D2719" t="s">
        <v>405</v>
      </c>
      <c r="E2719">
        <v>19.600000000000001</v>
      </c>
      <c r="F2719" t="s">
        <v>406</v>
      </c>
      <c r="O2719" t="s">
        <v>407</v>
      </c>
      <c r="R2719" t="s">
        <v>464</v>
      </c>
      <c r="S2719">
        <v>0.7</v>
      </c>
      <c r="T2719" t="s">
        <v>429</v>
      </c>
      <c r="AB2719" t="s">
        <v>548</v>
      </c>
      <c r="AC2719">
        <v>115</v>
      </c>
      <c r="AD2719">
        <v>114.9</v>
      </c>
      <c r="AE2719">
        <v>83.108999999999995</v>
      </c>
      <c r="AF2719" s="1">
        <v>0.71099999999999997</v>
      </c>
    </row>
    <row r="2720" spans="2:32" x14ac:dyDescent="0.35">
      <c r="B2720" t="s">
        <v>407</v>
      </c>
      <c r="E2720" t="s">
        <v>408</v>
      </c>
      <c r="F2720">
        <v>79.099999999999994</v>
      </c>
      <c r="G2720" t="s">
        <v>409</v>
      </c>
      <c r="O2720" t="s">
        <v>404</v>
      </c>
      <c r="Q2720" t="s">
        <v>465</v>
      </c>
      <c r="R2720">
        <v>2.7</v>
      </c>
      <c r="S2720" t="s">
        <v>427</v>
      </c>
      <c r="AB2720" t="s">
        <v>541</v>
      </c>
    </row>
    <row r="2721" spans="2:29" x14ac:dyDescent="0.35">
      <c r="B2721" t="s">
        <v>410</v>
      </c>
      <c r="F2721" t="s">
        <v>309</v>
      </c>
      <c r="G2721">
        <v>0</v>
      </c>
      <c r="H2721" t="s">
        <v>409</v>
      </c>
      <c r="O2721" t="s">
        <v>407</v>
      </c>
      <c r="R2721" t="s">
        <v>466</v>
      </c>
      <c r="S2721">
        <v>5.7</v>
      </c>
      <c r="T2721" t="s">
        <v>429</v>
      </c>
      <c r="AB2721" t="s">
        <v>387</v>
      </c>
    </row>
    <row r="2722" spans="2:29" x14ac:dyDescent="0.35">
      <c r="B2722" t="s">
        <v>410</v>
      </c>
      <c r="F2722" t="s">
        <v>310</v>
      </c>
      <c r="G2722">
        <v>0.1</v>
      </c>
      <c r="H2722" t="s">
        <v>409</v>
      </c>
      <c r="O2722" t="s">
        <v>407</v>
      </c>
      <c r="R2722" t="s">
        <v>467</v>
      </c>
      <c r="S2722">
        <v>4.2</v>
      </c>
      <c r="T2722" t="s">
        <v>429</v>
      </c>
      <c r="AB2722" t="s">
        <v>549</v>
      </c>
    </row>
    <row r="2723" spans="2:29" x14ac:dyDescent="0.35">
      <c r="B2723" t="s">
        <v>410</v>
      </c>
      <c r="F2723" t="s">
        <v>311</v>
      </c>
      <c r="G2723">
        <v>79.099999999999994</v>
      </c>
      <c r="H2723" t="s">
        <v>409</v>
      </c>
      <c r="O2723" t="s">
        <v>407</v>
      </c>
      <c r="R2723" t="s">
        <v>468</v>
      </c>
      <c r="S2723">
        <v>0</v>
      </c>
      <c r="T2723" t="s">
        <v>429</v>
      </c>
      <c r="AB2723" t="s">
        <v>550</v>
      </c>
    </row>
    <row r="2724" spans="2:29" x14ac:dyDescent="0.35">
      <c r="B2724" t="s">
        <v>407</v>
      </c>
      <c r="E2724" t="s">
        <v>312</v>
      </c>
      <c r="F2724">
        <v>20.9</v>
      </c>
      <c r="G2724" t="s">
        <v>409</v>
      </c>
      <c r="O2724" t="s">
        <v>407</v>
      </c>
      <c r="R2724" t="s">
        <v>469</v>
      </c>
      <c r="S2724" s="1">
        <v>0.63600000000000001</v>
      </c>
      <c r="AB2724" t="s">
        <v>880</v>
      </c>
    </row>
    <row r="2725" spans="2:29" x14ac:dyDescent="0.35">
      <c r="B2725" t="s">
        <v>404</v>
      </c>
      <c r="D2725" t="s">
        <v>411</v>
      </c>
      <c r="E2725">
        <v>0.6</v>
      </c>
      <c r="F2725" t="s">
        <v>406</v>
      </c>
      <c r="O2725" t="s">
        <v>407</v>
      </c>
      <c r="R2725" t="s">
        <v>470</v>
      </c>
      <c r="S2725" s="1">
        <v>1.7000000000000001E-2</v>
      </c>
      <c r="AB2725" t="s">
        <v>1239</v>
      </c>
    </row>
    <row r="2726" spans="2:29" x14ac:dyDescent="0.35">
      <c r="B2726" t="s">
        <v>407</v>
      </c>
      <c r="E2726" t="s">
        <v>408</v>
      </c>
      <c r="F2726">
        <v>0.9</v>
      </c>
      <c r="G2726" t="s">
        <v>412</v>
      </c>
      <c r="O2726" t="s">
        <v>402</v>
      </c>
      <c r="P2726" t="s">
        <v>471</v>
      </c>
      <c r="Q2726">
        <v>1</v>
      </c>
      <c r="R2726" t="s">
        <v>427</v>
      </c>
      <c r="AB2726" t="s">
        <v>882</v>
      </c>
    </row>
    <row r="2727" spans="2:29" x14ac:dyDescent="0.35">
      <c r="B2727" t="s">
        <v>410</v>
      </c>
      <c r="F2727" t="s">
        <v>309</v>
      </c>
      <c r="G2727">
        <v>0.7</v>
      </c>
      <c r="H2727" t="s">
        <v>412</v>
      </c>
      <c r="O2727" t="s">
        <v>404</v>
      </c>
      <c r="Q2727" t="s">
        <v>472</v>
      </c>
      <c r="R2727">
        <v>0.9</v>
      </c>
      <c r="S2727" t="s">
        <v>427</v>
      </c>
      <c r="AB2727" t="s">
        <v>894</v>
      </c>
    </row>
    <row r="2728" spans="2:29" x14ac:dyDescent="0.35">
      <c r="B2728" t="s">
        <v>410</v>
      </c>
      <c r="F2728" t="s">
        <v>310</v>
      </c>
      <c r="G2728">
        <v>0.2</v>
      </c>
      <c r="H2728" t="s">
        <v>412</v>
      </c>
      <c r="O2728" t="s">
        <v>404</v>
      </c>
      <c r="Q2728" t="s">
        <v>473</v>
      </c>
      <c r="R2728">
        <v>0</v>
      </c>
      <c r="S2728" t="s">
        <v>427</v>
      </c>
      <c r="AB2728" t="s">
        <v>1240</v>
      </c>
    </row>
    <row r="2729" spans="2:29" x14ac:dyDescent="0.35">
      <c r="B2729" t="s">
        <v>410</v>
      </c>
      <c r="F2729" t="s">
        <v>311</v>
      </c>
      <c r="G2729">
        <v>0</v>
      </c>
      <c r="H2729" t="s">
        <v>412</v>
      </c>
      <c r="O2729" t="s">
        <v>402</v>
      </c>
      <c r="P2729" t="s">
        <v>474</v>
      </c>
      <c r="Q2729">
        <v>73.2</v>
      </c>
      <c r="R2729" t="s">
        <v>427</v>
      </c>
      <c r="AB2729" t="s">
        <v>1241</v>
      </c>
    </row>
    <row r="2730" spans="2:29" x14ac:dyDescent="0.35">
      <c r="B2730" t="s">
        <v>407</v>
      </c>
      <c r="E2730" t="s">
        <v>312</v>
      </c>
      <c r="F2730">
        <v>99.1</v>
      </c>
      <c r="G2730" t="s">
        <v>412</v>
      </c>
      <c r="O2730" t="s">
        <v>404</v>
      </c>
      <c r="Q2730" t="s">
        <v>14</v>
      </c>
      <c r="R2730">
        <v>59.2</v>
      </c>
      <c r="S2730" t="s">
        <v>427</v>
      </c>
      <c r="AB2730" t="s">
        <v>556</v>
      </c>
    </row>
    <row r="2731" spans="2:29" x14ac:dyDescent="0.35">
      <c r="B2731" t="s">
        <v>404</v>
      </c>
      <c r="D2731" t="s">
        <v>413</v>
      </c>
      <c r="E2731">
        <v>0</v>
      </c>
      <c r="F2731" t="s">
        <v>406</v>
      </c>
      <c r="O2731" t="s">
        <v>407</v>
      </c>
      <c r="R2731" t="s">
        <v>475</v>
      </c>
      <c r="S2731">
        <v>7.6</v>
      </c>
      <c r="T2731" t="s">
        <v>429</v>
      </c>
      <c r="AB2731" t="s">
        <v>557</v>
      </c>
    </row>
    <row r="2732" spans="2:29" x14ac:dyDescent="0.35">
      <c r="B2732" t="s">
        <v>404</v>
      </c>
      <c r="D2732" t="s">
        <v>414</v>
      </c>
      <c r="E2732">
        <v>79.900000000000006</v>
      </c>
      <c r="F2732" t="s">
        <v>406</v>
      </c>
      <c r="O2732" t="s">
        <v>410</v>
      </c>
      <c r="S2732" t="s">
        <v>476</v>
      </c>
      <c r="T2732">
        <v>1.9</v>
      </c>
      <c r="U2732" t="s">
        <v>429</v>
      </c>
      <c r="AB2732" t="s">
        <v>558</v>
      </c>
    </row>
    <row r="2733" spans="2:29" x14ac:dyDescent="0.35">
      <c r="B2733" t="s">
        <v>402</v>
      </c>
      <c r="C2733" t="s">
        <v>415</v>
      </c>
      <c r="D2733">
        <v>0.61899999999999999</v>
      </c>
      <c r="O2733" t="s">
        <v>477</v>
      </c>
      <c r="T2733" t="s">
        <v>478</v>
      </c>
      <c r="U2733">
        <v>1.6</v>
      </c>
      <c r="V2733" t="s">
        <v>429</v>
      </c>
      <c r="AB2733" t="s">
        <v>559</v>
      </c>
    </row>
    <row r="2734" spans="2:29" x14ac:dyDescent="0.35">
      <c r="B2734" t="s">
        <v>402</v>
      </c>
      <c r="C2734" t="s">
        <v>416</v>
      </c>
      <c r="D2734">
        <v>1.7989999999999999</v>
      </c>
      <c r="O2734" t="s">
        <v>477</v>
      </c>
      <c r="T2734" t="s">
        <v>479</v>
      </c>
      <c r="U2734">
        <v>0.3</v>
      </c>
      <c r="V2734" t="s">
        <v>429</v>
      </c>
      <c r="AB2734" t="s">
        <v>560</v>
      </c>
    </row>
    <row r="2735" spans="2:29" x14ac:dyDescent="0.35">
      <c r="B2735" t="s">
        <v>387</v>
      </c>
      <c r="O2735" t="s">
        <v>410</v>
      </c>
      <c r="S2735" t="s">
        <v>480</v>
      </c>
      <c r="T2735">
        <v>1.4</v>
      </c>
      <c r="U2735" t="s">
        <v>429</v>
      </c>
      <c r="AB2735" t="s">
        <v>717</v>
      </c>
      <c r="AC2735" t="s">
        <v>763</v>
      </c>
    </row>
    <row r="2736" spans="2:29" x14ac:dyDescent="0.35">
      <c r="B2736" t="s">
        <v>388</v>
      </c>
      <c r="O2736" t="s">
        <v>410</v>
      </c>
      <c r="S2736" t="s">
        <v>481</v>
      </c>
      <c r="T2736">
        <v>0</v>
      </c>
      <c r="U2736" t="s">
        <v>429</v>
      </c>
    </row>
    <row r="2737" spans="2:22" x14ac:dyDescent="0.35">
      <c r="B2737" t="s">
        <v>389</v>
      </c>
      <c r="O2737" t="s">
        <v>410</v>
      </c>
      <c r="S2737" t="s">
        <v>482</v>
      </c>
      <c r="T2737">
        <v>91.7</v>
      </c>
      <c r="U2737" t="s">
        <v>429</v>
      </c>
    </row>
    <row r="2738" spans="2:22" x14ac:dyDescent="0.35">
      <c r="B2738" t="s">
        <v>856</v>
      </c>
      <c r="O2738" t="s">
        <v>410</v>
      </c>
      <c r="S2738" t="s">
        <v>483</v>
      </c>
      <c r="T2738">
        <v>2.6</v>
      </c>
      <c r="U2738" t="s">
        <v>429</v>
      </c>
    </row>
    <row r="2739" spans="2:22" x14ac:dyDescent="0.35">
      <c r="B2739" t="s">
        <v>1257</v>
      </c>
      <c r="O2739" t="s">
        <v>410</v>
      </c>
      <c r="S2739" t="s">
        <v>484</v>
      </c>
      <c r="T2739">
        <v>100</v>
      </c>
      <c r="U2739" t="s">
        <v>429</v>
      </c>
    </row>
    <row r="2740" spans="2:22" x14ac:dyDescent="0.35">
      <c r="B2740" t="s">
        <v>858</v>
      </c>
      <c r="O2740" t="s">
        <v>407</v>
      </c>
      <c r="R2740" t="s">
        <v>485</v>
      </c>
      <c r="S2740">
        <v>1.5</v>
      </c>
      <c r="T2740" t="s">
        <v>429</v>
      </c>
    </row>
    <row r="2741" spans="2:22" x14ac:dyDescent="0.35">
      <c r="B2741" t="s">
        <v>392</v>
      </c>
      <c r="O2741" t="s">
        <v>407</v>
      </c>
      <c r="R2741" t="s">
        <v>486</v>
      </c>
      <c r="S2741">
        <v>1.7</v>
      </c>
      <c r="T2741" t="s">
        <v>429</v>
      </c>
    </row>
    <row r="2742" spans="2:22" x14ac:dyDescent="0.35">
      <c r="B2742" t="s">
        <v>1258</v>
      </c>
      <c r="O2742" t="s">
        <v>410</v>
      </c>
      <c r="S2742" t="s">
        <v>487</v>
      </c>
      <c r="T2742">
        <v>0.1</v>
      </c>
      <c r="U2742" t="s">
        <v>429</v>
      </c>
    </row>
    <row r="2743" spans="2:22" x14ac:dyDescent="0.35">
      <c r="B2743" t="s">
        <v>1259</v>
      </c>
      <c r="O2743" t="s">
        <v>410</v>
      </c>
      <c r="S2743" t="s">
        <v>488</v>
      </c>
      <c r="T2743">
        <v>0</v>
      </c>
      <c r="U2743" t="s">
        <v>429</v>
      </c>
    </row>
    <row r="2744" spans="2:22" x14ac:dyDescent="0.35">
      <c r="B2744" t="s">
        <v>395</v>
      </c>
      <c r="O2744" t="s">
        <v>410</v>
      </c>
      <c r="S2744" t="s">
        <v>489</v>
      </c>
      <c r="T2744">
        <v>3.5</v>
      </c>
      <c r="U2744" t="s">
        <v>429</v>
      </c>
    </row>
    <row r="2745" spans="2:22" x14ac:dyDescent="0.35">
      <c r="B2745" t="s">
        <v>396</v>
      </c>
      <c r="O2745" t="s">
        <v>410</v>
      </c>
      <c r="S2745" t="s">
        <v>490</v>
      </c>
      <c r="T2745">
        <v>7.3</v>
      </c>
      <c r="U2745" t="s">
        <v>429</v>
      </c>
    </row>
    <row r="2746" spans="2:22" x14ac:dyDescent="0.35">
      <c r="B2746" t="s">
        <v>397</v>
      </c>
      <c r="O2746" t="s">
        <v>407</v>
      </c>
      <c r="R2746" t="s">
        <v>430</v>
      </c>
      <c r="S2746">
        <v>36.4</v>
      </c>
      <c r="T2746" t="s">
        <v>429</v>
      </c>
    </row>
    <row r="2747" spans="2:22" x14ac:dyDescent="0.35">
      <c r="B2747" t="s">
        <v>398</v>
      </c>
      <c r="O2747" t="s">
        <v>410</v>
      </c>
      <c r="S2747" t="s">
        <v>491</v>
      </c>
      <c r="T2747">
        <v>44.6</v>
      </c>
      <c r="U2747" t="s">
        <v>429</v>
      </c>
    </row>
    <row r="2748" spans="2:22" x14ac:dyDescent="0.35">
      <c r="B2748" t="s">
        <v>399</v>
      </c>
      <c r="O2748" t="s">
        <v>410</v>
      </c>
      <c r="S2748" t="s">
        <v>492</v>
      </c>
      <c r="T2748">
        <v>11.3</v>
      </c>
      <c r="U2748" t="s">
        <v>429</v>
      </c>
    </row>
    <row r="2749" spans="2:22" x14ac:dyDescent="0.35">
      <c r="B2749" t="s">
        <v>724</v>
      </c>
      <c r="O2749" t="s">
        <v>477</v>
      </c>
      <c r="T2749" t="s">
        <v>493</v>
      </c>
      <c r="U2749">
        <v>85.2</v>
      </c>
      <c r="V2749" t="s">
        <v>429</v>
      </c>
    </row>
    <row r="2750" spans="2:22" x14ac:dyDescent="0.35">
      <c r="O2750" t="s">
        <v>477</v>
      </c>
      <c r="T2750" t="s">
        <v>713</v>
      </c>
      <c r="U2750">
        <v>0.3</v>
      </c>
      <c r="V2750" t="s">
        <v>429</v>
      </c>
    </row>
    <row r="2751" spans="2:22" x14ac:dyDescent="0.35">
      <c r="O2751" t="s">
        <v>477</v>
      </c>
      <c r="T2751" t="s">
        <v>494</v>
      </c>
      <c r="U2751">
        <v>1</v>
      </c>
      <c r="V2751" t="s">
        <v>429</v>
      </c>
    </row>
    <row r="2752" spans="2:22" x14ac:dyDescent="0.35">
      <c r="O2752" t="s">
        <v>407</v>
      </c>
      <c r="R2752" t="s">
        <v>1219</v>
      </c>
      <c r="S2752" t="s">
        <v>429</v>
      </c>
    </row>
    <row r="2753" spans="15:23" x14ac:dyDescent="0.35">
      <c r="O2753" t="s">
        <v>410</v>
      </c>
      <c r="S2753" t="s">
        <v>714</v>
      </c>
      <c r="T2753">
        <v>37.200000000000003</v>
      </c>
      <c r="U2753" t="s">
        <v>429</v>
      </c>
    </row>
    <row r="2754" spans="15:23" x14ac:dyDescent="0.35">
      <c r="O2754" t="s">
        <v>410</v>
      </c>
      <c r="S2754" t="s">
        <v>495</v>
      </c>
      <c r="T2754">
        <v>0.1</v>
      </c>
      <c r="U2754" t="s">
        <v>429</v>
      </c>
    </row>
    <row r="2755" spans="15:23" x14ac:dyDescent="0.35">
      <c r="O2755" t="s">
        <v>410</v>
      </c>
      <c r="S2755" t="s">
        <v>496</v>
      </c>
      <c r="T2755">
        <v>1.1000000000000001</v>
      </c>
      <c r="U2755" t="s">
        <v>429</v>
      </c>
    </row>
    <row r="2756" spans="15:23" x14ac:dyDescent="0.35">
      <c r="O2756" t="s">
        <v>410</v>
      </c>
      <c r="S2756" t="s">
        <v>497</v>
      </c>
      <c r="T2756">
        <v>0.6</v>
      </c>
      <c r="U2756" t="s">
        <v>429</v>
      </c>
    </row>
    <row r="2757" spans="15:23" x14ac:dyDescent="0.35">
      <c r="O2757" t="s">
        <v>477</v>
      </c>
      <c r="T2757" t="s">
        <v>498</v>
      </c>
      <c r="U2757">
        <v>0.3</v>
      </c>
      <c r="V2757" t="s">
        <v>429</v>
      </c>
    </row>
    <row r="2758" spans="15:23" x14ac:dyDescent="0.35">
      <c r="O2758" t="s">
        <v>477</v>
      </c>
      <c r="T2758" t="s">
        <v>498</v>
      </c>
      <c r="U2758">
        <v>0.3</v>
      </c>
      <c r="V2758" t="s">
        <v>429</v>
      </c>
    </row>
    <row r="2759" spans="15:23" x14ac:dyDescent="0.35">
      <c r="O2759" t="s">
        <v>404</v>
      </c>
      <c r="Q2759" t="s">
        <v>499</v>
      </c>
      <c r="R2759">
        <v>13.9</v>
      </c>
      <c r="S2759" t="s">
        <v>427</v>
      </c>
    </row>
    <row r="2760" spans="15:23" x14ac:dyDescent="0.35">
      <c r="O2760" t="s">
        <v>407</v>
      </c>
      <c r="R2760" t="s">
        <v>500</v>
      </c>
      <c r="S2760">
        <v>1.1000000000000001</v>
      </c>
      <c r="T2760" t="s">
        <v>429</v>
      </c>
    </row>
    <row r="2761" spans="15:23" x14ac:dyDescent="0.35">
      <c r="O2761" t="s">
        <v>407</v>
      </c>
      <c r="R2761" t="s">
        <v>501</v>
      </c>
      <c r="S2761">
        <v>13.1</v>
      </c>
      <c r="T2761" t="s">
        <v>429</v>
      </c>
    </row>
    <row r="2762" spans="15:23" x14ac:dyDescent="0.35">
      <c r="O2762" t="s">
        <v>410</v>
      </c>
      <c r="S2762" t="s">
        <v>502</v>
      </c>
      <c r="T2762">
        <v>30.7</v>
      </c>
      <c r="U2762" t="s">
        <v>429</v>
      </c>
    </row>
    <row r="2763" spans="15:23" x14ac:dyDescent="0.35">
      <c r="O2763" t="s">
        <v>477</v>
      </c>
      <c r="T2763" t="s">
        <v>503</v>
      </c>
      <c r="U2763">
        <v>4.4000000000000004</v>
      </c>
      <c r="V2763" t="s">
        <v>429</v>
      </c>
    </row>
    <row r="2764" spans="15:23" x14ac:dyDescent="0.35">
      <c r="O2764" t="s">
        <v>504</v>
      </c>
      <c r="U2764" t="s">
        <v>505</v>
      </c>
      <c r="V2764">
        <v>10.4</v>
      </c>
      <c r="W2764" t="s">
        <v>429</v>
      </c>
    </row>
    <row r="2765" spans="15:23" x14ac:dyDescent="0.35">
      <c r="O2765" t="s">
        <v>410</v>
      </c>
      <c r="S2765" t="s">
        <v>506</v>
      </c>
      <c r="T2765">
        <v>5.8</v>
      </c>
      <c r="U2765" t="s">
        <v>429</v>
      </c>
    </row>
    <row r="2766" spans="15:23" x14ac:dyDescent="0.35">
      <c r="O2766" t="s">
        <v>410</v>
      </c>
      <c r="S2766" t="s">
        <v>507</v>
      </c>
      <c r="T2766">
        <v>4.7</v>
      </c>
      <c r="U2766" t="s">
        <v>429</v>
      </c>
    </row>
    <row r="2767" spans="15:23" x14ac:dyDescent="0.35">
      <c r="O2767" t="s">
        <v>410</v>
      </c>
      <c r="S2767" t="s">
        <v>508</v>
      </c>
      <c r="T2767">
        <v>8.8000000000000007</v>
      </c>
      <c r="U2767" t="s">
        <v>429</v>
      </c>
    </row>
    <row r="2768" spans="15:23" x14ac:dyDescent="0.35">
      <c r="O2768" t="s">
        <v>477</v>
      </c>
      <c r="T2768" t="s">
        <v>509</v>
      </c>
      <c r="U2768">
        <v>13.9</v>
      </c>
      <c r="V2768" t="s">
        <v>429</v>
      </c>
    </row>
    <row r="2769" spans="15:23" x14ac:dyDescent="0.35">
      <c r="O2769" t="s">
        <v>504</v>
      </c>
      <c r="U2769" t="s">
        <v>510</v>
      </c>
      <c r="V2769">
        <v>17.2</v>
      </c>
      <c r="W2769" t="s">
        <v>429</v>
      </c>
    </row>
    <row r="2770" spans="15:23" x14ac:dyDescent="0.35">
      <c r="O2770" t="s">
        <v>504</v>
      </c>
      <c r="U2770" t="s">
        <v>511</v>
      </c>
      <c r="V2770">
        <v>8.9</v>
      </c>
      <c r="W2770" t="s">
        <v>429</v>
      </c>
    </row>
    <row r="2771" spans="15:23" x14ac:dyDescent="0.35">
      <c r="O2771" t="s">
        <v>504</v>
      </c>
      <c r="U2771" t="s">
        <v>512</v>
      </c>
      <c r="V2771">
        <v>16</v>
      </c>
      <c r="W2771" t="s">
        <v>429</v>
      </c>
    </row>
    <row r="2772" spans="15:23" x14ac:dyDescent="0.35">
      <c r="O2772" t="s">
        <v>504</v>
      </c>
      <c r="U2772" t="s">
        <v>513</v>
      </c>
      <c r="V2772">
        <v>13.4</v>
      </c>
      <c r="W2772" t="s">
        <v>429</v>
      </c>
    </row>
    <row r="2773" spans="15:23" x14ac:dyDescent="0.35">
      <c r="O2773" t="s">
        <v>477</v>
      </c>
      <c r="T2773" t="s">
        <v>514</v>
      </c>
      <c r="U2773">
        <v>15.1</v>
      </c>
      <c r="V2773" t="s">
        <v>429</v>
      </c>
    </row>
    <row r="2774" spans="15:23" x14ac:dyDescent="0.35">
      <c r="O2774" t="s">
        <v>504</v>
      </c>
      <c r="U2774" t="s">
        <v>515</v>
      </c>
      <c r="V2774">
        <v>18.100000000000001</v>
      </c>
      <c r="W2774" t="s">
        <v>429</v>
      </c>
    </row>
    <row r="2775" spans="15:23" x14ac:dyDescent="0.35">
      <c r="O2775" t="s">
        <v>504</v>
      </c>
      <c r="U2775" t="s">
        <v>516</v>
      </c>
      <c r="V2775">
        <v>18.3</v>
      </c>
      <c r="W2775" t="s">
        <v>429</v>
      </c>
    </row>
    <row r="2776" spans="15:23" x14ac:dyDescent="0.35">
      <c r="O2776" t="s">
        <v>477</v>
      </c>
      <c r="T2776" t="s">
        <v>517</v>
      </c>
      <c r="U2776">
        <v>10.8</v>
      </c>
      <c r="V2776" t="s">
        <v>429</v>
      </c>
    </row>
    <row r="2777" spans="15:23" x14ac:dyDescent="0.35">
      <c r="O2777" t="s">
        <v>504</v>
      </c>
      <c r="U2777" t="s">
        <v>518</v>
      </c>
      <c r="V2777">
        <v>10.8</v>
      </c>
      <c r="W2777" t="s">
        <v>429</v>
      </c>
    </row>
    <row r="2778" spans="15:23" x14ac:dyDescent="0.35">
      <c r="O2778" t="s">
        <v>504</v>
      </c>
      <c r="U2778" t="s">
        <v>519</v>
      </c>
      <c r="V2778">
        <v>4.7</v>
      </c>
      <c r="W2778" t="s">
        <v>429</v>
      </c>
    </row>
    <row r="2779" spans="15:23" x14ac:dyDescent="0.35">
      <c r="O2779" t="s">
        <v>410</v>
      </c>
      <c r="S2779" t="s">
        <v>520</v>
      </c>
      <c r="T2779" s="1">
        <v>0.78800000000000003</v>
      </c>
    </row>
    <row r="2780" spans="15:23" x14ac:dyDescent="0.35">
      <c r="O2780" t="s">
        <v>402</v>
      </c>
      <c r="P2780" t="s">
        <v>521</v>
      </c>
      <c r="Q2780">
        <v>2.8439999999999999</v>
      </c>
      <c r="R2780" t="s">
        <v>1036</v>
      </c>
    </row>
    <row r="2781" spans="15:23" x14ac:dyDescent="0.35">
      <c r="O2781" t="s">
        <v>402</v>
      </c>
      <c r="P2781" t="s">
        <v>422</v>
      </c>
      <c r="Q2781">
        <v>56</v>
      </c>
    </row>
    <row r="2782" spans="15:23" x14ac:dyDescent="0.35">
      <c r="O2782" t="s">
        <v>402</v>
      </c>
      <c r="P2782" t="s">
        <v>522</v>
      </c>
      <c r="Q2782" t="s">
        <v>523</v>
      </c>
    </row>
    <row r="2783" spans="15:23" x14ac:dyDescent="0.35">
      <c r="O2783" t="s">
        <v>524</v>
      </c>
      <c r="P2783" s="1">
        <v>0.628</v>
      </c>
    </row>
    <row r="2784" spans="15:23" x14ac:dyDescent="0.35">
      <c r="O2784" t="s">
        <v>402</v>
      </c>
      <c r="P2784" t="s">
        <v>423</v>
      </c>
      <c r="Q2784" t="s">
        <v>1220</v>
      </c>
    </row>
    <row r="2785" spans="15:15" x14ac:dyDescent="0.35">
      <c r="O2785" t="s">
        <v>387</v>
      </c>
    </row>
    <row r="2786" spans="15:15" x14ac:dyDescent="0.35">
      <c r="O2786" t="s">
        <v>388</v>
      </c>
    </row>
    <row r="2787" spans="15:15" x14ac:dyDescent="0.35">
      <c r="O2787" t="s">
        <v>389</v>
      </c>
    </row>
    <row r="2788" spans="15:15" x14ac:dyDescent="0.35">
      <c r="O2788" t="s">
        <v>856</v>
      </c>
    </row>
    <row r="2789" spans="15:15" x14ac:dyDescent="0.35">
      <c r="O2789" t="s">
        <v>858</v>
      </c>
    </row>
    <row r="2790" spans="15:15" x14ac:dyDescent="0.35">
      <c r="O2790" t="s">
        <v>920</v>
      </c>
    </row>
    <row r="2791" spans="15:15" x14ac:dyDescent="0.35">
      <c r="O2791" t="s">
        <v>1221</v>
      </c>
    </row>
    <row r="2792" spans="15:15" x14ac:dyDescent="0.35">
      <c r="O2792" t="s">
        <v>1222</v>
      </c>
    </row>
    <row r="2793" spans="15:15" x14ac:dyDescent="0.35">
      <c r="O2793" t="s">
        <v>395</v>
      </c>
    </row>
    <row r="2794" spans="15:15" x14ac:dyDescent="0.35">
      <c r="O2794" t="s">
        <v>396</v>
      </c>
    </row>
    <row r="2795" spans="15:15" x14ac:dyDescent="0.35">
      <c r="O2795" t="s">
        <v>397</v>
      </c>
    </row>
    <row r="2796" spans="15:15" x14ac:dyDescent="0.35">
      <c r="O2796" t="s">
        <v>398</v>
      </c>
    </row>
    <row r="2797" spans="15:15" x14ac:dyDescent="0.35">
      <c r="O2797" t="s">
        <v>399</v>
      </c>
    </row>
    <row r="2801" spans="1:33" s="5" customFormat="1" x14ac:dyDescent="0.35">
      <c r="A2801" s="5">
        <v>2.7010000000000001</v>
      </c>
      <c r="B2801" s="5">
        <v>44</v>
      </c>
    </row>
    <row r="2802" spans="1:33" x14ac:dyDescent="0.35">
      <c r="B2802" t="s">
        <v>23</v>
      </c>
      <c r="C2802" t="s">
        <v>1260</v>
      </c>
      <c r="O2802" t="s">
        <v>23</v>
      </c>
      <c r="P2802" t="s">
        <v>1223</v>
      </c>
      <c r="AB2802" t="s">
        <v>23</v>
      </c>
      <c r="AC2802" t="s">
        <v>1242</v>
      </c>
    </row>
    <row r="2803" spans="1:33" x14ac:dyDescent="0.35">
      <c r="B2803" t="s">
        <v>402</v>
      </c>
      <c r="C2803" t="s">
        <v>417</v>
      </c>
      <c r="D2803">
        <v>238.053</v>
      </c>
      <c r="O2803" t="s">
        <v>402</v>
      </c>
      <c r="P2803" t="s">
        <v>444</v>
      </c>
      <c r="Q2803">
        <v>263612475000000</v>
      </c>
      <c r="AB2803" t="s">
        <v>543</v>
      </c>
      <c r="AC2803" t="s">
        <v>527</v>
      </c>
      <c r="AD2803" t="s">
        <v>1243</v>
      </c>
    </row>
    <row r="2804" spans="1:33" x14ac:dyDescent="0.35">
      <c r="B2804" t="s">
        <v>402</v>
      </c>
      <c r="C2804" t="s">
        <v>418</v>
      </c>
      <c r="D2804">
        <v>0.48199999999999998</v>
      </c>
      <c r="O2804" t="s">
        <v>402</v>
      </c>
      <c r="P2804" t="s">
        <v>712</v>
      </c>
      <c r="Q2804">
        <v>205095780000000</v>
      </c>
      <c r="AB2804" t="s">
        <v>543</v>
      </c>
      <c r="AC2804" t="s">
        <v>14</v>
      </c>
      <c r="AD2804">
        <v>60.2</v>
      </c>
      <c r="AE2804" t="s">
        <v>427</v>
      </c>
    </row>
    <row r="2805" spans="1:33" x14ac:dyDescent="0.35">
      <c r="B2805" t="s">
        <v>402</v>
      </c>
      <c r="C2805" t="s">
        <v>419</v>
      </c>
      <c r="D2805">
        <v>0</v>
      </c>
      <c r="O2805" t="s">
        <v>402</v>
      </c>
      <c r="P2805" t="s">
        <v>420</v>
      </c>
      <c r="Q2805">
        <v>1.2849999999999999</v>
      </c>
      <c r="AB2805" t="s">
        <v>543</v>
      </c>
      <c r="AD2805" t="s">
        <v>475</v>
      </c>
      <c r="AE2805">
        <v>7.2</v>
      </c>
      <c r="AF2805" t="s">
        <v>429</v>
      </c>
    </row>
    <row r="2806" spans="1:33" x14ac:dyDescent="0.35">
      <c r="B2806" t="s">
        <v>402</v>
      </c>
      <c r="C2806" t="s">
        <v>420</v>
      </c>
      <c r="D2806">
        <v>1.2849999999999999</v>
      </c>
      <c r="O2806" t="s">
        <v>402</v>
      </c>
      <c r="P2806" t="s">
        <v>445</v>
      </c>
      <c r="Q2806">
        <v>0.995</v>
      </c>
      <c r="AB2806" t="s">
        <v>543</v>
      </c>
      <c r="AD2806" t="s">
        <v>485</v>
      </c>
      <c r="AE2806">
        <v>1.4</v>
      </c>
      <c r="AF2806" t="s">
        <v>429</v>
      </c>
    </row>
    <row r="2807" spans="1:33" x14ac:dyDescent="0.35">
      <c r="B2807" t="s">
        <v>402</v>
      </c>
      <c r="C2807" t="s">
        <v>708</v>
      </c>
      <c r="D2807">
        <v>2.6429999999999998</v>
      </c>
      <c r="E2807" t="s">
        <v>1036</v>
      </c>
      <c r="O2807" t="s">
        <v>402</v>
      </c>
      <c r="P2807" t="s">
        <v>446</v>
      </c>
      <c r="Q2807">
        <v>20.7</v>
      </c>
      <c r="R2807" t="s">
        <v>427</v>
      </c>
      <c r="AB2807" t="s">
        <v>543</v>
      </c>
      <c r="AD2807" t="s">
        <v>486</v>
      </c>
      <c r="AE2807">
        <v>2.1</v>
      </c>
      <c r="AF2807" t="s">
        <v>429</v>
      </c>
    </row>
    <row r="2808" spans="1:33" x14ac:dyDescent="0.35">
      <c r="B2808" t="s">
        <v>402</v>
      </c>
      <c r="C2808" t="s">
        <v>422</v>
      </c>
      <c r="D2808">
        <v>56</v>
      </c>
      <c r="O2808" t="s">
        <v>404</v>
      </c>
      <c r="Q2808" t="s">
        <v>526</v>
      </c>
      <c r="R2808">
        <v>20.2</v>
      </c>
      <c r="S2808" t="s">
        <v>427</v>
      </c>
      <c r="AB2808" t="s">
        <v>543</v>
      </c>
      <c r="AD2808" t="s">
        <v>430</v>
      </c>
      <c r="AE2808">
        <v>39.1</v>
      </c>
      <c r="AF2808" t="s">
        <v>429</v>
      </c>
    </row>
    <row r="2809" spans="1:33" x14ac:dyDescent="0.35">
      <c r="B2809" t="s">
        <v>524</v>
      </c>
      <c r="C2809" s="1">
        <v>0.76700000000000002</v>
      </c>
      <c r="O2809" t="s">
        <v>407</v>
      </c>
      <c r="R2809" t="s">
        <v>447</v>
      </c>
      <c r="S2809">
        <v>19.8</v>
      </c>
      <c r="T2809" t="s">
        <v>406</v>
      </c>
      <c r="AB2809" t="s">
        <v>543</v>
      </c>
      <c r="AE2809" t="s">
        <v>431</v>
      </c>
      <c r="AF2809">
        <v>76.2</v>
      </c>
      <c r="AG2809" t="s">
        <v>432</v>
      </c>
    </row>
    <row r="2810" spans="1:33" x14ac:dyDescent="0.35">
      <c r="B2810" t="s">
        <v>402</v>
      </c>
      <c r="C2810" t="s">
        <v>423</v>
      </c>
      <c r="D2810">
        <v>42.942</v>
      </c>
      <c r="E2810">
        <v>56</v>
      </c>
      <c r="O2810" t="s">
        <v>410</v>
      </c>
      <c r="S2810" t="s">
        <v>448</v>
      </c>
      <c r="T2810">
        <v>0</v>
      </c>
      <c r="U2810" t="s">
        <v>406</v>
      </c>
      <c r="AB2810" t="s">
        <v>543</v>
      </c>
      <c r="AD2810" t="s">
        <v>528</v>
      </c>
      <c r="AE2810">
        <v>8</v>
      </c>
      <c r="AF2810" t="s">
        <v>429</v>
      </c>
    </row>
    <row r="2811" spans="1:33" x14ac:dyDescent="0.35">
      <c r="B2811" t="s">
        <v>402</v>
      </c>
      <c r="C2811" t="s">
        <v>424</v>
      </c>
      <c r="D2811">
        <v>28.803999999999998</v>
      </c>
      <c r="E2811" s="1">
        <v>-1.2999999999999999E-2</v>
      </c>
      <c r="O2811" t="s">
        <v>410</v>
      </c>
      <c r="S2811" t="s">
        <v>449</v>
      </c>
      <c r="T2811">
        <v>4.3</v>
      </c>
      <c r="U2811" t="s">
        <v>406</v>
      </c>
      <c r="AB2811" t="s">
        <v>543</v>
      </c>
      <c r="AD2811" t="s">
        <v>529</v>
      </c>
      <c r="AE2811" t="s">
        <v>530</v>
      </c>
      <c r="AF2811" s="1">
        <v>2E-3</v>
      </c>
    </row>
    <row r="2812" spans="1:33" x14ac:dyDescent="0.35">
      <c r="B2812" t="s">
        <v>402</v>
      </c>
      <c r="C2812" t="s">
        <v>425</v>
      </c>
      <c r="O2812" t="s">
        <v>410</v>
      </c>
      <c r="S2812" t="s">
        <v>450</v>
      </c>
      <c r="T2812">
        <v>15.5</v>
      </c>
      <c r="U2812" t="s">
        <v>406</v>
      </c>
      <c r="AB2812" t="s">
        <v>543</v>
      </c>
      <c r="AC2812" t="s">
        <v>531</v>
      </c>
      <c r="AD2812">
        <v>0</v>
      </c>
      <c r="AE2812" t="s">
        <v>432</v>
      </c>
    </row>
    <row r="2813" spans="1:33" x14ac:dyDescent="0.35">
      <c r="B2813" t="s">
        <v>404</v>
      </c>
      <c r="C2813" t="s">
        <v>426</v>
      </c>
      <c r="D2813">
        <v>10.343999999999999</v>
      </c>
      <c r="E2813" s="1">
        <v>-5.0000000000000001E-3</v>
      </c>
      <c r="O2813" t="s">
        <v>407</v>
      </c>
      <c r="R2813" t="s">
        <v>451</v>
      </c>
      <c r="S2813">
        <v>80.2</v>
      </c>
      <c r="T2813" t="s">
        <v>406</v>
      </c>
      <c r="AB2813" t="s">
        <v>543</v>
      </c>
      <c r="AC2813" t="s">
        <v>532</v>
      </c>
      <c r="AD2813">
        <v>69684020457900</v>
      </c>
    </row>
    <row r="2814" spans="1:33" x14ac:dyDescent="0.35">
      <c r="B2814" t="s">
        <v>14</v>
      </c>
      <c r="C2814">
        <v>60</v>
      </c>
      <c r="D2814" t="s">
        <v>427</v>
      </c>
      <c r="O2814" t="s">
        <v>404</v>
      </c>
      <c r="Q2814" t="s">
        <v>452</v>
      </c>
      <c r="R2814">
        <v>0.5</v>
      </c>
      <c r="S2814" t="s">
        <v>427</v>
      </c>
      <c r="AB2814" t="s">
        <v>543</v>
      </c>
      <c r="AC2814" t="s">
        <v>533</v>
      </c>
      <c r="AD2814">
        <v>24655704648950</v>
      </c>
    </row>
    <row r="2815" spans="1:33" x14ac:dyDescent="0.35">
      <c r="B2815" t="s">
        <v>402</v>
      </c>
      <c r="C2815" t="s">
        <v>428</v>
      </c>
      <c r="D2815">
        <v>10.3</v>
      </c>
      <c r="E2815" t="s">
        <v>429</v>
      </c>
      <c r="O2815" t="s">
        <v>407</v>
      </c>
      <c r="R2815" t="s">
        <v>453</v>
      </c>
      <c r="S2815">
        <v>0</v>
      </c>
      <c r="T2815" t="s">
        <v>427</v>
      </c>
      <c r="AB2815" t="s">
        <v>543</v>
      </c>
      <c r="AC2815" t="s">
        <v>534</v>
      </c>
      <c r="AD2815">
        <v>451291588200</v>
      </c>
    </row>
    <row r="2816" spans="1:33" x14ac:dyDescent="0.35">
      <c r="B2816" t="s">
        <v>402</v>
      </c>
      <c r="C2816" t="s">
        <v>430</v>
      </c>
      <c r="D2816">
        <v>38.9</v>
      </c>
      <c r="E2816" t="s">
        <v>429</v>
      </c>
      <c r="O2816" t="s">
        <v>402</v>
      </c>
      <c r="P2816" t="s">
        <v>454</v>
      </c>
      <c r="Q2816">
        <v>4.5999999999999996</v>
      </c>
      <c r="R2816" t="s">
        <v>427</v>
      </c>
      <c r="AB2816" t="s">
        <v>543</v>
      </c>
      <c r="AD2816" t="s">
        <v>535</v>
      </c>
      <c r="AE2816">
        <v>441345892050</v>
      </c>
    </row>
    <row r="2817" spans="2:32" x14ac:dyDescent="0.35">
      <c r="B2817" t="s">
        <v>404</v>
      </c>
      <c r="D2817" t="s">
        <v>431</v>
      </c>
      <c r="E2817">
        <v>76.400000000000006</v>
      </c>
      <c r="F2817" t="s">
        <v>432</v>
      </c>
      <c r="O2817" t="s">
        <v>404</v>
      </c>
      <c r="Q2817" t="s">
        <v>455</v>
      </c>
      <c r="R2817">
        <v>1.8</v>
      </c>
      <c r="S2817" t="s">
        <v>427</v>
      </c>
      <c r="AB2817" t="s">
        <v>543</v>
      </c>
      <c r="AD2817" t="s">
        <v>536</v>
      </c>
      <c r="AE2817">
        <v>1075075250</v>
      </c>
    </row>
    <row r="2818" spans="2:32" x14ac:dyDescent="0.35">
      <c r="B2818" t="s">
        <v>433</v>
      </c>
      <c r="C2818" t="s">
        <v>593</v>
      </c>
      <c r="O2818" t="s">
        <v>407</v>
      </c>
      <c r="R2818" t="s">
        <v>456</v>
      </c>
      <c r="S2818">
        <v>0.6</v>
      </c>
      <c r="T2818" t="s">
        <v>429</v>
      </c>
      <c r="AB2818" t="s">
        <v>543</v>
      </c>
      <c r="AD2818" t="s">
        <v>537</v>
      </c>
      <c r="AE2818">
        <v>5410378700</v>
      </c>
    </row>
    <row r="2819" spans="2:32" x14ac:dyDescent="0.35">
      <c r="O2819" t="s">
        <v>407</v>
      </c>
      <c r="R2819" t="s">
        <v>457</v>
      </c>
      <c r="S2819">
        <v>0.4</v>
      </c>
      <c r="T2819" t="s">
        <v>429</v>
      </c>
      <c r="AB2819" t="s">
        <v>543</v>
      </c>
      <c r="AC2819" t="s">
        <v>542</v>
      </c>
      <c r="AD2819">
        <v>32</v>
      </c>
    </row>
    <row r="2820" spans="2:32" x14ac:dyDescent="0.35">
      <c r="B2820" t="s">
        <v>22</v>
      </c>
      <c r="O2820" t="s">
        <v>407</v>
      </c>
      <c r="R2820" t="s">
        <v>458</v>
      </c>
      <c r="S2820">
        <v>0.4</v>
      </c>
      <c r="T2820" t="s">
        <v>429</v>
      </c>
      <c r="AB2820" t="s">
        <v>543</v>
      </c>
      <c r="AC2820" t="s">
        <v>422</v>
      </c>
      <c r="AD2820">
        <v>61</v>
      </c>
    </row>
    <row r="2821" spans="2:32" x14ac:dyDescent="0.35">
      <c r="B2821" t="s">
        <v>562</v>
      </c>
      <c r="C2821" t="s">
        <v>563</v>
      </c>
      <c r="D2821" t="s">
        <v>540</v>
      </c>
      <c r="E2821" t="s">
        <v>564</v>
      </c>
      <c r="F2821" t="s">
        <v>435</v>
      </c>
      <c r="O2821" t="s">
        <v>410</v>
      </c>
      <c r="S2821" t="s">
        <v>459</v>
      </c>
      <c r="T2821">
        <v>0.4</v>
      </c>
      <c r="U2821" t="s">
        <v>429</v>
      </c>
      <c r="AB2821" t="s">
        <v>543</v>
      </c>
      <c r="AC2821" t="s">
        <v>522</v>
      </c>
      <c r="AD2821" t="s">
        <v>523</v>
      </c>
    </row>
    <row r="2822" spans="2:32" x14ac:dyDescent="0.35">
      <c r="B2822" t="s">
        <v>565</v>
      </c>
      <c r="C2822">
        <v>128</v>
      </c>
      <c r="D2822">
        <v>230.4</v>
      </c>
      <c r="E2822">
        <v>173.21299999999999</v>
      </c>
      <c r="F2822" s="1">
        <v>0.88500000000000001</v>
      </c>
      <c r="O2822" t="s">
        <v>410</v>
      </c>
      <c r="S2822" t="s">
        <v>460</v>
      </c>
      <c r="T2822">
        <v>0</v>
      </c>
      <c r="U2822" t="s">
        <v>429</v>
      </c>
    </row>
    <row r="2823" spans="2:32" x14ac:dyDescent="0.35">
      <c r="B2823" t="s">
        <v>566</v>
      </c>
      <c r="C2823">
        <v>115</v>
      </c>
      <c r="D2823">
        <v>115.6</v>
      </c>
      <c r="E2823">
        <v>89.322999999999993</v>
      </c>
      <c r="F2823" s="1">
        <v>0.76400000000000001</v>
      </c>
      <c r="O2823" t="s">
        <v>410</v>
      </c>
      <c r="S2823" t="s">
        <v>461</v>
      </c>
      <c r="T2823">
        <v>0</v>
      </c>
      <c r="U2823" t="s">
        <v>429</v>
      </c>
      <c r="AB2823" t="s">
        <v>538</v>
      </c>
    </row>
    <row r="2824" spans="2:32" x14ac:dyDescent="0.35">
      <c r="B2824" t="s">
        <v>0</v>
      </c>
      <c r="C2824">
        <v>78</v>
      </c>
      <c r="D2824" t="s">
        <v>401</v>
      </c>
      <c r="O2824" t="s">
        <v>407</v>
      </c>
      <c r="R2824" t="s">
        <v>462</v>
      </c>
      <c r="S2824">
        <v>4.2</v>
      </c>
      <c r="T2824" t="s">
        <v>429</v>
      </c>
      <c r="AB2824" t="s">
        <v>539</v>
      </c>
      <c r="AC2824" t="s">
        <v>544</v>
      </c>
      <c r="AD2824" t="s">
        <v>545</v>
      </c>
      <c r="AE2824" t="s">
        <v>546</v>
      </c>
      <c r="AF2824" t="s">
        <v>435</v>
      </c>
    </row>
    <row r="2825" spans="2:32" x14ac:dyDescent="0.35">
      <c r="B2825" t="s">
        <v>402</v>
      </c>
      <c r="C2825" t="s">
        <v>403</v>
      </c>
      <c r="O2825" t="s">
        <v>407</v>
      </c>
      <c r="R2825" t="s">
        <v>463</v>
      </c>
      <c r="S2825">
        <v>0</v>
      </c>
      <c r="T2825" t="s">
        <v>429</v>
      </c>
      <c r="AB2825" t="s">
        <v>547</v>
      </c>
      <c r="AC2825">
        <v>128</v>
      </c>
      <c r="AD2825">
        <v>230.8</v>
      </c>
      <c r="AE2825">
        <v>173.40100000000001</v>
      </c>
      <c r="AF2825" s="1">
        <v>0.88500000000000001</v>
      </c>
    </row>
    <row r="2826" spans="2:32" x14ac:dyDescent="0.35">
      <c r="B2826" t="s">
        <v>404</v>
      </c>
      <c r="D2826" t="s">
        <v>405</v>
      </c>
      <c r="E2826">
        <v>19.5</v>
      </c>
      <c r="F2826" t="s">
        <v>406</v>
      </c>
      <c r="O2826" t="s">
        <v>407</v>
      </c>
      <c r="R2826" t="s">
        <v>464</v>
      </c>
      <c r="S2826">
        <v>0.7</v>
      </c>
      <c r="T2826" t="s">
        <v>429</v>
      </c>
      <c r="AB2826" t="s">
        <v>548</v>
      </c>
      <c r="AC2826">
        <v>115</v>
      </c>
      <c r="AD2826">
        <v>115.6</v>
      </c>
      <c r="AE2826">
        <v>89.313000000000002</v>
      </c>
      <c r="AF2826" s="1">
        <v>0.76200000000000001</v>
      </c>
    </row>
    <row r="2827" spans="2:32" x14ac:dyDescent="0.35">
      <c r="B2827" t="s">
        <v>407</v>
      </c>
      <c r="E2827" t="s">
        <v>408</v>
      </c>
      <c r="F2827">
        <v>80.099999999999994</v>
      </c>
      <c r="G2827" t="s">
        <v>409</v>
      </c>
      <c r="O2827" t="s">
        <v>404</v>
      </c>
      <c r="Q2827" t="s">
        <v>465</v>
      </c>
      <c r="R2827">
        <v>2.8</v>
      </c>
      <c r="S2827" t="s">
        <v>427</v>
      </c>
      <c r="AB2827" t="s">
        <v>541</v>
      </c>
    </row>
    <row r="2828" spans="2:32" x14ac:dyDescent="0.35">
      <c r="B2828" t="s">
        <v>410</v>
      </c>
      <c r="F2828" t="s">
        <v>309</v>
      </c>
      <c r="G2828">
        <v>0</v>
      </c>
      <c r="H2828" t="s">
        <v>409</v>
      </c>
      <c r="O2828" t="s">
        <v>407</v>
      </c>
      <c r="R2828" t="s">
        <v>466</v>
      </c>
      <c r="S2828">
        <v>5.7</v>
      </c>
      <c r="T2828" t="s">
        <v>429</v>
      </c>
      <c r="AB2828" t="s">
        <v>387</v>
      </c>
    </row>
    <row r="2829" spans="2:32" x14ac:dyDescent="0.35">
      <c r="B2829" t="s">
        <v>410</v>
      </c>
      <c r="F2829" t="s">
        <v>310</v>
      </c>
      <c r="G2829">
        <v>0.1</v>
      </c>
      <c r="H2829" t="s">
        <v>409</v>
      </c>
      <c r="O2829" t="s">
        <v>407</v>
      </c>
      <c r="R2829" t="s">
        <v>467</v>
      </c>
      <c r="S2829">
        <v>4.2</v>
      </c>
      <c r="T2829" t="s">
        <v>429</v>
      </c>
      <c r="AB2829" t="s">
        <v>549</v>
      </c>
    </row>
    <row r="2830" spans="2:32" x14ac:dyDescent="0.35">
      <c r="B2830" t="s">
        <v>410</v>
      </c>
      <c r="F2830" t="s">
        <v>311</v>
      </c>
      <c r="G2830">
        <v>80</v>
      </c>
      <c r="H2830" t="s">
        <v>409</v>
      </c>
      <c r="O2830" t="s">
        <v>407</v>
      </c>
      <c r="R2830" t="s">
        <v>468</v>
      </c>
      <c r="S2830">
        <v>0.1</v>
      </c>
      <c r="T2830" t="s">
        <v>429</v>
      </c>
      <c r="AB2830" t="s">
        <v>550</v>
      </c>
    </row>
    <row r="2831" spans="2:32" x14ac:dyDescent="0.35">
      <c r="B2831" t="s">
        <v>407</v>
      </c>
      <c r="E2831" t="s">
        <v>312</v>
      </c>
      <c r="F2831">
        <v>19.899999999999999</v>
      </c>
      <c r="G2831" t="s">
        <v>409</v>
      </c>
      <c r="O2831" t="s">
        <v>407</v>
      </c>
      <c r="R2831" t="s">
        <v>469</v>
      </c>
      <c r="S2831" s="1">
        <v>0.61499999999999999</v>
      </c>
      <c r="AB2831" t="s">
        <v>880</v>
      </c>
    </row>
    <row r="2832" spans="2:32" x14ac:dyDescent="0.35">
      <c r="B2832" t="s">
        <v>404</v>
      </c>
      <c r="D2832" t="s">
        <v>411</v>
      </c>
      <c r="E2832">
        <v>0.5</v>
      </c>
      <c r="F2832" t="s">
        <v>406</v>
      </c>
      <c r="O2832" t="s">
        <v>407</v>
      </c>
      <c r="R2832" t="s">
        <v>470</v>
      </c>
      <c r="S2832" s="1">
        <v>4.9000000000000002E-2</v>
      </c>
      <c r="AB2832" t="s">
        <v>1244</v>
      </c>
    </row>
    <row r="2833" spans="2:29" x14ac:dyDescent="0.35">
      <c r="B2833" t="s">
        <v>407</v>
      </c>
      <c r="E2833" t="s">
        <v>408</v>
      </c>
      <c r="F2833">
        <v>0.9</v>
      </c>
      <c r="G2833" t="s">
        <v>412</v>
      </c>
      <c r="O2833" t="s">
        <v>402</v>
      </c>
      <c r="P2833" t="s">
        <v>471</v>
      </c>
      <c r="Q2833">
        <v>1.2</v>
      </c>
      <c r="R2833" t="s">
        <v>427</v>
      </c>
      <c r="AB2833" t="s">
        <v>882</v>
      </c>
    </row>
    <row r="2834" spans="2:29" x14ac:dyDescent="0.35">
      <c r="B2834" t="s">
        <v>410</v>
      </c>
      <c r="F2834" t="s">
        <v>309</v>
      </c>
      <c r="G2834">
        <v>0.7</v>
      </c>
      <c r="H2834" t="s">
        <v>412</v>
      </c>
      <c r="O2834" t="s">
        <v>404</v>
      </c>
      <c r="Q2834" t="s">
        <v>472</v>
      </c>
      <c r="R2834">
        <v>1.1000000000000001</v>
      </c>
      <c r="S2834" t="s">
        <v>427</v>
      </c>
      <c r="AB2834" t="s">
        <v>730</v>
      </c>
    </row>
    <row r="2835" spans="2:29" x14ac:dyDescent="0.35">
      <c r="B2835" t="s">
        <v>410</v>
      </c>
      <c r="F2835" t="s">
        <v>310</v>
      </c>
      <c r="G2835">
        <v>0.1</v>
      </c>
      <c r="H2835" t="s">
        <v>412</v>
      </c>
      <c r="O2835" t="s">
        <v>404</v>
      </c>
      <c r="Q2835" t="s">
        <v>473</v>
      </c>
      <c r="R2835">
        <v>0</v>
      </c>
      <c r="S2835" t="s">
        <v>427</v>
      </c>
      <c r="AB2835" t="s">
        <v>1245</v>
      </c>
    </row>
    <row r="2836" spans="2:29" x14ac:dyDescent="0.35">
      <c r="B2836" t="s">
        <v>410</v>
      </c>
      <c r="F2836" t="s">
        <v>311</v>
      </c>
      <c r="G2836">
        <v>0</v>
      </c>
      <c r="H2836" t="s">
        <v>412</v>
      </c>
      <c r="O2836" t="s">
        <v>402</v>
      </c>
      <c r="P2836" t="s">
        <v>474</v>
      </c>
      <c r="Q2836">
        <v>73.599999999999994</v>
      </c>
      <c r="R2836" t="s">
        <v>427</v>
      </c>
      <c r="AB2836" t="s">
        <v>1246</v>
      </c>
    </row>
    <row r="2837" spans="2:29" x14ac:dyDescent="0.35">
      <c r="B2837" t="s">
        <v>407</v>
      </c>
      <c r="E2837" t="s">
        <v>312</v>
      </c>
      <c r="F2837">
        <v>99.1</v>
      </c>
      <c r="G2837" t="s">
        <v>412</v>
      </c>
      <c r="O2837" t="s">
        <v>404</v>
      </c>
      <c r="Q2837" t="s">
        <v>14</v>
      </c>
      <c r="R2837">
        <v>60.1</v>
      </c>
      <c r="S2837" t="s">
        <v>427</v>
      </c>
      <c r="AB2837" t="s">
        <v>556</v>
      </c>
    </row>
    <row r="2838" spans="2:29" x14ac:dyDescent="0.35">
      <c r="B2838" t="s">
        <v>404</v>
      </c>
      <c r="D2838" t="s">
        <v>413</v>
      </c>
      <c r="E2838">
        <v>0</v>
      </c>
      <c r="F2838" t="s">
        <v>406</v>
      </c>
      <c r="O2838" t="s">
        <v>407</v>
      </c>
      <c r="R2838" t="s">
        <v>475</v>
      </c>
      <c r="S2838">
        <v>7.3</v>
      </c>
      <c r="T2838" t="s">
        <v>429</v>
      </c>
      <c r="AB2838" t="s">
        <v>557</v>
      </c>
    </row>
    <row r="2839" spans="2:29" x14ac:dyDescent="0.35">
      <c r="B2839" t="s">
        <v>404</v>
      </c>
      <c r="D2839" t="s">
        <v>414</v>
      </c>
      <c r="E2839">
        <v>80</v>
      </c>
      <c r="F2839" t="s">
        <v>406</v>
      </c>
      <c r="O2839" t="s">
        <v>410</v>
      </c>
      <c r="S2839" t="s">
        <v>476</v>
      </c>
      <c r="T2839">
        <v>2.9</v>
      </c>
      <c r="U2839" t="s">
        <v>429</v>
      </c>
      <c r="AB2839" t="s">
        <v>558</v>
      </c>
    </row>
    <row r="2840" spans="2:29" x14ac:dyDescent="0.35">
      <c r="B2840" t="s">
        <v>402</v>
      </c>
      <c r="C2840" t="s">
        <v>415</v>
      </c>
      <c r="D2840">
        <v>0.61699999999999999</v>
      </c>
      <c r="O2840" t="s">
        <v>477</v>
      </c>
      <c r="T2840" t="s">
        <v>478</v>
      </c>
      <c r="U2840">
        <v>2.5</v>
      </c>
      <c r="V2840" t="s">
        <v>429</v>
      </c>
      <c r="AB2840" t="s">
        <v>559</v>
      </c>
    </row>
    <row r="2841" spans="2:29" x14ac:dyDescent="0.35">
      <c r="B2841" t="s">
        <v>402</v>
      </c>
      <c r="C2841" t="s">
        <v>416</v>
      </c>
      <c r="D2841">
        <v>1.7370000000000001</v>
      </c>
      <c r="O2841" t="s">
        <v>477</v>
      </c>
      <c r="T2841" t="s">
        <v>479</v>
      </c>
      <c r="U2841">
        <v>0.4</v>
      </c>
      <c r="V2841" t="s">
        <v>429</v>
      </c>
      <c r="AB2841" t="s">
        <v>560</v>
      </c>
    </row>
    <row r="2842" spans="2:29" x14ac:dyDescent="0.35">
      <c r="B2842" t="s">
        <v>387</v>
      </c>
      <c r="O2842" t="s">
        <v>410</v>
      </c>
      <c r="S2842" t="s">
        <v>480</v>
      </c>
      <c r="T2842">
        <v>1</v>
      </c>
      <c r="U2842" t="s">
        <v>429</v>
      </c>
      <c r="AB2842" t="s">
        <v>717</v>
      </c>
      <c r="AC2842" t="s">
        <v>763</v>
      </c>
    </row>
    <row r="2843" spans="2:29" x14ac:dyDescent="0.35">
      <c r="B2843" t="s">
        <v>388</v>
      </c>
      <c r="O2843" t="s">
        <v>410</v>
      </c>
      <c r="S2843" t="s">
        <v>481</v>
      </c>
      <c r="T2843">
        <v>0</v>
      </c>
      <c r="U2843" t="s">
        <v>429</v>
      </c>
    </row>
    <row r="2844" spans="2:29" x14ac:dyDescent="0.35">
      <c r="B2844" t="s">
        <v>389</v>
      </c>
      <c r="O2844" t="s">
        <v>410</v>
      </c>
      <c r="S2844" t="s">
        <v>482</v>
      </c>
      <c r="T2844">
        <v>97.2</v>
      </c>
      <c r="U2844" t="s">
        <v>429</v>
      </c>
    </row>
    <row r="2845" spans="2:29" x14ac:dyDescent="0.35">
      <c r="B2845" t="s">
        <v>856</v>
      </c>
      <c r="O2845" t="s">
        <v>410</v>
      </c>
      <c r="S2845" t="s">
        <v>483</v>
      </c>
      <c r="T2845">
        <v>2.2999999999999998</v>
      </c>
      <c r="U2845" t="s">
        <v>429</v>
      </c>
    </row>
    <row r="2846" spans="2:29" x14ac:dyDescent="0.35">
      <c r="B2846" t="s">
        <v>1051</v>
      </c>
      <c r="O2846" t="s">
        <v>410</v>
      </c>
      <c r="S2846" t="s">
        <v>484</v>
      </c>
      <c r="T2846">
        <v>100</v>
      </c>
      <c r="U2846" t="s">
        <v>429</v>
      </c>
    </row>
    <row r="2847" spans="2:29" x14ac:dyDescent="0.35">
      <c r="B2847" t="s">
        <v>858</v>
      </c>
      <c r="O2847" t="s">
        <v>407</v>
      </c>
      <c r="R2847" t="s">
        <v>485</v>
      </c>
      <c r="S2847">
        <v>1.4</v>
      </c>
      <c r="T2847" t="s">
        <v>429</v>
      </c>
    </row>
    <row r="2848" spans="2:29" x14ac:dyDescent="0.35">
      <c r="B2848" t="s">
        <v>572</v>
      </c>
      <c r="O2848" t="s">
        <v>407</v>
      </c>
      <c r="R2848" t="s">
        <v>486</v>
      </c>
      <c r="S2848">
        <v>2</v>
      </c>
      <c r="T2848" t="s">
        <v>429</v>
      </c>
    </row>
    <row r="2849" spans="2:22" x14ac:dyDescent="0.35">
      <c r="B2849" t="s">
        <v>1261</v>
      </c>
      <c r="O2849" t="s">
        <v>410</v>
      </c>
      <c r="S2849" t="s">
        <v>487</v>
      </c>
      <c r="T2849">
        <v>0.1</v>
      </c>
      <c r="U2849" t="s">
        <v>429</v>
      </c>
    </row>
    <row r="2850" spans="2:22" x14ac:dyDescent="0.35">
      <c r="B2850" t="s">
        <v>1262</v>
      </c>
      <c r="O2850" t="s">
        <v>410</v>
      </c>
      <c r="S2850" t="s">
        <v>488</v>
      </c>
      <c r="T2850">
        <v>0</v>
      </c>
      <c r="U2850" t="s">
        <v>429</v>
      </c>
    </row>
    <row r="2851" spans="2:22" x14ac:dyDescent="0.35">
      <c r="B2851" t="s">
        <v>395</v>
      </c>
      <c r="O2851" t="s">
        <v>410</v>
      </c>
      <c r="S2851" t="s">
        <v>489</v>
      </c>
      <c r="T2851">
        <v>5</v>
      </c>
      <c r="U2851" t="s">
        <v>429</v>
      </c>
    </row>
    <row r="2852" spans="2:22" x14ac:dyDescent="0.35">
      <c r="B2852" t="s">
        <v>396</v>
      </c>
      <c r="O2852" t="s">
        <v>410</v>
      </c>
      <c r="S2852" t="s">
        <v>490</v>
      </c>
      <c r="T2852">
        <v>7.1</v>
      </c>
      <c r="U2852" t="s">
        <v>429</v>
      </c>
    </row>
    <row r="2853" spans="2:22" x14ac:dyDescent="0.35">
      <c r="B2853" t="s">
        <v>397</v>
      </c>
      <c r="O2853" t="s">
        <v>407</v>
      </c>
      <c r="R2853" t="s">
        <v>430</v>
      </c>
      <c r="S2853">
        <v>38.9</v>
      </c>
      <c r="T2853" t="s">
        <v>429</v>
      </c>
    </row>
    <row r="2854" spans="2:22" x14ac:dyDescent="0.35">
      <c r="B2854" t="s">
        <v>398</v>
      </c>
      <c r="O2854" t="s">
        <v>410</v>
      </c>
      <c r="S2854" t="s">
        <v>491</v>
      </c>
      <c r="T2854">
        <v>45.6</v>
      </c>
      <c r="U2854" t="s">
        <v>429</v>
      </c>
    </row>
    <row r="2855" spans="2:22" x14ac:dyDescent="0.35">
      <c r="B2855" t="s">
        <v>399</v>
      </c>
      <c r="O2855" t="s">
        <v>410</v>
      </c>
      <c r="S2855" t="s">
        <v>492</v>
      </c>
      <c r="T2855">
        <v>13</v>
      </c>
      <c r="U2855" t="s">
        <v>429</v>
      </c>
    </row>
    <row r="2856" spans="2:22" x14ac:dyDescent="0.35">
      <c r="B2856" t="s">
        <v>753</v>
      </c>
      <c r="O2856" t="s">
        <v>477</v>
      </c>
      <c r="T2856" t="s">
        <v>493</v>
      </c>
      <c r="U2856">
        <v>88.6</v>
      </c>
      <c r="V2856" t="s">
        <v>429</v>
      </c>
    </row>
    <row r="2857" spans="2:22" x14ac:dyDescent="0.35">
      <c r="O2857" t="s">
        <v>477</v>
      </c>
      <c r="T2857" t="s">
        <v>713</v>
      </c>
      <c r="U2857">
        <v>0.3</v>
      </c>
      <c r="V2857" t="s">
        <v>429</v>
      </c>
    </row>
    <row r="2858" spans="2:22" x14ac:dyDescent="0.35">
      <c r="O2858" t="s">
        <v>477</v>
      </c>
      <c r="T2858" t="s">
        <v>494</v>
      </c>
      <c r="U2858">
        <v>0.9</v>
      </c>
      <c r="V2858" t="s">
        <v>429</v>
      </c>
    </row>
    <row r="2859" spans="2:22" x14ac:dyDescent="0.35">
      <c r="O2859" t="s">
        <v>407</v>
      </c>
      <c r="R2859" t="s">
        <v>1216</v>
      </c>
      <c r="S2859" t="s">
        <v>429</v>
      </c>
    </row>
    <row r="2860" spans="2:22" x14ac:dyDescent="0.35">
      <c r="O2860" t="s">
        <v>410</v>
      </c>
      <c r="S2860" t="s">
        <v>714</v>
      </c>
      <c r="T2860">
        <v>35.700000000000003</v>
      </c>
      <c r="U2860" t="s">
        <v>429</v>
      </c>
    </row>
    <row r="2861" spans="2:22" x14ac:dyDescent="0.35">
      <c r="O2861" t="s">
        <v>410</v>
      </c>
      <c r="S2861" t="s">
        <v>495</v>
      </c>
      <c r="T2861">
        <v>0.1</v>
      </c>
      <c r="U2861" t="s">
        <v>429</v>
      </c>
    </row>
    <row r="2862" spans="2:22" x14ac:dyDescent="0.35">
      <c r="O2862" t="s">
        <v>410</v>
      </c>
      <c r="S2862" t="s">
        <v>496</v>
      </c>
      <c r="T2862">
        <v>0.8</v>
      </c>
      <c r="U2862" t="s">
        <v>429</v>
      </c>
    </row>
    <row r="2863" spans="2:22" x14ac:dyDescent="0.35">
      <c r="O2863" t="s">
        <v>410</v>
      </c>
      <c r="S2863" t="s">
        <v>497</v>
      </c>
      <c r="T2863">
        <v>0.8</v>
      </c>
      <c r="U2863" t="s">
        <v>429</v>
      </c>
    </row>
    <row r="2864" spans="2:22" x14ac:dyDescent="0.35">
      <c r="O2864" t="s">
        <v>477</v>
      </c>
      <c r="T2864" t="s">
        <v>498</v>
      </c>
      <c r="U2864">
        <v>0.5</v>
      </c>
      <c r="V2864" t="s">
        <v>429</v>
      </c>
    </row>
    <row r="2865" spans="15:23" x14ac:dyDescent="0.35">
      <c r="O2865" t="s">
        <v>477</v>
      </c>
      <c r="T2865" t="s">
        <v>498</v>
      </c>
      <c r="U2865">
        <v>0.4</v>
      </c>
      <c r="V2865" t="s">
        <v>429</v>
      </c>
    </row>
    <row r="2866" spans="15:23" x14ac:dyDescent="0.35">
      <c r="O2866" t="s">
        <v>404</v>
      </c>
      <c r="Q2866" t="s">
        <v>499</v>
      </c>
      <c r="R2866">
        <v>13.5</v>
      </c>
      <c r="S2866" t="s">
        <v>427</v>
      </c>
    </row>
    <row r="2867" spans="15:23" x14ac:dyDescent="0.35">
      <c r="O2867" t="s">
        <v>407</v>
      </c>
      <c r="R2867" t="s">
        <v>500</v>
      </c>
      <c r="S2867">
        <v>1.1000000000000001</v>
      </c>
      <c r="T2867" t="s">
        <v>429</v>
      </c>
    </row>
    <row r="2868" spans="15:23" x14ac:dyDescent="0.35">
      <c r="O2868" t="s">
        <v>407</v>
      </c>
      <c r="R2868" t="s">
        <v>501</v>
      </c>
      <c r="S2868">
        <v>12.9</v>
      </c>
      <c r="T2868" t="s">
        <v>429</v>
      </c>
    </row>
    <row r="2869" spans="15:23" x14ac:dyDescent="0.35">
      <c r="O2869" t="s">
        <v>410</v>
      </c>
      <c r="S2869" t="s">
        <v>502</v>
      </c>
      <c r="T2869">
        <v>31.5</v>
      </c>
      <c r="U2869" t="s">
        <v>429</v>
      </c>
    </row>
    <row r="2870" spans="15:23" x14ac:dyDescent="0.35">
      <c r="O2870" t="s">
        <v>477</v>
      </c>
      <c r="T2870" t="s">
        <v>503</v>
      </c>
      <c r="U2870">
        <v>4.7</v>
      </c>
      <c r="V2870" t="s">
        <v>429</v>
      </c>
    </row>
    <row r="2871" spans="15:23" x14ac:dyDescent="0.35">
      <c r="O2871" t="s">
        <v>504</v>
      </c>
      <c r="U2871" t="s">
        <v>505</v>
      </c>
      <c r="V2871">
        <v>10.7</v>
      </c>
      <c r="W2871" t="s">
        <v>429</v>
      </c>
    </row>
    <row r="2872" spans="15:23" x14ac:dyDescent="0.35">
      <c r="O2872" t="s">
        <v>410</v>
      </c>
      <c r="S2872" t="s">
        <v>506</v>
      </c>
      <c r="T2872">
        <v>5.6</v>
      </c>
      <c r="U2872" t="s">
        <v>429</v>
      </c>
    </row>
    <row r="2873" spans="15:23" x14ac:dyDescent="0.35">
      <c r="O2873" t="s">
        <v>410</v>
      </c>
      <c r="S2873" t="s">
        <v>507</v>
      </c>
      <c r="T2873">
        <v>4.5</v>
      </c>
      <c r="U2873" t="s">
        <v>429</v>
      </c>
    </row>
    <row r="2874" spans="15:23" x14ac:dyDescent="0.35">
      <c r="O2874" t="s">
        <v>410</v>
      </c>
      <c r="S2874" t="s">
        <v>508</v>
      </c>
      <c r="T2874">
        <v>8.4</v>
      </c>
      <c r="U2874" t="s">
        <v>429</v>
      </c>
    </row>
    <row r="2875" spans="15:23" x14ac:dyDescent="0.35">
      <c r="O2875" t="s">
        <v>477</v>
      </c>
      <c r="T2875" t="s">
        <v>509</v>
      </c>
      <c r="U2875">
        <v>13.2</v>
      </c>
      <c r="V2875" t="s">
        <v>429</v>
      </c>
    </row>
    <row r="2876" spans="15:23" x14ac:dyDescent="0.35">
      <c r="O2876" t="s">
        <v>504</v>
      </c>
      <c r="U2876" t="s">
        <v>510</v>
      </c>
      <c r="V2876">
        <v>16.399999999999999</v>
      </c>
      <c r="W2876" t="s">
        <v>429</v>
      </c>
    </row>
    <row r="2877" spans="15:23" x14ac:dyDescent="0.35">
      <c r="O2877" t="s">
        <v>504</v>
      </c>
      <c r="U2877" t="s">
        <v>511</v>
      </c>
      <c r="V2877">
        <v>8.1</v>
      </c>
      <c r="W2877" t="s">
        <v>429</v>
      </c>
    </row>
    <row r="2878" spans="15:23" x14ac:dyDescent="0.35">
      <c r="O2878" t="s">
        <v>504</v>
      </c>
      <c r="U2878" t="s">
        <v>512</v>
      </c>
      <c r="V2878">
        <v>15.2</v>
      </c>
      <c r="W2878" t="s">
        <v>429</v>
      </c>
    </row>
    <row r="2879" spans="15:23" x14ac:dyDescent="0.35">
      <c r="O2879" t="s">
        <v>504</v>
      </c>
      <c r="U2879" t="s">
        <v>513</v>
      </c>
      <c r="V2879">
        <v>13</v>
      </c>
      <c r="W2879" t="s">
        <v>429</v>
      </c>
    </row>
    <row r="2880" spans="15:23" x14ac:dyDescent="0.35">
      <c r="O2880" t="s">
        <v>477</v>
      </c>
      <c r="T2880" t="s">
        <v>514</v>
      </c>
      <c r="U2880">
        <v>14.4</v>
      </c>
      <c r="V2880" t="s">
        <v>429</v>
      </c>
    </row>
    <row r="2881" spans="15:23" x14ac:dyDescent="0.35">
      <c r="O2881" t="s">
        <v>504</v>
      </c>
      <c r="U2881" t="s">
        <v>515</v>
      </c>
      <c r="V2881">
        <v>17.3</v>
      </c>
      <c r="W2881" t="s">
        <v>429</v>
      </c>
    </row>
    <row r="2882" spans="15:23" x14ac:dyDescent="0.35">
      <c r="O2882" t="s">
        <v>504</v>
      </c>
      <c r="U2882" t="s">
        <v>516</v>
      </c>
      <c r="V2882">
        <v>17.5</v>
      </c>
      <c r="W2882" t="s">
        <v>429</v>
      </c>
    </row>
    <row r="2883" spans="15:23" x14ac:dyDescent="0.35">
      <c r="O2883" t="s">
        <v>477</v>
      </c>
      <c r="T2883" t="s">
        <v>517</v>
      </c>
      <c r="U2883">
        <v>10.9</v>
      </c>
      <c r="V2883" t="s">
        <v>429</v>
      </c>
    </row>
    <row r="2884" spans="15:23" x14ac:dyDescent="0.35">
      <c r="O2884" t="s">
        <v>504</v>
      </c>
      <c r="U2884" t="s">
        <v>518</v>
      </c>
      <c r="V2884">
        <v>10.9</v>
      </c>
      <c r="W2884" t="s">
        <v>429</v>
      </c>
    </row>
    <row r="2885" spans="15:23" x14ac:dyDescent="0.35">
      <c r="O2885" t="s">
        <v>504</v>
      </c>
      <c r="U2885" t="s">
        <v>519</v>
      </c>
      <c r="V2885">
        <v>4.8</v>
      </c>
      <c r="W2885" t="s">
        <v>429</v>
      </c>
    </row>
    <row r="2886" spans="15:23" x14ac:dyDescent="0.35">
      <c r="O2886" t="s">
        <v>410</v>
      </c>
      <c r="S2886" t="s">
        <v>520</v>
      </c>
      <c r="T2886" s="1">
        <v>0.79800000000000004</v>
      </c>
    </row>
    <row r="2887" spans="15:23" x14ac:dyDescent="0.35">
      <c r="O2887" t="s">
        <v>402</v>
      </c>
      <c r="P2887" t="s">
        <v>521</v>
      </c>
      <c r="Q2887">
        <v>2.6419999999999999</v>
      </c>
      <c r="R2887" t="s">
        <v>1036</v>
      </c>
    </row>
    <row r="2888" spans="15:23" x14ac:dyDescent="0.35">
      <c r="O2888" t="s">
        <v>402</v>
      </c>
      <c r="P2888" t="s">
        <v>422</v>
      </c>
      <c r="Q2888">
        <v>63</v>
      </c>
    </row>
    <row r="2889" spans="15:23" x14ac:dyDescent="0.35">
      <c r="O2889" t="s">
        <v>402</v>
      </c>
      <c r="P2889" t="s">
        <v>522</v>
      </c>
      <c r="Q2889" t="s">
        <v>523</v>
      </c>
    </row>
    <row r="2890" spans="15:23" x14ac:dyDescent="0.35">
      <c r="O2890" t="s">
        <v>524</v>
      </c>
      <c r="P2890" s="1">
        <v>0.76700000000000002</v>
      </c>
    </row>
    <row r="2891" spans="15:23" x14ac:dyDescent="0.35">
      <c r="O2891" t="s">
        <v>402</v>
      </c>
      <c r="P2891" t="s">
        <v>423</v>
      </c>
      <c r="Q2891" t="s">
        <v>1224</v>
      </c>
    </row>
    <row r="2892" spans="15:23" x14ac:dyDescent="0.35">
      <c r="O2892" t="s">
        <v>387</v>
      </c>
    </row>
    <row r="2893" spans="15:23" x14ac:dyDescent="0.35">
      <c r="O2893" t="s">
        <v>388</v>
      </c>
    </row>
    <row r="2894" spans="15:23" x14ac:dyDescent="0.35">
      <c r="O2894" t="s">
        <v>389</v>
      </c>
    </row>
    <row r="2895" spans="15:23" x14ac:dyDescent="0.35">
      <c r="O2895" t="s">
        <v>856</v>
      </c>
    </row>
    <row r="2896" spans="15:23" x14ac:dyDescent="0.35">
      <c r="O2896" t="s">
        <v>1225</v>
      </c>
    </row>
    <row r="2897" spans="1:31" x14ac:dyDescent="0.35">
      <c r="O2897" t="s">
        <v>858</v>
      </c>
    </row>
    <row r="2898" spans="1:31" x14ac:dyDescent="0.35">
      <c r="O2898" t="s">
        <v>920</v>
      </c>
    </row>
    <row r="2899" spans="1:31" x14ac:dyDescent="0.35">
      <c r="O2899" t="s">
        <v>1226</v>
      </c>
    </row>
    <row r="2900" spans="1:31" x14ac:dyDescent="0.35">
      <c r="O2900" t="s">
        <v>1227</v>
      </c>
    </row>
    <row r="2901" spans="1:31" x14ac:dyDescent="0.35">
      <c r="O2901" t="s">
        <v>395</v>
      </c>
    </row>
    <row r="2902" spans="1:31" x14ac:dyDescent="0.35">
      <c r="O2902" t="s">
        <v>396</v>
      </c>
    </row>
    <row r="2903" spans="1:31" x14ac:dyDescent="0.35">
      <c r="O2903" t="s">
        <v>397</v>
      </c>
    </row>
    <row r="2904" spans="1:31" x14ac:dyDescent="0.35">
      <c r="O2904" t="s">
        <v>398</v>
      </c>
    </row>
    <row r="2905" spans="1:31" x14ac:dyDescent="0.35">
      <c r="O2905" t="s">
        <v>399</v>
      </c>
    </row>
    <row r="2909" spans="1:31" s="5" customFormat="1" x14ac:dyDescent="0.35">
      <c r="A2909" s="5">
        <v>2.7010000000000001</v>
      </c>
      <c r="B2909" s="5">
        <v>52</v>
      </c>
    </row>
    <row r="2910" spans="1:31" x14ac:dyDescent="0.35">
      <c r="B2910" t="s">
        <v>23</v>
      </c>
      <c r="C2910" t="s">
        <v>1263</v>
      </c>
      <c r="O2910" t="s">
        <v>23</v>
      </c>
      <c r="P2910" t="s">
        <v>1228</v>
      </c>
      <c r="AB2910" t="s">
        <v>23</v>
      </c>
      <c r="AC2910" t="s">
        <v>1247</v>
      </c>
    </row>
    <row r="2911" spans="1:31" x14ac:dyDescent="0.35">
      <c r="B2911" t="s">
        <v>402</v>
      </c>
      <c r="C2911" t="s">
        <v>417</v>
      </c>
      <c r="D2911">
        <v>250.15899999999999</v>
      </c>
      <c r="O2911" t="s">
        <v>402</v>
      </c>
      <c r="P2911" t="s">
        <v>444</v>
      </c>
      <c r="Q2911">
        <v>292909554000000</v>
      </c>
      <c r="AB2911" t="s">
        <v>543</v>
      </c>
      <c r="AC2911" t="s">
        <v>527</v>
      </c>
      <c r="AD2911" t="s">
        <v>1248</v>
      </c>
    </row>
    <row r="2912" spans="1:31" x14ac:dyDescent="0.35">
      <c r="B2912" t="s">
        <v>402</v>
      </c>
      <c r="C2912" t="s">
        <v>418</v>
      </c>
      <c r="D2912">
        <v>0.50800000000000001</v>
      </c>
      <c r="O2912" t="s">
        <v>402</v>
      </c>
      <c r="P2912" t="s">
        <v>712</v>
      </c>
      <c r="Q2912">
        <v>213307101000000</v>
      </c>
      <c r="AB2912" t="s">
        <v>543</v>
      </c>
      <c r="AC2912" t="s">
        <v>14</v>
      </c>
      <c r="AD2912">
        <v>61.8</v>
      </c>
      <c r="AE2912" t="s">
        <v>427</v>
      </c>
    </row>
    <row r="2913" spans="2:33" x14ac:dyDescent="0.35">
      <c r="B2913" t="s">
        <v>402</v>
      </c>
      <c r="C2913" t="s">
        <v>419</v>
      </c>
      <c r="D2913">
        <v>0</v>
      </c>
      <c r="O2913" t="s">
        <v>402</v>
      </c>
      <c r="P2913" t="s">
        <v>420</v>
      </c>
      <c r="Q2913">
        <v>1.373</v>
      </c>
      <c r="AB2913" t="s">
        <v>543</v>
      </c>
      <c r="AD2913" t="s">
        <v>475</v>
      </c>
      <c r="AE2913">
        <v>7.1</v>
      </c>
      <c r="AF2913" t="s">
        <v>429</v>
      </c>
    </row>
    <row r="2914" spans="2:33" x14ac:dyDescent="0.35">
      <c r="B2914" t="s">
        <v>402</v>
      </c>
      <c r="C2914" t="s">
        <v>420</v>
      </c>
      <c r="D2914">
        <v>1.3420000000000001</v>
      </c>
      <c r="O2914" t="s">
        <v>402</v>
      </c>
      <c r="P2914" t="s">
        <v>445</v>
      </c>
      <c r="Q2914">
        <v>0.995</v>
      </c>
      <c r="AB2914" t="s">
        <v>543</v>
      </c>
      <c r="AD2914" t="s">
        <v>485</v>
      </c>
      <c r="AE2914">
        <v>1.4</v>
      </c>
      <c r="AF2914" t="s">
        <v>429</v>
      </c>
    </row>
    <row r="2915" spans="2:33" x14ac:dyDescent="0.35">
      <c r="B2915" t="s">
        <v>402</v>
      </c>
      <c r="C2915" t="s">
        <v>708</v>
      </c>
      <c r="D2915">
        <v>2.5409999999999999</v>
      </c>
      <c r="E2915" t="s">
        <v>1036</v>
      </c>
      <c r="O2915" t="s">
        <v>402</v>
      </c>
      <c r="P2915" t="s">
        <v>446</v>
      </c>
      <c r="Q2915">
        <v>19.399999999999999</v>
      </c>
      <c r="R2915" t="s">
        <v>427</v>
      </c>
      <c r="AB2915" t="s">
        <v>543</v>
      </c>
      <c r="AD2915" t="s">
        <v>486</v>
      </c>
      <c r="AE2915">
        <v>2.6</v>
      </c>
      <c r="AF2915" t="s">
        <v>429</v>
      </c>
    </row>
    <row r="2916" spans="2:33" x14ac:dyDescent="0.35">
      <c r="B2916" t="s">
        <v>402</v>
      </c>
      <c r="C2916" t="s">
        <v>422</v>
      </c>
      <c r="D2916">
        <v>82</v>
      </c>
      <c r="O2916" t="s">
        <v>404</v>
      </c>
      <c r="Q2916" t="s">
        <v>526</v>
      </c>
      <c r="R2916">
        <v>18.899999999999999</v>
      </c>
      <c r="S2916" t="s">
        <v>427</v>
      </c>
      <c r="AB2916" t="s">
        <v>543</v>
      </c>
      <c r="AD2916" t="s">
        <v>430</v>
      </c>
      <c r="AE2916">
        <v>40.5</v>
      </c>
      <c r="AF2916" t="s">
        <v>429</v>
      </c>
    </row>
    <row r="2917" spans="2:33" x14ac:dyDescent="0.35">
      <c r="B2917" t="s">
        <v>524</v>
      </c>
      <c r="C2917" s="1">
        <v>0.90500000000000003</v>
      </c>
      <c r="O2917" t="s">
        <v>407</v>
      </c>
      <c r="R2917" t="s">
        <v>447</v>
      </c>
      <c r="S2917">
        <v>19.399999999999999</v>
      </c>
      <c r="T2917" t="s">
        <v>406</v>
      </c>
      <c r="AB2917" t="s">
        <v>543</v>
      </c>
      <c r="AE2917" t="s">
        <v>431</v>
      </c>
      <c r="AF2917">
        <v>81.7</v>
      </c>
      <c r="AG2917" t="s">
        <v>432</v>
      </c>
    </row>
    <row r="2918" spans="2:33" x14ac:dyDescent="0.35">
      <c r="B2918" t="s">
        <v>402</v>
      </c>
      <c r="C2918" t="s">
        <v>423</v>
      </c>
      <c r="D2918">
        <v>50.674999999999997</v>
      </c>
      <c r="E2918">
        <v>56</v>
      </c>
      <c r="O2918" t="s">
        <v>410</v>
      </c>
      <c r="S2918" t="s">
        <v>448</v>
      </c>
      <c r="T2918">
        <v>0</v>
      </c>
      <c r="U2918" t="s">
        <v>406</v>
      </c>
      <c r="AB2918" t="s">
        <v>543</v>
      </c>
      <c r="AD2918" t="s">
        <v>528</v>
      </c>
      <c r="AE2918">
        <v>8.1</v>
      </c>
      <c r="AF2918" t="s">
        <v>429</v>
      </c>
    </row>
    <row r="2919" spans="2:33" x14ac:dyDescent="0.35">
      <c r="B2919" t="s">
        <v>402</v>
      </c>
      <c r="C2919" t="s">
        <v>424</v>
      </c>
      <c r="D2919">
        <v>29.704999999999998</v>
      </c>
      <c r="E2919" s="1">
        <v>-1.2999999999999999E-2</v>
      </c>
      <c r="O2919" t="s">
        <v>410</v>
      </c>
      <c r="S2919" t="s">
        <v>449</v>
      </c>
      <c r="T2919">
        <v>4.0999999999999996</v>
      </c>
      <c r="U2919" t="s">
        <v>406</v>
      </c>
      <c r="AB2919" t="s">
        <v>543</v>
      </c>
      <c r="AD2919" t="s">
        <v>529</v>
      </c>
      <c r="AE2919" t="s">
        <v>530</v>
      </c>
      <c r="AF2919" s="1">
        <v>3.0000000000000001E-3</v>
      </c>
    </row>
    <row r="2920" spans="2:33" x14ac:dyDescent="0.35">
      <c r="B2920" t="s">
        <v>402</v>
      </c>
      <c r="C2920" t="s">
        <v>425</v>
      </c>
      <c r="O2920" t="s">
        <v>410</v>
      </c>
      <c r="S2920" t="s">
        <v>450</v>
      </c>
      <c r="T2920">
        <v>15.3</v>
      </c>
      <c r="U2920" t="s">
        <v>406</v>
      </c>
      <c r="AB2920" t="s">
        <v>543</v>
      </c>
      <c r="AC2920" t="s">
        <v>531</v>
      </c>
      <c r="AD2920">
        <v>0</v>
      </c>
      <c r="AE2920" t="s">
        <v>432</v>
      </c>
    </row>
    <row r="2921" spans="2:33" x14ac:dyDescent="0.35">
      <c r="B2921" t="s">
        <v>404</v>
      </c>
      <c r="C2921" t="s">
        <v>426</v>
      </c>
      <c r="D2921">
        <v>9.6229999999999993</v>
      </c>
      <c r="E2921" s="1">
        <v>-4.0000000000000001E-3</v>
      </c>
      <c r="O2921" t="s">
        <v>407</v>
      </c>
      <c r="R2921" t="s">
        <v>451</v>
      </c>
      <c r="S2921">
        <v>80.599999999999994</v>
      </c>
      <c r="T2921" t="s">
        <v>406</v>
      </c>
      <c r="AB2921" t="s">
        <v>543</v>
      </c>
      <c r="AC2921" t="s">
        <v>532</v>
      </c>
      <c r="AD2921">
        <v>73772488108250</v>
      </c>
    </row>
    <row r="2922" spans="2:33" x14ac:dyDescent="0.35">
      <c r="B2922" t="s">
        <v>14</v>
      </c>
      <c r="C2922">
        <v>61.4</v>
      </c>
      <c r="D2922" t="s">
        <v>427</v>
      </c>
      <c r="O2922" t="s">
        <v>404</v>
      </c>
      <c r="Q2922" t="s">
        <v>452</v>
      </c>
      <c r="R2922">
        <v>0.5</v>
      </c>
      <c r="S2922" t="s">
        <v>427</v>
      </c>
      <c r="AB2922" t="s">
        <v>543</v>
      </c>
      <c r="AC2922" t="s">
        <v>533</v>
      </c>
      <c r="AD2922">
        <v>26574547212500</v>
      </c>
    </row>
    <row r="2923" spans="2:33" x14ac:dyDescent="0.35">
      <c r="B2923" t="s">
        <v>402</v>
      </c>
      <c r="C2923" t="s">
        <v>428</v>
      </c>
      <c r="D2923">
        <v>10.9</v>
      </c>
      <c r="E2923" t="s">
        <v>429</v>
      </c>
      <c r="O2923" t="s">
        <v>407</v>
      </c>
      <c r="R2923" t="s">
        <v>453</v>
      </c>
      <c r="S2923">
        <v>0</v>
      </c>
      <c r="T2923" t="s">
        <v>427</v>
      </c>
      <c r="AB2923" t="s">
        <v>543</v>
      </c>
      <c r="AC2923" t="s">
        <v>534</v>
      </c>
      <c r="AD2923">
        <v>466032620000</v>
      </c>
    </row>
    <row r="2924" spans="2:33" x14ac:dyDescent="0.35">
      <c r="B2924" t="s">
        <v>402</v>
      </c>
      <c r="C2924" t="s">
        <v>430</v>
      </c>
      <c r="D2924">
        <v>40</v>
      </c>
      <c r="E2924" t="s">
        <v>429</v>
      </c>
      <c r="O2924" t="s">
        <v>402</v>
      </c>
      <c r="P2924" t="s">
        <v>454</v>
      </c>
      <c r="Q2924">
        <v>4.5999999999999996</v>
      </c>
      <c r="R2924" t="s">
        <v>427</v>
      </c>
      <c r="AB2924" t="s">
        <v>543</v>
      </c>
      <c r="AD2924" t="s">
        <v>535</v>
      </c>
      <c r="AE2924">
        <v>454171789800</v>
      </c>
    </row>
    <row r="2925" spans="2:33" x14ac:dyDescent="0.35">
      <c r="B2925" t="s">
        <v>404</v>
      </c>
      <c r="D2925" t="s">
        <v>431</v>
      </c>
      <c r="E2925">
        <v>82.1</v>
      </c>
      <c r="F2925" t="s">
        <v>432</v>
      </c>
      <c r="O2925" t="s">
        <v>404</v>
      </c>
      <c r="Q2925" t="s">
        <v>455</v>
      </c>
      <c r="R2925">
        <v>1.9</v>
      </c>
      <c r="S2925" t="s">
        <v>427</v>
      </c>
      <c r="AB2925" t="s">
        <v>543</v>
      </c>
      <c r="AD2925" t="s">
        <v>536</v>
      </c>
      <c r="AE2925">
        <v>1330093100</v>
      </c>
    </row>
    <row r="2926" spans="2:33" x14ac:dyDescent="0.35">
      <c r="B2926" t="s">
        <v>433</v>
      </c>
      <c r="C2926" t="s">
        <v>593</v>
      </c>
      <c r="O2926" t="s">
        <v>407</v>
      </c>
      <c r="R2926" t="s">
        <v>456</v>
      </c>
      <c r="S2926">
        <v>0.7</v>
      </c>
      <c r="T2926" t="s">
        <v>429</v>
      </c>
      <c r="AB2926" t="s">
        <v>543</v>
      </c>
      <c r="AD2926" t="s">
        <v>537</v>
      </c>
      <c r="AE2926">
        <v>6020421400</v>
      </c>
    </row>
    <row r="2927" spans="2:33" x14ac:dyDescent="0.35">
      <c r="O2927" t="s">
        <v>407</v>
      </c>
      <c r="R2927" t="s">
        <v>457</v>
      </c>
      <c r="S2927">
        <v>0.4</v>
      </c>
      <c r="T2927" t="s">
        <v>429</v>
      </c>
      <c r="AB2927" t="s">
        <v>543</v>
      </c>
      <c r="AC2927" t="s">
        <v>542</v>
      </c>
      <c r="AD2927">
        <v>33</v>
      </c>
    </row>
    <row r="2928" spans="2:33" x14ac:dyDescent="0.35">
      <c r="B2928" t="s">
        <v>22</v>
      </c>
      <c r="O2928" t="s">
        <v>407</v>
      </c>
      <c r="R2928" t="s">
        <v>458</v>
      </c>
      <c r="S2928">
        <v>0.4</v>
      </c>
      <c r="T2928" t="s">
        <v>429</v>
      </c>
      <c r="AB2928" t="s">
        <v>543</v>
      </c>
      <c r="AC2928" t="s">
        <v>422</v>
      </c>
      <c r="AD2928">
        <v>71</v>
      </c>
    </row>
    <row r="2929" spans="2:32" x14ac:dyDescent="0.35">
      <c r="B2929" t="s">
        <v>562</v>
      </c>
      <c r="C2929" t="s">
        <v>563</v>
      </c>
      <c r="D2929" t="s">
        <v>540</v>
      </c>
      <c r="E2929" t="s">
        <v>564</v>
      </c>
      <c r="F2929" t="s">
        <v>435</v>
      </c>
      <c r="O2929" t="s">
        <v>410</v>
      </c>
      <c r="S2929" t="s">
        <v>459</v>
      </c>
      <c r="T2929">
        <v>0.4</v>
      </c>
      <c r="U2929" t="s">
        <v>429</v>
      </c>
      <c r="AB2929" t="s">
        <v>543</v>
      </c>
      <c r="AC2929" t="s">
        <v>522</v>
      </c>
      <c r="AD2929" t="s">
        <v>523</v>
      </c>
    </row>
    <row r="2930" spans="2:32" x14ac:dyDescent="0.35">
      <c r="B2930" t="s">
        <v>565</v>
      </c>
      <c r="C2930">
        <v>128</v>
      </c>
      <c r="D2930">
        <v>230.6</v>
      </c>
      <c r="E2930">
        <v>182.714</v>
      </c>
      <c r="F2930" s="1">
        <v>0.89600000000000002</v>
      </c>
      <c r="O2930" t="s">
        <v>410</v>
      </c>
      <c r="S2930" t="s">
        <v>460</v>
      </c>
      <c r="T2930">
        <v>0</v>
      </c>
      <c r="U2930" t="s">
        <v>429</v>
      </c>
    </row>
    <row r="2931" spans="2:32" x14ac:dyDescent="0.35">
      <c r="B2931" t="s">
        <v>566</v>
      </c>
      <c r="C2931">
        <v>115</v>
      </c>
      <c r="D2931">
        <v>115.6</v>
      </c>
      <c r="E2931">
        <v>93.408000000000001</v>
      </c>
      <c r="F2931" s="1">
        <v>0.82099999999999995</v>
      </c>
      <c r="O2931" t="s">
        <v>410</v>
      </c>
      <c r="S2931" t="s">
        <v>461</v>
      </c>
      <c r="T2931">
        <v>0</v>
      </c>
      <c r="U2931" t="s">
        <v>429</v>
      </c>
      <c r="AB2931" t="s">
        <v>538</v>
      </c>
    </row>
    <row r="2932" spans="2:32" x14ac:dyDescent="0.35">
      <c r="B2932" t="s">
        <v>0</v>
      </c>
      <c r="C2932">
        <v>78.599999999999994</v>
      </c>
      <c r="D2932" t="s">
        <v>401</v>
      </c>
      <c r="O2932" t="s">
        <v>407</v>
      </c>
      <c r="R2932" t="s">
        <v>462</v>
      </c>
      <c r="S2932">
        <v>4.2</v>
      </c>
      <c r="T2932" t="s">
        <v>429</v>
      </c>
      <c r="AB2932" t="s">
        <v>539</v>
      </c>
      <c r="AC2932" t="s">
        <v>544</v>
      </c>
      <c r="AD2932" t="s">
        <v>545</v>
      </c>
      <c r="AE2932" t="s">
        <v>546</v>
      </c>
      <c r="AF2932" t="s">
        <v>435</v>
      </c>
    </row>
    <row r="2933" spans="2:32" x14ac:dyDescent="0.35">
      <c r="B2933" t="s">
        <v>402</v>
      </c>
      <c r="C2933" t="s">
        <v>403</v>
      </c>
      <c r="O2933" t="s">
        <v>407</v>
      </c>
      <c r="R2933" t="s">
        <v>463</v>
      </c>
      <c r="S2933">
        <v>0</v>
      </c>
      <c r="T2933" t="s">
        <v>429</v>
      </c>
      <c r="AB2933" t="s">
        <v>547</v>
      </c>
      <c r="AC2933">
        <v>128</v>
      </c>
      <c r="AD2933">
        <v>230.3</v>
      </c>
      <c r="AE2933">
        <v>182.92</v>
      </c>
      <c r="AF2933" s="1">
        <v>0.89700000000000002</v>
      </c>
    </row>
    <row r="2934" spans="2:32" x14ac:dyDescent="0.35">
      <c r="B2934" t="s">
        <v>404</v>
      </c>
      <c r="D2934" t="s">
        <v>405</v>
      </c>
      <c r="E2934">
        <v>18.7</v>
      </c>
      <c r="F2934" t="s">
        <v>406</v>
      </c>
      <c r="O2934" t="s">
        <v>407</v>
      </c>
      <c r="R2934" t="s">
        <v>464</v>
      </c>
      <c r="S2934">
        <v>0.7</v>
      </c>
      <c r="T2934" t="s">
        <v>429</v>
      </c>
      <c r="AB2934" t="s">
        <v>548</v>
      </c>
      <c r="AC2934">
        <v>115</v>
      </c>
      <c r="AD2934">
        <v>115.6</v>
      </c>
      <c r="AE2934">
        <v>93.414000000000001</v>
      </c>
      <c r="AF2934" s="1">
        <v>0.81699999999999995</v>
      </c>
    </row>
    <row r="2935" spans="2:32" x14ac:dyDescent="0.35">
      <c r="B2935" t="s">
        <v>407</v>
      </c>
      <c r="E2935" t="s">
        <v>408</v>
      </c>
      <c r="F2935">
        <v>80.599999999999994</v>
      </c>
      <c r="G2935" t="s">
        <v>409</v>
      </c>
      <c r="O2935" t="s">
        <v>404</v>
      </c>
      <c r="Q2935" t="s">
        <v>465</v>
      </c>
      <c r="R2935">
        <v>2.7</v>
      </c>
      <c r="S2935" t="s">
        <v>427</v>
      </c>
      <c r="AB2935" t="s">
        <v>541</v>
      </c>
    </row>
    <row r="2936" spans="2:32" x14ac:dyDescent="0.35">
      <c r="B2936" t="s">
        <v>410</v>
      </c>
      <c r="F2936" t="s">
        <v>309</v>
      </c>
      <c r="G2936">
        <v>0</v>
      </c>
      <c r="H2936" t="s">
        <v>409</v>
      </c>
      <c r="O2936" t="s">
        <v>407</v>
      </c>
      <c r="R2936" t="s">
        <v>466</v>
      </c>
      <c r="S2936">
        <v>5.4</v>
      </c>
      <c r="T2936" t="s">
        <v>429</v>
      </c>
      <c r="AB2936" t="s">
        <v>387</v>
      </c>
    </row>
    <row r="2937" spans="2:32" x14ac:dyDescent="0.35">
      <c r="B2937" t="s">
        <v>410</v>
      </c>
      <c r="F2937" t="s">
        <v>310</v>
      </c>
      <c r="G2937">
        <v>0.1</v>
      </c>
      <c r="H2937" t="s">
        <v>409</v>
      </c>
      <c r="O2937" t="s">
        <v>407</v>
      </c>
      <c r="R2937" t="s">
        <v>467</v>
      </c>
      <c r="S2937">
        <v>4</v>
      </c>
      <c r="T2937" t="s">
        <v>429</v>
      </c>
      <c r="AB2937" t="s">
        <v>549</v>
      </c>
    </row>
    <row r="2938" spans="2:32" x14ac:dyDescent="0.35">
      <c r="B2938" t="s">
        <v>410</v>
      </c>
      <c r="F2938" t="s">
        <v>311</v>
      </c>
      <c r="G2938">
        <v>80.599999999999994</v>
      </c>
      <c r="H2938" t="s">
        <v>409</v>
      </c>
      <c r="O2938" t="s">
        <v>407</v>
      </c>
      <c r="R2938" t="s">
        <v>468</v>
      </c>
      <c r="S2938">
        <v>0.1</v>
      </c>
      <c r="T2938" t="s">
        <v>429</v>
      </c>
      <c r="AB2938" t="s">
        <v>550</v>
      </c>
    </row>
    <row r="2939" spans="2:32" x14ac:dyDescent="0.35">
      <c r="B2939" t="s">
        <v>407</v>
      </c>
      <c r="E2939" t="s">
        <v>312</v>
      </c>
      <c r="F2939">
        <v>19.399999999999999</v>
      </c>
      <c r="G2939" t="s">
        <v>409</v>
      </c>
      <c r="O2939" t="s">
        <v>407</v>
      </c>
      <c r="R2939" t="s">
        <v>469</v>
      </c>
      <c r="S2939" s="1">
        <v>0.61399999999999999</v>
      </c>
      <c r="AB2939" t="s">
        <v>880</v>
      </c>
    </row>
    <row r="2940" spans="2:32" x14ac:dyDescent="0.35">
      <c r="B2940" t="s">
        <v>404</v>
      </c>
      <c r="D2940" t="s">
        <v>411</v>
      </c>
      <c r="E2940">
        <v>0.5</v>
      </c>
      <c r="F2940" t="s">
        <v>406</v>
      </c>
      <c r="O2940" t="s">
        <v>407</v>
      </c>
      <c r="R2940" t="s">
        <v>470</v>
      </c>
      <c r="S2940" s="1">
        <v>4.8000000000000001E-2</v>
      </c>
      <c r="AB2940" t="s">
        <v>1249</v>
      </c>
    </row>
    <row r="2941" spans="2:32" x14ac:dyDescent="0.35">
      <c r="B2941" t="s">
        <v>407</v>
      </c>
      <c r="E2941" t="s">
        <v>408</v>
      </c>
      <c r="F2941">
        <v>0.8</v>
      </c>
      <c r="G2941" t="s">
        <v>412</v>
      </c>
      <c r="O2941" t="s">
        <v>402</v>
      </c>
      <c r="P2941" t="s">
        <v>471</v>
      </c>
      <c r="Q2941">
        <v>1.1000000000000001</v>
      </c>
      <c r="R2941" t="s">
        <v>427</v>
      </c>
      <c r="AB2941" t="s">
        <v>882</v>
      </c>
    </row>
    <row r="2942" spans="2:32" x14ac:dyDescent="0.35">
      <c r="B2942" t="s">
        <v>410</v>
      </c>
      <c r="F2942" t="s">
        <v>309</v>
      </c>
      <c r="G2942">
        <v>0.7</v>
      </c>
      <c r="H2942" t="s">
        <v>412</v>
      </c>
      <c r="O2942" t="s">
        <v>404</v>
      </c>
      <c r="Q2942" t="s">
        <v>472</v>
      </c>
      <c r="R2942">
        <v>1.1000000000000001</v>
      </c>
      <c r="S2942" t="s">
        <v>427</v>
      </c>
      <c r="AB2942" t="s">
        <v>553</v>
      </c>
    </row>
    <row r="2943" spans="2:32" x14ac:dyDescent="0.35">
      <c r="B2943" t="s">
        <v>410</v>
      </c>
      <c r="F2943" t="s">
        <v>310</v>
      </c>
      <c r="G2943">
        <v>0</v>
      </c>
      <c r="H2943" t="s">
        <v>412</v>
      </c>
      <c r="O2943" t="s">
        <v>404</v>
      </c>
      <c r="Q2943" t="s">
        <v>473</v>
      </c>
      <c r="R2943">
        <v>0</v>
      </c>
      <c r="S2943" t="s">
        <v>427</v>
      </c>
      <c r="AB2943" t="s">
        <v>1250</v>
      </c>
    </row>
    <row r="2944" spans="2:32" x14ac:dyDescent="0.35">
      <c r="B2944" t="s">
        <v>410</v>
      </c>
      <c r="F2944" t="s">
        <v>311</v>
      </c>
      <c r="G2944">
        <v>0</v>
      </c>
      <c r="H2944" t="s">
        <v>412</v>
      </c>
      <c r="O2944" t="s">
        <v>402</v>
      </c>
      <c r="P2944" t="s">
        <v>474</v>
      </c>
      <c r="Q2944">
        <v>74.900000000000006</v>
      </c>
      <c r="R2944" t="s">
        <v>427</v>
      </c>
      <c r="AB2944" t="s">
        <v>1251</v>
      </c>
    </row>
    <row r="2945" spans="2:29" x14ac:dyDescent="0.35">
      <c r="B2945" t="s">
        <v>407</v>
      </c>
      <c r="E2945" t="s">
        <v>312</v>
      </c>
      <c r="F2945">
        <v>99.2</v>
      </c>
      <c r="G2945" t="s">
        <v>412</v>
      </c>
      <c r="O2945" t="s">
        <v>404</v>
      </c>
      <c r="Q2945" t="s">
        <v>14</v>
      </c>
      <c r="R2945">
        <v>62.1</v>
      </c>
      <c r="S2945" t="s">
        <v>427</v>
      </c>
      <c r="AB2945" t="s">
        <v>556</v>
      </c>
    </row>
    <row r="2946" spans="2:29" x14ac:dyDescent="0.35">
      <c r="B2946" t="s">
        <v>404</v>
      </c>
      <c r="D2946" t="s">
        <v>413</v>
      </c>
      <c r="E2946">
        <v>0</v>
      </c>
      <c r="F2946" t="s">
        <v>406</v>
      </c>
      <c r="O2946" t="s">
        <v>407</v>
      </c>
      <c r="R2946" t="s">
        <v>475</v>
      </c>
      <c r="S2946">
        <v>7.3</v>
      </c>
      <c r="T2946" t="s">
        <v>429</v>
      </c>
      <c r="AB2946" t="s">
        <v>557</v>
      </c>
    </row>
    <row r="2947" spans="2:29" x14ac:dyDescent="0.35">
      <c r="B2947" t="s">
        <v>404</v>
      </c>
      <c r="D2947" t="s">
        <v>414</v>
      </c>
      <c r="E2947">
        <v>80.8</v>
      </c>
      <c r="F2947" t="s">
        <v>406</v>
      </c>
      <c r="O2947" t="s">
        <v>410</v>
      </c>
      <c r="S2947" t="s">
        <v>476</v>
      </c>
      <c r="T2947">
        <v>1.9</v>
      </c>
      <c r="U2947" t="s">
        <v>429</v>
      </c>
      <c r="AB2947" t="s">
        <v>558</v>
      </c>
    </row>
    <row r="2948" spans="2:29" x14ac:dyDescent="0.35">
      <c r="B2948" t="s">
        <v>402</v>
      </c>
      <c r="C2948" t="s">
        <v>415</v>
      </c>
      <c r="D2948">
        <v>0.59</v>
      </c>
      <c r="O2948" t="s">
        <v>477</v>
      </c>
      <c r="T2948" t="s">
        <v>478</v>
      </c>
      <c r="U2948">
        <v>1.5</v>
      </c>
      <c r="V2948" t="s">
        <v>429</v>
      </c>
      <c r="AB2948" t="s">
        <v>559</v>
      </c>
    </row>
    <row r="2949" spans="2:29" x14ac:dyDescent="0.35">
      <c r="B2949" t="s">
        <v>402</v>
      </c>
      <c r="C2949" t="s">
        <v>416</v>
      </c>
      <c r="D2949">
        <v>1.6259999999999999</v>
      </c>
      <c r="O2949" t="s">
        <v>477</v>
      </c>
      <c r="T2949" t="s">
        <v>479</v>
      </c>
      <c r="U2949">
        <v>0.4</v>
      </c>
      <c r="V2949" t="s">
        <v>429</v>
      </c>
      <c r="AB2949" t="s">
        <v>560</v>
      </c>
    </row>
    <row r="2950" spans="2:29" x14ac:dyDescent="0.35">
      <c r="B2950" t="s">
        <v>387</v>
      </c>
      <c r="O2950" t="s">
        <v>410</v>
      </c>
      <c r="S2950" t="s">
        <v>480</v>
      </c>
      <c r="T2950">
        <v>0.9</v>
      </c>
      <c r="U2950" t="s">
        <v>429</v>
      </c>
      <c r="AB2950" t="s">
        <v>717</v>
      </c>
      <c r="AC2950" t="s">
        <v>763</v>
      </c>
    </row>
    <row r="2951" spans="2:29" x14ac:dyDescent="0.35">
      <c r="B2951" t="s">
        <v>388</v>
      </c>
      <c r="O2951" t="s">
        <v>410</v>
      </c>
      <c r="S2951" t="s">
        <v>481</v>
      </c>
      <c r="T2951">
        <v>0</v>
      </c>
      <c r="U2951" t="s">
        <v>429</v>
      </c>
    </row>
    <row r="2952" spans="2:29" x14ac:dyDescent="0.35">
      <c r="B2952" t="s">
        <v>389</v>
      </c>
      <c r="O2952" t="s">
        <v>410</v>
      </c>
      <c r="S2952" t="s">
        <v>482</v>
      </c>
      <c r="T2952">
        <v>100</v>
      </c>
      <c r="U2952" t="s">
        <v>429</v>
      </c>
    </row>
    <row r="2953" spans="2:29" x14ac:dyDescent="0.35">
      <c r="B2953" t="s">
        <v>856</v>
      </c>
      <c r="O2953" t="s">
        <v>410</v>
      </c>
      <c r="S2953" t="s">
        <v>483</v>
      </c>
      <c r="T2953">
        <v>2.2000000000000002</v>
      </c>
      <c r="U2953" t="s">
        <v>429</v>
      </c>
    </row>
    <row r="2954" spans="2:29" x14ac:dyDescent="0.35">
      <c r="B2954" t="s">
        <v>858</v>
      </c>
      <c r="O2954" t="s">
        <v>410</v>
      </c>
      <c r="S2954" t="s">
        <v>484</v>
      </c>
      <c r="T2954">
        <v>100</v>
      </c>
      <c r="U2954" t="s">
        <v>429</v>
      </c>
    </row>
    <row r="2955" spans="2:29" x14ac:dyDescent="0.35">
      <c r="B2955" t="s">
        <v>589</v>
      </c>
      <c r="O2955" t="s">
        <v>407</v>
      </c>
      <c r="R2955" t="s">
        <v>485</v>
      </c>
      <c r="S2955">
        <v>1.3</v>
      </c>
      <c r="T2955" t="s">
        <v>429</v>
      </c>
    </row>
    <row r="2956" spans="2:29" x14ac:dyDescent="0.35">
      <c r="B2956" t="s">
        <v>1264</v>
      </c>
      <c r="O2956" t="s">
        <v>407</v>
      </c>
      <c r="R2956" t="s">
        <v>486</v>
      </c>
      <c r="S2956">
        <v>2.5</v>
      </c>
      <c r="T2956" t="s">
        <v>429</v>
      </c>
    </row>
    <row r="2957" spans="2:29" x14ac:dyDescent="0.35">
      <c r="B2957" t="s">
        <v>1265</v>
      </c>
      <c r="O2957" t="s">
        <v>410</v>
      </c>
      <c r="S2957" t="s">
        <v>487</v>
      </c>
      <c r="T2957">
        <v>0.1</v>
      </c>
      <c r="U2957" t="s">
        <v>429</v>
      </c>
    </row>
    <row r="2958" spans="2:29" x14ac:dyDescent="0.35">
      <c r="B2958" t="s">
        <v>395</v>
      </c>
      <c r="O2958" t="s">
        <v>410</v>
      </c>
      <c r="S2958" t="s">
        <v>488</v>
      </c>
      <c r="T2958">
        <v>0</v>
      </c>
      <c r="U2958" t="s">
        <v>429</v>
      </c>
    </row>
    <row r="2959" spans="2:29" x14ac:dyDescent="0.35">
      <c r="B2959" t="s">
        <v>396</v>
      </c>
      <c r="O2959" t="s">
        <v>410</v>
      </c>
      <c r="S2959" t="s">
        <v>489</v>
      </c>
      <c r="T2959">
        <v>4.5999999999999996</v>
      </c>
      <c r="U2959" t="s">
        <v>429</v>
      </c>
    </row>
    <row r="2960" spans="2:29" x14ac:dyDescent="0.35">
      <c r="B2960" t="s">
        <v>397</v>
      </c>
      <c r="O2960" t="s">
        <v>410</v>
      </c>
      <c r="S2960" t="s">
        <v>490</v>
      </c>
      <c r="T2960">
        <v>7.5</v>
      </c>
      <c r="U2960" t="s">
        <v>429</v>
      </c>
    </row>
    <row r="2961" spans="2:22" x14ac:dyDescent="0.35">
      <c r="B2961" t="s">
        <v>398</v>
      </c>
      <c r="O2961" t="s">
        <v>407</v>
      </c>
      <c r="R2961" t="s">
        <v>430</v>
      </c>
      <c r="S2961">
        <v>40.6</v>
      </c>
      <c r="T2961" t="s">
        <v>429</v>
      </c>
    </row>
    <row r="2962" spans="2:22" x14ac:dyDescent="0.35">
      <c r="B2962" t="s">
        <v>399</v>
      </c>
      <c r="O2962" t="s">
        <v>410</v>
      </c>
      <c r="S2962" t="s">
        <v>491</v>
      </c>
      <c r="T2962">
        <v>46.7</v>
      </c>
      <c r="U2962" t="s">
        <v>429</v>
      </c>
    </row>
    <row r="2963" spans="2:22" x14ac:dyDescent="0.35">
      <c r="B2963" t="s">
        <v>753</v>
      </c>
      <c r="O2963" t="s">
        <v>410</v>
      </c>
      <c r="S2963" t="s">
        <v>492</v>
      </c>
      <c r="T2963">
        <v>13.3</v>
      </c>
      <c r="U2963" t="s">
        <v>429</v>
      </c>
    </row>
    <row r="2964" spans="2:22" x14ac:dyDescent="0.35">
      <c r="O2964" t="s">
        <v>477</v>
      </c>
      <c r="T2964" t="s">
        <v>493</v>
      </c>
      <c r="U2964">
        <v>82.7</v>
      </c>
      <c r="V2964" t="s">
        <v>429</v>
      </c>
    </row>
    <row r="2965" spans="2:22" x14ac:dyDescent="0.35">
      <c r="O2965" t="s">
        <v>477</v>
      </c>
      <c r="T2965" t="s">
        <v>713</v>
      </c>
      <c r="U2965">
        <v>0.3</v>
      </c>
      <c r="V2965" t="s">
        <v>429</v>
      </c>
    </row>
    <row r="2966" spans="2:22" x14ac:dyDescent="0.35">
      <c r="O2966" t="s">
        <v>477</v>
      </c>
      <c r="T2966" t="s">
        <v>494</v>
      </c>
      <c r="U2966">
        <v>0.9</v>
      </c>
      <c r="V2966" t="s">
        <v>429</v>
      </c>
    </row>
    <row r="2967" spans="2:22" x14ac:dyDescent="0.35">
      <c r="O2967" t="s">
        <v>407</v>
      </c>
      <c r="R2967" t="s">
        <v>1049</v>
      </c>
      <c r="S2967" t="s">
        <v>429</v>
      </c>
    </row>
    <row r="2968" spans="2:22" x14ac:dyDescent="0.35">
      <c r="O2968" t="s">
        <v>410</v>
      </c>
      <c r="S2968" t="s">
        <v>714</v>
      </c>
      <c r="T2968">
        <v>36.299999999999997</v>
      </c>
      <c r="U2968" t="s">
        <v>429</v>
      </c>
    </row>
    <row r="2969" spans="2:22" x14ac:dyDescent="0.35">
      <c r="O2969" t="s">
        <v>410</v>
      </c>
      <c r="S2969" t="s">
        <v>495</v>
      </c>
      <c r="T2969">
        <v>0.1</v>
      </c>
      <c r="U2969" t="s">
        <v>429</v>
      </c>
    </row>
    <row r="2970" spans="2:22" x14ac:dyDescent="0.35">
      <c r="O2970" t="s">
        <v>410</v>
      </c>
      <c r="S2970" t="s">
        <v>496</v>
      </c>
      <c r="T2970">
        <v>0.8</v>
      </c>
      <c r="U2970" t="s">
        <v>429</v>
      </c>
    </row>
    <row r="2971" spans="2:22" x14ac:dyDescent="0.35">
      <c r="O2971" t="s">
        <v>410</v>
      </c>
      <c r="S2971" t="s">
        <v>497</v>
      </c>
      <c r="T2971">
        <v>0.7</v>
      </c>
      <c r="U2971" t="s">
        <v>429</v>
      </c>
    </row>
    <row r="2972" spans="2:22" x14ac:dyDescent="0.35">
      <c r="O2972" t="s">
        <v>477</v>
      </c>
      <c r="T2972" t="s">
        <v>498</v>
      </c>
      <c r="U2972">
        <v>0.3</v>
      </c>
      <c r="V2972" t="s">
        <v>429</v>
      </c>
    </row>
    <row r="2973" spans="2:22" x14ac:dyDescent="0.35">
      <c r="O2973" t="s">
        <v>477</v>
      </c>
      <c r="T2973" t="s">
        <v>498</v>
      </c>
      <c r="U2973">
        <v>0.4</v>
      </c>
      <c r="V2973" t="s">
        <v>429</v>
      </c>
    </row>
    <row r="2974" spans="2:22" x14ac:dyDescent="0.35">
      <c r="O2974" t="s">
        <v>404</v>
      </c>
      <c r="Q2974" t="s">
        <v>499</v>
      </c>
      <c r="R2974">
        <v>12.7</v>
      </c>
      <c r="S2974" t="s">
        <v>427</v>
      </c>
    </row>
    <row r="2975" spans="2:22" x14ac:dyDescent="0.35">
      <c r="O2975" t="s">
        <v>407</v>
      </c>
      <c r="R2975" t="s">
        <v>500</v>
      </c>
      <c r="S2975">
        <v>1</v>
      </c>
      <c r="T2975" t="s">
        <v>429</v>
      </c>
    </row>
    <row r="2976" spans="2:22" x14ac:dyDescent="0.35">
      <c r="O2976" t="s">
        <v>407</v>
      </c>
      <c r="R2976" t="s">
        <v>501</v>
      </c>
      <c r="S2976">
        <v>12.3</v>
      </c>
      <c r="T2976" t="s">
        <v>429</v>
      </c>
    </row>
    <row r="2977" spans="15:23" x14ac:dyDescent="0.35">
      <c r="O2977" t="s">
        <v>410</v>
      </c>
      <c r="S2977" t="s">
        <v>502</v>
      </c>
      <c r="T2977">
        <v>32.700000000000003</v>
      </c>
      <c r="U2977" t="s">
        <v>429</v>
      </c>
    </row>
    <row r="2978" spans="15:23" x14ac:dyDescent="0.35">
      <c r="O2978" t="s">
        <v>477</v>
      </c>
      <c r="T2978" t="s">
        <v>503</v>
      </c>
      <c r="U2978">
        <v>4.9000000000000004</v>
      </c>
      <c r="V2978" t="s">
        <v>429</v>
      </c>
    </row>
    <row r="2979" spans="15:23" x14ac:dyDescent="0.35">
      <c r="O2979" t="s">
        <v>504</v>
      </c>
      <c r="U2979" t="s">
        <v>505</v>
      </c>
      <c r="V2979">
        <v>11.2</v>
      </c>
      <c r="W2979" t="s">
        <v>429</v>
      </c>
    </row>
    <row r="2980" spans="15:23" x14ac:dyDescent="0.35">
      <c r="O2980" t="s">
        <v>410</v>
      </c>
      <c r="S2980" t="s">
        <v>506</v>
      </c>
      <c r="T2980">
        <v>5.3</v>
      </c>
      <c r="U2980" t="s">
        <v>429</v>
      </c>
    </row>
    <row r="2981" spans="15:23" x14ac:dyDescent="0.35">
      <c r="O2981" t="s">
        <v>410</v>
      </c>
      <c r="S2981" t="s">
        <v>507</v>
      </c>
      <c r="T2981">
        <v>4.2</v>
      </c>
      <c r="U2981" t="s">
        <v>429</v>
      </c>
    </row>
    <row r="2982" spans="15:23" x14ac:dyDescent="0.35">
      <c r="O2982" t="s">
        <v>410</v>
      </c>
      <c r="S2982" t="s">
        <v>508</v>
      </c>
      <c r="T2982">
        <v>8</v>
      </c>
      <c r="U2982" t="s">
        <v>429</v>
      </c>
    </row>
    <row r="2983" spans="15:23" x14ac:dyDescent="0.35">
      <c r="O2983" t="s">
        <v>477</v>
      </c>
      <c r="T2983" t="s">
        <v>509</v>
      </c>
      <c r="U2983">
        <v>12.4</v>
      </c>
      <c r="V2983" t="s">
        <v>429</v>
      </c>
    </row>
    <row r="2984" spans="15:23" x14ac:dyDescent="0.35">
      <c r="O2984" t="s">
        <v>504</v>
      </c>
      <c r="U2984" t="s">
        <v>510</v>
      </c>
      <c r="V2984">
        <v>15.4</v>
      </c>
      <c r="W2984" t="s">
        <v>429</v>
      </c>
    </row>
    <row r="2985" spans="15:23" x14ac:dyDescent="0.35">
      <c r="O2985" t="s">
        <v>504</v>
      </c>
      <c r="U2985" t="s">
        <v>511</v>
      </c>
      <c r="V2985">
        <v>7.5</v>
      </c>
      <c r="W2985" t="s">
        <v>429</v>
      </c>
    </row>
    <row r="2986" spans="15:23" x14ac:dyDescent="0.35">
      <c r="O2986" t="s">
        <v>504</v>
      </c>
      <c r="U2986" t="s">
        <v>512</v>
      </c>
      <c r="V2986">
        <v>14.4</v>
      </c>
      <c r="W2986" t="s">
        <v>429</v>
      </c>
    </row>
    <row r="2987" spans="15:23" x14ac:dyDescent="0.35">
      <c r="O2987" t="s">
        <v>504</v>
      </c>
      <c r="U2987" t="s">
        <v>513</v>
      </c>
      <c r="V2987">
        <v>12.4</v>
      </c>
      <c r="W2987" t="s">
        <v>429</v>
      </c>
    </row>
    <row r="2988" spans="15:23" x14ac:dyDescent="0.35">
      <c r="O2988" t="s">
        <v>477</v>
      </c>
      <c r="T2988" t="s">
        <v>514</v>
      </c>
      <c r="U2988">
        <v>13.4</v>
      </c>
      <c r="V2988" t="s">
        <v>429</v>
      </c>
    </row>
    <row r="2989" spans="15:23" x14ac:dyDescent="0.35">
      <c r="O2989" t="s">
        <v>504</v>
      </c>
      <c r="U2989" t="s">
        <v>515</v>
      </c>
      <c r="V2989">
        <v>16.2</v>
      </c>
      <c r="W2989" t="s">
        <v>429</v>
      </c>
    </row>
    <row r="2990" spans="15:23" x14ac:dyDescent="0.35">
      <c r="O2990" t="s">
        <v>504</v>
      </c>
      <c r="U2990" t="s">
        <v>516</v>
      </c>
      <c r="V2990">
        <v>16.399999999999999</v>
      </c>
      <c r="W2990" t="s">
        <v>429</v>
      </c>
    </row>
    <row r="2991" spans="15:23" x14ac:dyDescent="0.35">
      <c r="O2991" t="s">
        <v>477</v>
      </c>
      <c r="T2991" t="s">
        <v>517</v>
      </c>
      <c r="U2991">
        <v>10.4</v>
      </c>
      <c r="V2991" t="s">
        <v>429</v>
      </c>
    </row>
    <row r="2992" spans="15:23" x14ac:dyDescent="0.35">
      <c r="O2992" t="s">
        <v>504</v>
      </c>
      <c r="U2992" t="s">
        <v>518</v>
      </c>
      <c r="V2992">
        <v>10.4</v>
      </c>
      <c r="W2992" t="s">
        <v>429</v>
      </c>
    </row>
    <row r="2993" spans="15:23" x14ac:dyDescent="0.35">
      <c r="O2993" t="s">
        <v>504</v>
      </c>
      <c r="U2993" t="s">
        <v>519</v>
      </c>
      <c r="V2993">
        <v>4.5999999999999996</v>
      </c>
      <c r="W2993" t="s">
        <v>429</v>
      </c>
    </row>
    <row r="2994" spans="15:23" x14ac:dyDescent="0.35">
      <c r="O2994" t="s">
        <v>410</v>
      </c>
      <c r="S2994" t="s">
        <v>520</v>
      </c>
      <c r="T2994" s="1">
        <v>0.80100000000000005</v>
      </c>
    </row>
    <row r="2995" spans="15:23" x14ac:dyDescent="0.35">
      <c r="O2995" t="s">
        <v>402</v>
      </c>
      <c r="P2995" t="s">
        <v>521</v>
      </c>
      <c r="Q2995">
        <v>2.536</v>
      </c>
      <c r="R2995" t="s">
        <v>1036</v>
      </c>
    </row>
    <row r="2996" spans="15:23" x14ac:dyDescent="0.35">
      <c r="O2996" t="s">
        <v>402</v>
      </c>
      <c r="P2996" t="s">
        <v>422</v>
      </c>
      <c r="Q2996">
        <v>63</v>
      </c>
    </row>
    <row r="2997" spans="15:23" x14ac:dyDescent="0.35">
      <c r="O2997" t="s">
        <v>402</v>
      </c>
      <c r="P2997" t="s">
        <v>522</v>
      </c>
      <c r="Q2997" t="s">
        <v>523</v>
      </c>
    </row>
    <row r="2998" spans="15:23" x14ac:dyDescent="0.35">
      <c r="O2998" t="s">
        <v>524</v>
      </c>
      <c r="P2998" s="1">
        <v>0.90500000000000003</v>
      </c>
    </row>
    <row r="2999" spans="15:23" x14ac:dyDescent="0.35">
      <c r="O2999" t="s">
        <v>402</v>
      </c>
      <c r="P2999" t="s">
        <v>423</v>
      </c>
      <c r="Q2999" t="s">
        <v>1229</v>
      </c>
    </row>
    <row r="3000" spans="15:23" x14ac:dyDescent="0.35">
      <c r="O3000" t="s">
        <v>387</v>
      </c>
    </row>
    <row r="3001" spans="15:23" x14ac:dyDescent="0.35">
      <c r="O3001" t="s">
        <v>388</v>
      </c>
    </row>
    <row r="3002" spans="15:23" x14ac:dyDescent="0.35">
      <c r="O3002" t="s">
        <v>389</v>
      </c>
    </row>
    <row r="3003" spans="15:23" x14ac:dyDescent="0.35">
      <c r="O3003" t="s">
        <v>856</v>
      </c>
    </row>
    <row r="3004" spans="15:23" x14ac:dyDescent="0.35">
      <c r="O3004" t="s">
        <v>858</v>
      </c>
    </row>
    <row r="3005" spans="15:23" x14ac:dyDescent="0.35">
      <c r="O3005" t="s">
        <v>567</v>
      </c>
    </row>
    <row r="3006" spans="15:23" x14ac:dyDescent="0.35">
      <c r="O3006" t="s">
        <v>1230</v>
      </c>
    </row>
    <row r="3007" spans="15:23" x14ac:dyDescent="0.35">
      <c r="O3007" t="s">
        <v>1231</v>
      </c>
    </row>
    <row r="3008" spans="15:23" x14ac:dyDescent="0.35">
      <c r="O3008" t="s">
        <v>395</v>
      </c>
    </row>
    <row r="3009" spans="15:17" x14ac:dyDescent="0.35">
      <c r="O3009" t="s">
        <v>396</v>
      </c>
    </row>
    <row r="3010" spans="15:17" x14ac:dyDescent="0.35">
      <c r="O3010" t="s">
        <v>397</v>
      </c>
    </row>
    <row r="3011" spans="15:17" x14ac:dyDescent="0.35">
      <c r="O3011" t="s">
        <v>1329</v>
      </c>
      <c r="P3011">
        <v>2.694</v>
      </c>
      <c r="Q3011" t="s">
        <v>1036</v>
      </c>
    </row>
    <row r="3012" spans="15:17" x14ac:dyDescent="0.35">
      <c r="O3012" t="s">
        <v>399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20F3-1D93-4619-98B9-3424B62C2D68}">
  <dimension ref="A1:T206"/>
  <sheetViews>
    <sheetView topLeftCell="H171" zoomScale="70" zoomScaleNormal="70" workbookViewId="0">
      <selection activeCell="L205" sqref="L205"/>
    </sheetView>
  </sheetViews>
  <sheetFormatPr defaultRowHeight="14.5" x14ac:dyDescent="0.35"/>
  <cols>
    <col min="6" max="6" width="14.81640625" customWidth="1"/>
    <col min="7" max="7" width="20.7265625" customWidth="1"/>
    <col min="8" max="11" width="17.453125" customWidth="1"/>
    <col min="12" max="12" width="22.36328125" customWidth="1"/>
    <col min="13" max="13" width="17.453125" customWidth="1"/>
    <col min="14" max="14" width="13.6328125" customWidth="1"/>
    <col min="19" max="19" width="9.81640625" bestFit="1" customWidth="1"/>
  </cols>
  <sheetData>
    <row r="1" spans="1:20" x14ac:dyDescent="0.35">
      <c r="A1" t="s">
        <v>380</v>
      </c>
      <c r="B1" t="s">
        <v>368</v>
      </c>
      <c r="C1" t="s">
        <v>369</v>
      </c>
      <c r="D1" t="s">
        <v>374</v>
      </c>
      <c r="E1" t="s">
        <v>375</v>
      </c>
      <c r="F1" t="s">
        <v>378</v>
      </c>
      <c r="G1" t="s">
        <v>585</v>
      </c>
      <c r="H1" t="s">
        <v>385</v>
      </c>
      <c r="I1" t="s">
        <v>1309</v>
      </c>
      <c r="J1" t="s">
        <v>1306</v>
      </c>
      <c r="K1" t="s">
        <v>1170</v>
      </c>
      <c r="L1" t="s">
        <v>1167</v>
      </c>
      <c r="M1" t="s">
        <v>1166</v>
      </c>
      <c r="N1" t="s">
        <v>651</v>
      </c>
      <c r="O1" t="s">
        <v>376</v>
      </c>
      <c r="P1" t="s">
        <v>379</v>
      </c>
      <c r="Q1" t="s">
        <v>373</v>
      </c>
      <c r="R1" t="s">
        <v>372</v>
      </c>
      <c r="S1" t="s">
        <v>443</v>
      </c>
      <c r="T1" t="s">
        <v>371</v>
      </c>
    </row>
    <row r="2" spans="1:20" x14ac:dyDescent="0.35">
      <c r="A2" t="s">
        <v>381</v>
      </c>
      <c r="B2" t="s">
        <v>370</v>
      </c>
      <c r="C2">
        <v>2933</v>
      </c>
      <c r="D2">
        <v>28</v>
      </c>
      <c r="E2">
        <v>56</v>
      </c>
      <c r="F2">
        <v>1000</v>
      </c>
      <c r="O2" t="s">
        <v>377</v>
      </c>
    </row>
    <row r="3" spans="1:20" x14ac:dyDescent="0.35">
      <c r="A3" t="s">
        <v>382</v>
      </c>
      <c r="B3" t="s">
        <v>370</v>
      </c>
      <c r="C3">
        <v>2933</v>
      </c>
      <c r="D3">
        <v>28</v>
      </c>
      <c r="E3">
        <v>56</v>
      </c>
      <c r="F3">
        <v>1000</v>
      </c>
      <c r="G3">
        <f>v02_vtune_data_2933v2!D7</f>
        <v>997.65</v>
      </c>
      <c r="J3" s="25">
        <f>v02_vtune_data_2933v2!F22 * 100</f>
        <v>46.7</v>
      </c>
      <c r="K3">
        <f>v02_vtune_data_2933v2!E17</f>
        <v>23.4</v>
      </c>
      <c r="O3" t="s">
        <v>377</v>
      </c>
      <c r="P3">
        <f>v02_vtune_data_2933v2!D6</f>
        <v>0.76200000000000001</v>
      </c>
      <c r="Q3">
        <v>69.997511199000002</v>
      </c>
      <c r="R3">
        <f>v02_vtune_data_2933v2!D3</f>
        <v>117.702</v>
      </c>
      <c r="S3">
        <f>v02_vtune_data_2933v2!E22</f>
        <v>85.149000000000001</v>
      </c>
      <c r="T3">
        <v>5.882352</v>
      </c>
    </row>
    <row r="4" spans="1:20" x14ac:dyDescent="0.35">
      <c r="A4" t="s">
        <v>383</v>
      </c>
      <c r="B4" t="s">
        <v>370</v>
      </c>
      <c r="C4">
        <v>2933</v>
      </c>
      <c r="D4">
        <v>28</v>
      </c>
      <c r="E4">
        <v>56</v>
      </c>
      <c r="F4">
        <v>1000</v>
      </c>
      <c r="G4">
        <f>v02_vtune_data_2933v2!Q87</f>
        <v>997.62800000000004</v>
      </c>
      <c r="I4">
        <f>v02_vtune_data_2933v2!Q4</f>
        <v>160817238000000</v>
      </c>
      <c r="J4" s="25"/>
      <c r="L4">
        <f>v02_vtune_data_2933v2!T54</f>
        <v>28.8</v>
      </c>
      <c r="M4">
        <f>v02_vtune_data_2933v2!S48</f>
        <v>1.8</v>
      </c>
      <c r="O4" t="s">
        <v>377</v>
      </c>
      <c r="P4">
        <f>v02_vtune_data_2933v2!Q5</f>
        <v>0.76100000000000001</v>
      </c>
      <c r="Q4">
        <v>70.037564262999993</v>
      </c>
      <c r="T4">
        <v>5.8789879999999997</v>
      </c>
    </row>
    <row r="5" spans="1:20" x14ac:dyDescent="0.35">
      <c r="A5" t="s">
        <v>384</v>
      </c>
      <c r="B5" t="s">
        <v>370</v>
      </c>
      <c r="C5">
        <v>2933</v>
      </c>
      <c r="D5">
        <v>28</v>
      </c>
      <c r="E5">
        <v>56</v>
      </c>
      <c r="F5">
        <v>1000</v>
      </c>
      <c r="J5" s="25">
        <f>v02_vtune_data_2933v2!AF25 * 100</f>
        <v>46.800000000000004</v>
      </c>
      <c r="K5">
        <f>v02_vtune_data_2933v2!AF9</f>
        <v>23.5</v>
      </c>
      <c r="O5" t="s">
        <v>377</v>
      </c>
      <c r="Q5">
        <v>70.044415041999997</v>
      </c>
      <c r="S5">
        <f>v02_vtune_data_2933v2!AE25</f>
        <v>85.292000000000002</v>
      </c>
      <c r="T5">
        <v>5.8784130000000001</v>
      </c>
    </row>
    <row r="6" spans="1:20" x14ac:dyDescent="0.35">
      <c r="J6" s="25"/>
    </row>
    <row r="7" spans="1:20" x14ac:dyDescent="0.35">
      <c r="A7" t="s">
        <v>381</v>
      </c>
      <c r="B7" t="s">
        <v>370</v>
      </c>
      <c r="C7">
        <v>2933</v>
      </c>
      <c r="D7">
        <v>36</v>
      </c>
      <c r="E7">
        <v>56</v>
      </c>
      <c r="F7">
        <v>1000</v>
      </c>
      <c r="J7" s="25"/>
      <c r="O7" t="s">
        <v>377</v>
      </c>
    </row>
    <row r="8" spans="1:20" x14ac:dyDescent="0.35">
      <c r="A8" t="s">
        <v>382</v>
      </c>
      <c r="B8" t="s">
        <v>370</v>
      </c>
      <c r="C8">
        <v>2933</v>
      </c>
      <c r="D8">
        <v>36</v>
      </c>
      <c r="E8">
        <v>56</v>
      </c>
      <c r="F8">
        <v>1000</v>
      </c>
      <c r="G8">
        <f>v02_vtune_data_2933v2!D115</f>
        <v>997.63400000000001</v>
      </c>
      <c r="J8" s="25">
        <f>v02_vtune_data_2933v2!F130 * 100</f>
        <v>56.399999999999991</v>
      </c>
      <c r="K8">
        <f>v02_vtune_data_2933v2!E125</f>
        <v>32.5</v>
      </c>
      <c r="O8" t="s">
        <v>377</v>
      </c>
      <c r="P8">
        <f>v02_vtune_data_2933v2!D114</f>
        <v>0.77400000000000002</v>
      </c>
      <c r="Q8">
        <v>86.276802379000003</v>
      </c>
      <c r="R8">
        <f>v02_vtune_data_2933v2!D111</f>
        <v>141.99100000000001</v>
      </c>
      <c r="S8">
        <f>v02_vtune_data_2933v2!E130</f>
        <v>104.346</v>
      </c>
      <c r="T8">
        <v>4.7724299999999999</v>
      </c>
    </row>
    <row r="9" spans="1:20" x14ac:dyDescent="0.35">
      <c r="A9" t="s">
        <v>383</v>
      </c>
      <c r="B9" t="s">
        <v>370</v>
      </c>
      <c r="C9">
        <v>2933</v>
      </c>
      <c r="D9">
        <v>36</v>
      </c>
      <c r="E9">
        <v>56</v>
      </c>
      <c r="F9">
        <v>1000</v>
      </c>
      <c r="I9">
        <f>v02_vtune_data_2933v2!Q112</f>
        <v>164460928500000</v>
      </c>
      <c r="J9" s="25"/>
      <c r="L9">
        <f>v02_vtune_data_2933v2!T162</f>
        <v>29.5</v>
      </c>
      <c r="M9">
        <f>v02_vtune_data_2933v2!S156</f>
        <v>1.5</v>
      </c>
      <c r="O9" t="s">
        <v>377</v>
      </c>
      <c r="P9">
        <f>v02_vtune_data_2933v2!Q113</f>
        <v>0.77800000000000002</v>
      </c>
      <c r="Q9">
        <v>86.909810085000004</v>
      </c>
      <c r="S9">
        <f>v02_vtune_data_2933v2!AE133</f>
        <v>104.82299999999999</v>
      </c>
      <c r="T9">
        <v>4.7376699999999996</v>
      </c>
    </row>
    <row r="10" spans="1:20" x14ac:dyDescent="0.35">
      <c r="A10" t="s">
        <v>384</v>
      </c>
      <c r="B10" t="s">
        <v>370</v>
      </c>
      <c r="C10">
        <v>2933</v>
      </c>
      <c r="D10">
        <v>36</v>
      </c>
      <c r="E10">
        <v>56</v>
      </c>
      <c r="F10">
        <v>1000</v>
      </c>
      <c r="J10" s="25">
        <f>v02_vtune_data_2933v2!AF133 * 100</f>
        <v>56.599999999999994</v>
      </c>
      <c r="K10">
        <f>v02_vtune_data_2933v2!AF117</f>
        <v>32.9</v>
      </c>
      <c r="O10" t="s">
        <v>377</v>
      </c>
      <c r="Q10">
        <v>86.784643189999997</v>
      </c>
      <c r="T10">
        <v>4.7445029999999999</v>
      </c>
    </row>
    <row r="11" spans="1:20" x14ac:dyDescent="0.35">
      <c r="J11" s="25"/>
    </row>
    <row r="12" spans="1:20" x14ac:dyDescent="0.35">
      <c r="A12" t="s">
        <v>381</v>
      </c>
      <c r="B12" t="s">
        <v>370</v>
      </c>
      <c r="C12">
        <v>2933</v>
      </c>
      <c r="D12">
        <v>44</v>
      </c>
      <c r="E12">
        <v>56</v>
      </c>
      <c r="F12">
        <v>1000</v>
      </c>
      <c r="J12" s="25"/>
      <c r="O12" t="s">
        <v>377</v>
      </c>
    </row>
    <row r="13" spans="1:20" x14ac:dyDescent="0.35">
      <c r="A13" t="s">
        <v>382</v>
      </c>
      <c r="B13" t="s">
        <v>370</v>
      </c>
      <c r="C13">
        <v>2933</v>
      </c>
      <c r="D13">
        <v>44</v>
      </c>
      <c r="E13">
        <v>56</v>
      </c>
      <c r="F13">
        <v>1000</v>
      </c>
      <c r="G13">
        <f>v02_vtune_data_2933v2!D223</f>
        <v>997.63800000000003</v>
      </c>
      <c r="J13" s="25">
        <f>v02_vtune_data_2933v2!F238 * 100</f>
        <v>62.7</v>
      </c>
      <c r="K13">
        <f>v02_vtune_data_2933v2!E233</f>
        <v>39.299999999999997</v>
      </c>
      <c r="O13" t="s">
        <v>377</v>
      </c>
      <c r="P13">
        <f>v02_vtune_data_2933v2!D222</f>
        <v>0.83</v>
      </c>
      <c r="Q13">
        <v>94.082029011000003</v>
      </c>
      <c r="R13">
        <f>v02_vtune_data_2933v2!D219</f>
        <v>164.94900000000001</v>
      </c>
      <c r="S13">
        <f>v02_vtune_data_2933v2!E238</f>
        <v>120.301</v>
      </c>
      <c r="T13">
        <v>4.3765000000000001</v>
      </c>
    </row>
    <row r="14" spans="1:20" x14ac:dyDescent="0.35">
      <c r="A14" t="s">
        <v>383</v>
      </c>
      <c r="B14" t="s">
        <v>370</v>
      </c>
      <c r="C14">
        <v>2933</v>
      </c>
      <c r="D14">
        <v>44</v>
      </c>
      <c r="E14">
        <v>56</v>
      </c>
      <c r="F14">
        <v>1000</v>
      </c>
      <c r="I14">
        <f>v02_vtune_data_2933v2!Q220</f>
        <v>173656656000000</v>
      </c>
      <c r="J14" s="25"/>
      <c r="L14">
        <f>v02_vtune_data_2933v2!T270</f>
        <v>32.1</v>
      </c>
      <c r="M14">
        <f>v02_vtune_data_2933v2!S264</f>
        <v>1.8</v>
      </c>
      <c r="O14" t="s">
        <v>377</v>
      </c>
      <c r="P14">
        <f>v02_vtune_data_2933v2!Q221</f>
        <v>0.83299999999999996</v>
      </c>
      <c r="Q14">
        <v>94.336791142999999</v>
      </c>
      <c r="S14">
        <f>v02_vtune_data_2933v2!AE242</f>
        <v>120.40600000000001</v>
      </c>
      <c r="T14">
        <v>4.364681</v>
      </c>
    </row>
    <row r="15" spans="1:20" x14ac:dyDescent="0.35">
      <c r="A15" t="s">
        <v>384</v>
      </c>
      <c r="B15" t="s">
        <v>370</v>
      </c>
      <c r="C15">
        <v>2933</v>
      </c>
      <c r="D15">
        <v>44</v>
      </c>
      <c r="E15">
        <v>56</v>
      </c>
      <c r="F15">
        <v>1000</v>
      </c>
      <c r="J15" s="25">
        <f>v02_vtune_data_2933v2!AF242 * 100</f>
        <v>62.8</v>
      </c>
      <c r="K15">
        <f>v02_vtune_data_2933v2!AF226</f>
        <v>39.5</v>
      </c>
      <c r="O15" t="s">
        <v>377</v>
      </c>
      <c r="Q15">
        <v>94.156941488000001</v>
      </c>
      <c r="T15">
        <v>4.3730180000000001</v>
      </c>
    </row>
    <row r="16" spans="1:20" x14ac:dyDescent="0.35">
      <c r="J16" s="25"/>
    </row>
    <row r="17" spans="1:20" x14ac:dyDescent="0.35">
      <c r="A17" t="s">
        <v>381</v>
      </c>
      <c r="B17" t="s">
        <v>370</v>
      </c>
      <c r="C17">
        <v>2933</v>
      </c>
      <c r="D17">
        <v>52</v>
      </c>
      <c r="E17">
        <v>56</v>
      </c>
      <c r="F17">
        <v>1000</v>
      </c>
      <c r="J17" s="25"/>
      <c r="O17" t="s">
        <v>377</v>
      </c>
    </row>
    <row r="18" spans="1:20" x14ac:dyDescent="0.35">
      <c r="A18" t="s">
        <v>382</v>
      </c>
      <c r="B18" t="s">
        <v>370</v>
      </c>
      <c r="C18">
        <v>2933</v>
      </c>
      <c r="D18">
        <v>52</v>
      </c>
      <c r="E18">
        <v>56</v>
      </c>
      <c r="F18">
        <v>1000</v>
      </c>
      <c r="G18">
        <f>v02_vtune_data_2933v2!D332</f>
        <v>997.649</v>
      </c>
      <c r="J18" s="25">
        <f>v02_vtune_data_2933v2!F347 * 100</f>
        <v>69.5</v>
      </c>
      <c r="K18">
        <f>v02_vtune_data_2933v2!E342</f>
        <v>50.3</v>
      </c>
      <c r="O18" t="s">
        <v>377</v>
      </c>
      <c r="P18">
        <f>v02_vtune_data_2933v2!D331</f>
        <v>0.86799999999999999</v>
      </c>
      <c r="Q18">
        <v>101.956525279</v>
      </c>
      <c r="R18">
        <f>v02_vtune_data_2933v2!D328</f>
        <v>183.089</v>
      </c>
      <c r="S18">
        <f>v02_vtune_data_2933v2!E347</f>
        <v>133.87</v>
      </c>
      <c r="T18">
        <v>4.0384859999999998</v>
      </c>
    </row>
    <row r="19" spans="1:20" x14ac:dyDescent="0.35">
      <c r="A19" t="s">
        <v>383</v>
      </c>
      <c r="B19" t="s">
        <v>370</v>
      </c>
      <c r="C19">
        <v>2933</v>
      </c>
      <c r="D19">
        <v>52</v>
      </c>
      <c r="E19">
        <v>56</v>
      </c>
      <c r="F19">
        <v>1000</v>
      </c>
      <c r="I19">
        <f>v02_vtune_data_2933v2!Q329</f>
        <v>179590176000000</v>
      </c>
      <c r="J19" s="25"/>
      <c r="L19">
        <f>v02_vtune_data_2933v2!T379</f>
        <v>34.1</v>
      </c>
      <c r="M19">
        <f>v02_vtune_data_2933v2!S373</f>
        <v>2</v>
      </c>
      <c r="O19" t="s">
        <v>377</v>
      </c>
      <c r="P19">
        <f>v02_vtune_data_2933v2!Q330</f>
        <v>0.879</v>
      </c>
      <c r="Q19">
        <v>102.636646325</v>
      </c>
      <c r="S19">
        <f>v02_vtune_data_2933v2!AE350</f>
        <v>134.59899999999999</v>
      </c>
      <c r="T19">
        <v>4.0117250000000002</v>
      </c>
    </row>
    <row r="20" spans="1:20" x14ac:dyDescent="0.35">
      <c r="A20" t="s">
        <v>384</v>
      </c>
      <c r="B20" t="s">
        <v>370</v>
      </c>
      <c r="C20">
        <v>2933</v>
      </c>
      <c r="D20">
        <v>52</v>
      </c>
      <c r="E20">
        <v>56</v>
      </c>
      <c r="F20">
        <v>1000</v>
      </c>
      <c r="J20" s="25">
        <f>v02_vtune_data_2933v2!AF350 * 100</f>
        <v>69.8</v>
      </c>
      <c r="K20">
        <f>v02_vtune_data_2933v2!AF334</f>
        <v>50.2</v>
      </c>
      <c r="O20" t="s">
        <v>377</v>
      </c>
      <c r="Q20">
        <v>102.448513221</v>
      </c>
      <c r="T20">
        <v>4.0190919999999997</v>
      </c>
    </row>
    <row r="21" spans="1:20" x14ac:dyDescent="0.35">
      <c r="J21" s="25"/>
    </row>
    <row r="22" spans="1:20" x14ac:dyDescent="0.35">
      <c r="A22" t="s">
        <v>381</v>
      </c>
      <c r="B22" t="s">
        <v>370</v>
      </c>
      <c r="C22">
        <v>2933</v>
      </c>
      <c r="D22">
        <v>56</v>
      </c>
      <c r="E22">
        <v>56</v>
      </c>
      <c r="F22">
        <v>1000</v>
      </c>
      <c r="H22">
        <v>997</v>
      </c>
      <c r="J22" s="25"/>
      <c r="O22" t="s">
        <v>377</v>
      </c>
      <c r="Q22">
        <v>109.223271986</v>
      </c>
      <c r="T22">
        <v>3.7698010000000002</v>
      </c>
    </row>
    <row r="23" spans="1:20" x14ac:dyDescent="0.35">
      <c r="A23" t="s">
        <v>382</v>
      </c>
      <c r="B23" t="s">
        <v>370</v>
      </c>
      <c r="C23">
        <v>2933</v>
      </c>
      <c r="D23">
        <v>56</v>
      </c>
      <c r="E23">
        <v>56</v>
      </c>
      <c r="F23">
        <v>1000</v>
      </c>
      <c r="G23">
        <f>vtune_data_2933!D95</f>
        <v>997.654</v>
      </c>
      <c r="J23" s="25">
        <f>vtune_data_2933!F110 * 100</f>
        <v>43.9</v>
      </c>
      <c r="K23">
        <f>vtune_data_2933!E105</f>
        <v>0</v>
      </c>
      <c r="O23" t="s">
        <v>377</v>
      </c>
      <c r="P23">
        <f>vtune_data_2933!D94</f>
        <v>0.83399999999999996</v>
      </c>
      <c r="Q23">
        <v>108.370349429</v>
      </c>
      <c r="R23">
        <f>vtune_data_2933!D91</f>
        <v>175.322</v>
      </c>
      <c r="S23">
        <f>vtune_data_2933!E110</f>
        <v>117.19</v>
      </c>
      <c r="T23">
        <v>3.799471</v>
      </c>
    </row>
    <row r="24" spans="1:20" x14ac:dyDescent="0.35">
      <c r="A24" t="s">
        <v>383</v>
      </c>
      <c r="B24" t="s">
        <v>370</v>
      </c>
      <c r="C24">
        <v>2933</v>
      </c>
      <c r="D24">
        <v>56</v>
      </c>
      <c r="E24">
        <v>56</v>
      </c>
      <c r="F24">
        <v>1000</v>
      </c>
      <c r="G24">
        <f>vtune_data_2933!Q175</f>
        <v>997.66700000000003</v>
      </c>
      <c r="I24" s="8">
        <f>vtune_data_2933!Q92</f>
        <v>199364490000000</v>
      </c>
      <c r="J24" s="25"/>
      <c r="L24">
        <f>vtune_data_2933!T142</f>
        <v>31.1</v>
      </c>
      <c r="M24">
        <f>vtune_data_2933!S136</f>
        <v>1.6</v>
      </c>
      <c r="O24" t="s">
        <v>377</v>
      </c>
      <c r="P24">
        <f>vtune_data_2933!Q93</f>
        <v>0.85299999999999998</v>
      </c>
      <c r="Q24">
        <v>108.36880923699999</v>
      </c>
      <c r="T24">
        <v>3.799525</v>
      </c>
    </row>
    <row r="25" spans="1:20" x14ac:dyDescent="0.35">
      <c r="A25" t="s">
        <v>384</v>
      </c>
      <c r="B25" t="s">
        <v>370</v>
      </c>
      <c r="C25">
        <v>2933</v>
      </c>
      <c r="D25">
        <v>56</v>
      </c>
      <c r="E25">
        <v>56</v>
      </c>
      <c r="F25">
        <v>1000</v>
      </c>
      <c r="J25" s="25">
        <f>vtune_data_2933!AF113 * 100</f>
        <v>62.6</v>
      </c>
      <c r="K25">
        <f>vtune_data_2933!AF97</f>
        <v>50.5</v>
      </c>
      <c r="N25">
        <f>vtune_data_2933!AD107</f>
        <v>22</v>
      </c>
      <c r="O25" t="s">
        <v>377</v>
      </c>
      <c r="Q25">
        <v>108.338755742</v>
      </c>
      <c r="S25">
        <f>vtune_data_2933!AE113</f>
        <v>126.801</v>
      </c>
      <c r="T25">
        <v>3.8005789999999999</v>
      </c>
    </row>
    <row r="26" spans="1:20" x14ac:dyDescent="0.35">
      <c r="J26" s="25"/>
    </row>
    <row r="27" spans="1:20" x14ac:dyDescent="0.35">
      <c r="A27" t="s">
        <v>381</v>
      </c>
      <c r="B27" t="s">
        <v>370</v>
      </c>
      <c r="C27">
        <v>2933</v>
      </c>
      <c r="D27">
        <v>56</v>
      </c>
      <c r="E27">
        <v>56</v>
      </c>
      <c r="F27">
        <v>1200</v>
      </c>
      <c r="H27">
        <v>1196</v>
      </c>
      <c r="J27" s="25"/>
      <c r="O27" t="s">
        <v>377</v>
      </c>
      <c r="Q27">
        <v>118.80593327699999</v>
      </c>
      <c r="T27">
        <v>3.4657360000000001</v>
      </c>
    </row>
    <row r="28" spans="1:20" x14ac:dyDescent="0.35">
      <c r="A28" t="s">
        <v>382</v>
      </c>
      <c r="J28" s="25"/>
    </row>
    <row r="29" spans="1:20" x14ac:dyDescent="0.35">
      <c r="A29" t="s">
        <v>383</v>
      </c>
      <c r="J29" s="25"/>
    </row>
    <row r="30" spans="1:20" x14ac:dyDescent="0.35">
      <c r="A30" t="s">
        <v>384</v>
      </c>
      <c r="J30" s="25"/>
    </row>
    <row r="31" spans="1:20" x14ac:dyDescent="0.35">
      <c r="J31" s="25"/>
    </row>
    <row r="32" spans="1:20" x14ac:dyDescent="0.35">
      <c r="A32" t="s">
        <v>381</v>
      </c>
      <c r="B32" t="s">
        <v>370</v>
      </c>
      <c r="C32">
        <v>2993</v>
      </c>
      <c r="D32">
        <v>28</v>
      </c>
      <c r="E32">
        <v>56</v>
      </c>
      <c r="F32">
        <v>1400</v>
      </c>
      <c r="J32" s="25"/>
      <c r="O32" t="s">
        <v>377</v>
      </c>
    </row>
    <row r="33" spans="1:20" x14ac:dyDescent="0.35">
      <c r="A33" t="s">
        <v>382</v>
      </c>
      <c r="B33" t="s">
        <v>370</v>
      </c>
      <c r="C33">
        <v>2993</v>
      </c>
      <c r="D33">
        <v>28</v>
      </c>
      <c r="E33">
        <v>56</v>
      </c>
      <c r="F33">
        <v>1400</v>
      </c>
      <c r="G33">
        <f>v02_vtune_data_2933v2!D437*1000</f>
        <v>1397</v>
      </c>
      <c r="J33" s="25">
        <f>v02_vtune_data_2933v2!F452 * 100</f>
        <v>59.199999999999996</v>
      </c>
      <c r="K33">
        <f>v02_vtune_data_2933v2!E447</f>
        <v>34.200000000000003</v>
      </c>
      <c r="O33" t="s">
        <v>377</v>
      </c>
      <c r="P33">
        <f>v02_vtune_data_2933v2!D436</f>
        <v>0.85599999999999998</v>
      </c>
      <c r="Q33">
        <v>86.808739926000001</v>
      </c>
      <c r="R33">
        <f>v02_vtune_data_2933v2!D433</f>
        <v>146.16</v>
      </c>
      <c r="S33">
        <f>v02_vtune_data_2933v2!E452</f>
        <v>105.129</v>
      </c>
      <c r="T33">
        <v>4.7431859999999997</v>
      </c>
    </row>
    <row r="34" spans="1:20" x14ac:dyDescent="0.35">
      <c r="A34" t="s">
        <v>383</v>
      </c>
      <c r="B34" t="s">
        <v>370</v>
      </c>
      <c r="C34">
        <v>2993</v>
      </c>
      <c r="D34">
        <v>28</v>
      </c>
      <c r="E34">
        <v>56</v>
      </c>
      <c r="F34">
        <v>1400</v>
      </c>
      <c r="G34">
        <f>v02_vtune_data_2933v2!Q517 * 1000</f>
        <v>1397</v>
      </c>
      <c r="I34">
        <f>v02_vtune_data_2933v2!Q434</f>
        <v>161413884000000</v>
      </c>
      <c r="J34" s="25"/>
      <c r="L34">
        <f>v02_vtune_data_2933v2!T484</f>
        <v>34.299999999999997</v>
      </c>
      <c r="M34">
        <f>v02_vtune_data_2933v2!S478</f>
        <v>1.8</v>
      </c>
      <c r="O34" t="s">
        <v>377</v>
      </c>
      <c r="P34">
        <f>v02_vtune_data_2933v2!Q435</f>
        <v>0.85399999999999998</v>
      </c>
      <c r="Q34">
        <v>86.944935489000002</v>
      </c>
      <c r="T34">
        <v>4.7357560000000003</v>
      </c>
    </row>
    <row r="35" spans="1:20" x14ac:dyDescent="0.35">
      <c r="A35" t="s">
        <v>384</v>
      </c>
      <c r="B35" t="s">
        <v>370</v>
      </c>
      <c r="C35">
        <v>2993</v>
      </c>
      <c r="D35">
        <v>28</v>
      </c>
      <c r="E35">
        <v>56</v>
      </c>
      <c r="F35">
        <v>1400</v>
      </c>
      <c r="J35" s="25">
        <f>v02_vtune_data_2933v2!AF455 * 100</f>
        <v>59.599999999999994</v>
      </c>
      <c r="K35">
        <f>v02_vtune_data_2933v2!AF439</f>
        <v>34.200000000000003</v>
      </c>
      <c r="O35" t="s">
        <v>377</v>
      </c>
      <c r="Q35">
        <v>86.774785127000001</v>
      </c>
      <c r="S35">
        <f>v02_vtune_data_2933v2!AE455</f>
        <v>105.438</v>
      </c>
      <c r="T35">
        <v>4.7450419999999998</v>
      </c>
    </row>
    <row r="36" spans="1:20" x14ac:dyDescent="0.35">
      <c r="J36" s="25"/>
    </row>
    <row r="37" spans="1:20" x14ac:dyDescent="0.35">
      <c r="A37" t="s">
        <v>381</v>
      </c>
      <c r="B37" t="s">
        <v>370</v>
      </c>
      <c r="C37">
        <v>2993</v>
      </c>
      <c r="D37">
        <v>36</v>
      </c>
      <c r="E37">
        <v>56</v>
      </c>
      <c r="F37">
        <v>1400</v>
      </c>
      <c r="J37" s="25"/>
      <c r="O37" t="s">
        <v>377</v>
      </c>
    </row>
    <row r="38" spans="1:20" x14ac:dyDescent="0.35">
      <c r="A38" t="s">
        <v>382</v>
      </c>
      <c r="B38" t="s">
        <v>370</v>
      </c>
      <c r="C38">
        <v>2993</v>
      </c>
      <c r="D38">
        <v>36</v>
      </c>
      <c r="E38">
        <v>56</v>
      </c>
      <c r="F38">
        <v>1400</v>
      </c>
      <c r="G38">
        <f>v02_vtune_data_2933v2!D545*1000</f>
        <v>1397</v>
      </c>
      <c r="J38" s="25">
        <f>v02_vtune_data_2933v2!F560 * 100</f>
        <v>66.2</v>
      </c>
      <c r="K38">
        <f>v02_vtune_data_2933v2!E555</f>
        <v>44.8</v>
      </c>
      <c r="O38" t="s">
        <v>377</v>
      </c>
      <c r="P38">
        <f>v02_vtune_data_2933v2!D544</f>
        <v>0.88100000000000001</v>
      </c>
      <c r="Q38">
        <v>104.721509428</v>
      </c>
      <c r="R38">
        <f>v02_vtune_data_2933v2!D541</f>
        <v>173.363</v>
      </c>
      <c r="S38">
        <f>v02_vtune_data_2933v2!E560</f>
        <v>126.23699999999999</v>
      </c>
      <c r="T38">
        <v>3.9318569999999999</v>
      </c>
    </row>
    <row r="39" spans="1:20" x14ac:dyDescent="0.35">
      <c r="A39" t="s">
        <v>383</v>
      </c>
      <c r="B39" t="s">
        <v>370</v>
      </c>
      <c r="C39">
        <v>2993</v>
      </c>
      <c r="D39">
        <v>36</v>
      </c>
      <c r="E39">
        <v>56</v>
      </c>
      <c r="F39">
        <v>1400</v>
      </c>
      <c r="G39">
        <f>v02_vtune_data_2933v2!Q625 * 1000</f>
        <v>1397</v>
      </c>
      <c r="I39">
        <f>v02_vtune_data_2933v2!Q542</f>
        <v>166231845000000</v>
      </c>
      <c r="J39" s="25"/>
      <c r="L39">
        <f>v02_vtune_data_2933v2!T592</f>
        <v>35.6</v>
      </c>
      <c r="M39">
        <f>v02_vtune_data_2933v2!S586</f>
        <v>1.5</v>
      </c>
      <c r="O39" t="s">
        <v>377</v>
      </c>
      <c r="P39">
        <f>v02_vtune_data_2933v2!Q543</f>
        <v>0.88700000000000001</v>
      </c>
      <c r="Q39" s="2">
        <f>AVERAGE(Q38,Q40)</f>
        <v>104.9714595065</v>
      </c>
      <c r="T39" s="2">
        <f>AVERAGE(T38,T40)</f>
        <v>3.922517</v>
      </c>
    </row>
    <row r="40" spans="1:20" x14ac:dyDescent="0.35">
      <c r="A40" t="s">
        <v>384</v>
      </c>
      <c r="B40" t="s">
        <v>370</v>
      </c>
      <c r="C40">
        <v>2993</v>
      </c>
      <c r="D40">
        <v>36</v>
      </c>
      <c r="E40">
        <v>56</v>
      </c>
      <c r="F40">
        <v>1400</v>
      </c>
      <c r="J40" s="25">
        <f>v02_vtune_data_2933v2!AF563 * 100</f>
        <v>66.5</v>
      </c>
      <c r="K40">
        <f>v02_vtune_data_2933v2!AF547</f>
        <v>45.2</v>
      </c>
      <c r="O40" t="s">
        <v>377</v>
      </c>
      <c r="Q40">
        <v>105.221409585</v>
      </c>
      <c r="S40">
        <f>v02_vtune_data_2933v2!AE563</f>
        <v>126.864</v>
      </c>
      <c r="T40">
        <v>3.9131770000000001</v>
      </c>
    </row>
    <row r="41" spans="1:20" x14ac:dyDescent="0.35">
      <c r="J41" s="25"/>
    </row>
    <row r="42" spans="1:20" x14ac:dyDescent="0.35">
      <c r="A42" t="s">
        <v>381</v>
      </c>
      <c r="B42" t="s">
        <v>370</v>
      </c>
      <c r="C42">
        <v>2993</v>
      </c>
      <c r="D42">
        <v>44</v>
      </c>
      <c r="E42">
        <v>56</v>
      </c>
      <c r="F42">
        <v>1400</v>
      </c>
      <c r="J42" s="25"/>
      <c r="O42" t="s">
        <v>377</v>
      </c>
    </row>
    <row r="43" spans="1:20" x14ac:dyDescent="0.35">
      <c r="A43" t="s">
        <v>382</v>
      </c>
      <c r="B43" t="s">
        <v>370</v>
      </c>
      <c r="C43">
        <v>2993</v>
      </c>
      <c r="D43">
        <v>44</v>
      </c>
      <c r="E43">
        <v>56</v>
      </c>
      <c r="F43">
        <v>1400</v>
      </c>
      <c r="G43">
        <f>v02_vtune_data_2933v2!D652 * 1000</f>
        <v>1397</v>
      </c>
      <c r="J43" s="25">
        <f>v02_vtune_data_2933v2!F667 * 100</f>
        <v>72.8</v>
      </c>
      <c r="K43">
        <f>v02_vtune_data_2933v2!E662</f>
        <v>56.6</v>
      </c>
      <c r="O43" t="s">
        <v>377</v>
      </c>
      <c r="P43">
        <f>v02_vtune_data_2933v2!D651</f>
        <v>0.96499999999999997</v>
      </c>
      <c r="Q43">
        <v>111.52244179500001</v>
      </c>
      <c r="R43">
        <f>v02_vtune_data_2933v2!D648</f>
        <v>196.28700000000001</v>
      </c>
      <c r="S43">
        <f>v02_vtune_data_2933v2!E667</f>
        <v>142.25399999999999</v>
      </c>
      <c r="T43">
        <v>3.6920820000000001</v>
      </c>
    </row>
    <row r="44" spans="1:20" x14ac:dyDescent="0.35">
      <c r="A44" t="s">
        <v>383</v>
      </c>
      <c r="B44" t="s">
        <v>370</v>
      </c>
      <c r="C44">
        <v>2993</v>
      </c>
      <c r="D44">
        <v>44</v>
      </c>
      <c r="E44">
        <v>56</v>
      </c>
      <c r="F44">
        <v>1400</v>
      </c>
      <c r="G44">
        <f>v02_vtune_data_2933v2!Q732 * 1000</f>
        <v>1397</v>
      </c>
      <c r="I44">
        <f>v02_vtune_data_2933v2!Q649</f>
        <v>175848205500000</v>
      </c>
      <c r="J44" s="25"/>
      <c r="L44">
        <f>v02_vtune_data_2933v2!T699</f>
        <v>38.4</v>
      </c>
      <c r="M44">
        <f>v02_vtune_data_2933v2!S693</f>
        <v>1.8</v>
      </c>
      <c r="O44" t="s">
        <v>377</v>
      </c>
      <c r="P44">
        <f>v02_vtune_data_2933v2!Q650</f>
        <v>0.96699999999999997</v>
      </c>
      <c r="Q44">
        <v>111.797569138</v>
      </c>
      <c r="T44">
        <v>3.6829960000000002</v>
      </c>
    </row>
    <row r="45" spans="1:20" x14ac:dyDescent="0.35">
      <c r="A45" t="s">
        <v>384</v>
      </c>
      <c r="B45" t="s">
        <v>370</v>
      </c>
      <c r="C45">
        <v>2993</v>
      </c>
      <c r="D45">
        <v>44</v>
      </c>
      <c r="E45">
        <v>56</v>
      </c>
      <c r="F45">
        <v>1400</v>
      </c>
      <c r="J45" s="25">
        <f>v02_vtune_data_2933v2!AF670 * 100</f>
        <v>71.7</v>
      </c>
      <c r="K45">
        <f>v02_vtune_data_2933v2!AF654</f>
        <v>56.7</v>
      </c>
      <c r="O45" t="s">
        <v>377</v>
      </c>
      <c r="Q45">
        <v>111.44800390100001</v>
      </c>
      <c r="S45">
        <f>v02_vtune_data_2933v2!AE670</f>
        <v>142.29</v>
      </c>
      <c r="T45">
        <v>3.6945480000000002</v>
      </c>
    </row>
    <row r="46" spans="1:20" x14ac:dyDescent="0.35">
      <c r="J46" s="25"/>
    </row>
    <row r="47" spans="1:20" x14ac:dyDescent="0.35">
      <c r="A47" t="s">
        <v>381</v>
      </c>
      <c r="B47" t="s">
        <v>370</v>
      </c>
      <c r="C47">
        <v>2993</v>
      </c>
      <c r="D47">
        <v>52</v>
      </c>
      <c r="E47">
        <v>56</v>
      </c>
      <c r="F47">
        <v>1400</v>
      </c>
      <c r="J47" s="25"/>
      <c r="O47" t="s">
        <v>377</v>
      </c>
    </row>
    <row r="48" spans="1:20" x14ac:dyDescent="0.35">
      <c r="A48" t="s">
        <v>382</v>
      </c>
      <c r="B48" t="s">
        <v>370</v>
      </c>
      <c r="C48">
        <v>2993</v>
      </c>
      <c r="D48">
        <v>52</v>
      </c>
      <c r="E48">
        <v>56</v>
      </c>
      <c r="F48">
        <v>1400</v>
      </c>
      <c r="G48">
        <f>v02_vtune_data_2933v2!D760 * 1000</f>
        <v>1397</v>
      </c>
      <c r="J48" s="25">
        <f>v02_vtune_data_2933v2!F775 * 100</f>
        <v>80.300000000000011</v>
      </c>
      <c r="K48">
        <f>v02_vtune_data_2933v2!E770</f>
        <v>64.8</v>
      </c>
      <c r="O48" t="s">
        <v>377</v>
      </c>
      <c r="P48">
        <f>v02_vtune_data_2933v2!D759</f>
        <v>1.034</v>
      </c>
      <c r="Q48">
        <v>118.527137297</v>
      </c>
      <c r="R48">
        <f>v02_vtune_data_2933v2!D756</f>
        <v>214.08500000000001</v>
      </c>
      <c r="S48">
        <f>v02_vtune_data_2933v2!E775</f>
        <v>156.21100000000001</v>
      </c>
      <c r="T48">
        <v>3.4738880000000001</v>
      </c>
    </row>
    <row r="49" spans="1:20" x14ac:dyDescent="0.35">
      <c r="A49" t="s">
        <v>383</v>
      </c>
      <c r="B49" t="s">
        <v>370</v>
      </c>
      <c r="C49">
        <v>2993</v>
      </c>
      <c r="D49">
        <v>52</v>
      </c>
      <c r="E49">
        <v>56</v>
      </c>
      <c r="F49">
        <v>1400</v>
      </c>
      <c r="G49">
        <f>v02_vtune_data_2933v2!Q840 * 1000</f>
        <v>1397</v>
      </c>
      <c r="I49">
        <f>v02_vtune_data_2933v2!Q757</f>
        <v>182708190000000</v>
      </c>
      <c r="J49" s="25"/>
      <c r="L49">
        <f>v02_vtune_data_2933v2!T807</f>
        <v>40.5</v>
      </c>
      <c r="M49">
        <f>v02_vtune_data_2933v2!S801</f>
        <v>2.2000000000000002</v>
      </c>
      <c r="O49" t="s">
        <v>377</v>
      </c>
      <c r="P49">
        <f>v02_vtune_data_2933v2!Q758</f>
        <v>1.036</v>
      </c>
      <c r="Q49">
        <v>118.934107758</v>
      </c>
      <c r="T49">
        <v>3.4620009999999999</v>
      </c>
    </row>
    <row r="50" spans="1:20" x14ac:dyDescent="0.35">
      <c r="A50" t="s">
        <v>384</v>
      </c>
      <c r="B50" t="s">
        <v>370</v>
      </c>
      <c r="C50">
        <v>2993</v>
      </c>
      <c r="D50">
        <v>52</v>
      </c>
      <c r="E50">
        <v>56</v>
      </c>
      <c r="F50">
        <v>1400</v>
      </c>
      <c r="J50" s="25">
        <f>v02_vtune_data_2933v2!AF778 * 100</f>
        <v>80.300000000000011</v>
      </c>
      <c r="K50">
        <f>v02_vtune_data_2933v2!AF762</f>
        <v>64.599999999999994</v>
      </c>
      <c r="O50" t="s">
        <v>377</v>
      </c>
      <c r="Q50">
        <v>118.7607007</v>
      </c>
      <c r="S50">
        <f>v02_vtune_data_2933v2!AE778</f>
        <v>156.11699999999999</v>
      </c>
      <c r="T50">
        <v>3.4670559999999999</v>
      </c>
    </row>
    <row r="51" spans="1:20" x14ac:dyDescent="0.35">
      <c r="J51" s="25"/>
    </row>
    <row r="52" spans="1:20" x14ac:dyDescent="0.35">
      <c r="A52" t="s">
        <v>381</v>
      </c>
      <c r="B52" t="s">
        <v>370</v>
      </c>
      <c r="C52">
        <v>2933</v>
      </c>
      <c r="D52">
        <v>56</v>
      </c>
      <c r="E52">
        <v>56</v>
      </c>
      <c r="F52">
        <v>1400</v>
      </c>
      <c r="H52">
        <v>1396</v>
      </c>
      <c r="J52" s="25"/>
      <c r="O52" t="s">
        <v>377</v>
      </c>
      <c r="Q52">
        <v>126.02364561</v>
      </c>
      <c r="T52">
        <v>3.2672439999999998</v>
      </c>
    </row>
    <row r="53" spans="1:20" x14ac:dyDescent="0.35">
      <c r="A53" t="s">
        <v>382</v>
      </c>
      <c r="B53" t="s">
        <v>370</v>
      </c>
      <c r="C53">
        <v>2933</v>
      </c>
      <c r="D53">
        <v>56</v>
      </c>
      <c r="E53">
        <v>56</v>
      </c>
      <c r="F53">
        <v>1400</v>
      </c>
      <c r="G53">
        <f>vtune_data_2933!D215 * 1000</f>
        <v>1397</v>
      </c>
      <c r="J53" s="25">
        <f>vtune_data_2933!F230 * 100</f>
        <v>69.199999999999989</v>
      </c>
      <c r="K53">
        <f>vtune_data_2933!E225</f>
        <v>61.3</v>
      </c>
      <c r="O53" t="s">
        <v>377</v>
      </c>
      <c r="P53">
        <f>vtune_data_2933!D214</f>
        <v>0.997</v>
      </c>
      <c r="Q53">
        <v>125.272031203</v>
      </c>
      <c r="R53">
        <f>vtune_data_2933!D211</f>
        <v>202.178</v>
      </c>
      <c r="S53">
        <f>vtune_data_2933!E230</f>
        <v>145.24299999999999</v>
      </c>
      <c r="T53">
        <v>3.2868469999999999</v>
      </c>
    </row>
    <row r="54" spans="1:20" x14ac:dyDescent="0.35">
      <c r="A54" t="s">
        <v>383</v>
      </c>
      <c r="B54" t="s">
        <v>370</v>
      </c>
      <c r="C54">
        <v>2933</v>
      </c>
      <c r="D54">
        <v>56</v>
      </c>
      <c r="E54">
        <v>56</v>
      </c>
      <c r="F54">
        <v>1400</v>
      </c>
      <c r="G54">
        <f>vtune_data_2933!Q295 * 1000</f>
        <v>1397</v>
      </c>
      <c r="I54">
        <f>vtune_data_2933!Q212</f>
        <v>204345855000000</v>
      </c>
      <c r="J54" s="25"/>
      <c r="L54">
        <f>vtune_data_2933!T262</f>
        <v>37.1</v>
      </c>
      <c r="M54">
        <f>vtune_data_2933!S256</f>
        <v>1.9</v>
      </c>
      <c r="O54" t="s">
        <v>377</v>
      </c>
      <c r="P54">
        <f>vtune_data_2933!Q213</f>
        <v>1.0109999999999999</v>
      </c>
      <c r="Q54">
        <v>125.358149814</v>
      </c>
      <c r="T54">
        <v>3.284589</v>
      </c>
    </row>
    <row r="55" spans="1:20" x14ac:dyDescent="0.35">
      <c r="A55" t="s">
        <v>384</v>
      </c>
      <c r="B55" t="s">
        <v>370</v>
      </c>
      <c r="C55">
        <v>2933</v>
      </c>
      <c r="D55">
        <v>56</v>
      </c>
      <c r="E55">
        <v>56</v>
      </c>
      <c r="F55">
        <v>1400</v>
      </c>
      <c r="J55" s="25">
        <f>vtune_data_2933!AF233 * 100</f>
        <v>60.199999999999996</v>
      </c>
      <c r="K55">
        <f>vtune_data_2933!AF217</f>
        <v>61.3</v>
      </c>
      <c r="N55">
        <f>vtune_data_2933!AD227</f>
        <v>25</v>
      </c>
      <c r="O55" t="s">
        <v>377</v>
      </c>
      <c r="Q55">
        <v>125.16042115</v>
      </c>
      <c r="S55">
        <f>vtune_data_2933!AE233</f>
        <v>105.551</v>
      </c>
      <c r="T55">
        <v>3.2897780000000001</v>
      </c>
    </row>
    <row r="56" spans="1:20" x14ac:dyDescent="0.35">
      <c r="J56" s="25"/>
    </row>
    <row r="57" spans="1:20" x14ac:dyDescent="0.35">
      <c r="A57" t="s">
        <v>381</v>
      </c>
      <c r="B57" t="s">
        <v>370</v>
      </c>
      <c r="C57">
        <v>2933</v>
      </c>
      <c r="D57">
        <v>56</v>
      </c>
      <c r="E57">
        <v>56</v>
      </c>
      <c r="F57">
        <v>1600</v>
      </c>
      <c r="H57">
        <v>1595</v>
      </c>
      <c r="J57" s="25"/>
      <c r="O57" t="s">
        <v>377</v>
      </c>
      <c r="Q57">
        <v>131.74060775500001</v>
      </c>
      <c r="T57">
        <v>3.1254599999999999</v>
      </c>
    </row>
    <row r="58" spans="1:20" x14ac:dyDescent="0.35">
      <c r="A58" t="s">
        <v>382</v>
      </c>
      <c r="B58" t="s">
        <v>370</v>
      </c>
      <c r="C58">
        <v>2933</v>
      </c>
      <c r="D58">
        <v>56</v>
      </c>
      <c r="E58">
        <v>56</v>
      </c>
      <c r="F58">
        <v>1600</v>
      </c>
      <c r="J58" s="25"/>
    </row>
    <row r="59" spans="1:20" x14ac:dyDescent="0.35">
      <c r="A59" t="s">
        <v>383</v>
      </c>
      <c r="B59" t="s">
        <v>370</v>
      </c>
      <c r="C59">
        <v>2933</v>
      </c>
      <c r="D59">
        <v>56</v>
      </c>
      <c r="E59">
        <v>56</v>
      </c>
      <c r="F59">
        <v>1600</v>
      </c>
      <c r="J59" s="25"/>
    </row>
    <row r="60" spans="1:20" x14ac:dyDescent="0.35">
      <c r="A60" t="s">
        <v>384</v>
      </c>
      <c r="B60" t="s">
        <v>370</v>
      </c>
      <c r="C60">
        <v>2933</v>
      </c>
      <c r="D60">
        <v>56</v>
      </c>
      <c r="E60">
        <v>56</v>
      </c>
      <c r="F60">
        <v>1600</v>
      </c>
      <c r="J60" s="25"/>
    </row>
    <row r="61" spans="1:20" x14ac:dyDescent="0.35">
      <c r="J61" s="25"/>
    </row>
    <row r="62" spans="1:20" x14ac:dyDescent="0.35">
      <c r="A62" t="s">
        <v>381</v>
      </c>
      <c r="B62" t="s">
        <v>370</v>
      </c>
      <c r="C62">
        <v>2993</v>
      </c>
      <c r="D62">
        <v>28</v>
      </c>
      <c r="E62">
        <v>56</v>
      </c>
      <c r="F62">
        <v>1800</v>
      </c>
      <c r="J62" s="25"/>
      <c r="O62" t="s">
        <v>377</v>
      </c>
    </row>
    <row r="63" spans="1:20" x14ac:dyDescent="0.35">
      <c r="A63" t="s">
        <v>382</v>
      </c>
      <c r="B63" t="s">
        <v>370</v>
      </c>
      <c r="C63">
        <v>2993</v>
      </c>
      <c r="D63">
        <v>28</v>
      </c>
      <c r="E63">
        <v>56</v>
      </c>
      <c r="F63">
        <v>1800</v>
      </c>
      <c r="G63">
        <f>v02_vtune_data_2933v2!D867 * 1000</f>
        <v>1796</v>
      </c>
      <c r="J63" s="25">
        <f>v02_vtune_data_2933v2!F882 * 100</f>
        <v>66.400000000000006</v>
      </c>
      <c r="K63">
        <f>v02_vtune_data_2933v2!E877</f>
        <v>42.3</v>
      </c>
      <c r="O63" t="s">
        <v>377</v>
      </c>
      <c r="P63">
        <f>v02_vtune_data_2933v2!D866</f>
        <v>0.95499999999999996</v>
      </c>
      <c r="Q63">
        <v>98.627266521999999</v>
      </c>
      <c r="R63">
        <f>v02_vtune_data_2933v2!D863</f>
        <v>166.476</v>
      </c>
      <c r="S63">
        <f>v02_vtune_data_2933v2!E882</f>
        <v>119.376</v>
      </c>
      <c r="T63">
        <v>4.1748089999999998</v>
      </c>
    </row>
    <row r="64" spans="1:20" x14ac:dyDescent="0.35">
      <c r="A64" t="s">
        <v>383</v>
      </c>
      <c r="B64" t="s">
        <v>370</v>
      </c>
      <c r="C64">
        <v>2993</v>
      </c>
      <c r="D64">
        <v>28</v>
      </c>
      <c r="E64">
        <v>56</v>
      </c>
      <c r="F64">
        <v>1800</v>
      </c>
      <c r="G64">
        <f>v02_vtune_data_2933v2!Q947 *1000</f>
        <v>1796</v>
      </c>
      <c r="I64">
        <f>v02_vtune_data_2933v2!Q864</f>
        <v>162997515000000</v>
      </c>
      <c r="J64" s="25"/>
      <c r="L64">
        <f>v02_vtune_data_2933v2!T914</f>
        <v>38.5</v>
      </c>
      <c r="M64">
        <f>v02_vtune_data_2933v2!S908</f>
        <v>1.9</v>
      </c>
      <c r="O64" t="s">
        <v>377</v>
      </c>
      <c r="P64">
        <f>v02_vtune_data_2933v2!Q865</f>
        <v>0.95399999999999996</v>
      </c>
      <c r="Q64">
        <v>98.764668073999999</v>
      </c>
      <c r="T64">
        <v>4.1616090000000003</v>
      </c>
    </row>
    <row r="65" spans="1:20" x14ac:dyDescent="0.35">
      <c r="A65" t="s">
        <v>384</v>
      </c>
      <c r="B65" t="s">
        <v>370</v>
      </c>
      <c r="C65">
        <v>2993</v>
      </c>
      <c r="D65">
        <v>28</v>
      </c>
      <c r="E65">
        <v>56</v>
      </c>
      <c r="F65">
        <v>1800</v>
      </c>
      <c r="J65" s="25">
        <f>v02_vtune_data_2933v2!AF885 * 100</f>
        <v>66.3</v>
      </c>
      <c r="K65">
        <f>v02_vtune_data_2933v2!AF869</f>
        <v>39.700000000000003</v>
      </c>
      <c r="O65" t="s">
        <v>377</v>
      </c>
      <c r="Q65">
        <v>98.764668073999999</v>
      </c>
      <c r="S65">
        <f>v02_vtune_data_2933v2!AE885</f>
        <v>119.316</v>
      </c>
      <c r="T65">
        <v>4.1690009999999997</v>
      </c>
    </row>
    <row r="66" spans="1:20" x14ac:dyDescent="0.35">
      <c r="J66" s="25"/>
    </row>
    <row r="67" spans="1:20" x14ac:dyDescent="0.35">
      <c r="A67" t="s">
        <v>381</v>
      </c>
      <c r="B67" t="s">
        <v>370</v>
      </c>
      <c r="C67">
        <v>2993</v>
      </c>
      <c r="D67">
        <v>36</v>
      </c>
      <c r="E67">
        <v>56</v>
      </c>
      <c r="F67">
        <v>1800</v>
      </c>
      <c r="J67" s="25"/>
      <c r="O67" t="s">
        <v>377</v>
      </c>
    </row>
    <row r="68" spans="1:20" x14ac:dyDescent="0.35">
      <c r="A68" t="s">
        <v>382</v>
      </c>
      <c r="B68" t="s">
        <v>370</v>
      </c>
      <c r="C68">
        <v>2993</v>
      </c>
      <c r="D68">
        <v>36</v>
      </c>
      <c r="E68">
        <v>56</v>
      </c>
      <c r="F68">
        <v>1800</v>
      </c>
      <c r="G68">
        <f>v02_vtune_data_2933v2!D975 * 1000</f>
        <v>1796</v>
      </c>
      <c r="J68" s="25">
        <f>v02_vtune_data_2933v2!F990 * 100</f>
        <v>72.2</v>
      </c>
      <c r="K68">
        <f>v02_vtune_data_2933v2!E985</f>
        <v>58.1</v>
      </c>
      <c r="O68" t="s">
        <v>377</v>
      </c>
      <c r="P68">
        <f>v02_vtune_data_2933v2!D974</f>
        <v>0.995</v>
      </c>
      <c r="Q68">
        <v>117.13632619800001</v>
      </c>
      <c r="R68">
        <f>v02_vtune_data_2933v2!D971</f>
        <v>193.947</v>
      </c>
      <c r="S68">
        <f>v02_vtune_data_2933v2!E990</f>
        <v>141.059</v>
      </c>
      <c r="T68">
        <v>3.5151349999999999</v>
      </c>
    </row>
    <row r="69" spans="1:20" x14ac:dyDescent="0.35">
      <c r="A69" t="s">
        <v>383</v>
      </c>
      <c r="B69" t="s">
        <v>370</v>
      </c>
      <c r="C69">
        <v>2993</v>
      </c>
      <c r="D69">
        <v>36</v>
      </c>
      <c r="E69">
        <v>56</v>
      </c>
      <c r="F69">
        <v>1800</v>
      </c>
      <c r="G69">
        <f>v02_vtune_data_2933v2!Q1055 * 1000</f>
        <v>1796</v>
      </c>
      <c r="I69">
        <f>v02_vtune_data_2933v2!Q972</f>
        <v>168869353500000</v>
      </c>
      <c r="J69" s="25"/>
      <c r="L69">
        <f>v02_vtune_data_2933v2!T1022</f>
        <v>40</v>
      </c>
      <c r="M69">
        <f>v02_vtune_data_2933v2!S1016</f>
        <v>1.5</v>
      </c>
      <c r="O69" t="s">
        <v>377</v>
      </c>
      <c r="P69">
        <f>v02_vtune_data_2933v2!Q973</f>
        <v>1.0009999999999999</v>
      </c>
      <c r="Q69">
        <v>117.862654131</v>
      </c>
      <c r="T69">
        <v>3.4934729999999998</v>
      </c>
    </row>
    <row r="70" spans="1:20" x14ac:dyDescent="0.35">
      <c r="A70" t="s">
        <v>384</v>
      </c>
      <c r="B70" t="s">
        <v>370</v>
      </c>
      <c r="C70">
        <v>2993</v>
      </c>
      <c r="D70">
        <v>36</v>
      </c>
      <c r="E70">
        <v>56</v>
      </c>
      <c r="F70">
        <v>1800</v>
      </c>
      <c r="J70" s="25">
        <f>v02_vtune_data_2933v2!AF993 * 100</f>
        <v>71.8</v>
      </c>
      <c r="K70">
        <f>v02_vtune_data_2933v2!AF977</f>
        <v>58.2</v>
      </c>
      <c r="O70" t="s">
        <v>377</v>
      </c>
      <c r="Q70">
        <v>117.611236507</v>
      </c>
      <c r="S70">
        <f>v02_vtune_data_2933v2!AE993</f>
        <v>141.65100000000001</v>
      </c>
      <c r="T70">
        <v>3.5009410000000001</v>
      </c>
    </row>
    <row r="71" spans="1:20" x14ac:dyDescent="0.35">
      <c r="J71" s="25"/>
    </row>
    <row r="72" spans="1:20" x14ac:dyDescent="0.35">
      <c r="A72" t="s">
        <v>381</v>
      </c>
      <c r="B72" t="s">
        <v>370</v>
      </c>
      <c r="C72">
        <v>2993</v>
      </c>
      <c r="D72">
        <v>44</v>
      </c>
      <c r="E72">
        <v>56</v>
      </c>
      <c r="F72">
        <v>1800</v>
      </c>
      <c r="J72" s="25"/>
      <c r="O72" t="s">
        <v>377</v>
      </c>
    </row>
    <row r="73" spans="1:20" x14ac:dyDescent="0.35">
      <c r="A73" t="s">
        <v>382</v>
      </c>
      <c r="B73" t="s">
        <v>370</v>
      </c>
      <c r="C73">
        <v>2993</v>
      </c>
      <c r="D73">
        <v>44</v>
      </c>
      <c r="E73">
        <v>56</v>
      </c>
      <c r="F73">
        <v>1800</v>
      </c>
      <c r="G73">
        <f>v02_vtune_data_2933v2!D1083 * 1000</f>
        <v>1796</v>
      </c>
      <c r="J73" s="25">
        <f>v02_vtune_data_2933v2!F1098 * 100</f>
        <v>79.7</v>
      </c>
      <c r="K73">
        <f>v02_vtune_data_2933v2!E1093</f>
        <v>67</v>
      </c>
      <c r="O73" t="s">
        <v>377</v>
      </c>
      <c r="P73">
        <f>v02_vtune_data_2933v2!D1082</f>
        <v>1.1020000000000001</v>
      </c>
      <c r="Q73">
        <v>122.465295549</v>
      </c>
      <c r="R73">
        <f>v02_vtune_data_2933v2!D1079</f>
        <v>216.953</v>
      </c>
      <c r="S73">
        <f>v02_vtune_data_2933v2!E1098</f>
        <v>156.87100000000001</v>
      </c>
      <c r="T73">
        <v>3.362177</v>
      </c>
    </row>
    <row r="74" spans="1:20" x14ac:dyDescent="0.35">
      <c r="A74" t="s">
        <v>383</v>
      </c>
      <c r="B74" t="s">
        <v>370</v>
      </c>
      <c r="C74">
        <v>2993</v>
      </c>
      <c r="D74">
        <v>44</v>
      </c>
      <c r="E74">
        <v>56</v>
      </c>
      <c r="F74">
        <v>1800</v>
      </c>
      <c r="G74">
        <f>v02_vtune_data_2933v2!Q1163 * 1000</f>
        <v>1796</v>
      </c>
      <c r="I74">
        <f>v02_vtune_data_2933v2!Q1080</f>
        <v>179694828000000</v>
      </c>
      <c r="J74" s="25"/>
      <c r="L74">
        <f>v02_vtune_data_2933v2!T1130</f>
        <v>42.7</v>
      </c>
      <c r="M74">
        <f>v02_vtune_data_2933v2!S1124</f>
        <v>1.9</v>
      </c>
      <c r="O74" t="s">
        <v>377</v>
      </c>
      <c r="P74">
        <f>v02_vtune_data_2933v2!Q1081</f>
        <v>1.1040000000000001</v>
      </c>
      <c r="Q74">
        <v>122.763058793</v>
      </c>
      <c r="T74">
        <v>3.3540220000000001</v>
      </c>
    </row>
    <row r="75" spans="1:20" x14ac:dyDescent="0.35">
      <c r="A75" t="s">
        <v>384</v>
      </c>
      <c r="B75" t="s">
        <v>370</v>
      </c>
      <c r="C75">
        <v>2993</v>
      </c>
      <c r="D75">
        <v>44</v>
      </c>
      <c r="E75">
        <v>56</v>
      </c>
      <c r="F75">
        <v>1800</v>
      </c>
      <c r="J75" s="25">
        <f>v02_vtune_data_2933v2!AF1101 * 100</f>
        <v>79.800000000000011</v>
      </c>
      <c r="K75">
        <f>v02_vtune_data_2933v2!AF1085</f>
        <v>66.900000000000006</v>
      </c>
      <c r="O75" t="s">
        <v>377</v>
      </c>
      <c r="Q75">
        <v>122.72602899</v>
      </c>
      <c r="S75">
        <f>v02_vtune_data_2933v2!AE1101</f>
        <v>157.05199999999999</v>
      </c>
      <c r="T75">
        <v>3.3550339999999998</v>
      </c>
    </row>
    <row r="76" spans="1:20" x14ac:dyDescent="0.35">
      <c r="J76" s="25"/>
    </row>
    <row r="77" spans="1:20" x14ac:dyDescent="0.35">
      <c r="A77" t="s">
        <v>381</v>
      </c>
      <c r="B77" t="s">
        <v>370</v>
      </c>
      <c r="C77">
        <v>2993</v>
      </c>
      <c r="D77">
        <v>52</v>
      </c>
      <c r="E77">
        <v>56</v>
      </c>
      <c r="F77">
        <v>1800</v>
      </c>
      <c r="J77" s="25"/>
      <c r="O77" t="s">
        <v>377</v>
      </c>
    </row>
    <row r="78" spans="1:20" x14ac:dyDescent="0.35">
      <c r="A78" t="s">
        <v>382</v>
      </c>
      <c r="B78" t="s">
        <v>370</v>
      </c>
      <c r="C78">
        <v>2993</v>
      </c>
      <c r="D78">
        <v>52</v>
      </c>
      <c r="E78">
        <v>56</v>
      </c>
      <c r="F78">
        <v>1800</v>
      </c>
      <c r="G78">
        <f>v02_vtune_data_2933v2!D1190 *1000</f>
        <v>1796</v>
      </c>
      <c r="J78" s="25">
        <f>v02_vtune_data_2933v2!F1205 * 100</f>
        <v>85.9</v>
      </c>
      <c r="K78">
        <f>v02_vtune_data_2933v2!E1200</f>
        <v>73.400000000000006</v>
      </c>
      <c r="O78" t="s">
        <v>377</v>
      </c>
      <c r="P78">
        <f>v02_vtune_data_2933v2!D1189</f>
        <v>1.179</v>
      </c>
      <c r="Q78">
        <v>128.15122061100001</v>
      </c>
      <c r="R78">
        <f>v02_vtune_data_2933v2!D1186</f>
        <v>232.67500000000001</v>
      </c>
      <c r="S78">
        <f>v02_vtune_data_2933v2!E1205</f>
        <v>169.197</v>
      </c>
      <c r="T78">
        <v>3.2130010000000002</v>
      </c>
    </row>
    <row r="79" spans="1:20" x14ac:dyDescent="0.35">
      <c r="A79" t="s">
        <v>383</v>
      </c>
      <c r="B79" t="s">
        <v>370</v>
      </c>
      <c r="C79">
        <v>2993</v>
      </c>
      <c r="D79">
        <v>52</v>
      </c>
      <c r="E79">
        <v>56</v>
      </c>
      <c r="F79">
        <v>1800</v>
      </c>
      <c r="G79">
        <f>v02_vtune_data_2933v2!Q1270 * 1000</f>
        <v>1796</v>
      </c>
      <c r="I79">
        <f>v02_vtune_data_2933v2!Q1187</f>
        <v>188563747500000</v>
      </c>
      <c r="J79" s="25"/>
      <c r="L79">
        <f>v02_vtune_data_2933v2!T1237</f>
        <v>44.4</v>
      </c>
      <c r="M79">
        <f>v02_vtune_data_2933v2!S1231</f>
        <v>2.4</v>
      </c>
      <c r="O79" t="s">
        <v>377</v>
      </c>
      <c r="P79">
        <f>v02_vtune_data_2933v2!Q1188</f>
        <v>1.1870000000000001</v>
      </c>
      <c r="Q79">
        <v>128.58957764900001</v>
      </c>
      <c r="T79">
        <v>3.202048</v>
      </c>
    </row>
    <row r="80" spans="1:20" x14ac:dyDescent="0.35">
      <c r="A80" t="s">
        <v>384</v>
      </c>
      <c r="B80" t="s">
        <v>370</v>
      </c>
      <c r="C80">
        <v>2993</v>
      </c>
      <c r="D80">
        <v>52</v>
      </c>
      <c r="E80">
        <v>56</v>
      </c>
      <c r="F80">
        <v>1800</v>
      </c>
      <c r="J80" s="25">
        <f>v02_vtune_data_2933v2!AF1208 * 100</f>
        <v>86.2</v>
      </c>
      <c r="K80">
        <f>v02_vtune_data_2933v2!AF1192</f>
        <v>73.8</v>
      </c>
      <c r="O80" t="s">
        <v>377</v>
      </c>
      <c r="Q80">
        <v>128.614239717</v>
      </c>
      <c r="S80">
        <f>v02_vtune_data_2933v2!AE1208</f>
        <v>169.804</v>
      </c>
      <c r="T80">
        <v>3.2014339999999999</v>
      </c>
    </row>
    <row r="81" spans="1:20" x14ac:dyDescent="0.35">
      <c r="J81" s="25"/>
    </row>
    <row r="82" spans="1:20" x14ac:dyDescent="0.35">
      <c r="A82" t="s">
        <v>381</v>
      </c>
      <c r="B82" t="s">
        <v>370</v>
      </c>
      <c r="C82">
        <v>2933</v>
      </c>
      <c r="D82">
        <v>56</v>
      </c>
      <c r="E82">
        <v>56</v>
      </c>
      <c r="F82">
        <v>1800</v>
      </c>
      <c r="H82">
        <v>1795</v>
      </c>
      <c r="J82" s="25"/>
      <c r="O82" t="s">
        <v>377</v>
      </c>
      <c r="Q82">
        <v>136.31302966000001</v>
      </c>
      <c r="T82">
        <v>3.0206209999999998</v>
      </c>
    </row>
    <row r="83" spans="1:20" x14ac:dyDescent="0.35">
      <c r="A83" t="s">
        <v>382</v>
      </c>
      <c r="B83" t="s">
        <v>370</v>
      </c>
      <c r="C83">
        <v>2933</v>
      </c>
      <c r="D83">
        <v>56</v>
      </c>
      <c r="E83">
        <v>56</v>
      </c>
      <c r="F83">
        <v>1800</v>
      </c>
      <c r="G83">
        <f>vtune_data_2933!D325*1000</f>
        <v>1796</v>
      </c>
      <c r="J83" s="25">
        <f>vtune_data_2933!F340 * 100</f>
        <v>75.8</v>
      </c>
      <c r="K83">
        <f>vtune_data_2933!E335</f>
        <v>68.2</v>
      </c>
      <c r="O83" t="s">
        <v>377</v>
      </c>
      <c r="P83">
        <f>vtune_data_2933!D324</f>
        <v>1.1599999999999999</v>
      </c>
      <c r="Q83">
        <v>135.25614407800001</v>
      </c>
      <c r="R83">
        <f>vtune_data_2933!D321</f>
        <v>217.983</v>
      </c>
      <c r="S83">
        <f>vtune_data_2933!E340</f>
        <v>157.047</v>
      </c>
      <c r="T83">
        <v>3.0442239999999998</v>
      </c>
    </row>
    <row r="84" spans="1:20" x14ac:dyDescent="0.35">
      <c r="A84" t="s">
        <v>383</v>
      </c>
      <c r="B84" t="s">
        <v>370</v>
      </c>
      <c r="C84">
        <v>2933</v>
      </c>
      <c r="D84">
        <v>56</v>
      </c>
      <c r="E84">
        <v>56</v>
      </c>
      <c r="F84">
        <v>1800</v>
      </c>
      <c r="G84">
        <f>vtune_data_2933!Q405*1000</f>
        <v>1796</v>
      </c>
      <c r="I84" s="8">
        <f>vtune_data_2933!Q322</f>
        <v>211455900000000</v>
      </c>
      <c r="J84" s="25"/>
      <c r="L84">
        <f>vtune_data_2933!T372</f>
        <v>40.799999999999997</v>
      </c>
      <c r="M84">
        <f>vtune_data_2933!S366</f>
        <v>2.2000000000000002</v>
      </c>
      <c r="O84" t="s">
        <v>377</v>
      </c>
      <c r="P84">
        <f>vtune_data_2933!Q323</f>
        <v>1.163</v>
      </c>
      <c r="Q84">
        <v>135.529542784</v>
      </c>
      <c r="T84">
        <v>3.0380829999999999</v>
      </c>
    </row>
    <row r="85" spans="1:20" x14ac:dyDescent="0.35">
      <c r="A85" t="s">
        <v>384</v>
      </c>
      <c r="B85" t="s">
        <v>370</v>
      </c>
      <c r="C85">
        <v>2933</v>
      </c>
      <c r="D85">
        <v>56</v>
      </c>
      <c r="E85">
        <v>56</v>
      </c>
      <c r="F85">
        <v>1800</v>
      </c>
      <c r="J85" s="25">
        <f>vtune_data_2933!AF343 * 100</f>
        <v>74.3</v>
      </c>
      <c r="K85">
        <f>vtune_data_2933!AF327</f>
        <v>67.900000000000006</v>
      </c>
      <c r="N85">
        <f>vtune_data_2933!AD337</f>
        <v>28</v>
      </c>
      <c r="O85" t="s">
        <v>377</v>
      </c>
      <c r="Q85">
        <v>135.80960332999999</v>
      </c>
      <c r="S85">
        <f>vtune_data_2933!AE343</f>
        <v>156.72900000000001</v>
      </c>
      <c r="T85">
        <v>3.0318179999999999</v>
      </c>
    </row>
    <row r="86" spans="1:20" x14ac:dyDescent="0.35">
      <c r="J86" s="25"/>
    </row>
    <row r="87" spans="1:20" x14ac:dyDescent="0.35">
      <c r="A87" t="s">
        <v>381</v>
      </c>
      <c r="B87" t="s">
        <v>370</v>
      </c>
      <c r="C87">
        <v>2933</v>
      </c>
      <c r="D87">
        <v>56</v>
      </c>
      <c r="E87">
        <v>56</v>
      </c>
      <c r="F87">
        <v>2000</v>
      </c>
      <c r="H87">
        <v>1994</v>
      </c>
      <c r="J87" s="25"/>
      <c r="O87" t="s">
        <v>377</v>
      </c>
      <c r="Q87">
        <v>139.837791544</v>
      </c>
      <c r="T87">
        <v>2.944483</v>
      </c>
    </row>
    <row r="88" spans="1:20" x14ac:dyDescent="0.35">
      <c r="A88" t="s">
        <v>382</v>
      </c>
      <c r="J88" s="25"/>
      <c r="O88" t="s">
        <v>377</v>
      </c>
    </row>
    <row r="89" spans="1:20" x14ac:dyDescent="0.35">
      <c r="A89" t="s">
        <v>383</v>
      </c>
      <c r="J89" s="25"/>
      <c r="O89" t="s">
        <v>377</v>
      </c>
    </row>
    <row r="90" spans="1:20" x14ac:dyDescent="0.35">
      <c r="A90" t="s">
        <v>384</v>
      </c>
      <c r="J90" s="25"/>
      <c r="O90" t="s">
        <v>377</v>
      </c>
    </row>
    <row r="91" spans="1:20" x14ac:dyDescent="0.35">
      <c r="J91" s="25"/>
    </row>
    <row r="92" spans="1:20" x14ac:dyDescent="0.35">
      <c r="A92" t="s">
        <v>381</v>
      </c>
      <c r="B92" t="s">
        <v>370</v>
      </c>
      <c r="C92">
        <v>2993</v>
      </c>
      <c r="D92">
        <v>28</v>
      </c>
      <c r="E92">
        <v>56</v>
      </c>
      <c r="F92">
        <v>2200</v>
      </c>
      <c r="J92" s="25"/>
      <c r="O92" t="s">
        <v>377</v>
      </c>
    </row>
    <row r="93" spans="1:20" x14ac:dyDescent="0.35">
      <c r="A93" t="s">
        <v>382</v>
      </c>
      <c r="B93" t="s">
        <v>370</v>
      </c>
      <c r="C93">
        <v>2993</v>
      </c>
      <c r="D93">
        <v>28</v>
      </c>
      <c r="E93">
        <v>56</v>
      </c>
      <c r="F93">
        <v>2200</v>
      </c>
      <c r="G93">
        <f>v02_vtune_data_2933v2!D1298 * 1000</f>
        <v>2195</v>
      </c>
      <c r="J93" s="25">
        <f>v02_vtune_data_2933v2!F1313 * 100</f>
        <v>70.399999999999991</v>
      </c>
      <c r="K93">
        <f>v02_vtune_data_2933v2!E1308</f>
        <v>45.6</v>
      </c>
      <c r="O93" t="s">
        <v>377</v>
      </c>
      <c r="P93">
        <f>v02_vtune_data_2933v2!D1297</f>
        <v>1.0569999999999999</v>
      </c>
      <c r="Q93">
        <v>107.701148706</v>
      </c>
      <c r="R93">
        <f>v02_vtune_data_2933v2!D1294</f>
        <v>181.94399999999999</v>
      </c>
      <c r="S93">
        <f>v02_vtune_data_2933v2!E1313</f>
        <v>129.98699999999999</v>
      </c>
      <c r="T93">
        <v>3.8230789999999999</v>
      </c>
    </row>
    <row r="94" spans="1:20" x14ac:dyDescent="0.35">
      <c r="A94" t="s">
        <v>383</v>
      </c>
      <c r="B94" t="s">
        <v>370</v>
      </c>
      <c r="C94">
        <v>2993</v>
      </c>
      <c r="D94">
        <v>28</v>
      </c>
      <c r="E94">
        <v>56</v>
      </c>
      <c r="F94">
        <v>2200</v>
      </c>
      <c r="G94">
        <f>v02_vtune_data_2933v2!Q1378 * 1000</f>
        <v>2195</v>
      </c>
      <c r="I94">
        <f>v02_vtune_data_2933v2!Q1295</f>
        <v>164293056000000</v>
      </c>
      <c r="J94" s="25"/>
      <c r="L94">
        <f>v02_vtune_data_2933v2!T1345</f>
        <v>41.8</v>
      </c>
      <c r="M94">
        <f>v02_vtune_data_2933v2!S1339</f>
        <v>1.9</v>
      </c>
      <c r="O94" t="s">
        <v>377</v>
      </c>
      <c r="P94">
        <f>v02_vtune_data_2933v2!Q1296</f>
        <v>1.06</v>
      </c>
      <c r="Q94">
        <v>107.96703640600001</v>
      </c>
      <c r="T94">
        <v>3.8136640000000002</v>
      </c>
    </row>
    <row r="95" spans="1:20" x14ac:dyDescent="0.35">
      <c r="A95" t="s">
        <v>384</v>
      </c>
      <c r="B95" t="s">
        <v>370</v>
      </c>
      <c r="C95">
        <v>2993</v>
      </c>
      <c r="D95">
        <v>28</v>
      </c>
      <c r="E95">
        <v>56</v>
      </c>
      <c r="F95">
        <v>2200</v>
      </c>
      <c r="J95" s="25">
        <f>v02_vtune_data_2933v2!AF1316 * 100</f>
        <v>70.5</v>
      </c>
      <c r="K95">
        <f>v02_vtune_data_2933v2!AF1300</f>
        <v>45.8</v>
      </c>
      <c r="O95" t="s">
        <v>377</v>
      </c>
      <c r="Q95">
        <v>107.801475629</v>
      </c>
      <c r="S95">
        <f>v02_vtune_data_2933v2!AE1316</f>
        <v>130.02000000000001</v>
      </c>
      <c r="T95">
        <v>3.8195209999999999</v>
      </c>
    </row>
    <row r="96" spans="1:20" x14ac:dyDescent="0.35">
      <c r="J96" s="25"/>
    </row>
    <row r="97" spans="1:20" x14ac:dyDescent="0.35">
      <c r="A97" t="s">
        <v>381</v>
      </c>
      <c r="B97" t="s">
        <v>370</v>
      </c>
      <c r="C97">
        <v>2993</v>
      </c>
      <c r="D97">
        <v>36</v>
      </c>
      <c r="E97">
        <v>56</v>
      </c>
      <c r="F97">
        <v>2200</v>
      </c>
      <c r="J97" s="25"/>
      <c r="O97" t="s">
        <v>377</v>
      </c>
    </row>
    <row r="98" spans="1:20" x14ac:dyDescent="0.35">
      <c r="A98" t="s">
        <v>382</v>
      </c>
      <c r="B98" t="s">
        <v>370</v>
      </c>
      <c r="C98">
        <v>2993</v>
      </c>
      <c r="D98">
        <v>36</v>
      </c>
      <c r="E98">
        <v>56</v>
      </c>
      <c r="F98">
        <v>2200</v>
      </c>
      <c r="G98">
        <f>v02_vtune_data_2933v2!D1406 * 1000</f>
        <v>2195</v>
      </c>
      <c r="J98" s="25">
        <f>v02_vtune_data_2933v2!F1421 * 100</f>
        <v>75.900000000000006</v>
      </c>
      <c r="K98">
        <f>v02_vtune_data_2933v2!E1416</f>
        <v>62.6</v>
      </c>
      <c r="O98" t="s">
        <v>377</v>
      </c>
      <c r="P98">
        <f>v02_vtune_data_2933v2!D1405</f>
        <v>1.1080000000000001</v>
      </c>
      <c r="Q98">
        <v>126.18113817299999</v>
      </c>
      <c r="R98">
        <f>v02_vtune_data_2933v2!D1402</f>
        <v>208.99700000000001</v>
      </c>
      <c r="S98" s="8">
        <f>v02_vtune_data_2933v2!E1421</f>
        <v>151.88900000000001</v>
      </c>
      <c r="T98">
        <v>3.263166</v>
      </c>
    </row>
    <row r="99" spans="1:20" x14ac:dyDescent="0.35">
      <c r="A99" t="s">
        <v>383</v>
      </c>
      <c r="B99" t="s">
        <v>370</v>
      </c>
      <c r="C99">
        <v>2993</v>
      </c>
      <c r="D99">
        <v>36</v>
      </c>
      <c r="E99">
        <v>56</v>
      </c>
      <c r="F99">
        <v>2200</v>
      </c>
      <c r="G99">
        <f>v02_vtune_data_2933v2!Q1486 * 1000</f>
        <v>2195</v>
      </c>
      <c r="I99">
        <f>v02_vtune_data_2933v2!Q1403</f>
        <v>171493200000000</v>
      </c>
      <c r="J99" s="25"/>
      <c r="L99">
        <f>v02_vtune_data_2933v2!T1453</f>
        <v>43.1</v>
      </c>
      <c r="M99">
        <f>v02_vtune_data_2933v2!S1447</f>
        <v>1.6</v>
      </c>
      <c r="O99" t="s">
        <v>377</v>
      </c>
      <c r="P99">
        <f>v02_vtune_data_2933v2!Q1404</f>
        <v>1.117</v>
      </c>
      <c r="Q99">
        <v>126.77313041799999</v>
      </c>
      <c r="T99">
        <v>3.2479279999999999</v>
      </c>
    </row>
    <row r="100" spans="1:20" x14ac:dyDescent="0.35">
      <c r="A100" t="s">
        <v>384</v>
      </c>
      <c r="B100" t="s">
        <v>370</v>
      </c>
      <c r="C100">
        <v>2993</v>
      </c>
      <c r="D100">
        <v>36</v>
      </c>
      <c r="E100">
        <v>56</v>
      </c>
      <c r="F100">
        <v>2200</v>
      </c>
      <c r="J100" s="25">
        <f>v02_vtune_data_2933v2!AF1424 * 100</f>
        <v>76.2</v>
      </c>
      <c r="K100">
        <f>v02_vtune_data_2933v2!AF1408</f>
        <v>63</v>
      </c>
      <c r="O100" t="s">
        <v>377</v>
      </c>
      <c r="Q100">
        <v>126.527432688</v>
      </c>
      <c r="S100">
        <f>v02_vtune_data_2933v2!AE1424</f>
        <v>152.398</v>
      </c>
      <c r="T100">
        <v>3.254235</v>
      </c>
    </row>
    <row r="101" spans="1:20" x14ac:dyDescent="0.35">
      <c r="J101" s="25"/>
    </row>
    <row r="102" spans="1:20" x14ac:dyDescent="0.35">
      <c r="A102" t="s">
        <v>381</v>
      </c>
      <c r="B102" t="s">
        <v>370</v>
      </c>
      <c r="C102">
        <v>2993</v>
      </c>
      <c r="D102">
        <v>44</v>
      </c>
      <c r="E102">
        <v>56</v>
      </c>
      <c r="F102">
        <v>2200</v>
      </c>
      <c r="J102" s="25"/>
      <c r="O102" t="s">
        <v>377</v>
      </c>
    </row>
    <row r="103" spans="1:20" x14ac:dyDescent="0.35">
      <c r="A103" t="s">
        <v>382</v>
      </c>
      <c r="B103" t="s">
        <v>370</v>
      </c>
      <c r="C103">
        <v>2993</v>
      </c>
      <c r="D103">
        <v>44</v>
      </c>
      <c r="E103">
        <v>56</v>
      </c>
      <c r="F103">
        <v>2200</v>
      </c>
      <c r="G103">
        <f>v02_vtune_data_2933v2!D1514 * 1000</f>
        <v>2195</v>
      </c>
      <c r="J103" s="25">
        <f>v02_vtune_data_2933v2!F1529 * 100</f>
        <v>86.5</v>
      </c>
      <c r="K103">
        <f>v02_vtune_data_2933v2!E1524</f>
        <v>72.8</v>
      </c>
      <c r="O103" t="s">
        <v>377</v>
      </c>
      <c r="P103">
        <f>v02_vtune_data_2933v2!D1513</f>
        <v>1.2470000000000001</v>
      </c>
      <c r="Q103">
        <v>130.07514186500001</v>
      </c>
      <c r="R103">
        <f>v02_vtune_data_2933v2!D1510</f>
        <v>231.38800000000001</v>
      </c>
      <c r="S103">
        <f>v02_vtune_data_2933v2!E1529</f>
        <v>166.696</v>
      </c>
      <c r="T103">
        <v>3.1654779999999998</v>
      </c>
    </row>
    <row r="104" spans="1:20" x14ac:dyDescent="0.35">
      <c r="A104" t="s">
        <v>383</v>
      </c>
      <c r="B104" t="s">
        <v>370</v>
      </c>
      <c r="C104">
        <v>2993</v>
      </c>
      <c r="D104">
        <v>44</v>
      </c>
      <c r="E104">
        <v>56</v>
      </c>
      <c r="F104">
        <v>2200</v>
      </c>
      <c r="G104">
        <f>v02_vtune_data_2933v2!Q1594 * 1000</f>
        <v>2195</v>
      </c>
      <c r="I104">
        <f>v02_vtune_data_2933v2!Q1511</f>
        <v>182638314000000</v>
      </c>
      <c r="J104" s="25"/>
      <c r="L104">
        <f>v02_vtune_data_2933v2!T1561</f>
        <v>45.8</v>
      </c>
      <c r="M104">
        <f>v02_vtune_data_2933v2!S1555</f>
        <v>2</v>
      </c>
      <c r="O104" t="s">
        <v>377</v>
      </c>
      <c r="P104">
        <f>v02_vtune_data_2933v2!Q1512</f>
        <v>1.2470000000000001</v>
      </c>
      <c r="Q104">
        <v>130.38150244900001</v>
      </c>
      <c r="T104">
        <v>3.1580400000000002</v>
      </c>
    </row>
    <row r="105" spans="1:20" x14ac:dyDescent="0.35">
      <c r="A105" t="s">
        <v>384</v>
      </c>
      <c r="B105" t="s">
        <v>370</v>
      </c>
      <c r="C105">
        <v>2993</v>
      </c>
      <c r="D105">
        <v>44</v>
      </c>
      <c r="E105">
        <v>56</v>
      </c>
      <c r="F105">
        <v>2200</v>
      </c>
      <c r="J105" s="25">
        <f>v02_vtune_data_2933v2!AF1532 * 100</f>
        <v>86.6</v>
      </c>
      <c r="K105">
        <f>v02_vtune_data_2933v2!AF1516</f>
        <v>72.8</v>
      </c>
      <c r="O105" t="s">
        <v>377</v>
      </c>
      <c r="Q105">
        <v>130.453874923</v>
      </c>
      <c r="S105">
        <f>v02_vtune_data_2933v2!AE1532</f>
        <v>167.28399999999999</v>
      </c>
      <c r="T105">
        <v>3.156288</v>
      </c>
    </row>
    <row r="106" spans="1:20" x14ac:dyDescent="0.35">
      <c r="J106" s="25"/>
    </row>
    <row r="107" spans="1:20" x14ac:dyDescent="0.35">
      <c r="A107" t="s">
        <v>381</v>
      </c>
      <c r="B107" t="s">
        <v>370</v>
      </c>
      <c r="C107">
        <v>2993</v>
      </c>
      <c r="D107">
        <v>52</v>
      </c>
      <c r="E107">
        <v>56</v>
      </c>
      <c r="F107">
        <v>2200</v>
      </c>
      <c r="J107" s="25"/>
      <c r="O107" t="s">
        <v>377</v>
      </c>
    </row>
    <row r="108" spans="1:20" x14ac:dyDescent="0.35">
      <c r="A108" t="s">
        <v>382</v>
      </c>
      <c r="B108" t="s">
        <v>370</v>
      </c>
      <c r="C108">
        <v>2993</v>
      </c>
      <c r="D108">
        <v>52</v>
      </c>
      <c r="E108">
        <v>56</v>
      </c>
      <c r="F108">
        <v>2200</v>
      </c>
      <c r="G108">
        <f>v02_vtune_data_2933v2!D1621 * 1000</f>
        <v>2195</v>
      </c>
      <c r="J108" s="25">
        <f>v02_vtune_data_2933v2!F1636 * 100</f>
        <v>88.3</v>
      </c>
      <c r="K108">
        <f>v02_vtune_data_2933v2!E1631</f>
        <v>78.599999999999994</v>
      </c>
      <c r="O108" t="s">
        <v>377</v>
      </c>
      <c r="P108">
        <f>v02_vtune_data_2933v2!D1620</f>
        <v>1.3520000000000001</v>
      </c>
      <c r="Q108">
        <v>134.809895934</v>
      </c>
      <c r="R108">
        <f>v02_vtune_data_2933v2!D1617</f>
        <v>243.727</v>
      </c>
      <c r="S108">
        <f>v02_vtune_data_2933v2!E1636</f>
        <v>178.285</v>
      </c>
      <c r="T108">
        <v>3.0543010000000002</v>
      </c>
    </row>
    <row r="109" spans="1:20" x14ac:dyDescent="0.35">
      <c r="A109" t="s">
        <v>383</v>
      </c>
      <c r="B109" t="s">
        <v>370</v>
      </c>
      <c r="C109">
        <v>2993</v>
      </c>
      <c r="D109">
        <v>52</v>
      </c>
      <c r="E109">
        <v>56</v>
      </c>
      <c r="F109">
        <v>2200</v>
      </c>
      <c r="G109">
        <f>v02_vtune_data_2933v2!Q1701 * 1000</f>
        <v>2195</v>
      </c>
      <c r="I109">
        <f>v02_vtune_data_2933v2!Q1618</f>
        <v>193452813000000</v>
      </c>
      <c r="J109" s="25"/>
      <c r="L109">
        <f>v02_vtune_data_2933v2!T1668</f>
        <v>47.3</v>
      </c>
      <c r="M109">
        <f>v02_vtune_data_2933v2!S1662</f>
        <v>2.5</v>
      </c>
      <c r="O109" t="s">
        <v>377</v>
      </c>
      <c r="P109">
        <f>v02_vtune_data_2933v2!Q1619</f>
        <v>1.345</v>
      </c>
      <c r="Q109">
        <v>135.03559625700001</v>
      </c>
      <c r="T109">
        <v>3.0491959999999998</v>
      </c>
    </row>
    <row r="110" spans="1:20" x14ac:dyDescent="0.35">
      <c r="A110" t="s">
        <v>384</v>
      </c>
      <c r="B110" t="s">
        <v>370</v>
      </c>
      <c r="C110">
        <v>2993</v>
      </c>
      <c r="D110">
        <v>52</v>
      </c>
      <c r="E110">
        <v>56</v>
      </c>
      <c r="F110">
        <v>2200</v>
      </c>
      <c r="J110" s="25">
        <f>v02_vtune_data_2933v2!AF1639 * 100</f>
        <v>88.5</v>
      </c>
      <c r="K110">
        <f>v02_vtune_data_2933v2!AF1623</f>
        <v>78.900000000000006</v>
      </c>
      <c r="O110" t="s">
        <v>377</v>
      </c>
      <c r="Q110">
        <v>135.078965829</v>
      </c>
      <c r="S110">
        <f>v02_vtune_data_2933v2!AE1639</f>
        <v>178.78800000000001</v>
      </c>
      <c r="T110">
        <v>3.0482170000000002</v>
      </c>
    </row>
    <row r="111" spans="1:20" x14ac:dyDescent="0.35">
      <c r="J111" s="25"/>
    </row>
    <row r="112" spans="1:20" x14ac:dyDescent="0.35">
      <c r="A112" t="s">
        <v>381</v>
      </c>
      <c r="B112" t="s">
        <v>370</v>
      </c>
      <c r="C112">
        <v>2933</v>
      </c>
      <c r="D112">
        <v>56</v>
      </c>
      <c r="E112">
        <v>56</v>
      </c>
      <c r="F112">
        <v>2200</v>
      </c>
      <c r="H112">
        <v>2194</v>
      </c>
      <c r="J112" s="25"/>
      <c r="O112" t="s">
        <v>377</v>
      </c>
      <c r="Q112">
        <v>142.97267179900001</v>
      </c>
      <c r="T112">
        <v>2.879921</v>
      </c>
    </row>
    <row r="113" spans="1:20" x14ac:dyDescent="0.35">
      <c r="A113" t="s">
        <v>382</v>
      </c>
      <c r="B113" t="s">
        <v>370</v>
      </c>
      <c r="C113">
        <v>2933</v>
      </c>
      <c r="D113">
        <v>56</v>
      </c>
      <c r="E113">
        <v>56</v>
      </c>
      <c r="F113">
        <v>2200</v>
      </c>
      <c r="G113">
        <f>vtune_data_2933!D505*1000</f>
        <v>2195</v>
      </c>
      <c r="J113" s="25">
        <f>vtune_data_2933!F520 * 100</f>
        <v>80</v>
      </c>
      <c r="K113">
        <f>vtune_data_2933!E515</f>
        <v>72.3</v>
      </c>
      <c r="O113" t="s">
        <v>377</v>
      </c>
      <c r="P113">
        <f>vtune_data_2933!D504</f>
        <v>1.292</v>
      </c>
      <c r="Q113">
        <v>141.91796572000001</v>
      </c>
      <c r="R113">
        <f>vtune_data_2933!D501</f>
        <v>229.375</v>
      </c>
      <c r="S113">
        <f>vtune_data_2933!E520</f>
        <v>164.21600000000001</v>
      </c>
      <c r="T113">
        <v>2.9013239999999998</v>
      </c>
    </row>
    <row r="114" spans="1:20" x14ac:dyDescent="0.35">
      <c r="A114" t="s">
        <v>383</v>
      </c>
      <c r="B114" t="s">
        <v>370</v>
      </c>
      <c r="C114">
        <v>2933</v>
      </c>
      <c r="D114">
        <v>56</v>
      </c>
      <c r="E114">
        <v>56</v>
      </c>
      <c r="F114">
        <v>2200</v>
      </c>
      <c r="G114">
        <f>vtune_data_2933!Q585*1000</f>
        <v>2195</v>
      </c>
      <c r="I114" s="8">
        <f>vtune_data_2933!Q502</f>
        <v>214413169500000</v>
      </c>
      <c r="J114" s="25"/>
      <c r="L114">
        <f>vtune_data_2933!T552</f>
        <v>44.2</v>
      </c>
      <c r="M114">
        <f>vtune_data_2933!S546</f>
        <v>2.5</v>
      </c>
      <c r="O114" t="s">
        <v>377</v>
      </c>
      <c r="P114">
        <f>vtune_data_2933!Q503</f>
        <v>1.32</v>
      </c>
      <c r="Q114">
        <v>142.51103224799999</v>
      </c>
      <c r="T114">
        <v>2.8892500000000001</v>
      </c>
    </row>
    <row r="115" spans="1:20" x14ac:dyDescent="0.35">
      <c r="A115" t="s">
        <v>384</v>
      </c>
      <c r="B115" t="s">
        <v>370</v>
      </c>
      <c r="C115">
        <v>2933</v>
      </c>
      <c r="D115">
        <v>56</v>
      </c>
      <c r="E115">
        <v>56</v>
      </c>
      <c r="F115">
        <v>2200</v>
      </c>
      <c r="J115" s="25">
        <f>vtune_data_2933!AF523 * 100</f>
        <v>80</v>
      </c>
      <c r="K115">
        <f>vtune_data_2933!AF507</f>
        <v>72.3</v>
      </c>
      <c r="N115">
        <f>vtune_data_2933!AD517</f>
        <v>30</v>
      </c>
      <c r="O115" t="s">
        <v>377</v>
      </c>
      <c r="Q115">
        <v>142.311694905</v>
      </c>
      <c r="S115">
        <f>vtune_data_2933!AE523</f>
        <v>164.30199999999999</v>
      </c>
      <c r="T115">
        <v>2.893297</v>
      </c>
    </row>
    <row r="116" spans="1:20" x14ac:dyDescent="0.35">
      <c r="J116" s="25"/>
    </row>
    <row r="117" spans="1:20" x14ac:dyDescent="0.35">
      <c r="J117" s="25"/>
    </row>
    <row r="118" spans="1:20" x14ac:dyDescent="0.35">
      <c r="A118" t="s">
        <v>381</v>
      </c>
      <c r="B118" t="s">
        <v>370</v>
      </c>
      <c r="C118">
        <v>2993</v>
      </c>
      <c r="D118">
        <v>28</v>
      </c>
      <c r="E118">
        <v>56</v>
      </c>
      <c r="F118">
        <v>2600</v>
      </c>
      <c r="J118" s="25"/>
      <c r="O118" t="s">
        <v>377</v>
      </c>
    </row>
    <row r="119" spans="1:20" x14ac:dyDescent="0.35">
      <c r="A119" t="s">
        <v>382</v>
      </c>
      <c r="B119" t="s">
        <v>370</v>
      </c>
      <c r="C119">
        <v>2993</v>
      </c>
      <c r="D119">
        <v>28</v>
      </c>
      <c r="E119">
        <v>56</v>
      </c>
      <c r="F119">
        <v>2600</v>
      </c>
      <c r="G119">
        <f>v02_vtune_data_2933v2!D1729 * 1000</f>
        <v>2590</v>
      </c>
      <c r="J119" s="25">
        <f>v02_vtune_data_2933v2!F1744 * 100</f>
        <v>73.5</v>
      </c>
      <c r="K119">
        <f>v02_vtune_data_2933v2!E1739</f>
        <v>49.7</v>
      </c>
      <c r="O119" t="s">
        <v>377</v>
      </c>
      <c r="P119">
        <f>v02_vtune_data_2933v2!D1728</f>
        <v>1.169</v>
      </c>
      <c r="Q119">
        <v>114.105394289</v>
      </c>
      <c r="R119">
        <f>v02_vtune_data_2933v2!D1725</f>
        <v>192.97300000000001</v>
      </c>
      <c r="S119">
        <f>v02_vtune_data_2933v2!E1744</f>
        <v>137.84399999999999</v>
      </c>
      <c r="T119">
        <v>3.6085060000000002</v>
      </c>
    </row>
    <row r="120" spans="1:20" x14ac:dyDescent="0.35">
      <c r="A120" t="s">
        <v>383</v>
      </c>
      <c r="B120" t="s">
        <v>370</v>
      </c>
      <c r="C120">
        <v>2993</v>
      </c>
      <c r="D120">
        <v>28</v>
      </c>
      <c r="E120">
        <v>56</v>
      </c>
      <c r="F120">
        <v>2600</v>
      </c>
      <c r="G120">
        <f>v02_vtune_data_2933v2!Q1809 * 1000</f>
        <v>2593</v>
      </c>
      <c r="I120">
        <f>v02_vtune_data_2933v2!Q1726</f>
        <v>165609657000000</v>
      </c>
      <c r="J120" s="25"/>
      <c r="L120">
        <f>v02_vtune_data_2933v2!T1776</f>
        <v>44.3</v>
      </c>
      <c r="M120">
        <f>v02_vtune_data_2933v2!S1770</f>
        <v>2.1</v>
      </c>
      <c r="O120" t="s">
        <v>377</v>
      </c>
      <c r="P120">
        <f>v02_vtune_data_2933v2!Q1727</f>
        <v>1.169</v>
      </c>
      <c r="Q120">
        <v>114.585168271</v>
      </c>
      <c r="T120">
        <v>3.593397</v>
      </c>
    </row>
    <row r="121" spans="1:20" x14ac:dyDescent="0.35">
      <c r="A121" t="s">
        <v>384</v>
      </c>
      <c r="B121" t="s">
        <v>370</v>
      </c>
      <c r="C121">
        <v>2993</v>
      </c>
      <c r="D121">
        <v>28</v>
      </c>
      <c r="E121">
        <v>56</v>
      </c>
      <c r="F121">
        <v>2600</v>
      </c>
      <c r="J121" s="25">
        <f>v02_vtune_data_2933v2!AF1747 * 100</f>
        <v>73.599999999999994</v>
      </c>
      <c r="K121">
        <f>v02_vtune_data_2933v2!AF1731</f>
        <v>49.8</v>
      </c>
      <c r="O121" t="s">
        <v>377</v>
      </c>
      <c r="Q121">
        <v>114.28966369600001</v>
      </c>
      <c r="S121">
        <f>v02_vtune_data_2933v2!AE1747</f>
        <v>137.82400000000001</v>
      </c>
      <c r="T121">
        <v>3.6026880000000001</v>
      </c>
    </row>
    <row r="122" spans="1:20" x14ac:dyDescent="0.35">
      <c r="J122" s="25"/>
    </row>
    <row r="123" spans="1:20" x14ac:dyDescent="0.35">
      <c r="A123" t="s">
        <v>381</v>
      </c>
      <c r="B123" t="s">
        <v>370</v>
      </c>
      <c r="C123">
        <v>2993</v>
      </c>
      <c r="D123">
        <v>36</v>
      </c>
      <c r="E123">
        <v>56</v>
      </c>
      <c r="F123">
        <v>2600</v>
      </c>
      <c r="J123" s="25"/>
      <c r="O123" t="s">
        <v>377</v>
      </c>
    </row>
    <row r="124" spans="1:20" x14ac:dyDescent="0.35">
      <c r="A124" t="s">
        <v>382</v>
      </c>
      <c r="B124" t="s">
        <v>370</v>
      </c>
      <c r="C124">
        <v>2993</v>
      </c>
      <c r="D124">
        <v>36</v>
      </c>
      <c r="E124">
        <v>56</v>
      </c>
      <c r="F124">
        <v>2600</v>
      </c>
      <c r="G124">
        <f>v02_vtune_data_2933v2!D1837 * 1000</f>
        <v>2584</v>
      </c>
      <c r="J124" s="25">
        <f>v02_vtune_data_2933v2!F1852 * 100</f>
        <v>78.7</v>
      </c>
      <c r="K124">
        <f>v02_vtune_data_2933v2!E1847</f>
        <v>69.8</v>
      </c>
      <c r="O124" t="s">
        <v>377</v>
      </c>
      <c r="P124">
        <f>v02_vtune_data_2933v2!D1836</f>
        <v>1.2290000000000001</v>
      </c>
      <c r="Q124">
        <v>132.24543595599999</v>
      </c>
      <c r="R124">
        <f>v02_vtune_data_2933v2!D1833</f>
        <v>223.79499999999999</v>
      </c>
      <c r="S124">
        <f>v02_vtune_data_2933v2!E1852</f>
        <v>159.298</v>
      </c>
      <c r="T124">
        <v>3.1135290000000002</v>
      </c>
    </row>
    <row r="125" spans="1:20" x14ac:dyDescent="0.35">
      <c r="A125" t="s">
        <v>383</v>
      </c>
      <c r="B125" t="s">
        <v>370</v>
      </c>
      <c r="C125">
        <v>2993</v>
      </c>
      <c r="D125">
        <v>36</v>
      </c>
      <c r="E125">
        <v>56</v>
      </c>
      <c r="F125">
        <v>2600</v>
      </c>
      <c r="G125">
        <f>v02_vtune_data_2933v2!Q1917 * 1000</f>
        <v>2584</v>
      </c>
      <c r="I125">
        <f>v02_vtune_data_2933v2!Q1834</f>
        <v>173776630500000</v>
      </c>
      <c r="J125" s="25"/>
      <c r="L125">
        <f>v02_vtune_data_2933v2!T1884</f>
        <v>45.8</v>
      </c>
      <c r="M125">
        <f>v02_vtune_data_2933v2!S1878</f>
        <v>1.7</v>
      </c>
      <c r="O125" t="s">
        <v>377</v>
      </c>
      <c r="P125">
        <f>v02_vtune_data_2933v2!Q1835</f>
        <v>1.2350000000000001</v>
      </c>
      <c r="Q125">
        <v>132.90009139</v>
      </c>
      <c r="T125">
        <v>3.0981920000000001</v>
      </c>
    </row>
    <row r="126" spans="1:20" x14ac:dyDescent="0.35">
      <c r="A126" t="s">
        <v>384</v>
      </c>
      <c r="B126" t="s">
        <v>370</v>
      </c>
      <c r="C126">
        <v>2993</v>
      </c>
      <c r="D126">
        <v>36</v>
      </c>
      <c r="E126">
        <v>56</v>
      </c>
      <c r="F126">
        <v>2600</v>
      </c>
      <c r="J126" s="25">
        <f>v02_vtune_data_2933v2!AF1855 * 100</f>
        <v>79.3</v>
      </c>
      <c r="K126">
        <f>v02_vtune_data_2933v2!AF1839</f>
        <v>69.400000000000006</v>
      </c>
      <c r="O126" t="s">
        <v>377</v>
      </c>
      <c r="Q126">
        <v>132.156851155</v>
      </c>
      <c r="S126">
        <f>v02_vtune_data_2933v2!AE1855</f>
        <v>159.38300000000001</v>
      </c>
      <c r="T126">
        <v>3.1156160000000002</v>
      </c>
    </row>
    <row r="127" spans="1:20" x14ac:dyDescent="0.35">
      <c r="J127" s="25"/>
    </row>
    <row r="128" spans="1:20" x14ac:dyDescent="0.35">
      <c r="A128" t="s">
        <v>381</v>
      </c>
      <c r="B128" t="s">
        <v>370</v>
      </c>
      <c r="C128">
        <v>2993</v>
      </c>
      <c r="D128">
        <v>44</v>
      </c>
      <c r="E128">
        <v>56</v>
      </c>
      <c r="F128">
        <v>2600</v>
      </c>
      <c r="J128" s="25"/>
      <c r="O128" t="s">
        <v>377</v>
      </c>
    </row>
    <row r="129" spans="1:20" x14ac:dyDescent="0.35">
      <c r="A129" t="s">
        <v>382</v>
      </c>
      <c r="B129" t="s">
        <v>370</v>
      </c>
      <c r="C129">
        <v>2993</v>
      </c>
      <c r="D129">
        <v>44</v>
      </c>
      <c r="E129">
        <v>56</v>
      </c>
      <c r="F129">
        <v>2600</v>
      </c>
      <c r="G129">
        <f>v02_vtune_data_2933v2!D1945 * 1000</f>
        <v>2512</v>
      </c>
      <c r="J129" s="25">
        <f>v02_vtune_data_2933v2!F1960 * 100</f>
        <v>88.2</v>
      </c>
      <c r="K129">
        <f>v02_vtune_data_2933v2!E1955</f>
        <v>76</v>
      </c>
      <c r="O129" t="s">
        <v>377</v>
      </c>
      <c r="P129">
        <f>v02_vtune_data_2933v2!D1944</f>
        <v>1.349</v>
      </c>
      <c r="Q129">
        <v>134.34093656499999</v>
      </c>
      <c r="R129">
        <f>v02_vtune_data_2933v2!D1941</f>
        <v>232.07400000000001</v>
      </c>
      <c r="S129">
        <f>v02_vtune_data_2933v2!E1960</f>
        <v>172.441</v>
      </c>
      <c r="T129">
        <v>3.0649630000000001</v>
      </c>
    </row>
    <row r="130" spans="1:20" x14ac:dyDescent="0.35">
      <c r="A130" t="s">
        <v>383</v>
      </c>
      <c r="B130" t="s">
        <v>370</v>
      </c>
      <c r="C130">
        <v>2993</v>
      </c>
      <c r="D130">
        <v>44</v>
      </c>
      <c r="E130">
        <v>56</v>
      </c>
      <c r="F130">
        <v>2600</v>
      </c>
      <c r="G130">
        <f>v02_vtune_data_2933v2!Q2025 * 1000</f>
        <v>2509</v>
      </c>
      <c r="I130">
        <f>v02_vtune_data_2933v2!Q1942</f>
        <v>186404908500000</v>
      </c>
      <c r="J130" s="25"/>
      <c r="L130">
        <f>v02_vtune_data_2933v2!T1992</f>
        <v>47.3</v>
      </c>
      <c r="M130">
        <f>v02_vtune_data_2933v2!S1986</f>
        <v>2.1</v>
      </c>
      <c r="O130" t="s">
        <v>377</v>
      </c>
      <c r="P130">
        <f>v02_vtune_data_2933v2!Q1943</f>
        <v>1.351</v>
      </c>
      <c r="Q130">
        <v>134.444896852</v>
      </c>
      <c r="T130">
        <v>3.0625930000000001</v>
      </c>
    </row>
    <row r="131" spans="1:20" x14ac:dyDescent="0.35">
      <c r="A131" t="s">
        <v>384</v>
      </c>
      <c r="B131" t="s">
        <v>370</v>
      </c>
      <c r="C131">
        <v>2993</v>
      </c>
      <c r="D131">
        <v>44</v>
      </c>
      <c r="E131">
        <v>56</v>
      </c>
      <c r="F131">
        <v>2600</v>
      </c>
      <c r="J131" s="25">
        <f>v02_vtune_data_2933v2!AF1963 * 100</f>
        <v>88.2</v>
      </c>
      <c r="K131">
        <f>v02_vtune_data_2933v2!AF1947</f>
        <v>76.099999999999994</v>
      </c>
      <c r="O131" t="s">
        <v>377</v>
      </c>
      <c r="Q131">
        <v>134.21460252399999</v>
      </c>
      <c r="S131">
        <f>v02_vtune_data_2933v2!AE1963</f>
        <v>172.38300000000001</v>
      </c>
      <c r="T131">
        <v>3.0678480000000001</v>
      </c>
    </row>
    <row r="132" spans="1:20" x14ac:dyDescent="0.35">
      <c r="J132" s="25"/>
    </row>
    <row r="133" spans="1:20" x14ac:dyDescent="0.35">
      <c r="A133" t="s">
        <v>381</v>
      </c>
      <c r="B133" t="s">
        <v>370</v>
      </c>
      <c r="C133">
        <v>2993</v>
      </c>
      <c r="D133">
        <v>52</v>
      </c>
      <c r="E133">
        <v>56</v>
      </c>
      <c r="F133">
        <v>2600</v>
      </c>
      <c r="J133" s="25"/>
      <c r="O133" t="s">
        <v>377</v>
      </c>
    </row>
    <row r="134" spans="1:20" x14ac:dyDescent="0.35">
      <c r="A134" t="s">
        <v>382</v>
      </c>
      <c r="B134" t="s">
        <v>370</v>
      </c>
      <c r="C134">
        <v>2993</v>
      </c>
      <c r="D134">
        <v>52</v>
      </c>
      <c r="E134">
        <v>56</v>
      </c>
      <c r="F134">
        <v>2600</v>
      </c>
      <c r="G134">
        <f>v02_vtune_data_2933v2!D2053 * 1000</f>
        <v>2436</v>
      </c>
      <c r="J134" s="25">
        <f>v02_vtune_data_2933v2!F2068 * 100</f>
        <v>89.2</v>
      </c>
      <c r="K134">
        <f>v02_vtune_data_2933v2!E2063</f>
        <v>82.3</v>
      </c>
      <c r="O134" t="s">
        <v>377</v>
      </c>
      <c r="P134">
        <f>v02_vtune_data_2933v2!D2052</f>
        <v>1.3540000000000001</v>
      </c>
      <c r="Q134">
        <v>136.506811398</v>
      </c>
      <c r="R134">
        <f>v02_vtune_data_2933v2!D2049</f>
        <v>247.92099999999999</v>
      </c>
      <c r="S134">
        <f>v02_vtune_data_2933v2!E2068</f>
        <v>181.34399999999999</v>
      </c>
      <c r="T134">
        <v>3.0163329999999999</v>
      </c>
    </row>
    <row r="135" spans="1:20" x14ac:dyDescent="0.35">
      <c r="A135" t="s">
        <v>383</v>
      </c>
      <c r="B135" t="s">
        <v>370</v>
      </c>
      <c r="C135">
        <v>2993</v>
      </c>
      <c r="D135">
        <v>52</v>
      </c>
      <c r="E135">
        <v>56</v>
      </c>
      <c r="F135">
        <v>2600</v>
      </c>
      <c r="G135">
        <f>v02_vtune_data_2933v2!Q2133 * 1000</f>
        <v>2434</v>
      </c>
      <c r="I135">
        <f>v02_vtune_data_2933v2!Q2050</f>
        <v>200701260000000</v>
      </c>
      <c r="J135" s="25"/>
      <c r="L135">
        <f>v02_vtune_data_2933v2!T2100</f>
        <v>47.9</v>
      </c>
      <c r="M135">
        <f>v02_vtune_data_2933v2!S2094</f>
        <v>2.6</v>
      </c>
      <c r="O135" t="s">
        <v>377</v>
      </c>
      <c r="P135">
        <f>v02_vtune_data_2933v2!Q2051</f>
        <v>1.4079999999999999</v>
      </c>
      <c r="Q135">
        <v>137.48601765199999</v>
      </c>
      <c r="T135">
        <v>2.99485</v>
      </c>
    </row>
    <row r="136" spans="1:20" x14ac:dyDescent="0.35">
      <c r="A136" t="s">
        <v>384</v>
      </c>
      <c r="B136" t="s">
        <v>370</v>
      </c>
      <c r="C136">
        <v>2993</v>
      </c>
      <c r="D136">
        <v>52</v>
      </c>
      <c r="E136">
        <v>56</v>
      </c>
      <c r="F136">
        <v>2600</v>
      </c>
      <c r="J136" s="25">
        <f>v02_vtune_data_2933v2!AF2071 * 100</f>
        <v>89.4</v>
      </c>
      <c r="K136">
        <f>v02_vtune_data_2933v2!AF2055</f>
        <v>81.900000000000006</v>
      </c>
      <c r="O136" t="s">
        <v>377</v>
      </c>
      <c r="Q136">
        <v>137.509434451</v>
      </c>
      <c r="S136">
        <f>v02_vtune_data_2933v2!AE2071</f>
        <v>182.45500000000001</v>
      </c>
      <c r="T136">
        <v>2.9943399999999998</v>
      </c>
    </row>
    <row r="137" spans="1:20" x14ac:dyDescent="0.35">
      <c r="J137" s="25"/>
    </row>
    <row r="138" spans="1:20" x14ac:dyDescent="0.35">
      <c r="A138" t="s">
        <v>381</v>
      </c>
      <c r="B138" t="s">
        <v>370</v>
      </c>
      <c r="C138">
        <v>2933</v>
      </c>
      <c r="D138">
        <v>56</v>
      </c>
      <c r="E138">
        <v>56</v>
      </c>
      <c r="F138">
        <v>2600</v>
      </c>
      <c r="H138">
        <v>2319.6799999999998</v>
      </c>
      <c r="J138" s="25"/>
      <c r="O138" t="s">
        <v>377</v>
      </c>
      <c r="Q138">
        <v>145.851391318</v>
      </c>
      <c r="T138">
        <v>2.8230789999999999</v>
      </c>
    </row>
    <row r="139" spans="1:20" x14ac:dyDescent="0.35">
      <c r="A139" t="s">
        <v>382</v>
      </c>
      <c r="B139" t="s">
        <v>370</v>
      </c>
      <c r="C139">
        <v>2933</v>
      </c>
      <c r="D139">
        <v>56</v>
      </c>
      <c r="E139">
        <v>56</v>
      </c>
      <c r="F139">
        <v>2600</v>
      </c>
      <c r="G139">
        <f>vtune_data_2933!D685*1000</f>
        <v>2451</v>
      </c>
      <c r="J139" s="25">
        <f>vtune_data_2933!F700 * 100</f>
        <v>81.599999999999994</v>
      </c>
      <c r="K139">
        <f>vtune_data_2933!E695</f>
        <v>73.599999999999994</v>
      </c>
      <c r="O139" t="s">
        <v>377</v>
      </c>
      <c r="P139">
        <f>vtune_data_2933!D684</f>
        <v>1.377</v>
      </c>
      <c r="Q139">
        <v>144.52733680700001</v>
      </c>
      <c r="R139">
        <f>vtune_data_2933!D681</f>
        <v>233.96600000000001</v>
      </c>
      <c r="S139">
        <f>vtune_data_2933!E700</f>
        <v>167.678</v>
      </c>
      <c r="T139">
        <v>2.8489420000000001</v>
      </c>
    </row>
    <row r="140" spans="1:20" x14ac:dyDescent="0.35">
      <c r="A140" t="s">
        <v>383</v>
      </c>
      <c r="B140" t="s">
        <v>370</v>
      </c>
      <c r="C140">
        <v>2933</v>
      </c>
      <c r="D140">
        <v>56</v>
      </c>
      <c r="E140">
        <v>56</v>
      </c>
      <c r="F140">
        <v>2600</v>
      </c>
      <c r="G140">
        <f>vtune_data_2933!Q765*1000</f>
        <v>2451</v>
      </c>
      <c r="I140">
        <f>vtune_data_2933!Q682</f>
        <v>224138596500000</v>
      </c>
      <c r="J140" s="25"/>
      <c r="L140">
        <f>vtune_data_2933!T732</f>
        <v>44.4</v>
      </c>
      <c r="M140">
        <f>vtune_data_2933!S726</f>
        <v>2.5</v>
      </c>
      <c r="O140" t="s">
        <v>377</v>
      </c>
      <c r="P140">
        <f>vtune_data_2933!Q683</f>
        <v>1.3839999999999999</v>
      </c>
      <c r="Q140">
        <v>144.96590702200001</v>
      </c>
      <c r="T140">
        <v>2.8403230000000002</v>
      </c>
    </row>
    <row r="141" spans="1:20" x14ac:dyDescent="0.35">
      <c r="A141" t="s">
        <v>384</v>
      </c>
      <c r="B141" t="s">
        <v>370</v>
      </c>
      <c r="C141">
        <v>2933</v>
      </c>
      <c r="D141">
        <v>56</v>
      </c>
      <c r="E141">
        <v>56</v>
      </c>
      <c r="F141">
        <v>2600</v>
      </c>
      <c r="J141" s="25">
        <f>vtune_data_2933!AF703 * 100</f>
        <v>81.599999999999994</v>
      </c>
      <c r="K141">
        <f>vtune_data_2933!AF687</f>
        <v>73.5</v>
      </c>
      <c r="N141">
        <f>vtune_data_2933!AD697</f>
        <v>31</v>
      </c>
      <c r="O141" t="s">
        <v>377</v>
      </c>
      <c r="Q141">
        <v>144.90953139199999</v>
      </c>
      <c r="S141">
        <f>vtune_data_2933!AE703</f>
        <v>167.715</v>
      </c>
      <c r="T141">
        <v>2.8414280000000001</v>
      </c>
    </row>
    <row r="142" spans="1:20" x14ac:dyDescent="0.35">
      <c r="J142" s="25"/>
    </row>
    <row r="143" spans="1:20" x14ac:dyDescent="0.35">
      <c r="A143" t="s">
        <v>381</v>
      </c>
      <c r="B143" t="s">
        <v>370</v>
      </c>
      <c r="C143">
        <v>2993</v>
      </c>
      <c r="D143">
        <v>28</v>
      </c>
      <c r="E143">
        <v>56</v>
      </c>
      <c r="F143">
        <v>2700</v>
      </c>
      <c r="J143" s="25"/>
      <c r="O143" t="s">
        <v>377</v>
      </c>
      <c r="Q143">
        <v>119.01031971800001</v>
      </c>
      <c r="T143">
        <v>3.459784</v>
      </c>
    </row>
    <row r="144" spans="1:20" x14ac:dyDescent="0.35">
      <c r="A144" t="s">
        <v>382</v>
      </c>
      <c r="B144" t="s">
        <v>370</v>
      </c>
      <c r="C144">
        <v>2993</v>
      </c>
      <c r="D144">
        <v>28</v>
      </c>
      <c r="E144">
        <v>56</v>
      </c>
      <c r="F144">
        <v>2700</v>
      </c>
      <c r="G144">
        <f>v02_vtune_data_2933v2!D2161 * 1000</f>
        <v>2690</v>
      </c>
      <c r="J144" s="25">
        <f>v02_vtune_data_2933v2!F2176 * 100</f>
        <v>74.099999999999994</v>
      </c>
      <c r="K144">
        <f>v02_vtune_data_2933v2!E2171</f>
        <v>50.6</v>
      </c>
      <c r="O144" t="s">
        <v>377</v>
      </c>
      <c r="P144">
        <f>v02_vtune_data_2933v2!D2160</f>
        <v>1.19</v>
      </c>
      <c r="Q144">
        <v>115.55484706999999</v>
      </c>
      <c r="R144">
        <f>v02_vtune_data_2933v2!D2157</f>
        <v>195.46799999999999</v>
      </c>
      <c r="S144">
        <f>v02_vtune_data_2933v2!E2176</f>
        <v>139.405</v>
      </c>
      <c r="T144">
        <v>3.5632429999999999</v>
      </c>
    </row>
    <row r="145" spans="1:20" x14ac:dyDescent="0.35">
      <c r="A145" t="s">
        <v>383</v>
      </c>
      <c r="B145" t="s">
        <v>370</v>
      </c>
      <c r="C145">
        <v>2993</v>
      </c>
      <c r="D145">
        <v>28</v>
      </c>
      <c r="E145">
        <v>56</v>
      </c>
      <c r="F145">
        <v>2700</v>
      </c>
      <c r="G145">
        <f>v02_vtune_data_2933v2!AC2194 * 1000</f>
        <v>2694</v>
      </c>
      <c r="I145">
        <f>v02_vtune_data_2933v2!Q2158</f>
        <v>166135104000000</v>
      </c>
      <c r="J145" s="25"/>
      <c r="L145">
        <f>v02_vtune_data_2933v2!T2208</f>
        <v>44.8</v>
      </c>
      <c r="M145">
        <f>v02_vtune_data_2933v2!S2202</f>
        <v>2.1</v>
      </c>
      <c r="O145" t="s">
        <v>377</v>
      </c>
      <c r="P145">
        <f>v02_vtune_data_2933v2!Q2159</f>
        <v>1.194</v>
      </c>
      <c r="Q145">
        <v>115.963833349</v>
      </c>
      <c r="T145">
        <v>3.5506760000000002</v>
      </c>
    </row>
    <row r="146" spans="1:20" x14ac:dyDescent="0.35">
      <c r="A146" t="s">
        <v>384</v>
      </c>
      <c r="B146" t="s">
        <v>370</v>
      </c>
      <c r="C146">
        <v>2993</v>
      </c>
      <c r="D146">
        <v>28</v>
      </c>
      <c r="E146">
        <v>56</v>
      </c>
      <c r="F146">
        <v>2700</v>
      </c>
      <c r="J146" s="25">
        <f>v02_vtune_data_2933v2!AF2179 * 100</f>
        <v>74.099999999999994</v>
      </c>
      <c r="K146">
        <f>v02_vtune_data_2933v2!AF2163</f>
        <v>50.6</v>
      </c>
      <c r="O146" t="s">
        <v>377</v>
      </c>
      <c r="Q146">
        <v>115.458643494</v>
      </c>
      <c r="S146">
        <f>v02_vtune_data_2933v2!AE2179</f>
        <v>139.22300000000001</v>
      </c>
      <c r="T146">
        <v>3.5662120000000002</v>
      </c>
    </row>
    <row r="147" spans="1:20" x14ac:dyDescent="0.35">
      <c r="J147" s="25"/>
    </row>
    <row r="148" spans="1:20" x14ac:dyDescent="0.35">
      <c r="A148" t="s">
        <v>381</v>
      </c>
      <c r="B148" t="s">
        <v>370</v>
      </c>
      <c r="C148">
        <v>2993</v>
      </c>
      <c r="D148">
        <v>36</v>
      </c>
      <c r="E148">
        <v>56</v>
      </c>
      <c r="F148">
        <v>2700</v>
      </c>
      <c r="J148" s="25"/>
      <c r="O148" t="s">
        <v>377</v>
      </c>
      <c r="Q148">
        <v>135.06239437400001</v>
      </c>
      <c r="T148">
        <v>3.0485910000000001</v>
      </c>
    </row>
    <row r="149" spans="1:20" x14ac:dyDescent="0.35">
      <c r="A149" t="s">
        <v>382</v>
      </c>
      <c r="B149" t="s">
        <v>370</v>
      </c>
      <c r="C149">
        <v>2993</v>
      </c>
      <c r="D149">
        <v>36</v>
      </c>
      <c r="E149">
        <v>56</v>
      </c>
      <c r="F149">
        <v>2700</v>
      </c>
      <c r="G149">
        <f>v02_vtune_data_2933v2!D2269 * 1000</f>
        <v>2642</v>
      </c>
      <c r="J149" s="25">
        <f>v02_vtune_data_2933v2!F2284 * 100</f>
        <v>79.2</v>
      </c>
      <c r="K149">
        <f>v02_vtune_data_2933v2!E2279</f>
        <v>69.900000000000006</v>
      </c>
      <c r="O149" t="s">
        <v>377</v>
      </c>
      <c r="P149">
        <f>v02_vtune_data_2933v2!D2268</f>
        <v>1.222</v>
      </c>
      <c r="Q149">
        <v>132.25860435199999</v>
      </c>
      <c r="R149">
        <f>v02_vtune_data_2933v2!D2265</f>
        <v>221.959</v>
      </c>
      <c r="S149">
        <f>v02_vtune_data_2933v2!E2284</f>
        <v>159.47900000000001</v>
      </c>
      <c r="T149">
        <v>3.113219</v>
      </c>
    </row>
    <row r="150" spans="1:20" x14ac:dyDescent="0.35">
      <c r="A150" t="s">
        <v>383</v>
      </c>
      <c r="B150" t="s">
        <v>370</v>
      </c>
      <c r="C150">
        <v>2993</v>
      </c>
      <c r="D150">
        <v>36</v>
      </c>
      <c r="E150">
        <v>56</v>
      </c>
      <c r="F150">
        <v>2700</v>
      </c>
      <c r="G150">
        <f>v02_vtune_data_2933v2!AC2302 * 1000</f>
        <v>2694</v>
      </c>
      <c r="I150">
        <f>v02_vtune_data_2933v2!Q2266</f>
        <v>176729229000000</v>
      </c>
      <c r="J150" s="25"/>
      <c r="L150">
        <f>v02_vtune_data_2933v2!T2316</f>
        <v>45.7</v>
      </c>
      <c r="M150">
        <f>v02_vtune_data_2933v2!S2310</f>
        <v>1.7</v>
      </c>
      <c r="O150" t="s">
        <v>377</v>
      </c>
      <c r="P150">
        <f>v02_vtune_data_2933v2!Q2267</f>
        <v>1.2410000000000001</v>
      </c>
      <c r="Q150">
        <v>133.34697837900001</v>
      </c>
      <c r="T150">
        <v>3.087809</v>
      </c>
    </row>
    <row r="151" spans="1:20" x14ac:dyDescent="0.35">
      <c r="A151" t="s">
        <v>384</v>
      </c>
      <c r="B151" t="s">
        <v>370</v>
      </c>
      <c r="C151">
        <v>2993</v>
      </c>
      <c r="D151">
        <v>36</v>
      </c>
      <c r="E151">
        <v>56</v>
      </c>
      <c r="F151">
        <v>2700</v>
      </c>
      <c r="J151" s="25">
        <f>v02_vtune_data_2933v2!AF2287 * 100</f>
        <v>77</v>
      </c>
      <c r="K151">
        <f>v02_vtune_data_2933v2!AF2271</f>
        <v>70.5</v>
      </c>
      <c r="O151" t="s">
        <v>377</v>
      </c>
      <c r="Q151">
        <v>133.523666013</v>
      </c>
      <c r="S151">
        <f>v02_vtune_data_2933v2!AE2287</f>
        <v>150.55799999999999</v>
      </c>
      <c r="T151">
        <v>3.083723</v>
      </c>
    </row>
    <row r="152" spans="1:20" x14ac:dyDescent="0.35">
      <c r="J152" s="25"/>
    </row>
    <row r="153" spans="1:20" x14ac:dyDescent="0.35">
      <c r="A153" t="s">
        <v>381</v>
      </c>
      <c r="B153" t="s">
        <v>370</v>
      </c>
      <c r="C153">
        <v>2993</v>
      </c>
      <c r="D153">
        <v>44</v>
      </c>
      <c r="E153">
        <v>56</v>
      </c>
      <c r="F153">
        <v>2700</v>
      </c>
      <c r="J153" s="25"/>
      <c r="O153" t="s">
        <v>377</v>
      </c>
      <c r="Q153">
        <v>135.41801988500001</v>
      </c>
      <c r="T153">
        <v>3.0405850000000001</v>
      </c>
    </row>
    <row r="154" spans="1:20" x14ac:dyDescent="0.35">
      <c r="A154" t="s">
        <v>382</v>
      </c>
      <c r="B154" t="s">
        <v>370</v>
      </c>
      <c r="C154">
        <v>2993</v>
      </c>
      <c r="D154">
        <v>44</v>
      </c>
      <c r="E154">
        <v>56</v>
      </c>
      <c r="F154">
        <v>2700</v>
      </c>
      <c r="G154">
        <f>v02_vtune_data_2933v2!D2376 * 1000</f>
        <v>2530</v>
      </c>
      <c r="J154" s="25">
        <f>v02_vtune_data_2933v2!F2391 * 100</f>
        <v>88.3</v>
      </c>
      <c r="K154">
        <f>v02_vtune_data_2933v2!E2386</f>
        <v>76.2</v>
      </c>
      <c r="O154" t="s">
        <v>377</v>
      </c>
      <c r="P154">
        <f>v02_vtune_data_2933v2!D2375</f>
        <v>1.3480000000000001</v>
      </c>
      <c r="Q154">
        <v>134.45982416199999</v>
      </c>
      <c r="R154">
        <f>v02_vtune_data_2933v2!D2372</f>
        <v>236.596</v>
      </c>
      <c r="S154">
        <f>v02_vtune_data_2933v2!E2391</f>
        <v>172.845</v>
      </c>
      <c r="T154">
        <v>3.0622530000000001</v>
      </c>
    </row>
    <row r="155" spans="1:20" x14ac:dyDescent="0.35">
      <c r="A155" t="s">
        <v>383</v>
      </c>
      <c r="B155" t="s">
        <v>370</v>
      </c>
      <c r="C155">
        <v>2993</v>
      </c>
      <c r="D155">
        <v>44</v>
      </c>
      <c r="E155">
        <v>56</v>
      </c>
      <c r="F155">
        <v>2700</v>
      </c>
      <c r="G155">
        <f>v02_vtune_data_2933v2!AC2409 * 1000</f>
        <v>2694</v>
      </c>
      <c r="I155">
        <f>v02_vtune_data_2933v2!Q2373</f>
        <v>188818992000000</v>
      </c>
      <c r="J155" s="25"/>
      <c r="L155">
        <f>v02_vtune_data_2933v2!T2423</f>
        <v>47</v>
      </c>
      <c r="M155">
        <f>v02_vtune_data_2933v2!S2417</f>
        <v>2</v>
      </c>
      <c r="O155" t="s">
        <v>377</v>
      </c>
      <c r="P155">
        <f>v02_vtune_data_2933v2!Q2374</f>
        <v>1.343</v>
      </c>
      <c r="Q155">
        <v>134.60505552399999</v>
      </c>
      <c r="T155">
        <v>3.0589490000000001</v>
      </c>
    </row>
    <row r="156" spans="1:20" x14ac:dyDescent="0.35">
      <c r="A156" t="s">
        <v>384</v>
      </c>
      <c r="B156" t="s">
        <v>370</v>
      </c>
      <c r="C156">
        <v>2993</v>
      </c>
      <c r="D156">
        <v>44</v>
      </c>
      <c r="E156">
        <v>56</v>
      </c>
      <c r="F156">
        <v>2700</v>
      </c>
      <c r="J156" s="25">
        <f>v02_vtune_data_2933v2!AF2394 * 100</f>
        <v>88.3</v>
      </c>
      <c r="K156">
        <f>v02_vtune_data_2933v2!AF2378</f>
        <v>76.3</v>
      </c>
      <c r="O156" t="s">
        <v>377</v>
      </c>
      <c r="Q156">
        <v>134.03904986500001</v>
      </c>
      <c r="S156">
        <f>v02_vtune_data_2933v2!AE2394</f>
        <v>172.256</v>
      </c>
      <c r="T156">
        <v>3.071866</v>
      </c>
    </row>
    <row r="157" spans="1:20" x14ac:dyDescent="0.35">
      <c r="J157" s="25"/>
    </row>
    <row r="158" spans="1:20" x14ac:dyDescent="0.35">
      <c r="A158" t="s">
        <v>381</v>
      </c>
      <c r="B158" t="s">
        <v>370</v>
      </c>
      <c r="C158">
        <v>2993</v>
      </c>
      <c r="D158">
        <v>52</v>
      </c>
      <c r="E158">
        <v>56</v>
      </c>
      <c r="F158">
        <v>2700</v>
      </c>
      <c r="J158" s="25"/>
      <c r="O158" t="s">
        <v>377</v>
      </c>
      <c r="Q158">
        <v>137.818639706</v>
      </c>
      <c r="T158">
        <v>2.987622</v>
      </c>
    </row>
    <row r="159" spans="1:20" x14ac:dyDescent="0.35">
      <c r="A159" t="s">
        <v>382</v>
      </c>
      <c r="B159" t="s">
        <v>370</v>
      </c>
      <c r="C159">
        <v>2993</v>
      </c>
      <c r="D159">
        <v>52</v>
      </c>
      <c r="E159">
        <v>56</v>
      </c>
      <c r="F159">
        <v>2700</v>
      </c>
      <c r="G159">
        <f>v02_vtune_data_2933v2!D2484 * 1000</f>
        <v>2453</v>
      </c>
      <c r="J159" s="25">
        <f>v02_vtune_data_2933v2!F2499 * 100</f>
        <v>89.2</v>
      </c>
      <c r="K159">
        <f>v02_vtune_data_2933v2!E2494</f>
        <v>82</v>
      </c>
      <c r="O159" t="s">
        <v>377</v>
      </c>
      <c r="P159">
        <f>v02_vtune_data_2933v2!D2483</f>
        <v>1.41</v>
      </c>
      <c r="Q159">
        <v>136.926488326</v>
      </c>
      <c r="R159">
        <f>v02_vtune_data_2933v2!D2480</f>
        <v>249.11199999999999</v>
      </c>
      <c r="S159">
        <f>v02_vtune_data_2933v2!E2499</f>
        <v>181.988</v>
      </c>
      <c r="T159">
        <v>3.007088</v>
      </c>
    </row>
    <row r="160" spans="1:20" x14ac:dyDescent="0.35">
      <c r="A160" t="s">
        <v>383</v>
      </c>
      <c r="B160" t="s">
        <v>370</v>
      </c>
      <c r="C160">
        <v>2993</v>
      </c>
      <c r="D160">
        <v>52</v>
      </c>
      <c r="E160">
        <v>56</v>
      </c>
      <c r="F160">
        <v>2700</v>
      </c>
      <c r="G160">
        <f>v02_vtune_data_2933v2!AC2517 *1000</f>
        <v>2694</v>
      </c>
      <c r="I160">
        <f>v02_vtune_data_2933v2!Q2481</f>
        <v>199923660000000</v>
      </c>
      <c r="J160" s="25"/>
      <c r="K160">
        <f>v02_vtune_data_2933v2!AF2486</f>
        <v>81.400000000000006</v>
      </c>
      <c r="L160">
        <f>v02_vtune_data_2933v2!T2531</f>
        <v>48.2</v>
      </c>
      <c r="M160">
        <f>v02_vtune_data_2933v2!S2525</f>
        <v>2.6</v>
      </c>
      <c r="O160" t="s">
        <v>377</v>
      </c>
      <c r="P160">
        <f>v02_vtune_data_2933v2!Q2482</f>
        <v>1.42</v>
      </c>
      <c r="Q160">
        <v>137.64269459400001</v>
      </c>
      <c r="T160">
        <v>2.991441</v>
      </c>
    </row>
    <row r="161" spans="1:20" x14ac:dyDescent="0.35">
      <c r="A161" t="s">
        <v>384</v>
      </c>
      <c r="B161" t="s">
        <v>370</v>
      </c>
      <c r="C161">
        <v>2993</v>
      </c>
      <c r="D161">
        <v>52</v>
      </c>
      <c r="E161">
        <v>56</v>
      </c>
      <c r="F161">
        <v>2700</v>
      </c>
      <c r="J161" s="25">
        <f>v02_vtune_data_2933v2!AF2502 * 100</f>
        <v>89.4</v>
      </c>
      <c r="O161" t="s">
        <v>377</v>
      </c>
      <c r="Q161">
        <v>137.576422992</v>
      </c>
      <c r="S161">
        <f>v02_vtune_data_2933v2!AE2502</f>
        <v>182.702</v>
      </c>
      <c r="T161">
        <v>2.9928819999999998</v>
      </c>
    </row>
    <row r="162" spans="1:20" x14ac:dyDescent="0.35">
      <c r="J162" s="25"/>
    </row>
    <row r="163" spans="1:20" x14ac:dyDescent="0.35">
      <c r="A163" t="s">
        <v>381</v>
      </c>
      <c r="B163" t="s">
        <v>370</v>
      </c>
      <c r="C163">
        <v>2933</v>
      </c>
      <c r="D163">
        <v>56</v>
      </c>
      <c r="E163">
        <v>56</v>
      </c>
      <c r="F163">
        <v>2700</v>
      </c>
      <c r="H163">
        <v>2225.9699999999998</v>
      </c>
      <c r="J163" s="25"/>
      <c r="O163" t="s">
        <v>377</v>
      </c>
      <c r="Q163">
        <v>145.539235655</v>
      </c>
      <c r="T163">
        <v>2.8291339999999998</v>
      </c>
    </row>
    <row r="164" spans="1:20" x14ac:dyDescent="0.35">
      <c r="A164" t="s">
        <v>382</v>
      </c>
      <c r="B164" t="s">
        <v>370</v>
      </c>
      <c r="C164">
        <v>2933</v>
      </c>
      <c r="D164">
        <v>56</v>
      </c>
      <c r="E164">
        <v>56</v>
      </c>
      <c r="F164">
        <v>2700</v>
      </c>
      <c r="G164">
        <f>vtune_data_2933!D855*1000</f>
        <v>2481</v>
      </c>
      <c r="J164" s="25">
        <f>vtune_data_2933!F870 * 100</f>
        <v>80.300000000000011</v>
      </c>
      <c r="K164">
        <f>vtune_data_2933!E865</f>
        <v>72.8</v>
      </c>
      <c r="O164" t="s">
        <v>377</v>
      </c>
      <c r="P164">
        <f>vtune_data_2933!D854</f>
        <v>1.3819999999999999</v>
      </c>
      <c r="Q164">
        <v>144.53098946899999</v>
      </c>
      <c r="R164">
        <f>vtune_data_2933!D851</f>
        <v>231.50700000000001</v>
      </c>
      <c r="S164">
        <f>vtune_data_2933!E870</f>
        <v>165.92099999999999</v>
      </c>
      <c r="T164">
        <v>2.8488699999999998</v>
      </c>
    </row>
    <row r="165" spans="1:20" x14ac:dyDescent="0.35">
      <c r="A165" t="s">
        <v>383</v>
      </c>
      <c r="B165" t="s">
        <v>370</v>
      </c>
      <c r="C165">
        <v>2933</v>
      </c>
      <c r="D165">
        <v>56</v>
      </c>
      <c r="E165">
        <v>56</v>
      </c>
      <c r="F165">
        <v>2700</v>
      </c>
      <c r="G165">
        <f>vtune_data_2933!Q935 * 1000</f>
        <v>2479</v>
      </c>
      <c r="I165">
        <f>vtune_data_2933!Q852</f>
        <v>229315482000000</v>
      </c>
      <c r="J165" s="25"/>
      <c r="L165">
        <f>vtune_data_2933!T902</f>
        <v>43.9</v>
      </c>
      <c r="M165">
        <f>vtune_data_2933!S896</f>
        <v>2.5</v>
      </c>
      <c r="O165" t="s">
        <v>377</v>
      </c>
      <c r="P165">
        <f>vtune_data_2933!Q853</f>
        <v>1.3680000000000001</v>
      </c>
      <c r="Q165">
        <v>144.80847122500001</v>
      </c>
      <c r="T165">
        <v>2.8434110000000001</v>
      </c>
    </row>
    <row r="166" spans="1:20" x14ac:dyDescent="0.35">
      <c r="A166" t="s">
        <v>384</v>
      </c>
      <c r="B166" t="s">
        <v>370</v>
      </c>
      <c r="C166">
        <v>2933</v>
      </c>
      <c r="D166">
        <v>56</v>
      </c>
      <c r="E166">
        <v>56</v>
      </c>
      <c r="F166">
        <v>2700</v>
      </c>
      <c r="J166" s="25">
        <f>vtune_data_2933!AF873 * 100</f>
        <v>81.699999999999989</v>
      </c>
      <c r="K166">
        <f>vtune_data_2933!AF857</f>
        <v>73.599999999999994</v>
      </c>
      <c r="N166">
        <f>vtune_data_2933!AD867</f>
        <v>28</v>
      </c>
      <c r="O166" t="s">
        <v>377</v>
      </c>
      <c r="Q166">
        <v>139.61138699099999</v>
      </c>
      <c r="S166">
        <f>vtune_data_2933!AE873</f>
        <v>167.59800000000001</v>
      </c>
      <c r="T166">
        <v>2.9492579999999999</v>
      </c>
    </row>
    <row r="167" spans="1:20" x14ac:dyDescent="0.35">
      <c r="J167" s="25"/>
    </row>
    <row r="168" spans="1:20" x14ac:dyDescent="0.35">
      <c r="A168" t="s">
        <v>381</v>
      </c>
      <c r="B168" t="s">
        <v>370</v>
      </c>
      <c r="C168">
        <v>2993</v>
      </c>
      <c r="D168">
        <v>28</v>
      </c>
      <c r="E168">
        <v>56</v>
      </c>
      <c r="F168">
        <v>2701</v>
      </c>
      <c r="J168" s="25"/>
      <c r="O168" t="s">
        <v>377</v>
      </c>
    </row>
    <row r="169" spans="1:20" x14ac:dyDescent="0.35">
      <c r="A169" t="s">
        <v>382</v>
      </c>
      <c r="B169" t="s">
        <v>370</v>
      </c>
      <c r="C169">
        <v>2993</v>
      </c>
      <c r="D169">
        <v>28</v>
      </c>
      <c r="E169">
        <v>56</v>
      </c>
      <c r="F169">
        <v>2701</v>
      </c>
      <c r="G169">
        <f>v02_vtune_data_2933v2!D2592 * 1000</f>
        <v>2959</v>
      </c>
      <c r="J169" s="25">
        <f>v02_vtune_data_2933v2!F2607 * 100</f>
        <v>74.400000000000006</v>
      </c>
      <c r="K169">
        <f>v02_vtune_data_2933v2!E2602</f>
        <v>51.2</v>
      </c>
      <c r="O169" t="s">
        <v>377</v>
      </c>
      <c r="P169">
        <f>v02_vtune_data_2933v2!D2591</f>
        <v>1.173</v>
      </c>
      <c r="R169">
        <f>v02_vtune_data_2933v2!D2588</f>
        <v>197.22900000000001</v>
      </c>
      <c r="S169">
        <f>v02_vtune_data_2933v2!E2607</f>
        <v>141.00899999999999</v>
      </c>
      <c r="T169">
        <v>3.533779</v>
      </c>
    </row>
    <row r="170" spans="1:20" x14ac:dyDescent="0.35">
      <c r="A170" t="s">
        <v>383</v>
      </c>
      <c r="B170" t="s">
        <v>370</v>
      </c>
      <c r="C170">
        <v>2993</v>
      </c>
      <c r="D170">
        <v>28</v>
      </c>
      <c r="E170">
        <v>56</v>
      </c>
      <c r="F170">
        <v>2701</v>
      </c>
      <c r="G170">
        <f>v02_vtune_data_2933v2!Q2672 * 1000</f>
        <v>2985</v>
      </c>
      <c r="I170">
        <f>v02_vtune_data_2933v2!Q2589</f>
        <v>183021201000000</v>
      </c>
      <c r="J170" s="25"/>
      <c r="L170">
        <f>v02_vtune_data_2933v2!T2639</f>
        <v>43.7</v>
      </c>
      <c r="M170">
        <f>v02_vtune_data_2933v2!S2633</f>
        <v>2.1</v>
      </c>
      <c r="O170" t="s">
        <v>377</v>
      </c>
      <c r="P170">
        <f>v02_vtune_data_2933v2!Q2590</f>
        <v>1.1819999999999999</v>
      </c>
      <c r="T170">
        <v>3.4983949999999999</v>
      </c>
    </row>
    <row r="171" spans="1:20" x14ac:dyDescent="0.35">
      <c r="A171" t="s">
        <v>384</v>
      </c>
      <c r="B171" t="s">
        <v>370</v>
      </c>
      <c r="C171">
        <v>2993</v>
      </c>
      <c r="D171">
        <v>28</v>
      </c>
      <c r="E171">
        <v>56</v>
      </c>
      <c r="F171">
        <v>2701</v>
      </c>
      <c r="J171" s="25">
        <f>v02_vtune_data_2933v2!AF2610 * 100</f>
        <v>48.6</v>
      </c>
      <c r="K171">
        <f>v02_vtune_data_2933v2!AF2594</f>
        <v>49.8</v>
      </c>
      <c r="O171" t="s">
        <v>377</v>
      </c>
      <c r="S171">
        <f>v02_vtune_data_2933v2!AE2610</f>
        <v>85.177000000000007</v>
      </c>
      <c r="T171">
        <v>3.5126219999999999</v>
      </c>
    </row>
    <row r="172" spans="1:20" x14ac:dyDescent="0.35">
      <c r="J172" s="25"/>
    </row>
    <row r="173" spans="1:20" x14ac:dyDescent="0.35">
      <c r="A173" t="s">
        <v>381</v>
      </c>
      <c r="B173" t="s">
        <v>370</v>
      </c>
      <c r="C173">
        <v>2993</v>
      </c>
      <c r="D173">
        <v>36</v>
      </c>
      <c r="E173">
        <v>56</v>
      </c>
      <c r="F173">
        <v>2701</v>
      </c>
      <c r="J173" s="25"/>
      <c r="O173" t="s">
        <v>377</v>
      </c>
    </row>
    <row r="174" spans="1:20" x14ac:dyDescent="0.35">
      <c r="A174" t="s">
        <v>382</v>
      </c>
      <c r="B174" t="s">
        <v>370</v>
      </c>
      <c r="C174">
        <v>2993</v>
      </c>
      <c r="D174">
        <v>36</v>
      </c>
      <c r="E174">
        <v>56</v>
      </c>
      <c r="F174">
        <v>2701</v>
      </c>
      <c r="G174">
        <f>v02_vtune_data_2933v2!D2700 * 1000</f>
        <v>2842</v>
      </c>
      <c r="J174" s="25">
        <f>v02_vtune_data_2933v2!F2715 * 100</f>
        <v>80.400000000000006</v>
      </c>
      <c r="K174">
        <f>v02_vtune_data_2933v2!E2710</f>
        <v>71.599999999999994</v>
      </c>
      <c r="O174" t="s">
        <v>377</v>
      </c>
      <c r="P174">
        <f>v02_vtune_data_2933v2!D2699</f>
        <v>1.208</v>
      </c>
      <c r="R174">
        <f>v02_vtune_data_2933v2!D2696</f>
        <v>220.87799999999999</v>
      </c>
      <c r="S174">
        <f>v02_vtune_data_2933v2!E2715</f>
        <v>161.77000000000001</v>
      </c>
      <c r="T174">
        <v>3.0789569999999999</v>
      </c>
    </row>
    <row r="175" spans="1:20" x14ac:dyDescent="0.35">
      <c r="A175" t="s">
        <v>383</v>
      </c>
      <c r="B175" t="s">
        <v>370</v>
      </c>
      <c r="C175">
        <v>2993</v>
      </c>
      <c r="D175">
        <v>36</v>
      </c>
      <c r="E175">
        <v>56</v>
      </c>
      <c r="F175">
        <v>2701</v>
      </c>
      <c r="G175">
        <f>v02_vtune_data_2933v2!Q2780 * 1000</f>
        <v>2844</v>
      </c>
      <c r="I175">
        <f>v02_vtune_data_2933v2!Q2697</f>
        <v>190207764000000</v>
      </c>
      <c r="J175" s="25"/>
      <c r="L175">
        <f>v02_vtune_data_2933v2!T2747</f>
        <v>44.6</v>
      </c>
      <c r="M175">
        <f>v02_vtune_data_2933v2!S2741</f>
        <v>1.7</v>
      </c>
      <c r="O175" t="s">
        <v>377</v>
      </c>
      <c r="P175">
        <f>v02_vtune_data_2933v2!Q2698</f>
        <v>1.2230000000000001</v>
      </c>
      <c r="T175">
        <v>3.0608200000000001</v>
      </c>
    </row>
    <row r="176" spans="1:20" x14ac:dyDescent="0.35">
      <c r="A176" t="s">
        <v>384</v>
      </c>
      <c r="B176" t="s">
        <v>370</v>
      </c>
      <c r="C176">
        <v>2993</v>
      </c>
      <c r="D176">
        <v>36</v>
      </c>
      <c r="E176">
        <v>56</v>
      </c>
      <c r="F176">
        <v>2701</v>
      </c>
      <c r="J176" s="25">
        <f>v02_vtune_data_2933v2!AF2718 * 100</f>
        <v>80</v>
      </c>
      <c r="K176">
        <f>v02_vtune_data_2933v2!AF2702</f>
        <v>71.099999999999994</v>
      </c>
      <c r="O176" t="s">
        <v>377</v>
      </c>
      <c r="S176">
        <f>v02_vtune_data_2933v2!AE2718</f>
        <v>161.441</v>
      </c>
      <c r="T176">
        <v>3.0839829999999999</v>
      </c>
    </row>
    <row r="177" spans="1:20" x14ac:dyDescent="0.35">
      <c r="J177" s="25"/>
    </row>
    <row r="178" spans="1:20" x14ac:dyDescent="0.35">
      <c r="A178" t="s">
        <v>381</v>
      </c>
      <c r="B178" t="s">
        <v>370</v>
      </c>
      <c r="C178">
        <v>2993</v>
      </c>
      <c r="D178">
        <v>44</v>
      </c>
      <c r="E178">
        <v>56</v>
      </c>
      <c r="F178">
        <v>2701</v>
      </c>
      <c r="J178" s="25"/>
      <c r="O178" t="s">
        <v>377</v>
      </c>
    </row>
    <row r="179" spans="1:20" x14ac:dyDescent="0.35">
      <c r="A179" t="s">
        <v>382</v>
      </c>
      <c r="B179" t="s">
        <v>370</v>
      </c>
      <c r="C179">
        <v>2993</v>
      </c>
      <c r="D179">
        <v>44</v>
      </c>
      <c r="E179">
        <v>56</v>
      </c>
      <c r="F179">
        <v>2701</v>
      </c>
      <c r="G179">
        <f>v02_vtune_data_2933v2!D2807 * 1000</f>
        <v>2643</v>
      </c>
      <c r="J179" s="25">
        <f>v02_vtune_data_2933v2!F2822 * 100</f>
        <v>88.5</v>
      </c>
      <c r="K179">
        <f>v02_vtune_data_2933v2!E2817</f>
        <v>76.400000000000006</v>
      </c>
      <c r="O179" t="s">
        <v>377</v>
      </c>
      <c r="P179">
        <f>v02_vtune_data_2933v2!D2806</f>
        <v>1.2849999999999999</v>
      </c>
      <c r="R179">
        <f>v02_vtune_data_2933v2!D2803</f>
        <v>238.053</v>
      </c>
      <c r="S179">
        <f>v02_vtune_data_2933v2!E2822</f>
        <v>173.21299999999999</v>
      </c>
      <c r="T179">
        <v>3.0615770000000002</v>
      </c>
    </row>
    <row r="180" spans="1:20" x14ac:dyDescent="0.35">
      <c r="A180" t="s">
        <v>383</v>
      </c>
      <c r="B180" t="s">
        <v>370</v>
      </c>
      <c r="C180">
        <v>2993</v>
      </c>
      <c r="D180">
        <v>44</v>
      </c>
      <c r="E180">
        <v>56</v>
      </c>
      <c r="F180">
        <v>2701</v>
      </c>
      <c r="G180">
        <f>v02_vtune_data_2933v2!Q2887 * 1000</f>
        <v>2642</v>
      </c>
      <c r="I180">
        <f>v02_vtune_data_2933v2!Q2804</f>
        <v>205095780000000</v>
      </c>
      <c r="J180" s="25"/>
      <c r="L180">
        <f>v02_vtune_data_2933v2!T2854</f>
        <v>45.6</v>
      </c>
      <c r="M180">
        <f>v02_vtune_data_2933v2!S2848</f>
        <v>2</v>
      </c>
      <c r="O180" t="s">
        <v>377</v>
      </c>
      <c r="P180">
        <f>v02_vtune_data_2933v2!Q2805</f>
        <v>1.2849999999999999</v>
      </c>
      <c r="T180">
        <v>3.0569109999999999</v>
      </c>
    </row>
    <row r="181" spans="1:20" x14ac:dyDescent="0.35">
      <c r="A181" t="s">
        <v>384</v>
      </c>
      <c r="B181" t="s">
        <v>370</v>
      </c>
      <c r="C181">
        <v>2993</v>
      </c>
      <c r="D181">
        <v>44</v>
      </c>
      <c r="E181">
        <v>56</v>
      </c>
      <c r="F181">
        <v>2701</v>
      </c>
      <c r="J181" s="25">
        <f>v02_vtune_data_2933v2!AF2825 * 100</f>
        <v>88.5</v>
      </c>
      <c r="K181">
        <f>v02_vtune_data_2933v2!AF2809</f>
        <v>76.2</v>
      </c>
      <c r="O181" t="s">
        <v>377</v>
      </c>
      <c r="S181">
        <f>v02_vtune_data_2933v2!AE2825</f>
        <v>173.40100000000001</v>
      </c>
      <c r="T181">
        <v>3.060181</v>
      </c>
    </row>
    <row r="182" spans="1:20" x14ac:dyDescent="0.35">
      <c r="J182" s="25"/>
    </row>
    <row r="183" spans="1:20" x14ac:dyDescent="0.35">
      <c r="A183" t="s">
        <v>381</v>
      </c>
      <c r="B183" t="s">
        <v>370</v>
      </c>
      <c r="C183">
        <v>2993</v>
      </c>
      <c r="D183">
        <v>52</v>
      </c>
      <c r="E183">
        <v>56</v>
      </c>
      <c r="F183">
        <v>2701</v>
      </c>
      <c r="J183" s="25"/>
      <c r="O183" t="s">
        <v>377</v>
      </c>
    </row>
    <row r="184" spans="1:20" x14ac:dyDescent="0.35">
      <c r="A184" t="s">
        <v>382</v>
      </c>
      <c r="B184" t="s">
        <v>370</v>
      </c>
      <c r="C184">
        <v>2993</v>
      </c>
      <c r="D184">
        <v>52</v>
      </c>
      <c r="E184">
        <v>56</v>
      </c>
      <c r="F184">
        <v>2701</v>
      </c>
      <c r="G184">
        <f>v02_vtune_data_2933v2!D2915 * 1000</f>
        <v>2541</v>
      </c>
      <c r="J184" s="25">
        <f>v02_vtune_data_2933v2!F2930 * 100</f>
        <v>89.600000000000009</v>
      </c>
      <c r="K184">
        <f>v02_vtune_data_2933v2!E2925</f>
        <v>82.1</v>
      </c>
      <c r="O184" t="s">
        <v>377</v>
      </c>
      <c r="P184">
        <f>v02_vtune_data_2933v2!D2914</f>
        <v>1.3420000000000001</v>
      </c>
      <c r="R184">
        <f>v02_vtune_data_2933v2!D2911</f>
        <v>250.15899999999999</v>
      </c>
      <c r="S184">
        <f>v02_vtune_data_2933v2!E2930</f>
        <v>182.714</v>
      </c>
      <c r="T184">
        <v>3.0053290000000001</v>
      </c>
    </row>
    <row r="185" spans="1:20" x14ac:dyDescent="0.35">
      <c r="A185" t="s">
        <v>383</v>
      </c>
      <c r="B185" t="s">
        <v>370</v>
      </c>
      <c r="C185">
        <v>2993</v>
      </c>
      <c r="D185">
        <v>52</v>
      </c>
      <c r="E185">
        <v>56</v>
      </c>
      <c r="F185">
        <v>2701</v>
      </c>
      <c r="G185">
        <f>v02_vtune_data_2933v2!Q2995 * 1000</f>
        <v>2536</v>
      </c>
      <c r="I185">
        <f>v02_vtune_data_2933v2!Q2912</f>
        <v>213307101000000</v>
      </c>
      <c r="J185" s="25"/>
      <c r="L185">
        <f>v02_vtune_data_2933v2!T2962</f>
        <v>46.7</v>
      </c>
      <c r="M185">
        <f>v02_vtune_data_2933v2!S2956</f>
        <v>2.5</v>
      </c>
      <c r="O185" t="s">
        <v>377</v>
      </c>
      <c r="P185">
        <f>v02_vtune_data_2933v2!Q2913</f>
        <v>1.373</v>
      </c>
      <c r="T185">
        <v>2.9937809999999998</v>
      </c>
    </row>
    <row r="186" spans="1:20" x14ac:dyDescent="0.35">
      <c r="A186" t="s">
        <v>384</v>
      </c>
      <c r="B186" t="s">
        <v>370</v>
      </c>
      <c r="C186">
        <v>2993</v>
      </c>
      <c r="D186">
        <v>52</v>
      </c>
      <c r="E186">
        <v>56</v>
      </c>
      <c r="F186">
        <v>2701</v>
      </c>
      <c r="J186" s="25">
        <f>v02_vtune_data_2933v2!AF2933 * 100</f>
        <v>89.7</v>
      </c>
      <c r="K186">
        <f>v02_vtune_data_2933v2!AF2917</f>
        <v>81.7</v>
      </c>
      <c r="O186" t="s">
        <v>377</v>
      </c>
      <c r="S186">
        <f>v02_vtune_data_2933v2!AE2933</f>
        <v>182.92</v>
      </c>
      <c r="T186">
        <v>2.9975589999999999</v>
      </c>
    </row>
    <row r="187" spans="1:20" x14ac:dyDescent="0.35">
      <c r="J187" s="25"/>
    </row>
    <row r="188" spans="1:20" x14ac:dyDescent="0.35">
      <c r="A188" t="s">
        <v>381</v>
      </c>
      <c r="B188" t="s">
        <v>370</v>
      </c>
      <c r="C188">
        <v>2933</v>
      </c>
      <c r="D188">
        <v>56</v>
      </c>
      <c r="E188">
        <v>56</v>
      </c>
      <c r="F188">
        <v>2701</v>
      </c>
      <c r="J188" s="25"/>
      <c r="O188" t="s">
        <v>1279</v>
      </c>
    </row>
    <row r="189" spans="1:20" x14ac:dyDescent="0.35">
      <c r="A189" t="s">
        <v>382</v>
      </c>
      <c r="B189" t="s">
        <v>370</v>
      </c>
      <c r="C189">
        <v>2933</v>
      </c>
      <c r="D189">
        <v>56</v>
      </c>
      <c r="E189">
        <v>56</v>
      </c>
      <c r="F189">
        <v>2701</v>
      </c>
      <c r="G189">
        <f>vtune_data_2933!D1142 * 1000</f>
        <v>2563</v>
      </c>
      <c r="J189" s="25">
        <f>vtune_data_2933!F1157 * 100</f>
        <v>86.9</v>
      </c>
      <c r="K189">
        <f>vtune_data_2933!E1152</f>
        <v>78.3</v>
      </c>
      <c r="O189" t="s">
        <v>1279</v>
      </c>
      <c r="P189">
        <f>vtune_data_2933!D1141</f>
        <v>1.3149999999999999</v>
      </c>
      <c r="R189">
        <f>vtune_data_2933!D1138</f>
        <v>250.803</v>
      </c>
      <c r="S189">
        <f>vtune_data_2933!E1157</f>
        <v>180.03299999999999</v>
      </c>
      <c r="T189">
        <v>2.8327339999999999</v>
      </c>
    </row>
    <row r="190" spans="1:20" x14ac:dyDescent="0.35">
      <c r="A190" t="s">
        <v>383</v>
      </c>
      <c r="B190" t="s">
        <v>370</v>
      </c>
      <c r="C190">
        <v>2933</v>
      </c>
      <c r="D190">
        <v>56</v>
      </c>
      <c r="E190">
        <v>56</v>
      </c>
      <c r="F190">
        <v>2701</v>
      </c>
      <c r="G190">
        <f>vtune_data_2933!Q1222 * 1000</f>
        <v>2560</v>
      </c>
      <c r="I190">
        <f>vtune_data_2933!Q1139</f>
        <v>228886614000000</v>
      </c>
      <c r="J190" s="25"/>
      <c r="L190">
        <f>vtune_data_2933!T1189</f>
        <v>45.7</v>
      </c>
      <c r="M190">
        <f>vtune_data_2933!S1183</f>
        <v>2.6</v>
      </c>
      <c r="O190" t="s">
        <v>1279</v>
      </c>
      <c r="P190">
        <f>vtune_data_2933!Q1140</f>
        <v>1.319</v>
      </c>
      <c r="T190">
        <v>2.8257180000000002</v>
      </c>
    </row>
    <row r="191" spans="1:20" x14ac:dyDescent="0.35">
      <c r="A191" t="s">
        <v>384</v>
      </c>
      <c r="B191" t="s">
        <v>370</v>
      </c>
      <c r="C191">
        <v>2933</v>
      </c>
      <c r="D191">
        <v>56</v>
      </c>
      <c r="E191">
        <v>56</v>
      </c>
      <c r="F191">
        <v>2701</v>
      </c>
      <c r="J191" s="25">
        <f>vtune_data_2933!AF1160 * 100</f>
        <v>87.3</v>
      </c>
      <c r="K191">
        <f>vtune_data_2933!AF1144</f>
        <v>78.7</v>
      </c>
      <c r="O191" t="s">
        <v>1279</v>
      </c>
      <c r="S191">
        <f>vtune_data_2933!AE1160</f>
        <v>181.03100000000001</v>
      </c>
      <c r="T191">
        <v>2.8256019999999999</v>
      </c>
    </row>
    <row r="193" spans="1:20" x14ac:dyDescent="0.35">
      <c r="A193" t="s">
        <v>381</v>
      </c>
      <c r="B193" t="s">
        <v>370</v>
      </c>
      <c r="C193">
        <v>2933</v>
      </c>
      <c r="D193">
        <v>56</v>
      </c>
      <c r="E193">
        <v>56</v>
      </c>
      <c r="F193">
        <v>2702</v>
      </c>
      <c r="O193" t="s">
        <v>1279</v>
      </c>
    </row>
    <row r="194" spans="1:20" x14ac:dyDescent="0.35">
      <c r="A194" t="s">
        <v>382</v>
      </c>
      <c r="B194" t="s">
        <v>370</v>
      </c>
      <c r="C194">
        <v>2933</v>
      </c>
      <c r="D194">
        <v>56</v>
      </c>
      <c r="E194">
        <v>56</v>
      </c>
      <c r="F194">
        <v>2702</v>
      </c>
      <c r="K194">
        <f>vtune_data_2933!E1045</f>
        <v>73.599999999999994</v>
      </c>
      <c r="O194" t="s">
        <v>1279</v>
      </c>
      <c r="P194">
        <f>vtune_data_2933!D1034</f>
        <v>1.343</v>
      </c>
      <c r="R194">
        <f>vtune_data_2933!D1031</f>
        <v>234.649</v>
      </c>
      <c r="S194">
        <f>vtune_data_2933!E1050</f>
        <v>168.113</v>
      </c>
      <c r="T194">
        <v>2.8398940000000001</v>
      </c>
    </row>
    <row r="195" spans="1:20" x14ac:dyDescent="0.35">
      <c r="A195" t="s">
        <v>383</v>
      </c>
      <c r="B195" t="s">
        <v>370</v>
      </c>
      <c r="C195">
        <v>2933</v>
      </c>
      <c r="D195">
        <v>56</v>
      </c>
      <c r="E195">
        <v>56</v>
      </c>
      <c r="F195">
        <v>2702</v>
      </c>
      <c r="L195">
        <f>vtune_data_2933!T1082</f>
        <v>42.3</v>
      </c>
      <c r="M195">
        <f>vtune_data_2933!S1076</f>
        <v>2.4</v>
      </c>
      <c r="O195" t="s">
        <v>1279</v>
      </c>
      <c r="P195">
        <f>vtune_data_2933!Q1033</f>
        <v>1.3149999999999999</v>
      </c>
      <c r="T195">
        <v>2.8410899999999999</v>
      </c>
    </row>
    <row r="196" spans="1:20" x14ac:dyDescent="0.35">
      <c r="A196" t="s">
        <v>384</v>
      </c>
      <c r="B196" t="s">
        <v>370</v>
      </c>
      <c r="C196">
        <v>2933</v>
      </c>
      <c r="D196">
        <v>56</v>
      </c>
      <c r="E196">
        <v>56</v>
      </c>
      <c r="F196">
        <v>2702</v>
      </c>
      <c r="K196">
        <f>vtune_data_2933!AF1037</f>
        <v>73.599999999999994</v>
      </c>
      <c r="O196" t="s">
        <v>1279</v>
      </c>
      <c r="S196">
        <f>vtune_data_2933!AE1053</f>
        <v>167.59800000000001</v>
      </c>
      <c r="T196">
        <v>2.8553069999999998</v>
      </c>
    </row>
    <row r="198" spans="1:20" x14ac:dyDescent="0.35">
      <c r="A198" t="s">
        <v>381</v>
      </c>
      <c r="B198">
        <v>6248</v>
      </c>
      <c r="C198">
        <v>2933</v>
      </c>
      <c r="D198">
        <v>40</v>
      </c>
      <c r="E198">
        <v>40</v>
      </c>
      <c r="F198">
        <v>2501</v>
      </c>
      <c r="O198" t="s">
        <v>1279</v>
      </c>
      <c r="T198">
        <v>3.264027</v>
      </c>
    </row>
    <row r="199" spans="1:20" x14ac:dyDescent="0.35">
      <c r="A199" t="s">
        <v>382</v>
      </c>
      <c r="B199">
        <v>6248</v>
      </c>
      <c r="C199">
        <v>2933</v>
      </c>
      <c r="D199">
        <v>40</v>
      </c>
      <c r="E199">
        <v>40</v>
      </c>
      <c r="F199">
        <v>2501</v>
      </c>
      <c r="G199">
        <f>vtune_data_2933!D1250 * 1000</f>
        <v>2603</v>
      </c>
      <c r="K199">
        <f>vtune_data_2933!E1260</f>
        <v>0</v>
      </c>
      <c r="O199" t="s">
        <v>1279</v>
      </c>
      <c r="P199">
        <f>vtune_data_2933!D1249</f>
        <v>1.1859999999999999</v>
      </c>
      <c r="R199">
        <f>vtune_data_2933!D1246</f>
        <v>219.30699999999999</v>
      </c>
      <c r="S199">
        <f>vtune_data_2933!E1265</f>
        <v>168.45500000000001</v>
      </c>
      <c r="T199">
        <v>3.21516</v>
      </c>
    </row>
    <row r="200" spans="1:20" x14ac:dyDescent="0.35">
      <c r="A200" t="s">
        <v>383</v>
      </c>
      <c r="B200">
        <v>6248</v>
      </c>
      <c r="C200">
        <v>2933</v>
      </c>
      <c r="D200">
        <v>40</v>
      </c>
      <c r="E200">
        <v>40</v>
      </c>
      <c r="F200">
        <v>2501</v>
      </c>
      <c r="G200">
        <f>vtune_data_2933!Q1330 * 1000</f>
        <v>2602</v>
      </c>
      <c r="I200">
        <f>vtune_data_2933!Q1247</f>
        <v>202614500000000</v>
      </c>
      <c r="L200">
        <f>vtune_data_2933!T1297</f>
        <v>44.4</v>
      </c>
      <c r="M200">
        <f>vtune_data_2933!S1291</f>
        <v>2.7</v>
      </c>
      <c r="O200" t="s">
        <v>1279</v>
      </c>
      <c r="P200">
        <f>v02_vtune_data_2933v2!Q2590</f>
        <v>1.1819999999999999</v>
      </c>
      <c r="T200">
        <v>3.2023579999999998</v>
      </c>
    </row>
    <row r="201" spans="1:20" x14ac:dyDescent="0.35">
      <c r="A201" t="s">
        <v>384</v>
      </c>
      <c r="B201">
        <v>6248</v>
      </c>
      <c r="C201">
        <v>2933</v>
      </c>
      <c r="D201">
        <v>40</v>
      </c>
      <c r="E201">
        <v>40</v>
      </c>
      <c r="F201">
        <v>2501</v>
      </c>
      <c r="K201">
        <f>vtune_data_2933!AF1252</f>
        <v>73.400000000000006</v>
      </c>
      <c r="O201" t="s">
        <v>1279</v>
      </c>
      <c r="S201">
        <f>vtune_data_2933!AE1268</f>
        <v>163.60599999999999</v>
      </c>
      <c r="T201">
        <v>3.2058339999999999</v>
      </c>
    </row>
    <row r="203" spans="1:20" x14ac:dyDescent="0.35">
      <c r="A203" t="s">
        <v>381</v>
      </c>
      <c r="B203" t="s">
        <v>370</v>
      </c>
      <c r="C203">
        <v>2933</v>
      </c>
      <c r="D203">
        <v>56</v>
      </c>
      <c r="E203">
        <v>56</v>
      </c>
      <c r="F203">
        <v>2703</v>
      </c>
      <c r="O203" t="s">
        <v>1279</v>
      </c>
    </row>
    <row r="204" spans="1:20" x14ac:dyDescent="0.35">
      <c r="A204" t="s">
        <v>382</v>
      </c>
      <c r="B204" t="s">
        <v>370</v>
      </c>
      <c r="C204">
        <v>2933</v>
      </c>
      <c r="D204">
        <v>56</v>
      </c>
      <c r="E204">
        <v>56</v>
      </c>
      <c r="F204">
        <v>2703</v>
      </c>
      <c r="G204">
        <f>vtune_data_2933!D1358 * 1000</f>
        <v>2563</v>
      </c>
      <c r="J204" s="25">
        <f>vtune_data_2933!F1373 * 100</f>
        <v>90.4</v>
      </c>
      <c r="K204">
        <f>vtune_data_2933!E1368</f>
        <v>85.1</v>
      </c>
      <c r="O204" t="s">
        <v>1279</v>
      </c>
      <c r="P204">
        <f>vtune_data_2933!D1357</f>
        <v>1.9259999999999999</v>
      </c>
      <c r="S204">
        <f>vtune_data_2933!E1373</f>
        <v>193.14</v>
      </c>
      <c r="T204">
        <v>3.9587780000000001</v>
      </c>
    </row>
    <row r="205" spans="1:20" x14ac:dyDescent="0.35">
      <c r="A205" t="s">
        <v>383</v>
      </c>
      <c r="B205" t="s">
        <v>370</v>
      </c>
      <c r="C205">
        <v>2933</v>
      </c>
      <c r="D205">
        <v>56</v>
      </c>
      <c r="E205">
        <v>56</v>
      </c>
      <c r="F205">
        <v>2703</v>
      </c>
      <c r="G205">
        <f>v02_vtune_data_2933v2!P3011 * 1000</f>
        <v>2694</v>
      </c>
      <c r="I205">
        <f>vtune_data_2933!Q1355</f>
        <v>228171816000000</v>
      </c>
      <c r="L205">
        <f>vtune_data_2933!T1405</f>
        <v>58.1</v>
      </c>
      <c r="M205">
        <f>vtune_data_2933!S1399</f>
        <v>3.3</v>
      </c>
      <c r="O205" t="s">
        <v>1279</v>
      </c>
      <c r="P205">
        <f>vtune_data_2933!Q1356</f>
        <v>1.8360000000000001</v>
      </c>
      <c r="R205">
        <f>vtune_data_2933!D1354</f>
        <v>161.68600000000001</v>
      </c>
      <c r="T205">
        <v>3.95872</v>
      </c>
    </row>
    <row r="206" spans="1:20" x14ac:dyDescent="0.35">
      <c r="A206" t="s">
        <v>384</v>
      </c>
      <c r="B206" t="s">
        <v>370</v>
      </c>
      <c r="C206">
        <v>2933</v>
      </c>
      <c r="D206">
        <v>56</v>
      </c>
      <c r="E206">
        <v>56</v>
      </c>
      <c r="F206">
        <v>2703</v>
      </c>
      <c r="J206" s="25">
        <f>vtune_data_2933!AF1376 * 100</f>
        <v>90.7</v>
      </c>
      <c r="K206">
        <f>vtune_data_2933!AF1360</f>
        <v>85.3</v>
      </c>
      <c r="O206" t="s">
        <v>1279</v>
      </c>
      <c r="S206">
        <f>vtune_data_2933!AE1376</f>
        <v>193.63300000000001</v>
      </c>
      <c r="T206">
        <v>3.9483480000000002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7A8C-13CF-4860-9A5F-684175A2AD7F}">
  <dimension ref="A3:M55"/>
  <sheetViews>
    <sheetView tabSelected="1" zoomScale="60" zoomScaleNormal="60" workbookViewId="0">
      <selection activeCell="M28" sqref="M28"/>
    </sheetView>
  </sheetViews>
  <sheetFormatPr defaultRowHeight="14.5" x14ac:dyDescent="0.35"/>
  <cols>
    <col min="2" max="2" width="13.26953125" customWidth="1"/>
    <col min="3" max="3" width="9.453125" customWidth="1"/>
    <col min="5" max="5" width="12.36328125" bestFit="1" customWidth="1"/>
    <col min="6" max="6" width="11.453125" customWidth="1"/>
    <col min="7" max="7" width="13.26953125" customWidth="1"/>
    <col min="8" max="8" width="13.54296875" customWidth="1"/>
    <col min="9" max="9" width="17.81640625" customWidth="1"/>
  </cols>
  <sheetData>
    <row r="3" spans="1:13" x14ac:dyDescent="0.35">
      <c r="A3" t="s">
        <v>1304</v>
      </c>
      <c r="B3" t="s">
        <v>1149</v>
      </c>
      <c r="C3" t="s">
        <v>1146</v>
      </c>
      <c r="D3" t="s">
        <v>379</v>
      </c>
      <c r="E3" t="s">
        <v>1330</v>
      </c>
      <c r="F3" t="s">
        <v>1307</v>
      </c>
      <c r="G3" t="s">
        <v>1148</v>
      </c>
      <c r="H3" t="s">
        <v>1169</v>
      </c>
      <c r="I3" t="s">
        <v>1167</v>
      </c>
      <c r="J3" t="s">
        <v>1166</v>
      </c>
      <c r="K3" t="s">
        <v>630</v>
      </c>
      <c r="L3" t="s">
        <v>1281</v>
      </c>
      <c r="M3" t="s">
        <v>371</v>
      </c>
    </row>
    <row r="4" spans="1:13" x14ac:dyDescent="0.35">
      <c r="A4" t="s">
        <v>370</v>
      </c>
      <c r="B4">
        <v>1000</v>
      </c>
      <c r="C4">
        <v>28</v>
      </c>
      <c r="D4">
        <f>MIN(v02_analysis01!P2:P5)</f>
        <v>0.76100000000000001</v>
      </c>
      <c r="E4">
        <f>MIN(v02_analysis01!I2:I5)</f>
        <v>160817238000000</v>
      </c>
      <c r="F4">
        <f>MAX(v02_analysis01!J3:J5)</f>
        <v>46.800000000000004</v>
      </c>
      <c r="G4">
        <f>MAX(v02_analysis01!S3:S5)</f>
        <v>85.292000000000002</v>
      </c>
      <c r="H4">
        <f>MAX(v02_analysis01!K2:K5)</f>
        <v>23.5</v>
      </c>
      <c r="I4">
        <f>v02_analysis01!L4</f>
        <v>28.8</v>
      </c>
      <c r="J4">
        <f>v02_analysis01!M4</f>
        <v>1.8</v>
      </c>
      <c r="K4">
        <f>MAX(v02_analysis01!G3:G5)</f>
        <v>997.65</v>
      </c>
      <c r="L4">
        <f>MAX(v02_analysis01!R3:R5)</f>
        <v>117.702</v>
      </c>
      <c r="M4">
        <f>MIN(v02_analysis01!T2:T5)</f>
        <v>5.8784130000000001</v>
      </c>
    </row>
    <row r="5" spans="1:13" x14ac:dyDescent="0.35">
      <c r="A5" t="s">
        <v>370</v>
      </c>
      <c r="B5">
        <v>1000</v>
      </c>
      <c r="C5">
        <v>36</v>
      </c>
      <c r="D5">
        <f>MIN(v02_analysis01!P7:P10)</f>
        <v>0.77400000000000002</v>
      </c>
      <c r="E5">
        <f>MIN(v02_analysis01!I7:I10)</f>
        <v>164460928500000</v>
      </c>
      <c r="F5">
        <f>MAX(v02_analysis01!J8:J10)</f>
        <v>56.599999999999994</v>
      </c>
      <c r="G5">
        <f>MAX(v02_analysis01!S8:S10)</f>
        <v>104.82299999999999</v>
      </c>
      <c r="H5">
        <f>MAX(v02_analysis01!K7:K10)</f>
        <v>32.9</v>
      </c>
      <c r="I5">
        <f>v02_analysis01!L9</f>
        <v>29.5</v>
      </c>
      <c r="J5">
        <f>v02_analysis01!M9</f>
        <v>1.5</v>
      </c>
      <c r="K5">
        <f>MAX(v02_analysis01!G8:G10)</f>
        <v>997.63400000000001</v>
      </c>
      <c r="L5">
        <f>MAX(v02_analysis01!R8:R10)</f>
        <v>141.99100000000001</v>
      </c>
      <c r="M5">
        <f>MIN(v02_analysis01!T7:T10)</f>
        <v>4.7376699999999996</v>
      </c>
    </row>
    <row r="6" spans="1:13" x14ac:dyDescent="0.35">
      <c r="A6" t="s">
        <v>370</v>
      </c>
      <c r="B6">
        <v>1000</v>
      </c>
      <c r="C6">
        <v>44</v>
      </c>
      <c r="D6">
        <f>MIN(v02_analysis01!P12:P15)</f>
        <v>0.83</v>
      </c>
      <c r="E6">
        <f>MIN(v02_analysis01!I12:I15)</f>
        <v>173656656000000</v>
      </c>
      <c r="F6">
        <f>MAX(v02_analysis01!J12:J15)</f>
        <v>62.8</v>
      </c>
      <c r="G6">
        <f>MAX(v02_analysis01!S12:S15)</f>
        <v>120.40600000000001</v>
      </c>
      <c r="H6">
        <f>MAX(v02_analysis01!K12:K15)</f>
        <v>39.5</v>
      </c>
      <c r="I6">
        <f>v02_analysis01!L14</f>
        <v>32.1</v>
      </c>
      <c r="J6">
        <f>v02_analysis01!M14</f>
        <v>1.8</v>
      </c>
      <c r="K6">
        <f>MAX(v02_analysis01!G12:G15)</f>
        <v>997.63800000000003</v>
      </c>
      <c r="L6">
        <f>MAX(v02_analysis01!R12:R15)</f>
        <v>164.94900000000001</v>
      </c>
      <c r="M6">
        <f>MIN(v02_analysis01!T12:T15)</f>
        <v>4.364681</v>
      </c>
    </row>
    <row r="7" spans="1:13" x14ac:dyDescent="0.35">
      <c r="A7" t="s">
        <v>370</v>
      </c>
      <c r="B7">
        <v>1000</v>
      </c>
      <c r="C7">
        <v>52</v>
      </c>
      <c r="D7">
        <f>MIN(v02_analysis01!P18:P20)</f>
        <v>0.86799999999999999</v>
      </c>
      <c r="E7">
        <f>MIN(v02_analysis01!I18:I20)</f>
        <v>179590176000000</v>
      </c>
      <c r="F7">
        <f>MAX(v02_analysis01!J17:J20)</f>
        <v>69.8</v>
      </c>
      <c r="G7">
        <f>MAX(v02_analysis01!S17:S20)</f>
        <v>134.59899999999999</v>
      </c>
      <c r="H7">
        <f>MAX(v02_analysis01!K17:K20)</f>
        <v>50.3</v>
      </c>
      <c r="I7">
        <f>v02_analysis01!L19</f>
        <v>34.1</v>
      </c>
      <c r="J7">
        <f>v02_analysis01!M19</f>
        <v>2</v>
      </c>
      <c r="K7">
        <f>MAX(v02_analysis01!G17:G20)</f>
        <v>997.649</v>
      </c>
      <c r="L7">
        <f>MAX(v02_analysis01!R17:R20)</f>
        <v>183.089</v>
      </c>
      <c r="M7">
        <f>MIN(v02_analysis01!T17:T20)</f>
        <v>4.0117250000000002</v>
      </c>
    </row>
    <row r="8" spans="1:13" x14ac:dyDescent="0.35">
      <c r="A8" t="s">
        <v>370</v>
      </c>
      <c r="B8">
        <v>1000</v>
      </c>
      <c r="C8">
        <v>56</v>
      </c>
      <c r="D8">
        <f>MAX(v02_analysis01!P22:P25)</f>
        <v>0.85299999999999998</v>
      </c>
      <c r="E8">
        <f>MAX(v02_analysis01!I22:I25)</f>
        <v>199364490000000</v>
      </c>
      <c r="F8">
        <f>MAX(v02_analysis01!J22:J25)</f>
        <v>62.6</v>
      </c>
      <c r="G8">
        <f>MAX(v02_analysis01!S22:S25)</f>
        <v>126.801</v>
      </c>
      <c r="H8">
        <f>MAX(v02_analysis01!K22:K25)</f>
        <v>50.5</v>
      </c>
      <c r="I8">
        <f>v02_analysis01!L24</f>
        <v>31.1</v>
      </c>
      <c r="J8">
        <f>v02_analysis01!M24</f>
        <v>1.6</v>
      </c>
      <c r="K8">
        <f>MAX(v02_analysis01!G22:G25)</f>
        <v>997.66700000000003</v>
      </c>
      <c r="L8">
        <f>MAX(v02_analysis01!R22:R25)</f>
        <v>175.322</v>
      </c>
      <c r="M8">
        <f>MIN(v02_analysis01!T22:T25)</f>
        <v>3.7698010000000002</v>
      </c>
    </row>
    <row r="9" spans="1:13" x14ac:dyDescent="0.35">
      <c r="A9" t="s">
        <v>370</v>
      </c>
      <c r="B9">
        <v>1200</v>
      </c>
      <c r="C9">
        <v>28</v>
      </c>
    </row>
    <row r="10" spans="1:13" x14ac:dyDescent="0.35">
      <c r="A10" t="s">
        <v>370</v>
      </c>
      <c r="B10">
        <v>1200</v>
      </c>
      <c r="C10">
        <v>36</v>
      </c>
    </row>
    <row r="11" spans="1:13" x14ac:dyDescent="0.35">
      <c r="A11" t="s">
        <v>370</v>
      </c>
      <c r="B11">
        <v>1200</v>
      </c>
      <c r="C11">
        <v>44</v>
      </c>
    </row>
    <row r="12" spans="1:13" x14ac:dyDescent="0.35">
      <c r="A12" t="s">
        <v>370</v>
      </c>
      <c r="B12">
        <v>1200</v>
      </c>
      <c r="C12">
        <v>52</v>
      </c>
    </row>
    <row r="13" spans="1:13" x14ac:dyDescent="0.35">
      <c r="A13" t="s">
        <v>370</v>
      </c>
      <c r="B13">
        <v>1200</v>
      </c>
      <c r="C13">
        <v>56</v>
      </c>
      <c r="F13">
        <f>v02_analysis01!J27</f>
        <v>0</v>
      </c>
      <c r="G13">
        <f>v02_analysis01!S27</f>
        <v>0</v>
      </c>
      <c r="H13">
        <f>v02_analysis01!K27</f>
        <v>0</v>
      </c>
      <c r="K13">
        <f>v02_analysis01!G27</f>
        <v>0</v>
      </c>
      <c r="L13">
        <f>v02_analysis01!R27</f>
        <v>0</v>
      </c>
      <c r="M13">
        <f>v02_analysis01!T27</f>
        <v>3.4657360000000001</v>
      </c>
    </row>
    <row r="14" spans="1:13" x14ac:dyDescent="0.35">
      <c r="A14" t="s">
        <v>370</v>
      </c>
      <c r="B14">
        <v>1400</v>
      </c>
      <c r="C14">
        <v>28</v>
      </c>
      <c r="D14">
        <f>MIN(v02_analysis01!P32:P35)</f>
        <v>0.85399999999999998</v>
      </c>
      <c r="E14">
        <f>MIN(v02_analysis01!I32:I35)</f>
        <v>161413884000000</v>
      </c>
      <c r="F14">
        <f>MAX(v02_analysis01!J32:J35)</f>
        <v>59.599999999999994</v>
      </c>
      <c r="G14">
        <f>MAX(v02_analysis01!S32:S35)</f>
        <v>105.438</v>
      </c>
      <c r="H14">
        <f>MAX(v02_analysis01!K32:K35)</f>
        <v>34.200000000000003</v>
      </c>
      <c r="I14">
        <f>v02_analysis01!L34</f>
        <v>34.299999999999997</v>
      </c>
      <c r="J14">
        <f>v02_analysis01!M34</f>
        <v>1.8</v>
      </c>
      <c r="K14">
        <f>MAX(v02_analysis01!G32:G35)</f>
        <v>1397</v>
      </c>
      <c r="L14">
        <f>MAX(v02_analysis01!R32:R35)</f>
        <v>146.16</v>
      </c>
      <c r="M14">
        <f>MIN(v02_analysis01!T32:T35)</f>
        <v>4.7357560000000003</v>
      </c>
    </row>
    <row r="15" spans="1:13" x14ac:dyDescent="0.35">
      <c r="A15" t="s">
        <v>370</v>
      </c>
      <c r="B15">
        <v>1400</v>
      </c>
      <c r="C15">
        <v>36</v>
      </c>
      <c r="D15">
        <f>MIN(v02_analysis01!P37:P40)</f>
        <v>0.88100000000000001</v>
      </c>
      <c r="E15">
        <f>MIN(v02_analysis01!I37:I40)</f>
        <v>166231845000000</v>
      </c>
      <c r="F15">
        <f>MAX(v02_analysis01!J37:J40)</f>
        <v>66.5</v>
      </c>
      <c r="G15">
        <f>MAX(v02_analysis01!S37:S40)</f>
        <v>126.864</v>
      </c>
      <c r="H15">
        <f>MAX(v02_analysis01!K37:K40)</f>
        <v>45.2</v>
      </c>
      <c r="I15">
        <f>v02_analysis01!L39</f>
        <v>35.6</v>
      </c>
      <c r="J15">
        <f>v02_analysis01!M39</f>
        <v>1.5</v>
      </c>
      <c r="K15">
        <f>MAX(v02_analysis01!G37:G40)</f>
        <v>1397</v>
      </c>
      <c r="L15">
        <f>MAX(v02_analysis01!R37:R40)</f>
        <v>173.363</v>
      </c>
      <c r="M15">
        <f>MIN(v02_analysis01!T37:T40)</f>
        <v>3.9131770000000001</v>
      </c>
    </row>
    <row r="16" spans="1:13" x14ac:dyDescent="0.35">
      <c r="A16" t="s">
        <v>370</v>
      </c>
      <c r="B16">
        <v>1400</v>
      </c>
      <c r="C16">
        <v>44</v>
      </c>
      <c r="D16">
        <f>MIN(v02_analysis01!P42:P45)</f>
        <v>0.96499999999999997</v>
      </c>
      <c r="E16">
        <f>MIN(v02_analysis01!I42:I45)</f>
        <v>175848205500000</v>
      </c>
      <c r="F16">
        <f>MAX(v02_analysis01!J42:J45)</f>
        <v>72.8</v>
      </c>
      <c r="G16">
        <f>MAX(v02_analysis01!S42:S45)</f>
        <v>142.29</v>
      </c>
      <c r="H16">
        <f>MAX(v02_analysis01!K42:K45)</f>
        <v>56.7</v>
      </c>
      <c r="I16">
        <f>v02_analysis01!L44</f>
        <v>38.4</v>
      </c>
      <c r="J16">
        <f>v02_analysis01!M44</f>
        <v>1.8</v>
      </c>
      <c r="K16">
        <f>MAX(v02_analysis01!G42:G45)</f>
        <v>1397</v>
      </c>
      <c r="L16">
        <f>MAX(v02_analysis01!R42:R45)</f>
        <v>196.28700000000001</v>
      </c>
      <c r="M16">
        <f>MIN(v02_analysis01!T42:T45)</f>
        <v>3.6829960000000002</v>
      </c>
    </row>
    <row r="17" spans="1:13" x14ac:dyDescent="0.35">
      <c r="A17" t="s">
        <v>370</v>
      </c>
      <c r="B17">
        <v>1400</v>
      </c>
      <c r="C17">
        <v>52</v>
      </c>
      <c r="D17">
        <f>MIN(v02_analysis01!P47:P50)</f>
        <v>1.034</v>
      </c>
      <c r="E17">
        <f>MIN(v02_analysis01!I47:I50)</f>
        <v>182708190000000</v>
      </c>
      <c r="F17">
        <f>MAX(v02_analysis01!J47:J50)</f>
        <v>80.300000000000011</v>
      </c>
      <c r="G17">
        <f>MAX(v02_analysis01!S47:S50)</f>
        <v>156.21100000000001</v>
      </c>
      <c r="H17">
        <f>MAX(v02_analysis01!K47:K50)</f>
        <v>64.8</v>
      </c>
      <c r="I17">
        <f>v02_analysis01!L49</f>
        <v>40.5</v>
      </c>
      <c r="J17">
        <f>v02_analysis01!M49</f>
        <v>2.2000000000000002</v>
      </c>
      <c r="K17">
        <f>MAX(v02_analysis01!G47:G50)</f>
        <v>1397</v>
      </c>
      <c r="L17">
        <f>MAX(v02_analysis01!R47:R50)</f>
        <v>214.08500000000001</v>
      </c>
      <c r="M17">
        <f>MIN(v02_analysis01!T47:T50)</f>
        <v>3.4620009999999999</v>
      </c>
    </row>
    <row r="18" spans="1:13" x14ac:dyDescent="0.35">
      <c r="A18" t="s">
        <v>370</v>
      </c>
      <c r="B18">
        <v>1400</v>
      </c>
      <c r="C18">
        <v>56</v>
      </c>
      <c r="D18">
        <f>MIN(v02_analysis01!P52:P55)</f>
        <v>0.997</v>
      </c>
      <c r="E18">
        <f>MIN(v02_analysis01!I52:I55)</f>
        <v>204345855000000</v>
      </c>
      <c r="F18">
        <f>MAX(v02_analysis01!J52:J55)</f>
        <v>69.199999999999989</v>
      </c>
      <c r="G18">
        <f>MAX(v02_analysis01!S52:S55)</f>
        <v>145.24299999999999</v>
      </c>
      <c r="H18">
        <f>MAX(v02_analysis01!K52:K55)</f>
        <v>61.3</v>
      </c>
      <c r="I18">
        <f>v02_analysis01!L54</f>
        <v>37.1</v>
      </c>
      <c r="J18">
        <f>v02_analysis01!M54</f>
        <v>1.9</v>
      </c>
      <c r="K18">
        <f>MAX(v02_analysis01!G52:G55)</f>
        <v>1397</v>
      </c>
      <c r="L18">
        <f>MAX(v02_analysis01!R52:R55)</f>
        <v>202.178</v>
      </c>
      <c r="M18">
        <f>MIN(v02_analysis01!T52:T55)</f>
        <v>3.2672439999999998</v>
      </c>
    </row>
    <row r="19" spans="1:13" x14ac:dyDescent="0.35">
      <c r="A19" t="s">
        <v>370</v>
      </c>
      <c r="B19">
        <v>1600</v>
      </c>
      <c r="C19">
        <v>28</v>
      </c>
    </row>
    <row r="20" spans="1:13" x14ac:dyDescent="0.35">
      <c r="A20" t="s">
        <v>370</v>
      </c>
      <c r="B20">
        <v>1600</v>
      </c>
      <c r="C20">
        <v>36</v>
      </c>
    </row>
    <row r="21" spans="1:13" x14ac:dyDescent="0.35">
      <c r="A21" t="s">
        <v>370</v>
      </c>
      <c r="B21">
        <v>1600</v>
      </c>
      <c r="C21">
        <v>44</v>
      </c>
    </row>
    <row r="22" spans="1:13" x14ac:dyDescent="0.35">
      <c r="A22" t="s">
        <v>370</v>
      </c>
      <c r="B22">
        <v>1600</v>
      </c>
      <c r="C22">
        <v>52</v>
      </c>
    </row>
    <row r="23" spans="1:13" x14ac:dyDescent="0.35">
      <c r="A23" t="s">
        <v>370</v>
      </c>
      <c r="B23">
        <v>1600</v>
      </c>
      <c r="C23">
        <v>56</v>
      </c>
      <c r="F23">
        <f>MAX(v02_analysis01!J57:J60)</f>
        <v>0</v>
      </c>
      <c r="G23">
        <f>MAX(v02_analysis01!S57:S60)</f>
        <v>0</v>
      </c>
      <c r="H23">
        <f>MAX(v02_analysis01!K57:K60)</f>
        <v>0</v>
      </c>
      <c r="K23">
        <f>MAX(v02_analysis01!G57:G60)</f>
        <v>0</v>
      </c>
      <c r="L23">
        <f>MAX(v02_analysis01!R57:R60)</f>
        <v>0</v>
      </c>
      <c r="M23">
        <f>MIN(v02_analysis01!T57:T60)</f>
        <v>3.1254599999999999</v>
      </c>
    </row>
    <row r="24" spans="1:13" x14ac:dyDescent="0.35">
      <c r="A24" t="s">
        <v>370</v>
      </c>
      <c r="B24">
        <v>1800</v>
      </c>
      <c r="C24">
        <v>28</v>
      </c>
      <c r="D24">
        <f>MIN(v02_analysis01!P62:P65)</f>
        <v>0.95399999999999996</v>
      </c>
      <c r="E24">
        <f>MIN(v02_analysis01!I62:I65)</f>
        <v>162997515000000</v>
      </c>
      <c r="F24">
        <f>MAX(v02_analysis01!J62:J65)</f>
        <v>66.400000000000006</v>
      </c>
      <c r="G24">
        <f>MAX(v02_analysis01!S62:S65)</f>
        <v>119.376</v>
      </c>
      <c r="H24">
        <f>MAX(v02_analysis01!K62:K65)</f>
        <v>42.3</v>
      </c>
      <c r="I24">
        <f>v02_analysis01!L64</f>
        <v>38.5</v>
      </c>
      <c r="J24">
        <f>v02_analysis01!M64</f>
        <v>1.9</v>
      </c>
      <c r="K24">
        <f>MAX(v02_analysis01!G62:G65)</f>
        <v>1796</v>
      </c>
      <c r="L24">
        <f>MAX(v02_analysis01!R62:R65)</f>
        <v>166.476</v>
      </c>
      <c r="M24">
        <f>MIN(v02_analysis01!T62:T65)</f>
        <v>4.1616090000000003</v>
      </c>
    </row>
    <row r="25" spans="1:13" x14ac:dyDescent="0.35">
      <c r="A25" t="s">
        <v>370</v>
      </c>
      <c r="B25">
        <v>1800</v>
      </c>
      <c r="C25">
        <v>36</v>
      </c>
      <c r="D25">
        <f>MIN(v02_analysis01!P67:P70)</f>
        <v>0.995</v>
      </c>
      <c r="E25">
        <f>MIN(v02_analysis01!I67:I70)</f>
        <v>168869353500000</v>
      </c>
      <c r="F25">
        <f>MAX(v02_analysis01!J67:J70)</f>
        <v>72.2</v>
      </c>
      <c r="G25">
        <f>MAX(v02_analysis01!S67:S70)</f>
        <v>141.65100000000001</v>
      </c>
      <c r="H25">
        <f>MAX(v02_analysis01!K67:K70)</f>
        <v>58.2</v>
      </c>
      <c r="I25">
        <f>v02_analysis01!L69</f>
        <v>40</v>
      </c>
      <c r="J25">
        <f>v02_analysis01!M69</f>
        <v>1.5</v>
      </c>
      <c r="K25">
        <f>MAX(v02_analysis01!G67:G70)</f>
        <v>1796</v>
      </c>
      <c r="L25">
        <f>MAX(v02_analysis01!R67:R70)</f>
        <v>193.947</v>
      </c>
      <c r="M25">
        <f>MIN(v02_analysis01!T67:T70)</f>
        <v>3.4934729999999998</v>
      </c>
    </row>
    <row r="26" spans="1:13" x14ac:dyDescent="0.35">
      <c r="A26" t="s">
        <v>370</v>
      </c>
      <c r="B26">
        <v>1800</v>
      </c>
      <c r="C26">
        <v>44</v>
      </c>
      <c r="D26">
        <f>MIN(v02_analysis01!P72:P75)</f>
        <v>1.1020000000000001</v>
      </c>
      <c r="E26">
        <f>MIN(v02_analysis01!I72:I75)</f>
        <v>179694828000000</v>
      </c>
      <c r="F26">
        <f>MAX(v02_analysis01!J72:J75)</f>
        <v>79.800000000000011</v>
      </c>
      <c r="G26">
        <f>MAX(v02_analysis01!S72:S75)</f>
        <v>157.05199999999999</v>
      </c>
      <c r="H26">
        <f>MAX(v02_analysis01!K72:K75)</f>
        <v>67</v>
      </c>
      <c r="I26">
        <f>v02_analysis01!L74</f>
        <v>42.7</v>
      </c>
      <c r="J26">
        <f>v02_analysis01!M74</f>
        <v>1.9</v>
      </c>
      <c r="K26">
        <f>MAX(v02_analysis01!G72:G75)</f>
        <v>1796</v>
      </c>
      <c r="L26">
        <f>MAX(v02_analysis01!R72:R75)</f>
        <v>216.953</v>
      </c>
      <c r="M26">
        <f>MIN(v02_analysis01!T72:T75)</f>
        <v>3.3540220000000001</v>
      </c>
    </row>
    <row r="27" spans="1:13" x14ac:dyDescent="0.35">
      <c r="A27" t="s">
        <v>370</v>
      </c>
      <c r="B27">
        <v>1800</v>
      </c>
      <c r="C27">
        <v>52</v>
      </c>
      <c r="D27">
        <f>MIN(v02_analysis01!P77:P80)</f>
        <v>1.179</v>
      </c>
      <c r="E27">
        <f>MIN(v02_analysis01!I77:I80)</f>
        <v>188563747500000</v>
      </c>
      <c r="F27">
        <f>MAX(v02_analysis01!J77:J80)</f>
        <v>86.2</v>
      </c>
      <c r="G27">
        <f>MAX(v02_analysis01!S77:S80)</f>
        <v>169.804</v>
      </c>
      <c r="H27">
        <f>MAX(v02_analysis01!K77:K80)</f>
        <v>73.8</v>
      </c>
      <c r="I27">
        <f>v02_analysis01!L79</f>
        <v>44.4</v>
      </c>
      <c r="J27">
        <f>v02_analysis01!M79</f>
        <v>2.4</v>
      </c>
      <c r="K27">
        <f>MAX(v02_analysis01!G77:G80)</f>
        <v>1796</v>
      </c>
      <c r="L27">
        <f>MAX(v02_analysis01!R77:R80)</f>
        <v>232.67500000000001</v>
      </c>
      <c r="M27">
        <f>MIN(v02_analysis01!T77:T80)</f>
        <v>3.2014339999999999</v>
      </c>
    </row>
    <row r="28" spans="1:13" x14ac:dyDescent="0.35">
      <c r="A28" t="s">
        <v>370</v>
      </c>
      <c r="B28">
        <v>1800</v>
      </c>
      <c r="C28">
        <v>56</v>
      </c>
      <c r="D28">
        <f>MIN(v02_analysis01!P82:P85)</f>
        <v>1.1599999999999999</v>
      </c>
      <c r="E28">
        <f>MIN(v02_analysis01!I82:I85)</f>
        <v>211455900000000</v>
      </c>
      <c r="F28">
        <f>MAX(v02_analysis01!J82:J85)</f>
        <v>75.8</v>
      </c>
      <c r="G28">
        <f>MAX(v02_analysis01!S82:S85)</f>
        <v>157.047</v>
      </c>
      <c r="H28">
        <f>MAX(v02_analysis01!K82:K85)</f>
        <v>68.2</v>
      </c>
      <c r="I28">
        <f>v02_analysis01!L84</f>
        <v>40.799999999999997</v>
      </c>
      <c r="J28">
        <f>v02_analysis01!M84</f>
        <v>2.2000000000000002</v>
      </c>
      <c r="K28">
        <f>MAX(v02_analysis01!G82:G85)</f>
        <v>1796</v>
      </c>
      <c r="L28">
        <f>MAX(v02_analysis01!R82:R85)</f>
        <v>217.983</v>
      </c>
      <c r="M28">
        <f>MIN(v02_analysis01!T82:T85)</f>
        <v>3.0206209999999998</v>
      </c>
    </row>
    <row r="29" spans="1:13" x14ac:dyDescent="0.35">
      <c r="A29" t="s">
        <v>370</v>
      </c>
      <c r="B29">
        <v>2000</v>
      </c>
      <c r="C29">
        <v>28</v>
      </c>
    </row>
    <row r="30" spans="1:13" x14ac:dyDescent="0.35">
      <c r="A30" t="s">
        <v>370</v>
      </c>
      <c r="B30">
        <v>2000</v>
      </c>
      <c r="C30">
        <v>36</v>
      </c>
    </row>
    <row r="31" spans="1:13" x14ac:dyDescent="0.35">
      <c r="A31" t="s">
        <v>370</v>
      </c>
      <c r="B31">
        <v>2000</v>
      </c>
      <c r="C31">
        <v>44</v>
      </c>
    </row>
    <row r="32" spans="1:13" x14ac:dyDescent="0.35">
      <c r="A32" t="s">
        <v>370</v>
      </c>
      <c r="B32">
        <v>2000</v>
      </c>
      <c r="C32">
        <v>52</v>
      </c>
    </row>
    <row r="33" spans="1:13" x14ac:dyDescent="0.35">
      <c r="A33" t="s">
        <v>370</v>
      </c>
      <c r="B33">
        <v>2000</v>
      </c>
      <c r="C33">
        <v>56</v>
      </c>
      <c r="F33">
        <f>v02_analysis01!J87</f>
        <v>0</v>
      </c>
      <c r="G33">
        <f>v02_analysis01!S87</f>
        <v>0</v>
      </c>
      <c r="H33">
        <f>v02_analysis01!K87</f>
        <v>0</v>
      </c>
      <c r="K33">
        <f>v02_analysis01!G87</f>
        <v>0</v>
      </c>
      <c r="L33">
        <f>v02_analysis01!R87</f>
        <v>0</v>
      </c>
      <c r="M33">
        <f>v02_analysis01!T87</f>
        <v>2.944483</v>
      </c>
    </row>
    <row r="34" spans="1:13" x14ac:dyDescent="0.35">
      <c r="A34" t="s">
        <v>370</v>
      </c>
      <c r="B34">
        <v>2200</v>
      </c>
      <c r="C34">
        <v>28</v>
      </c>
      <c r="D34">
        <f>MIN(v02_analysis01!P92:P95)</f>
        <v>1.0569999999999999</v>
      </c>
      <c r="E34">
        <f>MIN(v02_analysis01!I92:I95)</f>
        <v>164293056000000</v>
      </c>
      <c r="F34">
        <f>MAX(v02_analysis01!J92:J95)</f>
        <v>70.5</v>
      </c>
      <c r="G34">
        <f>MAX(v02_analysis01!S92:S95)</f>
        <v>130.02000000000001</v>
      </c>
      <c r="H34">
        <f>MAX(v02_analysis01!K92:K95)</f>
        <v>45.8</v>
      </c>
      <c r="I34">
        <f>v02_analysis01!L94</f>
        <v>41.8</v>
      </c>
      <c r="J34">
        <f>v02_analysis01!M94</f>
        <v>1.9</v>
      </c>
      <c r="K34">
        <f>MAX(v02_analysis01!G92:G95)</f>
        <v>2195</v>
      </c>
      <c r="L34">
        <f>MAX(v02_analysis01!R92:R95)</f>
        <v>181.94399999999999</v>
      </c>
      <c r="M34">
        <f>MIN(v02_analysis01!T92:T95)</f>
        <v>3.8136640000000002</v>
      </c>
    </row>
    <row r="35" spans="1:13" x14ac:dyDescent="0.35">
      <c r="A35" t="s">
        <v>370</v>
      </c>
      <c r="B35">
        <v>2200</v>
      </c>
      <c r="C35">
        <v>36</v>
      </c>
      <c r="D35">
        <f>MIN(v02_analysis01!P97:P100)</f>
        <v>1.1080000000000001</v>
      </c>
      <c r="E35">
        <f>MIN(v02_analysis01!I97:I100)</f>
        <v>171493200000000</v>
      </c>
      <c r="F35">
        <f>MAX(v02_analysis01!J97:J100)</f>
        <v>76.2</v>
      </c>
      <c r="G35">
        <f>MAX(v02_analysis01!S97:S100)</f>
        <v>152.398</v>
      </c>
      <c r="H35">
        <f>MAX(v02_analysis01!K97:K100)</f>
        <v>63</v>
      </c>
      <c r="I35">
        <f>v02_analysis01!L99</f>
        <v>43.1</v>
      </c>
      <c r="J35">
        <f>v02_analysis01!M99</f>
        <v>1.6</v>
      </c>
      <c r="K35">
        <f>MAX(v02_analysis01!G97:G100)</f>
        <v>2195</v>
      </c>
      <c r="L35">
        <f>MAX(v02_analysis01!R97:R100)</f>
        <v>208.99700000000001</v>
      </c>
      <c r="M35">
        <f>MIN(v02_analysis01!T97:T100)</f>
        <v>3.2479279999999999</v>
      </c>
    </row>
    <row r="36" spans="1:13" x14ac:dyDescent="0.35">
      <c r="A36" t="s">
        <v>370</v>
      </c>
      <c r="B36">
        <v>2200</v>
      </c>
      <c r="C36">
        <v>44</v>
      </c>
      <c r="D36">
        <f>MIN(v02_analysis01!P102:P105)</f>
        <v>1.2470000000000001</v>
      </c>
      <c r="E36">
        <f>MIN(v02_analysis01!I102:I105)</f>
        <v>182638314000000</v>
      </c>
      <c r="F36">
        <f>MAX(v02_analysis01!J102:J105)</f>
        <v>86.6</v>
      </c>
      <c r="G36">
        <f>MAX(v02_analysis01!S102:S105)</f>
        <v>167.28399999999999</v>
      </c>
      <c r="H36">
        <f>MAX(v02_analysis01!K102:K105)</f>
        <v>72.8</v>
      </c>
      <c r="I36">
        <f>v02_analysis01!L104</f>
        <v>45.8</v>
      </c>
      <c r="J36">
        <f>v02_analysis01!M104</f>
        <v>2</v>
      </c>
      <c r="K36">
        <f>MAX(v02_analysis01!G102:G105)</f>
        <v>2195</v>
      </c>
      <c r="L36">
        <f>MAX(v02_analysis01!R102:R105)</f>
        <v>231.38800000000001</v>
      </c>
      <c r="M36">
        <f>MIN(v02_analysis01!T102:T105)</f>
        <v>3.156288</v>
      </c>
    </row>
    <row r="37" spans="1:13" x14ac:dyDescent="0.35">
      <c r="A37" t="s">
        <v>370</v>
      </c>
      <c r="B37">
        <v>2200</v>
      </c>
      <c r="C37">
        <v>52</v>
      </c>
      <c r="D37">
        <f>MIN(v02_analysis01!P107:P110)</f>
        <v>1.345</v>
      </c>
      <c r="E37">
        <f>MIN(v02_analysis01!I107:I110)</f>
        <v>193452813000000</v>
      </c>
      <c r="F37">
        <f>MAX(v02_analysis01!J107:J110)</f>
        <v>88.5</v>
      </c>
      <c r="G37">
        <f>MAX(v02_analysis01!S107:S110)</f>
        <v>178.78800000000001</v>
      </c>
      <c r="H37">
        <f>MAX(v02_analysis01!K107:K110)</f>
        <v>78.900000000000006</v>
      </c>
      <c r="I37">
        <f>v02_analysis01!L109</f>
        <v>47.3</v>
      </c>
      <c r="J37">
        <f>v02_analysis01!M109</f>
        <v>2.5</v>
      </c>
      <c r="K37">
        <f>MAX(v02_analysis01!G107:G110)</f>
        <v>2195</v>
      </c>
      <c r="L37">
        <f>MAX(v02_analysis01!R107:R110)</f>
        <v>243.727</v>
      </c>
      <c r="M37">
        <f>MIN(v02_analysis01!T107:T110)</f>
        <v>3.0482170000000002</v>
      </c>
    </row>
    <row r="38" spans="1:13" x14ac:dyDescent="0.35">
      <c r="A38" t="s">
        <v>370</v>
      </c>
      <c r="B38">
        <v>2200</v>
      </c>
      <c r="C38">
        <v>56</v>
      </c>
      <c r="D38">
        <f>MIN(v02_analysis01!P112:P115)</f>
        <v>1.292</v>
      </c>
      <c r="E38">
        <f>MIN(v02_analysis01!I112:I115)</f>
        <v>214413169500000</v>
      </c>
      <c r="F38">
        <f>MAX(v02_analysis01!J112:J115)</f>
        <v>80</v>
      </c>
      <c r="G38">
        <f>MAX(v02_analysis01!S112:S115)</f>
        <v>164.30199999999999</v>
      </c>
      <c r="H38">
        <f>MAX(v02_analysis01!K112:K115)</f>
        <v>72.3</v>
      </c>
      <c r="I38">
        <f>v02_analysis01!L114</f>
        <v>44.2</v>
      </c>
      <c r="J38">
        <f>v02_analysis01!M114</f>
        <v>2.5</v>
      </c>
      <c r="K38">
        <f>MAX(v02_analysis01!G112:G115)</f>
        <v>2195</v>
      </c>
      <c r="L38">
        <f>MAX(v02_analysis01!R112:R115)</f>
        <v>229.375</v>
      </c>
      <c r="M38">
        <f>MIN(v02_analysis01!T112:T115)</f>
        <v>2.879921</v>
      </c>
    </row>
    <row r="39" spans="1:13" x14ac:dyDescent="0.35">
      <c r="A39" t="s">
        <v>370</v>
      </c>
      <c r="B39">
        <v>2600</v>
      </c>
      <c r="C39">
        <v>28</v>
      </c>
      <c r="D39">
        <f>MIN(v02_analysis01!P118:P121)</f>
        <v>1.169</v>
      </c>
      <c r="E39">
        <f>MIN(v02_analysis01!I118:I121)</f>
        <v>165609657000000</v>
      </c>
      <c r="F39">
        <f>MAX(v02_analysis01!J118:J121)</f>
        <v>73.599999999999994</v>
      </c>
      <c r="G39">
        <f>MAX(v02_analysis01!S118:S121)</f>
        <v>137.84399999999999</v>
      </c>
      <c r="H39">
        <f>MAX(v02_analysis01!K118:K121)</f>
        <v>49.8</v>
      </c>
      <c r="I39">
        <f>v02_analysis01!L120</f>
        <v>44.3</v>
      </c>
      <c r="J39">
        <f>v02_analysis01!M120</f>
        <v>2.1</v>
      </c>
      <c r="K39">
        <f>MAX(v02_analysis01!G118:G121)</f>
        <v>2593</v>
      </c>
      <c r="L39">
        <f>MAX(v02_analysis01!R118:R121)</f>
        <v>192.97300000000001</v>
      </c>
      <c r="M39">
        <f>MIN(v02_analysis01!T118:T121)</f>
        <v>3.593397</v>
      </c>
    </row>
    <row r="40" spans="1:13" x14ac:dyDescent="0.35">
      <c r="A40" t="s">
        <v>370</v>
      </c>
      <c r="B40">
        <v>2600</v>
      </c>
      <c r="C40">
        <v>36</v>
      </c>
      <c r="D40">
        <f>MIN(v02_analysis01!P123:P126)</f>
        <v>1.2290000000000001</v>
      </c>
      <c r="E40">
        <f>MIN(v02_analysis01!I123:I126)</f>
        <v>173776630500000</v>
      </c>
      <c r="F40">
        <f>MAX(v02_analysis01!J123:J126)</f>
        <v>79.3</v>
      </c>
      <c r="G40">
        <f>MAX(v02_analysis01!S123:S126)</f>
        <v>159.38300000000001</v>
      </c>
      <c r="H40">
        <f>MAX(v02_analysis01!K123:K126)</f>
        <v>69.8</v>
      </c>
      <c r="I40">
        <f>v02_analysis01!L125</f>
        <v>45.8</v>
      </c>
      <c r="J40">
        <f>v02_analysis01!M125</f>
        <v>1.7</v>
      </c>
      <c r="K40">
        <f>MAX(v02_analysis01!G123:G126)</f>
        <v>2584</v>
      </c>
      <c r="L40">
        <f>MAX(v02_analysis01!R123:R126)</f>
        <v>223.79499999999999</v>
      </c>
      <c r="M40">
        <f>MIN(v02_analysis01!T123:T126)</f>
        <v>3.0981920000000001</v>
      </c>
    </row>
    <row r="41" spans="1:13" x14ac:dyDescent="0.35">
      <c r="A41" t="s">
        <v>370</v>
      </c>
      <c r="B41">
        <v>2600</v>
      </c>
      <c r="C41">
        <v>44</v>
      </c>
      <c r="D41">
        <f>MIN(v02_analysis01!P128:P131)</f>
        <v>1.349</v>
      </c>
      <c r="E41">
        <f>MIN(v02_analysis01!I128:I131)</f>
        <v>186404908500000</v>
      </c>
      <c r="F41">
        <f>MAX(v02_analysis01!J128:J131)</f>
        <v>88.2</v>
      </c>
      <c r="G41">
        <f>MAX(v02_analysis01!S128:S131)</f>
        <v>172.441</v>
      </c>
      <c r="H41">
        <f>MAX(v02_analysis01!K128:K131)</f>
        <v>76.099999999999994</v>
      </c>
      <c r="I41">
        <f>v02_analysis01!L130</f>
        <v>47.3</v>
      </c>
      <c r="J41">
        <f>v02_analysis01!M130</f>
        <v>2.1</v>
      </c>
      <c r="K41">
        <f>MAX(v02_analysis01!G128:G131)</f>
        <v>2512</v>
      </c>
      <c r="L41">
        <f>MAX(v02_analysis01!R128:R131)</f>
        <v>232.07400000000001</v>
      </c>
      <c r="M41">
        <f>MIN(v02_analysis01!T128:T131)</f>
        <v>3.0625930000000001</v>
      </c>
    </row>
    <row r="42" spans="1:13" x14ac:dyDescent="0.35">
      <c r="A42" t="s">
        <v>370</v>
      </c>
      <c r="B42">
        <v>2600</v>
      </c>
      <c r="C42">
        <v>52</v>
      </c>
      <c r="D42">
        <f>MIN(v02_analysis01!P133:P136)</f>
        <v>1.3540000000000001</v>
      </c>
      <c r="E42">
        <f>MIN(v02_analysis01!I133:I136)</f>
        <v>200701260000000</v>
      </c>
      <c r="F42">
        <f>MAX(v02_analysis01!J133:J136)</f>
        <v>89.4</v>
      </c>
      <c r="G42">
        <f>MAX(v02_analysis01!S133:S136)</f>
        <v>182.45500000000001</v>
      </c>
      <c r="H42">
        <f>MAX(v02_analysis01!K133:K136)</f>
        <v>82.3</v>
      </c>
      <c r="I42">
        <f>v02_analysis01!L135</f>
        <v>47.9</v>
      </c>
      <c r="J42">
        <f>v02_analysis01!M135</f>
        <v>2.6</v>
      </c>
      <c r="K42">
        <f>MAX(v02_analysis01!G133:G136)</f>
        <v>2436</v>
      </c>
      <c r="L42">
        <f>MAX(v02_analysis01!R133:R136)</f>
        <v>247.92099999999999</v>
      </c>
      <c r="M42">
        <f>MIN(v02_analysis01!T133:T136)</f>
        <v>2.9943399999999998</v>
      </c>
    </row>
    <row r="43" spans="1:13" x14ac:dyDescent="0.35">
      <c r="A43" t="s">
        <v>370</v>
      </c>
      <c r="B43">
        <v>2600</v>
      </c>
      <c r="C43">
        <v>56</v>
      </c>
      <c r="D43">
        <f>MIN(v02_analysis01!P138:P141)</f>
        <v>1.377</v>
      </c>
      <c r="E43">
        <f>MIN(v02_analysis01!I138:I141)</f>
        <v>224138596500000</v>
      </c>
      <c r="F43">
        <f>MAX(v02_analysis01!J138:J141)</f>
        <v>81.599999999999994</v>
      </c>
      <c r="G43">
        <f>MAX(v02_analysis01!S138:S141)</f>
        <v>167.715</v>
      </c>
      <c r="H43">
        <f>MAX(v02_analysis01!K138:K141)</f>
        <v>73.599999999999994</v>
      </c>
      <c r="I43">
        <f>v02_analysis01!L140</f>
        <v>44.4</v>
      </c>
      <c r="J43">
        <f>v02_analysis01!M140</f>
        <v>2.5</v>
      </c>
      <c r="K43">
        <f>MAX(v02_analysis01!G138:G141)</f>
        <v>2451</v>
      </c>
      <c r="L43">
        <f>MAX(v02_analysis01!R138:R141)</f>
        <v>233.96600000000001</v>
      </c>
      <c r="M43">
        <f>MIN(v02_analysis01!T138:T141)</f>
        <v>2.8230789999999999</v>
      </c>
    </row>
    <row r="44" spans="1:13" x14ac:dyDescent="0.35">
      <c r="A44" t="s">
        <v>370</v>
      </c>
      <c r="B44">
        <v>2700</v>
      </c>
      <c r="C44">
        <v>28</v>
      </c>
      <c r="D44">
        <f>MIN(v02_analysis01!P143:P146)</f>
        <v>1.19</v>
      </c>
      <c r="E44">
        <f>MIN(v02_analysis01!I143:I146)</f>
        <v>166135104000000</v>
      </c>
      <c r="F44">
        <f>MAX(v02_analysis01!J143:J146)</f>
        <v>74.099999999999994</v>
      </c>
      <c r="G44">
        <f>MAX(v02_analysis01!S143:S146)</f>
        <v>139.405</v>
      </c>
      <c r="H44">
        <f>MAX(v02_analysis01!K143:K146)</f>
        <v>50.6</v>
      </c>
      <c r="I44">
        <f>v02_analysis01!L145</f>
        <v>44.8</v>
      </c>
      <c r="J44">
        <f>v02_analysis01!M145</f>
        <v>2.1</v>
      </c>
      <c r="K44">
        <f>MAX(v02_analysis01!G143:G146)</f>
        <v>2694</v>
      </c>
      <c r="L44">
        <f>MAX(v02_analysis01!R143:R146)</f>
        <v>195.46799999999999</v>
      </c>
      <c r="M44">
        <f>MIN(v02_analysis01!T143:T146)</f>
        <v>3.459784</v>
      </c>
    </row>
    <row r="45" spans="1:13" x14ac:dyDescent="0.35">
      <c r="A45" t="s">
        <v>370</v>
      </c>
      <c r="B45">
        <v>2700</v>
      </c>
      <c r="C45">
        <v>36</v>
      </c>
      <c r="D45">
        <f>MIN(v02_analysis01!P148:P151)</f>
        <v>1.222</v>
      </c>
      <c r="E45">
        <f>MIN(v02_analysis01!I148:I151)</f>
        <v>176729229000000</v>
      </c>
      <c r="F45">
        <f>MAX(v02_analysis01!J148:J151)</f>
        <v>79.2</v>
      </c>
      <c r="G45">
        <f>MAX(v02_analysis01!S148:S151)</f>
        <v>159.47900000000001</v>
      </c>
      <c r="H45">
        <f>MAX(v02_analysis01!K148:K151)</f>
        <v>70.5</v>
      </c>
      <c r="I45">
        <f>v02_analysis01!L150</f>
        <v>45.7</v>
      </c>
      <c r="J45">
        <f>v02_analysis01!M150</f>
        <v>1.7</v>
      </c>
      <c r="K45">
        <f>MAX(v02_analysis01!G148:G151)</f>
        <v>2694</v>
      </c>
      <c r="L45">
        <f>MAX(v02_analysis01!R148:R151)</f>
        <v>221.959</v>
      </c>
      <c r="M45">
        <f>MIN(v02_analysis01!T148:T151)</f>
        <v>3.0485910000000001</v>
      </c>
    </row>
    <row r="46" spans="1:13" x14ac:dyDescent="0.35">
      <c r="A46" t="s">
        <v>370</v>
      </c>
      <c r="B46">
        <v>2700</v>
      </c>
      <c r="C46">
        <v>44</v>
      </c>
      <c r="D46">
        <f>MIN(v02_analysis01!P153:P156)</f>
        <v>1.343</v>
      </c>
      <c r="E46">
        <f>MIN(v02_analysis01!I153:I156)</f>
        <v>188818992000000</v>
      </c>
      <c r="F46">
        <f>MAX(v02_analysis01!J153:J156)</f>
        <v>88.3</v>
      </c>
      <c r="G46">
        <f>MAX(v02_analysis01!S153:S156)</f>
        <v>172.845</v>
      </c>
      <c r="H46">
        <f>MAX(v02_analysis01!K153:K156)</f>
        <v>76.3</v>
      </c>
      <c r="I46">
        <f>v02_analysis01!L155</f>
        <v>47</v>
      </c>
      <c r="J46">
        <f>v02_analysis01!M155</f>
        <v>2</v>
      </c>
      <c r="K46">
        <f>MAX(v02_analysis01!G153:G156)</f>
        <v>2694</v>
      </c>
      <c r="L46">
        <f>MAX(v02_analysis01!R153:R156)</f>
        <v>236.596</v>
      </c>
      <c r="M46">
        <f>MIN(v02_analysis01!T153:T156)</f>
        <v>3.0405850000000001</v>
      </c>
    </row>
    <row r="47" spans="1:13" x14ac:dyDescent="0.35">
      <c r="A47" t="s">
        <v>370</v>
      </c>
      <c r="B47">
        <v>2700</v>
      </c>
      <c r="C47">
        <v>52</v>
      </c>
      <c r="D47">
        <f>MIN(v02_analysis01!P158:P161)</f>
        <v>1.41</v>
      </c>
      <c r="E47">
        <f>MIN(v02_analysis01!I158:I161)</f>
        <v>199923660000000</v>
      </c>
      <c r="F47">
        <f>MAX(v02_analysis01!J158:J161)</f>
        <v>89.4</v>
      </c>
      <c r="G47">
        <f>MAX(v02_analysis01!S158:S161)</f>
        <v>182.702</v>
      </c>
      <c r="H47">
        <f>MAX(v02_analysis01!K158:K161)</f>
        <v>82</v>
      </c>
      <c r="I47">
        <f>v02_analysis01!L160</f>
        <v>48.2</v>
      </c>
      <c r="J47">
        <f>v02_analysis01!M160</f>
        <v>2.6</v>
      </c>
      <c r="K47">
        <f>MAX(v02_analysis01!G158:G161)</f>
        <v>2694</v>
      </c>
      <c r="L47">
        <f>MAX(v02_analysis01!R158:R161)</f>
        <v>249.11199999999999</v>
      </c>
      <c r="M47">
        <f>MIN(v02_analysis01!T158:T161)</f>
        <v>2.987622</v>
      </c>
    </row>
    <row r="48" spans="1:13" x14ac:dyDescent="0.35">
      <c r="A48" t="s">
        <v>370</v>
      </c>
      <c r="B48">
        <v>2700</v>
      </c>
      <c r="C48">
        <v>56</v>
      </c>
      <c r="D48">
        <f>MIN(v02_analysis01!P163:P166)</f>
        <v>1.3680000000000001</v>
      </c>
      <c r="E48">
        <f>MIN(v02_analysis01!I163:I166)</f>
        <v>229315482000000</v>
      </c>
      <c r="F48">
        <f>MAX(v02_analysis01!J163:J166)</f>
        <v>81.699999999999989</v>
      </c>
      <c r="G48">
        <f>MAX(v02_analysis01!S163:S166)</f>
        <v>167.59800000000001</v>
      </c>
      <c r="H48">
        <f>MAX(v02_analysis01!K163:K166)</f>
        <v>73.599999999999994</v>
      </c>
      <c r="I48">
        <f>v02_analysis01!L165</f>
        <v>43.9</v>
      </c>
      <c r="J48">
        <f>v02_analysis01!M165</f>
        <v>2.5</v>
      </c>
      <c r="K48">
        <f>MAX(v02_analysis01!G163:G166)</f>
        <v>2481</v>
      </c>
      <c r="L48">
        <f>MAX(v02_analysis01!R163:R166)</f>
        <v>231.50700000000001</v>
      </c>
      <c r="M48">
        <f>MIN(v02_analysis01!T163:T166)</f>
        <v>2.8291339999999998</v>
      </c>
    </row>
    <row r="49" spans="1:13" x14ac:dyDescent="0.35">
      <c r="A49" t="s">
        <v>370</v>
      </c>
      <c r="B49">
        <v>2701</v>
      </c>
      <c r="C49">
        <v>28</v>
      </c>
      <c r="D49">
        <f>MIN(v02_analysis01!M168:M171)</f>
        <v>2.1</v>
      </c>
      <c r="E49">
        <f>MAX(v02_analysis01!I168:I171)</f>
        <v>183021201000000</v>
      </c>
      <c r="F49">
        <f>MAX(v02_analysis01!J168:J171)</f>
        <v>74.400000000000006</v>
      </c>
      <c r="G49">
        <f>MAX(v02_analysis01!S168:S171)</f>
        <v>141.00899999999999</v>
      </c>
      <c r="H49">
        <f>MAX(v02_analysis01!K168:K171)</f>
        <v>51.2</v>
      </c>
      <c r="I49">
        <f>v02_analysis01!L170</f>
        <v>43.7</v>
      </c>
      <c r="J49">
        <f>v02_analysis01!M170</f>
        <v>2.1</v>
      </c>
      <c r="K49">
        <f>MAX(v02_analysis01!G168:G171)</f>
        <v>2985</v>
      </c>
      <c r="L49">
        <f>MAX(v02_analysis01!R168:R171)</f>
        <v>197.22900000000001</v>
      </c>
      <c r="M49">
        <f>MIN(v02_analysis01!T169:T171)</f>
        <v>3.4983949999999999</v>
      </c>
    </row>
    <row r="50" spans="1:13" x14ac:dyDescent="0.35">
      <c r="A50" t="s">
        <v>370</v>
      </c>
      <c r="B50">
        <v>2701</v>
      </c>
      <c r="C50">
        <v>36</v>
      </c>
      <c r="D50">
        <f>MIN(v02_analysis01!M173:M176)</f>
        <v>1.7</v>
      </c>
      <c r="E50">
        <f>MIN(v02_analysis01!I173:I176)</f>
        <v>190207764000000</v>
      </c>
      <c r="F50">
        <f>MAX(v02_analysis01!J173:J176)</f>
        <v>80.400000000000006</v>
      </c>
      <c r="G50">
        <f>MAX(v02_analysis01!S173:S176)</f>
        <v>161.77000000000001</v>
      </c>
      <c r="H50">
        <f>MAX(v02_analysis01!K173:K176)</f>
        <v>71.599999999999994</v>
      </c>
      <c r="I50">
        <f>v02_analysis01!L175</f>
        <v>44.6</v>
      </c>
      <c r="J50">
        <f>v02_analysis01!M175</f>
        <v>1.7</v>
      </c>
      <c r="K50">
        <f>MAX(v02_analysis01!G173:G176)</f>
        <v>2844</v>
      </c>
      <c r="L50">
        <f>MAX(v02_analysis01!R173:R176)</f>
        <v>220.87799999999999</v>
      </c>
      <c r="M50">
        <f>MIN(v02_analysis01!T174:T176)</f>
        <v>3.0608200000000001</v>
      </c>
    </row>
    <row r="51" spans="1:13" x14ac:dyDescent="0.35">
      <c r="A51" t="s">
        <v>370</v>
      </c>
      <c r="B51">
        <v>2701</v>
      </c>
      <c r="C51">
        <v>44</v>
      </c>
      <c r="D51">
        <f>MIN(v02_analysis01!M178:M181)</f>
        <v>2</v>
      </c>
      <c r="E51">
        <f>MIN(v02_analysis01!I178:I181)</f>
        <v>205095780000000</v>
      </c>
      <c r="F51">
        <f>MAX(v02_analysis01!J178:J181)</f>
        <v>88.5</v>
      </c>
      <c r="G51">
        <f>MAX(v02_analysis01!S178:S181)</f>
        <v>173.40100000000001</v>
      </c>
      <c r="H51">
        <f>MAX(v02_analysis01!K178:K181)</f>
        <v>76.400000000000006</v>
      </c>
      <c r="I51">
        <f>v02_analysis01!L180</f>
        <v>45.6</v>
      </c>
      <c r="J51">
        <f>v02_analysis01!M180</f>
        <v>2</v>
      </c>
      <c r="K51">
        <f>MAX(v02_analysis01!G178:G181)</f>
        <v>2643</v>
      </c>
      <c r="L51">
        <f>MAX(v02_analysis01!R178:R181)</f>
        <v>238.053</v>
      </c>
      <c r="M51">
        <f>MIN(v02_analysis01!T179:T181)</f>
        <v>3.0569109999999999</v>
      </c>
    </row>
    <row r="52" spans="1:13" x14ac:dyDescent="0.35">
      <c r="A52" t="s">
        <v>370</v>
      </c>
      <c r="B52">
        <v>2701</v>
      </c>
      <c r="C52">
        <v>52</v>
      </c>
      <c r="D52">
        <f>MIN(v02_analysis01!M183:M186)</f>
        <v>2.5</v>
      </c>
      <c r="E52">
        <f>MIN(v02_analysis01!I183:I186)</f>
        <v>213307101000000</v>
      </c>
      <c r="F52">
        <f>MAX(v02_analysis01!J183:J186)</f>
        <v>89.7</v>
      </c>
      <c r="G52">
        <f>MAX(v02_analysis01!S183:S186)</f>
        <v>182.92</v>
      </c>
      <c r="H52">
        <f>MAX(v02_analysis01!K183:K186)</f>
        <v>82.1</v>
      </c>
      <c r="I52">
        <f>v02_analysis01!L185</f>
        <v>46.7</v>
      </c>
      <c r="J52">
        <f>v02_analysis01!M185</f>
        <v>2.5</v>
      </c>
      <c r="K52">
        <f>MAX(v02_analysis01!G183:G186)</f>
        <v>2541</v>
      </c>
      <c r="L52">
        <f>MAX(v02_analysis01!R183:R186)</f>
        <v>250.15899999999999</v>
      </c>
      <c r="M52">
        <f>MIN(v02_analysis01!T184:T186)</f>
        <v>2.9937809999999998</v>
      </c>
    </row>
    <row r="53" spans="1:13" x14ac:dyDescent="0.35">
      <c r="A53" t="s">
        <v>370</v>
      </c>
      <c r="B53">
        <v>2701</v>
      </c>
      <c r="C53">
        <v>56</v>
      </c>
      <c r="D53">
        <f>MIN(v02_analysis01!M188:M191)</f>
        <v>2.6</v>
      </c>
      <c r="E53">
        <f>MIN(v02_analysis01!I188:I191)</f>
        <v>228886614000000</v>
      </c>
      <c r="F53">
        <f>MAX(v02_analysis01!J188:J191)</f>
        <v>87.3</v>
      </c>
      <c r="G53">
        <f>MAX(v02_analysis01!S188:S191)</f>
        <v>181.03100000000001</v>
      </c>
      <c r="H53">
        <f>MAX(v02_analysis01!K188:K191)</f>
        <v>78.7</v>
      </c>
      <c r="I53">
        <f>v02_analysis01!L190</f>
        <v>45.7</v>
      </c>
      <c r="J53">
        <f>v02_analysis01!M190</f>
        <v>2.6</v>
      </c>
      <c r="K53">
        <f>MAX(v02_analysis01!G188:G191)</f>
        <v>2563</v>
      </c>
      <c r="L53">
        <f>MAX(v02_analysis01!R188:R191)</f>
        <v>250.803</v>
      </c>
      <c r="M53">
        <f>MIN(v02_analysis01!T188:T191)</f>
        <v>2.8256019999999999</v>
      </c>
    </row>
    <row r="54" spans="1:13" x14ac:dyDescent="0.35">
      <c r="A54" t="s">
        <v>370</v>
      </c>
      <c r="B54">
        <v>2703</v>
      </c>
      <c r="C54">
        <v>56</v>
      </c>
      <c r="D54">
        <f>MIN(v02_analysis01!P203:P206)</f>
        <v>1.8360000000000001</v>
      </c>
      <c r="E54">
        <f>MIN(v02_analysis01!I203:I206)</f>
        <v>228171816000000</v>
      </c>
      <c r="F54">
        <f>MAX(v02_analysis01!J203:J206)</f>
        <v>90.7</v>
      </c>
      <c r="G54">
        <f>MAX(v02_analysis01!S203:S206)</f>
        <v>193.63300000000001</v>
      </c>
      <c r="H54">
        <f>MAX(v02_analysis01!K203:K206)</f>
        <v>85.3</v>
      </c>
      <c r="I54">
        <f>v02_analysis01!L205</f>
        <v>58.1</v>
      </c>
      <c r="J54">
        <f>v02_analysis01!M205</f>
        <v>3.3</v>
      </c>
      <c r="K54">
        <f>MAX(v02_analysis01!G203:G206)</f>
        <v>2694</v>
      </c>
      <c r="L54">
        <f>v02_analysis01!R205</f>
        <v>161.68600000000001</v>
      </c>
      <c r="M54">
        <f>MIN(v02_analysis01!T204:T206)</f>
        <v>3.9483480000000002</v>
      </c>
    </row>
    <row r="55" spans="1:13" x14ac:dyDescent="0.35">
      <c r="A55">
        <v>6248</v>
      </c>
      <c r="B55">
        <v>2501</v>
      </c>
      <c r="C55">
        <v>40</v>
      </c>
      <c r="D55">
        <f>MIN(v02_analysis01!P198:P201)</f>
        <v>1.1819999999999999</v>
      </c>
      <c r="E55">
        <f>MIN(v02_analysis01!I198:I201)</f>
        <v>202614500000000</v>
      </c>
      <c r="F55">
        <f>MAX(v02_analysis01!J198:J201)</f>
        <v>0</v>
      </c>
      <c r="G55">
        <f>MAX(v02_analysis01!S198:S201)</f>
        <v>168.45500000000001</v>
      </c>
      <c r="H55">
        <f>MAX(v02_analysis01!K198:K201)</f>
        <v>73.400000000000006</v>
      </c>
      <c r="I55">
        <f>v02_analysis01!L200</f>
        <v>44.4</v>
      </c>
      <c r="J55">
        <f>v02_analysis01!M200</f>
        <v>2.7</v>
      </c>
      <c r="K55">
        <f>MAX(v02_analysis01!G198:G201)</f>
        <v>2603</v>
      </c>
      <c r="L55">
        <f>MAX(v02_analysis01!R198:R201)</f>
        <v>219.30699999999999</v>
      </c>
      <c r="M55">
        <f>MIN(v02_analysis01!T198:T201)</f>
        <v>3.2023579999999998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A8D7-C3DB-410B-9D39-8E332BFA5B83}">
  <dimension ref="A1:AD230"/>
  <sheetViews>
    <sheetView topLeftCell="O7" zoomScale="80" zoomScaleNormal="80" workbookViewId="0">
      <selection activeCell="W14" sqref="W14"/>
    </sheetView>
  </sheetViews>
  <sheetFormatPr defaultRowHeight="14.5" x14ac:dyDescent="0.35"/>
  <cols>
    <col min="2" max="2" width="11.54296875" customWidth="1"/>
    <col min="10" max="10" width="16.453125" customWidth="1"/>
    <col min="17" max="17" width="12.26953125" bestFit="1" customWidth="1"/>
    <col min="22" max="23" width="12.26953125" bestFit="1" customWidth="1"/>
  </cols>
  <sheetData>
    <row r="1" spans="2:25" x14ac:dyDescent="0.35">
      <c r="C1" t="s">
        <v>1147</v>
      </c>
    </row>
    <row r="2" spans="2:25" x14ac:dyDescent="0.35">
      <c r="C2" t="s">
        <v>1146</v>
      </c>
      <c r="J2" s="32" t="s">
        <v>820</v>
      </c>
      <c r="K2" s="32"/>
      <c r="L2" s="32"/>
      <c r="M2" s="32"/>
      <c r="N2" s="32"/>
    </row>
    <row r="3" spans="2:25" x14ac:dyDescent="0.35">
      <c r="B3" t="s">
        <v>1145</v>
      </c>
      <c r="C3">
        <v>28</v>
      </c>
      <c r="D3">
        <v>36</v>
      </c>
      <c r="E3">
        <v>44</v>
      </c>
      <c r="F3">
        <v>52</v>
      </c>
      <c r="G3">
        <v>56</v>
      </c>
      <c r="J3">
        <v>28</v>
      </c>
      <c r="K3">
        <v>36</v>
      </c>
      <c r="L3">
        <v>44</v>
      </c>
      <c r="M3">
        <v>52</v>
      </c>
      <c r="N3">
        <v>56</v>
      </c>
    </row>
    <row r="4" spans="2:25" x14ac:dyDescent="0.35">
      <c r="B4">
        <v>1000</v>
      </c>
      <c r="I4">
        <v>1000</v>
      </c>
      <c r="J4">
        <f>v02_analysis02!G4</f>
        <v>85.292000000000002</v>
      </c>
      <c r="K4">
        <f>v02_analysis02!G5</f>
        <v>104.82299999999999</v>
      </c>
      <c r="L4">
        <f>v02_analysis02!G6</f>
        <v>120.40600000000001</v>
      </c>
      <c r="M4">
        <f>v02_analysis02!G7</f>
        <v>134.59899999999999</v>
      </c>
      <c r="N4">
        <f>v02_analysis02!G8</f>
        <v>126.801</v>
      </c>
    </row>
    <row r="5" spans="2:25" x14ac:dyDescent="0.35">
      <c r="B5">
        <v>1200</v>
      </c>
      <c r="I5">
        <v>1400</v>
      </c>
      <c r="J5">
        <f>v02_analysis02!G14</f>
        <v>105.438</v>
      </c>
      <c r="K5">
        <f>v02_analysis02!G15</f>
        <v>126.864</v>
      </c>
      <c r="L5">
        <f>v02_analysis02!G16</f>
        <v>142.29</v>
      </c>
      <c r="M5">
        <f>v02_analysis02!G17</f>
        <v>156.21100000000001</v>
      </c>
      <c r="N5">
        <f>v02_analysis02!G18</f>
        <v>145.24299999999999</v>
      </c>
    </row>
    <row r="6" spans="2:25" x14ac:dyDescent="0.35">
      <c r="B6">
        <v>1400</v>
      </c>
      <c r="I6">
        <v>1800</v>
      </c>
      <c r="J6">
        <f>v02_analysis02!G24</f>
        <v>119.376</v>
      </c>
      <c r="K6">
        <f>v02_analysis02!G25</f>
        <v>141.65100000000001</v>
      </c>
      <c r="L6">
        <f>v02_analysis02!G26</f>
        <v>157.05199999999999</v>
      </c>
      <c r="M6">
        <f>v02_analysis02!G27</f>
        <v>169.804</v>
      </c>
      <c r="N6">
        <f>v02_analysis02!G28</f>
        <v>157.047</v>
      </c>
    </row>
    <row r="7" spans="2:25" x14ac:dyDescent="0.35">
      <c r="B7">
        <v>1600</v>
      </c>
      <c r="I7">
        <v>2200</v>
      </c>
      <c r="J7">
        <f>v02_analysis02!G34</f>
        <v>130.02000000000001</v>
      </c>
      <c r="K7">
        <f>v02_analysis02!G35</f>
        <v>152.398</v>
      </c>
      <c r="L7">
        <f>v02_analysis02!G36</f>
        <v>167.28399999999999</v>
      </c>
      <c r="M7">
        <f>v02_analysis02!G37</f>
        <v>178.78800000000001</v>
      </c>
      <c r="N7">
        <f>v02_analysis02!G38</f>
        <v>164.30199999999999</v>
      </c>
    </row>
    <row r="8" spans="2:25" x14ac:dyDescent="0.35">
      <c r="B8">
        <v>1800</v>
      </c>
      <c r="I8">
        <v>2600</v>
      </c>
      <c r="J8">
        <f>v02_analysis02!G39</f>
        <v>137.84399999999999</v>
      </c>
      <c r="K8">
        <f>v02_analysis02!G40</f>
        <v>159.38300000000001</v>
      </c>
      <c r="L8">
        <f>v02_analysis02!G41</f>
        <v>172.441</v>
      </c>
      <c r="M8">
        <f>v02_analysis02!G42</f>
        <v>182.45500000000001</v>
      </c>
      <c r="N8">
        <f>v02_analysis02!G43</f>
        <v>167.715</v>
      </c>
    </row>
    <row r="9" spans="2:25" x14ac:dyDescent="0.35">
      <c r="B9">
        <v>2000</v>
      </c>
      <c r="I9">
        <v>2700</v>
      </c>
      <c r="J9">
        <f>v02_analysis02!G44</f>
        <v>139.405</v>
      </c>
      <c r="K9">
        <f>v02_analysis02!G45</f>
        <v>159.47900000000001</v>
      </c>
      <c r="L9">
        <f>v02_analysis02!G46</f>
        <v>172.845</v>
      </c>
      <c r="M9">
        <f>v02_analysis02!G47</f>
        <v>182.702</v>
      </c>
      <c r="N9">
        <f>v02_analysis02!G48</f>
        <v>167.59800000000001</v>
      </c>
    </row>
    <row r="10" spans="2:25" x14ac:dyDescent="0.35">
      <c r="B10">
        <v>2200</v>
      </c>
      <c r="I10">
        <v>2701</v>
      </c>
      <c r="J10">
        <f>v02_analysis02!G49</f>
        <v>141.00899999999999</v>
      </c>
      <c r="K10">
        <f>v02_analysis02!G50</f>
        <v>161.77000000000001</v>
      </c>
      <c r="L10">
        <f>v02_analysis02!G51</f>
        <v>173.40100000000001</v>
      </c>
      <c r="M10">
        <f>v02_analysis02!G52</f>
        <v>182.92</v>
      </c>
      <c r="N10">
        <f>v02_analysis02!G53</f>
        <v>181.03100000000001</v>
      </c>
    </row>
    <row r="11" spans="2:25" x14ac:dyDescent="0.35">
      <c r="B11">
        <v>2600</v>
      </c>
      <c r="V11">
        <v>2701</v>
      </c>
      <c r="W11" t="s">
        <v>1331</v>
      </c>
      <c r="Y11" t="s">
        <v>812</v>
      </c>
    </row>
    <row r="12" spans="2:25" x14ac:dyDescent="0.35">
      <c r="B12">
        <v>2700</v>
      </c>
      <c r="J12" s="26">
        <v>1000</v>
      </c>
      <c r="K12" s="26">
        <v>1400</v>
      </c>
      <c r="L12" s="26">
        <v>1800</v>
      </c>
      <c r="M12" s="26">
        <v>2200</v>
      </c>
      <c r="N12" s="26">
        <v>2600</v>
      </c>
      <c r="O12" s="26">
        <v>2700</v>
      </c>
      <c r="P12" s="26">
        <v>2701</v>
      </c>
      <c r="U12" t="s">
        <v>1339</v>
      </c>
      <c r="V12">
        <f>P24</f>
        <v>181.03100000000001</v>
      </c>
      <c r="W12">
        <f>v02_analysis02!G54</f>
        <v>193.63300000000001</v>
      </c>
      <c r="Y12">
        <f>((V12-W12)/W12)*100</f>
        <v>-6.5081881704048401</v>
      </c>
    </row>
    <row r="13" spans="2:25" x14ac:dyDescent="0.35">
      <c r="B13">
        <v>2701</v>
      </c>
      <c r="I13" s="22">
        <v>28</v>
      </c>
      <c r="J13" s="23">
        <f t="shared" ref="J13:L17" si="0">(J20 - $J$20)/$J$20 * 100</f>
        <v>0</v>
      </c>
      <c r="K13" s="23">
        <f t="shared" si="0"/>
        <v>23.620034704309901</v>
      </c>
      <c r="L13" s="23">
        <f t="shared" si="0"/>
        <v>39.961543872813401</v>
      </c>
      <c r="M13" s="23">
        <f t="shared" ref="M13:O13" si="1">(M20 - $J$20)/$J$20 * 100</f>
        <v>52.441026122027864</v>
      </c>
      <c r="N13" s="23">
        <f t="shared" si="1"/>
        <v>61.614219387515824</v>
      </c>
      <c r="O13" s="23">
        <f t="shared" si="1"/>
        <v>63.444402757585706</v>
      </c>
      <c r="P13" s="23">
        <f t="shared" ref="P13" si="2">(P20 - $J$20)/$J$20 * 100</f>
        <v>65.325001172442882</v>
      </c>
      <c r="U13" t="s">
        <v>1332</v>
      </c>
      <c r="V13">
        <f>P54</f>
        <v>0.35390688426749417</v>
      </c>
      <c r="W13">
        <f>1/v02_analysis02!M54</f>
        <v>0.25327048173058708</v>
      </c>
      <c r="Y13">
        <f>((V13-W13)/W13)*100</f>
        <v>39.734753868379201</v>
      </c>
    </row>
    <row r="14" spans="2:25" x14ac:dyDescent="0.35">
      <c r="H14" s="32"/>
      <c r="I14" s="22">
        <v>36</v>
      </c>
      <c r="J14" s="23">
        <f t="shared" si="0"/>
        <v>22.898982319561025</v>
      </c>
      <c r="K14" s="23">
        <f t="shared" si="0"/>
        <v>48.740796323219058</v>
      </c>
      <c r="L14" s="23">
        <f t="shared" si="0"/>
        <v>66.077709515546601</v>
      </c>
      <c r="M14" s="23">
        <f t="shared" ref="M14:P17" si="3">(M21 - $J$20)/$J$20 * 100</f>
        <v>78.6779533836702</v>
      </c>
      <c r="N14" s="23">
        <f t="shared" si="3"/>
        <v>86.867467054354464</v>
      </c>
      <c r="O14" s="23">
        <f t="shared" si="3"/>
        <v>86.980021572949411</v>
      </c>
      <c r="P14" s="23">
        <f t="shared" si="3"/>
        <v>89.66608826150167</v>
      </c>
      <c r="U14" t="s">
        <v>1333</v>
      </c>
      <c r="V14">
        <f>AC54</f>
        <v>250.803</v>
      </c>
      <c r="W14">
        <f>v02_analysis02!L54</f>
        <v>161.68600000000001</v>
      </c>
      <c r="Y14">
        <f>((V14-W14)/W14)*100</f>
        <v>55.117326175426442</v>
      </c>
    </row>
    <row r="15" spans="2:25" x14ac:dyDescent="0.35">
      <c r="H15" s="32"/>
      <c r="I15" s="22">
        <v>44</v>
      </c>
      <c r="J15" s="23">
        <f t="shared" si="0"/>
        <v>41.169160061904989</v>
      </c>
      <c r="K15" s="23">
        <f t="shared" si="0"/>
        <v>66.826900529944183</v>
      </c>
      <c r="L15" s="23">
        <f t="shared" si="0"/>
        <v>84.134502649720943</v>
      </c>
      <c r="M15" s="23">
        <f t="shared" si="3"/>
        <v>96.130938423298772</v>
      </c>
      <c r="N15" s="23">
        <f t="shared" si="3"/>
        <v>102.17722646907094</v>
      </c>
      <c r="O15" s="23">
        <f t="shared" si="3"/>
        <v>102.65089340149135</v>
      </c>
      <c r="P15" s="23">
        <f t="shared" si="3"/>
        <v>103.30277165502042</v>
      </c>
      <c r="U15" t="s">
        <v>379</v>
      </c>
      <c r="V15">
        <f>v02_graphs!P75</f>
        <v>2.6</v>
      </c>
      <c r="W15">
        <f>v02_analysis02!D54</f>
        <v>1.8360000000000001</v>
      </c>
      <c r="Y15">
        <f>((V15-W15)/W15)*100</f>
        <v>41.612200435729847</v>
      </c>
    </row>
    <row r="16" spans="2:25" x14ac:dyDescent="0.35">
      <c r="H16" s="32"/>
      <c r="I16" s="22">
        <v>52</v>
      </c>
      <c r="J16" s="23">
        <f t="shared" si="0"/>
        <v>57.809642170426287</v>
      </c>
      <c r="K16" s="23">
        <f t="shared" si="0"/>
        <v>83.148478169113176</v>
      </c>
      <c r="L16" s="23">
        <f t="shared" si="0"/>
        <v>99.085494536416078</v>
      </c>
      <c r="M16" s="23">
        <f t="shared" si="3"/>
        <v>109.61872156825963</v>
      </c>
      <c r="N16" s="23">
        <f t="shared" si="3"/>
        <v>113.91806969000611</v>
      </c>
      <c r="O16" s="23">
        <f t="shared" si="3"/>
        <v>114.20766308680767</v>
      </c>
      <c r="P16" s="23">
        <f t="shared" si="3"/>
        <v>114.46325563945035</v>
      </c>
      <c r="U16" t="s">
        <v>1166</v>
      </c>
      <c r="V16">
        <f>P104</f>
        <v>2.6</v>
      </c>
      <c r="W16">
        <f>v02_analysis02!J54</f>
        <v>3.3</v>
      </c>
      <c r="Y16">
        <f>V16-W16</f>
        <v>-0.69999999999999973</v>
      </c>
    </row>
    <row r="17" spans="1:27" x14ac:dyDescent="0.35">
      <c r="H17" s="32"/>
      <c r="I17" s="22">
        <v>56</v>
      </c>
      <c r="J17" s="23">
        <f t="shared" si="0"/>
        <v>48.666932420391127</v>
      </c>
      <c r="K17" s="23">
        <f t="shared" si="0"/>
        <v>70.289124419640757</v>
      </c>
      <c r="L17" s="23">
        <f t="shared" si="0"/>
        <v>84.128640435210798</v>
      </c>
      <c r="M17" s="23">
        <f t="shared" si="3"/>
        <v>92.634713689443316</v>
      </c>
      <c r="N17" s="23">
        <f t="shared" si="3"/>
        <v>96.636261314074005</v>
      </c>
      <c r="O17" s="23">
        <f t="shared" si="3"/>
        <v>96.49908549453643</v>
      </c>
      <c r="P17" s="23">
        <f t="shared" si="3"/>
        <v>112.24851099751443</v>
      </c>
      <c r="U17" t="s">
        <v>1335</v>
      </c>
      <c r="V17">
        <f>P126</f>
        <v>45.7</v>
      </c>
      <c r="W17">
        <f>v02_analysis02!I54</f>
        <v>58.1</v>
      </c>
      <c r="Y17">
        <f>V17-W17</f>
        <v>-12.399999999999999</v>
      </c>
    </row>
    <row r="18" spans="1:27" x14ac:dyDescent="0.35">
      <c r="H18" s="32"/>
      <c r="U18" t="s">
        <v>1336</v>
      </c>
      <c r="V18">
        <f>P148</f>
        <v>78.7</v>
      </c>
      <c r="W18">
        <f>v02_analysis02!H54</f>
        <v>85.3</v>
      </c>
      <c r="Y18">
        <f>V18-W18</f>
        <v>-6.5999999999999943</v>
      </c>
    </row>
    <row r="19" spans="1:27" x14ac:dyDescent="0.35">
      <c r="J19" s="26">
        <v>1000</v>
      </c>
      <c r="K19" s="26">
        <v>1400</v>
      </c>
      <c r="L19" s="26">
        <v>1800</v>
      </c>
      <c r="M19" s="26">
        <v>2200</v>
      </c>
      <c r="N19" s="26">
        <v>2600</v>
      </c>
      <c r="O19" s="26">
        <v>2700</v>
      </c>
      <c r="P19" s="26">
        <v>2701</v>
      </c>
      <c r="Q19" s="5" t="s">
        <v>1305</v>
      </c>
      <c r="U19" t="s">
        <v>1337</v>
      </c>
      <c r="V19">
        <f>P170</f>
        <v>2563</v>
      </c>
      <c r="W19">
        <f>v02_analysis02!K54</f>
        <v>2694</v>
      </c>
      <c r="Y19">
        <f>((V19-W19)/W19)*100</f>
        <v>-4.8626577579806973</v>
      </c>
    </row>
    <row r="20" spans="1:27" x14ac:dyDescent="0.35">
      <c r="I20" s="22">
        <v>28</v>
      </c>
      <c r="J20">
        <f>v02_graphs!J4</f>
        <v>85.292000000000002</v>
      </c>
      <c r="K20">
        <f>v02_graphs!J5</f>
        <v>105.438</v>
      </c>
      <c r="L20">
        <f>v02_graphs!J6</f>
        <v>119.376</v>
      </c>
      <c r="M20">
        <f>v02_graphs!J7</f>
        <v>130.02000000000001</v>
      </c>
      <c r="N20">
        <f>v02_graphs!J8</f>
        <v>137.84399999999999</v>
      </c>
      <c r="O20">
        <f>v02_graphs!J9</f>
        <v>139.405</v>
      </c>
      <c r="P20">
        <f>J10</f>
        <v>141.00899999999999</v>
      </c>
      <c r="Q20" s="5"/>
      <c r="U20" t="s">
        <v>1334</v>
      </c>
      <c r="V20">
        <f>P200</f>
        <v>87.3</v>
      </c>
      <c r="W20">
        <f>v02_analysis02!F54</f>
        <v>90.7</v>
      </c>
      <c r="Y20">
        <f>V20-W20</f>
        <v>-3.4000000000000057</v>
      </c>
    </row>
    <row r="21" spans="1:27" x14ac:dyDescent="0.35">
      <c r="I21" s="22">
        <v>36</v>
      </c>
      <c r="J21">
        <f>v02_graphs!K4</f>
        <v>104.82299999999999</v>
      </c>
      <c r="K21">
        <f>v02_graphs!K5</f>
        <v>126.864</v>
      </c>
      <c r="L21">
        <f>v02_graphs!K6</f>
        <v>141.65100000000001</v>
      </c>
      <c r="M21">
        <f>v02_graphs!K7</f>
        <v>152.398</v>
      </c>
      <c r="N21">
        <f>v02_graphs!K8</f>
        <v>159.38300000000001</v>
      </c>
      <c r="O21">
        <f>v02_graphs!K9</f>
        <v>159.47900000000001</v>
      </c>
      <c r="P21">
        <f>K10</f>
        <v>161.77000000000001</v>
      </c>
      <c r="Q21" s="5"/>
      <c r="U21" t="s">
        <v>1338</v>
      </c>
      <c r="V21">
        <f>P222</f>
        <v>228886614000000</v>
      </c>
      <c r="W21">
        <f>v02_analysis02!E54</f>
        <v>228171816000000</v>
      </c>
      <c r="Y21">
        <f>((V21-W21)/W21)*100</f>
        <v>0.31327181968872087</v>
      </c>
    </row>
    <row r="22" spans="1:27" x14ac:dyDescent="0.35">
      <c r="I22" s="22">
        <v>44</v>
      </c>
      <c r="J22">
        <f>v02_graphs!L4</f>
        <v>120.40600000000001</v>
      </c>
      <c r="K22">
        <f>v02_graphs!L5</f>
        <v>142.29</v>
      </c>
      <c r="L22">
        <f>v02_graphs!L6</f>
        <v>157.05199999999999</v>
      </c>
      <c r="M22">
        <f>v02_graphs!L7</f>
        <v>167.28399999999999</v>
      </c>
      <c r="N22">
        <f>v02_graphs!L8</f>
        <v>172.441</v>
      </c>
      <c r="O22">
        <f>v02_graphs!L9</f>
        <v>172.845</v>
      </c>
      <c r="P22">
        <f>L10</f>
        <v>173.40100000000001</v>
      </c>
      <c r="Q22" s="5">
        <f>v02_analysis02!G55</f>
        <v>168.45500000000001</v>
      </c>
    </row>
    <row r="23" spans="1:27" x14ac:dyDescent="0.35">
      <c r="I23" s="22">
        <v>52</v>
      </c>
      <c r="J23">
        <f>v02_graphs!M4</f>
        <v>134.59899999999999</v>
      </c>
      <c r="K23">
        <f>v02_graphs!M5</f>
        <v>156.21100000000001</v>
      </c>
      <c r="L23">
        <f>v02_graphs!M6</f>
        <v>169.804</v>
      </c>
      <c r="M23">
        <f>v02_graphs!M7</f>
        <v>178.78800000000001</v>
      </c>
      <c r="N23">
        <f>v02_graphs!M8</f>
        <v>182.45500000000001</v>
      </c>
      <c r="O23">
        <f>v02_graphs!M9</f>
        <v>182.702</v>
      </c>
      <c r="P23">
        <f>M10</f>
        <v>182.92</v>
      </c>
      <c r="Q23" s="5"/>
    </row>
    <row r="24" spans="1:27" x14ac:dyDescent="0.35">
      <c r="I24" s="22">
        <v>56</v>
      </c>
      <c r="J24">
        <f>v02_graphs!N4</f>
        <v>126.801</v>
      </c>
      <c r="K24">
        <f>v02_graphs!N5</f>
        <v>145.24299999999999</v>
      </c>
      <c r="L24">
        <f>v02_graphs!N6</f>
        <v>157.047</v>
      </c>
      <c r="M24">
        <f>v02_graphs!N7</f>
        <v>164.30199999999999</v>
      </c>
      <c r="N24">
        <f>v02_graphs!N8</f>
        <v>167.715</v>
      </c>
      <c r="O24">
        <f>v02_graphs!N9</f>
        <v>167.59800000000001</v>
      </c>
      <c r="P24">
        <f>N10</f>
        <v>181.03100000000001</v>
      </c>
      <c r="Q24" s="5"/>
    </row>
    <row r="27" spans="1:27" s="5" customFormat="1" x14ac:dyDescent="0.35">
      <c r="A27" s="5" t="s">
        <v>1165</v>
      </c>
    </row>
    <row r="28" spans="1:27" x14ac:dyDescent="0.35">
      <c r="J28" s="32" t="s">
        <v>820</v>
      </c>
      <c r="K28" s="32"/>
      <c r="L28" s="32"/>
      <c r="M28" s="32"/>
      <c r="N28" s="32"/>
      <c r="U28" s="5"/>
      <c r="W28" s="32" t="s">
        <v>820</v>
      </c>
      <c r="X28" s="32"/>
      <c r="Y28" s="32"/>
      <c r="Z28" s="32"/>
      <c r="AA28" s="32"/>
    </row>
    <row r="29" spans="1:27" x14ac:dyDescent="0.35">
      <c r="J29">
        <v>28</v>
      </c>
      <c r="K29">
        <v>36</v>
      </c>
      <c r="L29">
        <v>44</v>
      </c>
      <c r="M29">
        <v>52</v>
      </c>
      <c r="N29">
        <v>56</v>
      </c>
      <c r="U29" s="5"/>
    </row>
    <row r="30" spans="1:27" x14ac:dyDescent="0.35">
      <c r="I30">
        <v>1000</v>
      </c>
      <c r="J30">
        <f>v02_analysis02!M4</f>
        <v>5.8784130000000001</v>
      </c>
      <c r="K30">
        <f>v02_analysis02!M5</f>
        <v>4.7376699999999996</v>
      </c>
      <c r="L30">
        <f>v02_analysis02!M6</f>
        <v>4.364681</v>
      </c>
      <c r="M30">
        <f>v02_analysis02!M7</f>
        <v>4.0117250000000002</v>
      </c>
      <c r="N30">
        <f>v02_analysis02!M8</f>
        <v>3.7698010000000002</v>
      </c>
      <c r="U30" s="5"/>
    </row>
    <row r="31" spans="1:27" x14ac:dyDescent="0.35">
      <c r="I31">
        <v>1200</v>
      </c>
      <c r="N31">
        <f>v02_analysis02!M13</f>
        <v>3.4657360000000001</v>
      </c>
      <c r="U31" s="5"/>
    </row>
    <row r="32" spans="1:27" x14ac:dyDescent="0.35">
      <c r="I32">
        <v>1400</v>
      </c>
      <c r="J32">
        <f>v02_analysis02!M14</f>
        <v>4.7357560000000003</v>
      </c>
      <c r="K32">
        <f>v02_analysis02!M15</f>
        <v>3.9131770000000001</v>
      </c>
      <c r="L32">
        <f>v02_analysis02!M16</f>
        <v>3.6829960000000002</v>
      </c>
      <c r="M32">
        <f>v02_analysis02!M17</f>
        <v>3.4620009999999999</v>
      </c>
      <c r="N32">
        <f>v02_analysis02!M18</f>
        <v>3.2672439999999998</v>
      </c>
      <c r="U32" s="5"/>
    </row>
    <row r="33" spans="9:29" x14ac:dyDescent="0.35">
      <c r="I33">
        <v>1600</v>
      </c>
      <c r="N33">
        <f>v02_analysis02!M23</f>
        <v>3.1254599999999999</v>
      </c>
      <c r="U33" s="5"/>
    </row>
    <row r="34" spans="9:29" x14ac:dyDescent="0.35">
      <c r="I34">
        <v>1800</v>
      </c>
      <c r="J34">
        <f>v02_analysis02!M24</f>
        <v>4.1616090000000003</v>
      </c>
      <c r="K34">
        <f>v02_analysis02!M25</f>
        <v>3.4934729999999998</v>
      </c>
      <c r="L34">
        <f>v02_analysis02!M26</f>
        <v>3.3540220000000001</v>
      </c>
      <c r="M34">
        <f>v02_analysis02!M27</f>
        <v>3.2014339999999999</v>
      </c>
      <c r="N34">
        <f>v02_analysis02!M28</f>
        <v>3.0206209999999998</v>
      </c>
      <c r="U34" s="5"/>
    </row>
    <row r="35" spans="9:29" x14ac:dyDescent="0.35">
      <c r="I35">
        <v>2000</v>
      </c>
      <c r="N35">
        <f>v02_analysis02!M33</f>
        <v>2.944483</v>
      </c>
      <c r="U35" s="5"/>
    </row>
    <row r="36" spans="9:29" x14ac:dyDescent="0.35">
      <c r="I36">
        <v>2200</v>
      </c>
      <c r="J36">
        <f>v02_analysis02!M34</f>
        <v>3.8136640000000002</v>
      </c>
      <c r="K36">
        <f>v02_analysis02!M35</f>
        <v>3.2479279999999999</v>
      </c>
      <c r="L36">
        <f>v02_analysis02!M36</f>
        <v>3.156288</v>
      </c>
      <c r="M36">
        <f>v02_analysis02!M37</f>
        <v>3.0482170000000002</v>
      </c>
      <c r="N36">
        <f>v02_analysis02!M38</f>
        <v>2.879921</v>
      </c>
      <c r="U36" s="5"/>
    </row>
    <row r="37" spans="9:29" x14ac:dyDescent="0.35">
      <c r="I37">
        <v>2600</v>
      </c>
      <c r="J37">
        <f>v02_analysis02!M39</f>
        <v>3.593397</v>
      </c>
      <c r="K37">
        <f>v02_analysis02!M40</f>
        <v>3.0981920000000001</v>
      </c>
      <c r="L37">
        <f>v02_analysis02!M41</f>
        <v>3.0625930000000001</v>
      </c>
      <c r="M37">
        <f>v02_analysis02!M42</f>
        <v>2.9943399999999998</v>
      </c>
      <c r="N37">
        <f>v02_analysis02!M43</f>
        <v>2.8230789999999999</v>
      </c>
      <c r="U37" s="5"/>
    </row>
    <row r="38" spans="9:29" x14ac:dyDescent="0.35">
      <c r="I38">
        <v>2700</v>
      </c>
      <c r="J38">
        <f>v02_analysis02!M44</f>
        <v>3.459784</v>
      </c>
      <c r="K38">
        <f>v02_analysis02!M45</f>
        <v>3.0485910000000001</v>
      </c>
      <c r="L38">
        <f>v02_analysis02!M46</f>
        <v>3.0405850000000001</v>
      </c>
      <c r="M38">
        <f>v02_analysis02!M47</f>
        <v>2.987622</v>
      </c>
      <c r="N38">
        <f>v02_analysis02!M48</f>
        <v>2.8291339999999998</v>
      </c>
      <c r="U38" s="5"/>
    </row>
    <row r="39" spans="9:29" x14ac:dyDescent="0.35">
      <c r="I39">
        <v>2701</v>
      </c>
      <c r="J39">
        <f>v02_analysis02!M49</f>
        <v>3.4983949999999999</v>
      </c>
      <c r="K39">
        <f>v02_analysis02!M50</f>
        <v>3.0608200000000001</v>
      </c>
      <c r="L39">
        <f>v02_analysis02!M51</f>
        <v>3.0569109999999999</v>
      </c>
      <c r="M39">
        <f>v02_analysis02!M52</f>
        <v>2.9937809999999998</v>
      </c>
      <c r="N39">
        <f>v02_analysis02!M53</f>
        <v>2.8256019999999999</v>
      </c>
      <c r="U39" s="5"/>
    </row>
    <row r="40" spans="9:29" x14ac:dyDescent="0.35">
      <c r="U40" s="5"/>
    </row>
    <row r="41" spans="9:29" x14ac:dyDescent="0.35">
      <c r="U41" s="5"/>
    </row>
    <row r="42" spans="9:29" x14ac:dyDescent="0.35">
      <c r="J42">
        <v>1000</v>
      </c>
      <c r="K42">
        <v>1400</v>
      </c>
      <c r="L42">
        <v>1800</v>
      </c>
      <c r="M42">
        <v>2200</v>
      </c>
      <c r="N42">
        <v>2600</v>
      </c>
      <c r="O42">
        <v>2700</v>
      </c>
      <c r="P42">
        <v>2701</v>
      </c>
      <c r="U42" s="5"/>
      <c r="W42">
        <v>1000</v>
      </c>
      <c r="X42">
        <v>1400</v>
      </c>
      <c r="Y42">
        <v>1800</v>
      </c>
      <c r="Z42">
        <v>2200</v>
      </c>
      <c r="AA42">
        <v>2600</v>
      </c>
      <c r="AB42">
        <v>2700</v>
      </c>
      <c r="AC42">
        <v>2701</v>
      </c>
    </row>
    <row r="43" spans="9:29" x14ac:dyDescent="0.35">
      <c r="I43">
        <v>28</v>
      </c>
      <c r="J43" s="23">
        <f>((J50 - $J$50)/$J$50)*100</f>
        <v>0</v>
      </c>
      <c r="K43" s="23">
        <f t="shared" ref="K43:O43" si="4">((K50 - $J$50)/$J$50)*100</f>
        <v>24.128291237977635</v>
      </c>
      <c r="L43" s="23">
        <f t="shared" si="4"/>
        <v>41.25337099184474</v>
      </c>
      <c r="M43" s="23">
        <f t="shared" si="4"/>
        <v>54.140821005730984</v>
      </c>
      <c r="N43" s="23">
        <f t="shared" si="4"/>
        <v>63.58930004115885</v>
      </c>
      <c r="O43" s="23">
        <f t="shared" si="4"/>
        <v>69.906936386780245</v>
      </c>
      <c r="P43" s="23">
        <f t="shared" ref="P43" si="5">((P50 - $J$50)/$J$50)*100</f>
        <v>68.031711684929803</v>
      </c>
      <c r="U43" s="5"/>
      <c r="V43">
        <v>28</v>
      </c>
      <c r="W43" s="23">
        <f>((W50 - $W$50)/$W$50)*100</f>
        <v>0</v>
      </c>
      <c r="X43" s="23">
        <f t="shared" ref="X43:AC43" si="6">((X50 - $W$50)/$W$50)*100</f>
        <v>24.178008869857777</v>
      </c>
      <c r="Y43" s="23">
        <f t="shared" si="6"/>
        <v>41.438548197991537</v>
      </c>
      <c r="Z43" s="23">
        <f t="shared" si="6"/>
        <v>54.58021104144364</v>
      </c>
      <c r="AA43" s="23">
        <f t="shared" si="6"/>
        <v>63.950485123447365</v>
      </c>
      <c r="AB43" s="23">
        <f t="shared" si="6"/>
        <v>66.070245195493698</v>
      </c>
      <c r="AC43" s="23">
        <f t="shared" si="6"/>
        <v>67.566396492837853</v>
      </c>
    </row>
    <row r="44" spans="9:29" x14ac:dyDescent="0.35">
      <c r="I44">
        <v>36</v>
      </c>
      <c r="J44" s="23">
        <f t="shared" ref="J44:J47" si="7">((J51 - $J$50)/$J$50)*100</f>
        <v>24.078143897738773</v>
      </c>
      <c r="K44" s="23">
        <f t="shared" ref="K44:O44" si="8">((K51 - $J$50)/$J$50)*100</f>
        <v>50.220984126197209</v>
      </c>
      <c r="L44" s="23">
        <f t="shared" si="8"/>
        <v>68.268453770789122</v>
      </c>
      <c r="M44" s="23">
        <f t="shared" si="8"/>
        <v>80.989634006665185</v>
      </c>
      <c r="N44" s="23">
        <f t="shared" si="8"/>
        <v>89.736885254367721</v>
      </c>
      <c r="O44" s="23">
        <f t="shared" si="8"/>
        <v>92.823930792946626</v>
      </c>
      <c r="P44" s="23">
        <f t="shared" ref="P44" si="9">((P51 - $J$50)/$J$50)*100</f>
        <v>92.053534673714893</v>
      </c>
      <c r="U44" s="5"/>
      <c r="V44">
        <v>36</v>
      </c>
      <c r="W44" s="23">
        <f t="shared" ref="W44:AC44" si="10">((W51 - $W$50)/$W$50)*100</f>
        <v>20.636012981937448</v>
      </c>
      <c r="X44" s="23">
        <f t="shared" si="10"/>
        <v>47.28976567942771</v>
      </c>
      <c r="Y44" s="23">
        <f t="shared" si="10"/>
        <v>64.777998674618956</v>
      </c>
      <c r="Z44" s="23">
        <f t="shared" si="10"/>
        <v>77.564527365720224</v>
      </c>
      <c r="AA44" s="23">
        <f t="shared" si="10"/>
        <v>90.136956041528592</v>
      </c>
      <c r="AB44" s="23">
        <f t="shared" si="10"/>
        <v>88.577084501537783</v>
      </c>
      <c r="AC44" s="23">
        <f t="shared" si="10"/>
        <v>87.658663404190236</v>
      </c>
    </row>
    <row r="45" spans="9:29" x14ac:dyDescent="0.35">
      <c r="I45">
        <v>44</v>
      </c>
      <c r="J45" s="23">
        <f t="shared" si="7"/>
        <v>34.681389086625124</v>
      </c>
      <c r="K45" s="23">
        <f t="shared" ref="K45:O45" si="11">((K52 - $J$50)/$J$50)*100</f>
        <v>59.609540710877774</v>
      </c>
      <c r="L45" s="23">
        <f t="shared" si="11"/>
        <v>75.264592778461193</v>
      </c>
      <c r="M45" s="23">
        <f t="shared" si="11"/>
        <v>86.244506204756988</v>
      </c>
      <c r="N45" s="23">
        <f t="shared" si="11"/>
        <v>91.94235081187739</v>
      </c>
      <c r="O45" s="23">
        <f t="shared" si="11"/>
        <v>93.331645061723307</v>
      </c>
      <c r="P45" s="23">
        <f t="shared" ref="P45" si="12">((P52 - $J$50)/$J$50)*100</f>
        <v>92.299121564219575</v>
      </c>
      <c r="U45" s="5"/>
      <c r="V45">
        <v>44</v>
      </c>
      <c r="W45" s="23">
        <f t="shared" ref="W45:AC45" si="13">((W52 - $W$50)/$W$50)*100</f>
        <v>40.141204057705067</v>
      </c>
      <c r="X45" s="23">
        <f t="shared" si="13"/>
        <v>66.766070245195493</v>
      </c>
      <c r="Y45" s="23">
        <f t="shared" si="13"/>
        <v>84.323970705680452</v>
      </c>
      <c r="Z45" s="23">
        <f t="shared" si="13"/>
        <v>96.587993407078898</v>
      </c>
      <c r="AA45" s="23">
        <f t="shared" si="13"/>
        <v>97.170821226487249</v>
      </c>
      <c r="AB45" s="23">
        <f t="shared" si="13"/>
        <v>101.01272705646464</v>
      </c>
      <c r="AC45" s="23">
        <f t="shared" si="13"/>
        <v>102.25059897028088</v>
      </c>
    </row>
    <row r="46" spans="9:29" x14ac:dyDescent="0.35">
      <c r="I46">
        <v>52</v>
      </c>
      <c r="J46" s="23">
        <f t="shared" si="7"/>
        <v>46.530806573232205</v>
      </c>
      <c r="K46" s="23">
        <f t="shared" ref="K46:O46" si="14">((K53 - $J$50)/$J$50)*100</f>
        <v>69.798131196380382</v>
      </c>
      <c r="L46" s="23">
        <f t="shared" si="14"/>
        <v>83.618122378908978</v>
      </c>
      <c r="M46" s="23">
        <f t="shared" si="14"/>
        <v>92.847589262837886</v>
      </c>
      <c r="N46" s="23">
        <f t="shared" si="14"/>
        <v>96.317485656271529</v>
      </c>
      <c r="O46" s="23">
        <f t="shared" si="14"/>
        <v>96.758927334180839</v>
      </c>
      <c r="P46" s="23">
        <f t="shared" ref="P46:P47" si="15">((P53 - $J$50)/$J$50)*100</f>
        <v>96.354142136649301</v>
      </c>
      <c r="U46" s="5"/>
      <c r="V46">
        <v>52</v>
      </c>
      <c r="W46" s="23">
        <f t="shared" ref="W46:AC46" si="16">((W53 - $W$50)/$W$50)*100</f>
        <v>55.553006745849686</v>
      </c>
      <c r="X46" s="23">
        <f t="shared" si="16"/>
        <v>81.88730862687126</v>
      </c>
      <c r="Y46" s="23">
        <f t="shared" si="16"/>
        <v>97.681432770896009</v>
      </c>
      <c r="Z46" s="23">
        <f t="shared" si="16"/>
        <v>107.07124772731136</v>
      </c>
      <c r="AA46" s="23">
        <f t="shared" si="16"/>
        <v>110.6344836961139</v>
      </c>
      <c r="AB46" s="23">
        <f t="shared" si="16"/>
        <v>111.64636114934325</v>
      </c>
      <c r="AC46" s="23">
        <f t="shared" si="16"/>
        <v>112.53589573669096</v>
      </c>
    </row>
    <row r="47" spans="9:29" x14ac:dyDescent="0.35">
      <c r="I47">
        <v>56</v>
      </c>
      <c r="J47" s="23">
        <f t="shared" si="7"/>
        <v>55.934305285610577</v>
      </c>
      <c r="K47" s="23">
        <f t="shared" ref="K47:O47" si="17">((K54 - $J$50)/$J$50)*100</f>
        <v>79.919620328325664</v>
      </c>
      <c r="L47" s="23">
        <f t="shared" si="17"/>
        <v>94.609419718660504</v>
      </c>
      <c r="M47" s="23">
        <f t="shared" si="17"/>
        <v>104.11716154713969</v>
      </c>
      <c r="N47" s="23">
        <f t="shared" si="17"/>
        <v>108.22701029620498</v>
      </c>
      <c r="O47" s="23">
        <f t="shared" si="17"/>
        <v>107.78135641507262</v>
      </c>
      <c r="P47" s="23">
        <f t="shared" si="15"/>
        <v>108.04108292675335</v>
      </c>
      <c r="U47" s="5"/>
      <c r="V47">
        <v>56</v>
      </c>
      <c r="W47" s="23">
        <f t="shared" ref="W47:AC47" si="18">((W54 - $W$50)/$W$50)*100</f>
        <v>48.954138417359097</v>
      </c>
      <c r="X47" s="23">
        <f t="shared" si="18"/>
        <v>71.771082904283702</v>
      </c>
      <c r="Y47" s="23">
        <f t="shared" si="18"/>
        <v>85.199062038028245</v>
      </c>
      <c r="Z47" s="23">
        <f t="shared" si="18"/>
        <v>94.877742094441899</v>
      </c>
      <c r="AA47" s="23">
        <f t="shared" si="18"/>
        <v>98.778270547654259</v>
      </c>
      <c r="AB47" s="23">
        <f t="shared" si="18"/>
        <v>96.68909619207831</v>
      </c>
      <c r="AC47" s="23">
        <f t="shared" si="18"/>
        <v>113.08304022021716</v>
      </c>
    </row>
    <row r="48" spans="9:29" x14ac:dyDescent="0.35">
      <c r="U48" s="5"/>
    </row>
    <row r="49" spans="1:30" x14ac:dyDescent="0.35">
      <c r="J49">
        <v>1000</v>
      </c>
      <c r="K49">
        <v>1400</v>
      </c>
      <c r="L49">
        <v>1800</v>
      </c>
      <c r="M49">
        <v>2200</v>
      </c>
      <c r="N49">
        <v>2600</v>
      </c>
      <c r="O49">
        <v>2700</v>
      </c>
      <c r="P49">
        <v>2701</v>
      </c>
      <c r="Q49" s="5" t="s">
        <v>1305</v>
      </c>
      <c r="U49" s="5"/>
      <c r="W49">
        <v>1000</v>
      </c>
      <c r="X49">
        <v>1400</v>
      </c>
      <c r="Y49">
        <v>1800</v>
      </c>
      <c r="Z49">
        <v>2200</v>
      </c>
      <c r="AA49">
        <v>2600</v>
      </c>
      <c r="AB49">
        <v>2700</v>
      </c>
      <c r="AC49">
        <v>2701</v>
      </c>
      <c r="AD49" s="5" t="s">
        <v>1305</v>
      </c>
    </row>
    <row r="50" spans="1:30" x14ac:dyDescent="0.35">
      <c r="I50">
        <v>28</v>
      </c>
      <c r="J50">
        <f>1/v02_graphs!J30</f>
        <v>0.17011394061628538</v>
      </c>
      <c r="K50">
        <f>1/v02_graphs!J32</f>
        <v>0.21115952764458304</v>
      </c>
      <c r="L50">
        <f>1/v02_graphs!J34</f>
        <v>0.24029167564756804</v>
      </c>
      <c r="M50">
        <f>1/v02_graphs!J36</f>
        <v>0.26221502471114394</v>
      </c>
      <c r="N50">
        <f>1/v02_graphs!J37</f>
        <v>0.27828820472661386</v>
      </c>
      <c r="O50">
        <f>1/v02_graphs!J38</f>
        <v>0.2890353848679571</v>
      </c>
      <c r="P50">
        <f>1/J39</f>
        <v>0.28584536623222934</v>
      </c>
      <c r="Q50" s="5"/>
      <c r="U50" s="5"/>
      <c r="V50">
        <v>28</v>
      </c>
      <c r="W50">
        <f>v02_analysis02!L4</f>
        <v>117.702</v>
      </c>
      <c r="X50">
        <f>v02_analysis02!L14</f>
        <v>146.16</v>
      </c>
      <c r="Y50">
        <f>v02_analysis02!L24</f>
        <v>166.476</v>
      </c>
      <c r="Z50">
        <f>v02_analysis02!L34</f>
        <v>181.94399999999999</v>
      </c>
      <c r="AA50">
        <f>v02_analysis02!L39</f>
        <v>192.97300000000001</v>
      </c>
      <c r="AB50">
        <f>v02_analysis02!L44</f>
        <v>195.46799999999999</v>
      </c>
      <c r="AC50">
        <f>v02_analysis02!L49</f>
        <v>197.22900000000001</v>
      </c>
      <c r="AD50" s="5"/>
    </row>
    <row r="51" spans="1:30" x14ac:dyDescent="0.35">
      <c r="I51">
        <v>36</v>
      </c>
      <c r="J51">
        <f>1/K30</f>
        <v>0.21107422002798845</v>
      </c>
      <c r="K51">
        <f>1/v02_graphs!K32</f>
        <v>0.2555468357296386</v>
      </c>
      <c r="L51">
        <f>1/v02_graphs!K34</f>
        <v>0.28624809752358182</v>
      </c>
      <c r="M51">
        <f>1/v02_graphs!K36</f>
        <v>0.30788859851573064</v>
      </c>
      <c r="N51">
        <f>1/v02_graphs!K37</f>
        <v>0.32276889230880462</v>
      </c>
      <c r="O51">
        <f>1/v02_graphs!K38</f>
        <v>0.32802038712310044</v>
      </c>
      <c r="P51">
        <f>1/K39</f>
        <v>0.32670983592632041</v>
      </c>
      <c r="Q51" s="5"/>
      <c r="U51" s="5"/>
      <c r="V51">
        <v>36</v>
      </c>
      <c r="W51">
        <f>v02_analysis02!L5</f>
        <v>141.99100000000001</v>
      </c>
      <c r="X51">
        <f>v02_analysis02!L15</f>
        <v>173.363</v>
      </c>
      <c r="Y51">
        <f>v02_analysis02!L25</f>
        <v>193.947</v>
      </c>
      <c r="Z51">
        <f>v02_analysis02!L35</f>
        <v>208.99700000000001</v>
      </c>
      <c r="AA51">
        <f>v02_analysis02!L40</f>
        <v>223.79499999999999</v>
      </c>
      <c r="AB51">
        <f>v02_analysis02!L45</f>
        <v>221.959</v>
      </c>
      <c r="AC51">
        <f>v02_analysis02!L50</f>
        <v>220.87799999999999</v>
      </c>
      <c r="AD51" s="5"/>
    </row>
    <row r="52" spans="1:30" x14ac:dyDescent="0.35">
      <c r="I52">
        <v>44</v>
      </c>
      <c r="J52">
        <f>1/L30</f>
        <v>0.22911181825200971</v>
      </c>
      <c r="K52">
        <f>1/v02_graphs!L32</f>
        <v>0.27151807930282845</v>
      </c>
      <c r="L52">
        <f>1/v02_graphs!L34</f>
        <v>0.29814950528052586</v>
      </c>
      <c r="M52">
        <f>1/v02_graphs!L36</f>
        <v>0.31682786868625423</v>
      </c>
      <c r="N52">
        <f>1/v02_graphs!L37</f>
        <v>0.32652069667761924</v>
      </c>
      <c r="O52">
        <f>1/v02_graphs!L38</f>
        <v>0.32888407987278762</v>
      </c>
      <c r="P52">
        <f>1/L39</f>
        <v>0.32712761346339492</v>
      </c>
      <c r="Q52" s="5">
        <f>1/v02_analysis02!M55</f>
        <v>0.31226989612029638</v>
      </c>
      <c r="U52" s="5"/>
      <c r="V52">
        <v>44</v>
      </c>
      <c r="W52">
        <f>v02_analysis02!L6</f>
        <v>164.94900000000001</v>
      </c>
      <c r="X52">
        <f>v02_analysis02!L16</f>
        <v>196.28700000000001</v>
      </c>
      <c r="Y52">
        <f>v02_analysis02!L26</f>
        <v>216.953</v>
      </c>
      <c r="Z52">
        <f>v02_analysis02!L36</f>
        <v>231.38800000000001</v>
      </c>
      <c r="AA52">
        <f>v02_analysis02!L41</f>
        <v>232.07400000000001</v>
      </c>
      <c r="AB52">
        <f>v02_analysis02!L46</f>
        <v>236.596</v>
      </c>
      <c r="AC52">
        <f>v02_analysis02!L51</f>
        <v>238.053</v>
      </c>
      <c r="AD52" s="5">
        <f>v02_analysis02!L55</f>
        <v>219.30699999999999</v>
      </c>
    </row>
    <row r="53" spans="1:30" x14ac:dyDescent="0.35">
      <c r="I53">
        <v>52</v>
      </c>
      <c r="J53">
        <f>1/M30</f>
        <v>0.24926932927855222</v>
      </c>
      <c r="K53">
        <f>1/v02_graphs!M32</f>
        <v>0.28885029207097285</v>
      </c>
      <c r="L53">
        <f>1/v02_graphs!M34</f>
        <v>0.31236002366439541</v>
      </c>
      <c r="M53">
        <f>1/v02_graphs!M36</f>
        <v>0.32806063347852199</v>
      </c>
      <c r="N53">
        <f>1/v02_graphs!M37</f>
        <v>0.33396341096869431</v>
      </c>
      <c r="O53">
        <f>1/v02_graphs!M38</f>
        <v>0.33471436480250849</v>
      </c>
      <c r="P53">
        <f>1/M39</f>
        <v>0.33402576875195616</v>
      </c>
      <c r="Q53" s="5"/>
      <c r="U53" s="5"/>
      <c r="V53">
        <v>52</v>
      </c>
      <c r="W53">
        <f>v02_analysis02!L7</f>
        <v>183.089</v>
      </c>
      <c r="X53">
        <f>v02_analysis02!L17</f>
        <v>214.08500000000001</v>
      </c>
      <c r="Y53">
        <f>v02_analysis02!L27</f>
        <v>232.67500000000001</v>
      </c>
      <c r="Z53">
        <f>v02_analysis02!L37</f>
        <v>243.727</v>
      </c>
      <c r="AA53">
        <f>v02_analysis02!L42</f>
        <v>247.92099999999999</v>
      </c>
      <c r="AB53">
        <f>v02_analysis02!L47</f>
        <v>249.11199999999999</v>
      </c>
      <c r="AC53">
        <f>v02_analysis02!L52</f>
        <v>250.15899999999999</v>
      </c>
      <c r="AD53" s="5"/>
    </row>
    <row r="54" spans="1:30" x14ac:dyDescent="0.35">
      <c r="I54">
        <v>56</v>
      </c>
      <c r="J54">
        <f>1/v02_graphs!N30</f>
        <v>0.26526599149398072</v>
      </c>
      <c r="K54">
        <f>1/v02_graphs!N32</f>
        <v>0.30606835608237404</v>
      </c>
      <c r="L54">
        <f>1/v02_graphs!N34</f>
        <v>0.3310577526938997</v>
      </c>
      <c r="M54">
        <f>1/v02_graphs!N36</f>
        <v>0.34723174698194847</v>
      </c>
      <c r="N54">
        <f>1/v02_graphs!N37</f>
        <v>0.35422317264235259</v>
      </c>
      <c r="O54">
        <f>1/v02_graphs!N38</f>
        <v>0.35346505326364891</v>
      </c>
      <c r="P54">
        <f>1/N39</f>
        <v>0.35390688426749417</v>
      </c>
      <c r="Q54" s="5"/>
      <c r="U54" s="5"/>
      <c r="V54">
        <v>56</v>
      </c>
      <c r="W54">
        <f>v02_analysis02!L8</f>
        <v>175.322</v>
      </c>
      <c r="X54">
        <f>v02_analysis02!L18</f>
        <v>202.178</v>
      </c>
      <c r="Y54">
        <f>v02_analysis02!L28</f>
        <v>217.983</v>
      </c>
      <c r="Z54">
        <f>v02_analysis02!L38</f>
        <v>229.375</v>
      </c>
      <c r="AA54">
        <f>v02_analysis02!L43</f>
        <v>233.96600000000001</v>
      </c>
      <c r="AB54">
        <f>v02_analysis02!L48</f>
        <v>231.50700000000001</v>
      </c>
      <c r="AC54">
        <f>v02_analysis02!L53</f>
        <v>250.803</v>
      </c>
      <c r="AD54" s="5"/>
    </row>
    <row r="55" spans="1:30" x14ac:dyDescent="0.35">
      <c r="U55" s="5"/>
    </row>
    <row r="56" spans="1:30" s="5" customFormat="1" x14ac:dyDescent="0.35">
      <c r="A56" s="5" t="s">
        <v>379</v>
      </c>
    </row>
    <row r="59" spans="1:30" x14ac:dyDescent="0.35">
      <c r="J59" s="32" t="s">
        <v>820</v>
      </c>
      <c r="K59" s="32"/>
      <c r="L59" s="32"/>
      <c r="M59" s="32"/>
      <c r="N59" s="32"/>
    </row>
    <row r="60" spans="1:30" x14ac:dyDescent="0.35">
      <c r="J60" s="22">
        <v>28</v>
      </c>
      <c r="K60" s="22">
        <v>36</v>
      </c>
      <c r="L60" s="22">
        <v>44</v>
      </c>
      <c r="M60" s="22">
        <v>52</v>
      </c>
      <c r="N60" s="22">
        <v>56</v>
      </c>
    </row>
    <row r="61" spans="1:30" x14ac:dyDescent="0.35">
      <c r="I61" s="22">
        <v>1000</v>
      </c>
      <c r="J61">
        <f>v02_analysis02!D4</f>
        <v>0.76100000000000001</v>
      </c>
      <c r="K61">
        <f>v02_analysis02!D5</f>
        <v>0.77400000000000002</v>
      </c>
      <c r="L61">
        <f>v02_analysis02!D6</f>
        <v>0.83</v>
      </c>
      <c r="M61">
        <f>v02_analysis02!D7</f>
        <v>0.86799999999999999</v>
      </c>
      <c r="N61">
        <f>v02_analysis02!D8</f>
        <v>0.85299999999999998</v>
      </c>
    </row>
    <row r="62" spans="1:30" x14ac:dyDescent="0.35">
      <c r="I62" s="22">
        <v>1400</v>
      </c>
      <c r="J62">
        <f>v02_analysis02!D14</f>
        <v>0.85399999999999998</v>
      </c>
      <c r="K62">
        <f>v02_analysis02!D15</f>
        <v>0.88100000000000001</v>
      </c>
      <c r="L62">
        <f>v02_analysis02!D16</f>
        <v>0.96499999999999997</v>
      </c>
      <c r="M62">
        <f>v02_analysis02!D17</f>
        <v>1.034</v>
      </c>
      <c r="N62">
        <f>v02_analysis02!D18</f>
        <v>0.997</v>
      </c>
    </row>
    <row r="63" spans="1:30" x14ac:dyDescent="0.35">
      <c r="I63" s="22">
        <v>1800</v>
      </c>
      <c r="J63">
        <f>v02_analysis02!D24</f>
        <v>0.95399999999999996</v>
      </c>
      <c r="K63">
        <f>v02_analysis02!D25</f>
        <v>0.995</v>
      </c>
      <c r="L63">
        <f>v02_analysis02!D26</f>
        <v>1.1020000000000001</v>
      </c>
      <c r="M63">
        <f>v02_analysis02!D27</f>
        <v>1.179</v>
      </c>
      <c r="N63">
        <f>v02_analysis02!D28</f>
        <v>1.1599999999999999</v>
      </c>
    </row>
    <row r="64" spans="1:30" x14ac:dyDescent="0.35">
      <c r="I64" s="22">
        <v>2200</v>
      </c>
      <c r="J64">
        <f>v02_analysis02!D34</f>
        <v>1.0569999999999999</v>
      </c>
      <c r="K64">
        <f>v02_analysis02!D35</f>
        <v>1.1080000000000001</v>
      </c>
      <c r="L64">
        <f>v02_analysis02!D36</f>
        <v>1.2470000000000001</v>
      </c>
      <c r="M64">
        <f>v02_analysis02!D37</f>
        <v>1.345</v>
      </c>
      <c r="N64">
        <f>v02_analysis02!D38</f>
        <v>1.292</v>
      </c>
    </row>
    <row r="65" spans="9:17" x14ac:dyDescent="0.35">
      <c r="I65" s="22">
        <v>2600</v>
      </c>
      <c r="J65">
        <f>v02_analysis02!D39</f>
        <v>1.169</v>
      </c>
      <c r="K65">
        <f>v02_analysis02!D40</f>
        <v>1.2290000000000001</v>
      </c>
      <c r="L65">
        <f>v02_analysis02!D41</f>
        <v>1.349</v>
      </c>
      <c r="M65">
        <f>v02_analysis02!D42</f>
        <v>1.3540000000000001</v>
      </c>
      <c r="N65">
        <f>v02_analysis02!D43</f>
        <v>1.377</v>
      </c>
    </row>
    <row r="66" spans="9:17" x14ac:dyDescent="0.35">
      <c r="I66" s="22">
        <v>2700</v>
      </c>
      <c r="J66">
        <f>v02_analysis02!D44</f>
        <v>1.19</v>
      </c>
      <c r="K66">
        <f>v02_analysis02!D45</f>
        <v>1.222</v>
      </c>
      <c r="L66">
        <f>v02_analysis02!D46</f>
        <v>1.343</v>
      </c>
      <c r="M66">
        <f>v02_analysis02!D47</f>
        <v>1.41</v>
      </c>
      <c r="N66">
        <f>v02_analysis02!D48</f>
        <v>1.3680000000000001</v>
      </c>
    </row>
    <row r="67" spans="9:17" x14ac:dyDescent="0.35">
      <c r="I67" s="22">
        <v>2701</v>
      </c>
      <c r="J67">
        <f>v02_analysis02!D49</f>
        <v>2.1</v>
      </c>
      <c r="K67">
        <f>v02_analysis02!D50</f>
        <v>1.7</v>
      </c>
      <c r="L67">
        <f>v02_analysis02!D51</f>
        <v>2</v>
      </c>
      <c r="M67">
        <f>v02_analysis02!D52</f>
        <v>2.5</v>
      </c>
      <c r="N67">
        <f>v02_analysis02!D53</f>
        <v>2.6</v>
      </c>
    </row>
    <row r="69" spans="9:17" x14ac:dyDescent="0.35">
      <c r="J69" s="32" t="s">
        <v>820</v>
      </c>
      <c r="K69" s="32"/>
      <c r="L69" s="32"/>
      <c r="M69" s="32"/>
      <c r="N69" s="32"/>
    </row>
    <row r="70" spans="9:17" x14ac:dyDescent="0.35">
      <c r="J70" s="22">
        <v>1000</v>
      </c>
      <c r="K70" s="22">
        <v>1400</v>
      </c>
      <c r="L70" s="22">
        <v>1800</v>
      </c>
      <c r="M70" s="22">
        <v>2200</v>
      </c>
      <c r="N70" s="22">
        <v>2600</v>
      </c>
      <c r="O70" s="22">
        <v>2700</v>
      </c>
      <c r="P70" s="22">
        <v>2701</v>
      </c>
      <c r="Q70" s="5" t="s">
        <v>1305</v>
      </c>
    </row>
    <row r="71" spans="9:17" x14ac:dyDescent="0.35">
      <c r="I71">
        <v>28</v>
      </c>
      <c r="J71">
        <f>J61</f>
        <v>0.76100000000000001</v>
      </c>
      <c r="K71">
        <f>J62</f>
        <v>0.85399999999999998</v>
      </c>
      <c r="L71">
        <f>J63</f>
        <v>0.95399999999999996</v>
      </c>
      <c r="M71">
        <f>J64</f>
        <v>1.0569999999999999</v>
      </c>
      <c r="N71">
        <f>J65</f>
        <v>1.169</v>
      </c>
      <c r="O71">
        <f>J66</f>
        <v>1.19</v>
      </c>
      <c r="P71">
        <f>J67</f>
        <v>2.1</v>
      </c>
      <c r="Q71" s="5"/>
    </row>
    <row r="72" spans="9:17" x14ac:dyDescent="0.35">
      <c r="I72">
        <v>36</v>
      </c>
      <c r="J72">
        <f>K61</f>
        <v>0.77400000000000002</v>
      </c>
      <c r="K72">
        <f>K62</f>
        <v>0.88100000000000001</v>
      </c>
      <c r="L72">
        <f>K63</f>
        <v>0.995</v>
      </c>
      <c r="M72">
        <f>K64</f>
        <v>1.1080000000000001</v>
      </c>
      <c r="N72">
        <f>K65</f>
        <v>1.2290000000000001</v>
      </c>
      <c r="O72">
        <f>K66</f>
        <v>1.222</v>
      </c>
      <c r="P72">
        <f>K67</f>
        <v>1.7</v>
      </c>
      <c r="Q72" s="5"/>
    </row>
    <row r="73" spans="9:17" x14ac:dyDescent="0.35">
      <c r="I73">
        <v>44</v>
      </c>
      <c r="J73">
        <f>L61</f>
        <v>0.83</v>
      </c>
      <c r="K73">
        <f>L62</f>
        <v>0.96499999999999997</v>
      </c>
      <c r="L73">
        <f>L63</f>
        <v>1.1020000000000001</v>
      </c>
      <c r="M73">
        <f>L64</f>
        <v>1.2470000000000001</v>
      </c>
      <c r="N73">
        <f>L65</f>
        <v>1.349</v>
      </c>
      <c r="O73">
        <f>L66</f>
        <v>1.343</v>
      </c>
      <c r="P73">
        <f>L67</f>
        <v>2</v>
      </c>
      <c r="Q73" s="5">
        <f>v02_analysis02!D55</f>
        <v>1.1819999999999999</v>
      </c>
    </row>
    <row r="74" spans="9:17" x14ac:dyDescent="0.35">
      <c r="I74">
        <v>52</v>
      </c>
      <c r="J74">
        <f>M61</f>
        <v>0.86799999999999999</v>
      </c>
      <c r="K74">
        <f>M62</f>
        <v>1.034</v>
      </c>
      <c r="L74">
        <f>M63</f>
        <v>1.179</v>
      </c>
      <c r="M74">
        <f>M64</f>
        <v>1.345</v>
      </c>
      <c r="N74">
        <f>M65</f>
        <v>1.3540000000000001</v>
      </c>
      <c r="O74">
        <f>M66</f>
        <v>1.41</v>
      </c>
      <c r="P74">
        <f>M67</f>
        <v>2.5</v>
      </c>
      <c r="Q74" s="5"/>
    </row>
    <row r="75" spans="9:17" x14ac:dyDescent="0.35">
      <c r="I75">
        <v>56</v>
      </c>
      <c r="J75">
        <f>N61</f>
        <v>0.85299999999999998</v>
      </c>
      <c r="K75">
        <f>N62</f>
        <v>0.997</v>
      </c>
      <c r="L75">
        <f>N63</f>
        <v>1.1599999999999999</v>
      </c>
      <c r="M75">
        <f>N64</f>
        <v>1.292</v>
      </c>
      <c r="N75">
        <f>N65</f>
        <v>1.377</v>
      </c>
      <c r="O75">
        <f>N66</f>
        <v>1.3680000000000001</v>
      </c>
      <c r="P75">
        <f>N67</f>
        <v>2.6</v>
      </c>
      <c r="Q75" s="5"/>
    </row>
    <row r="76" spans="9:17" ht="13.5" customHeight="1" x14ac:dyDescent="0.35"/>
    <row r="77" spans="9:17" ht="13.5" customHeight="1" x14ac:dyDescent="0.35"/>
    <row r="78" spans="9:17" ht="13.5" customHeight="1" x14ac:dyDescent="0.35"/>
    <row r="79" spans="9:17" ht="13.5" customHeight="1" x14ac:dyDescent="0.35"/>
    <row r="80" spans="9:17" ht="13.5" customHeight="1" x14ac:dyDescent="0.35"/>
    <row r="81" spans="1:14" ht="13.5" customHeight="1" x14ac:dyDescent="0.35"/>
    <row r="82" spans="1:14" ht="13.5" customHeight="1" x14ac:dyDescent="0.35"/>
    <row r="85" spans="1:14" s="5" customFormat="1" x14ac:dyDescent="0.35">
      <c r="A85" s="5" t="s">
        <v>1166</v>
      </c>
    </row>
    <row r="88" spans="1:14" x14ac:dyDescent="0.35">
      <c r="J88" s="32" t="s">
        <v>820</v>
      </c>
      <c r="K88" s="32"/>
      <c r="L88" s="32"/>
      <c r="M88" s="32"/>
      <c r="N88" s="32"/>
    </row>
    <row r="89" spans="1:14" x14ac:dyDescent="0.35">
      <c r="J89" s="22">
        <v>28</v>
      </c>
      <c r="K89" s="22">
        <v>36</v>
      </c>
      <c r="L89" s="22">
        <v>44</v>
      </c>
      <c r="M89" s="22">
        <v>52</v>
      </c>
      <c r="N89" s="22">
        <v>56</v>
      </c>
    </row>
    <row r="90" spans="1:14" x14ac:dyDescent="0.35">
      <c r="I90" s="22">
        <v>1000</v>
      </c>
      <c r="J90">
        <f>v02_analysis02!J4</f>
        <v>1.8</v>
      </c>
      <c r="K90">
        <f>v02_analysis02!J5</f>
        <v>1.5</v>
      </c>
      <c r="L90">
        <f>v02_analysis02!J6</f>
        <v>1.8</v>
      </c>
      <c r="M90">
        <f>v02_analysis02!J7</f>
        <v>2</v>
      </c>
      <c r="N90">
        <f>v02_analysis02!J8</f>
        <v>1.6</v>
      </c>
    </row>
    <row r="91" spans="1:14" x14ac:dyDescent="0.35">
      <c r="I91" s="22">
        <v>1400</v>
      </c>
      <c r="J91">
        <f>v02_analysis02!J14</f>
        <v>1.8</v>
      </c>
      <c r="K91">
        <f>v02_analysis02!J15</f>
        <v>1.5</v>
      </c>
      <c r="L91">
        <f>v02_analysis02!J16</f>
        <v>1.8</v>
      </c>
      <c r="M91">
        <f>v02_analysis02!J17</f>
        <v>2.2000000000000002</v>
      </c>
      <c r="N91">
        <f>v02_analysis02!J18</f>
        <v>1.9</v>
      </c>
    </row>
    <row r="92" spans="1:14" x14ac:dyDescent="0.35">
      <c r="I92" s="22">
        <v>1800</v>
      </c>
      <c r="J92">
        <f>v02_analysis02!J24</f>
        <v>1.9</v>
      </c>
      <c r="K92">
        <f>v02_analysis02!J25</f>
        <v>1.5</v>
      </c>
      <c r="L92">
        <f>v02_analysis02!J26</f>
        <v>1.9</v>
      </c>
      <c r="M92">
        <f>v02_analysis02!J27</f>
        <v>2.4</v>
      </c>
      <c r="N92">
        <f>v02_analysis02!J28</f>
        <v>2.2000000000000002</v>
      </c>
    </row>
    <row r="93" spans="1:14" x14ac:dyDescent="0.35">
      <c r="I93" s="22">
        <v>2200</v>
      </c>
      <c r="J93">
        <f>v02_analysis02!J34</f>
        <v>1.9</v>
      </c>
      <c r="K93">
        <f>v02_analysis02!J35</f>
        <v>1.6</v>
      </c>
      <c r="L93">
        <f>v02_analysis02!J36</f>
        <v>2</v>
      </c>
      <c r="M93">
        <f>v02_analysis02!J37</f>
        <v>2.5</v>
      </c>
      <c r="N93">
        <f>v02_analysis02!J38</f>
        <v>2.5</v>
      </c>
    </row>
    <row r="94" spans="1:14" x14ac:dyDescent="0.35">
      <c r="I94" s="22">
        <v>2600</v>
      </c>
      <c r="J94">
        <f>v02_analysis02!J39</f>
        <v>2.1</v>
      </c>
      <c r="K94">
        <f>v02_analysis02!J40</f>
        <v>1.7</v>
      </c>
      <c r="L94">
        <f>v02_analysis02!J41</f>
        <v>2.1</v>
      </c>
      <c r="M94">
        <f>v02_analysis02!J42</f>
        <v>2.6</v>
      </c>
      <c r="N94">
        <f>v02_analysis02!J43</f>
        <v>2.5</v>
      </c>
    </row>
    <row r="95" spans="1:14" x14ac:dyDescent="0.35">
      <c r="I95" s="22">
        <v>2700</v>
      </c>
      <c r="J95">
        <f>v02_analysis02!J44</f>
        <v>2.1</v>
      </c>
      <c r="K95">
        <f>v02_analysis02!J45</f>
        <v>1.7</v>
      </c>
      <c r="L95">
        <f>v02_analysis02!J46</f>
        <v>2</v>
      </c>
      <c r="M95">
        <f>v02_analysis02!J47</f>
        <v>2.6</v>
      </c>
      <c r="N95">
        <f>v02_analysis02!J48</f>
        <v>2.5</v>
      </c>
    </row>
    <row r="96" spans="1:14" x14ac:dyDescent="0.35">
      <c r="I96" s="22">
        <v>2701</v>
      </c>
      <c r="J96">
        <f>v02_analysis02!J49</f>
        <v>2.1</v>
      </c>
      <c r="K96">
        <f>v02_analysis02!J50</f>
        <v>1.7</v>
      </c>
      <c r="L96">
        <f>v02_analysis02!J51</f>
        <v>2</v>
      </c>
      <c r="M96">
        <f>v02_analysis02!J52</f>
        <v>2.5</v>
      </c>
      <c r="N96">
        <f>v02_analysis02!J53</f>
        <v>2.6</v>
      </c>
    </row>
    <row r="98" spans="1:17" x14ac:dyDescent="0.35">
      <c r="J98" s="32" t="s">
        <v>820</v>
      </c>
      <c r="K98" s="32"/>
      <c r="L98" s="32"/>
      <c r="M98" s="32"/>
      <c r="N98" s="32"/>
    </row>
    <row r="99" spans="1:17" x14ac:dyDescent="0.35">
      <c r="J99" s="22">
        <v>1000</v>
      </c>
      <c r="K99" s="22">
        <v>1400</v>
      </c>
      <c r="L99" s="22">
        <v>1800</v>
      </c>
      <c r="M99" s="22">
        <v>2200</v>
      </c>
      <c r="N99" s="22">
        <v>2600</v>
      </c>
      <c r="O99" s="22">
        <v>2700</v>
      </c>
      <c r="P99" s="22">
        <v>2701</v>
      </c>
      <c r="Q99" s="5" t="s">
        <v>1305</v>
      </c>
    </row>
    <row r="100" spans="1:17" x14ac:dyDescent="0.35">
      <c r="I100">
        <v>28</v>
      </c>
      <c r="J100">
        <f>J90</f>
        <v>1.8</v>
      </c>
      <c r="K100">
        <f>J91</f>
        <v>1.8</v>
      </c>
      <c r="L100">
        <f>J92</f>
        <v>1.9</v>
      </c>
      <c r="M100">
        <f>J93</f>
        <v>1.9</v>
      </c>
      <c r="N100">
        <f>J94</f>
        <v>2.1</v>
      </c>
      <c r="O100">
        <f>J95</f>
        <v>2.1</v>
      </c>
      <c r="P100">
        <f>J96</f>
        <v>2.1</v>
      </c>
      <c r="Q100" s="5"/>
    </row>
    <row r="101" spans="1:17" x14ac:dyDescent="0.35">
      <c r="I101">
        <v>36</v>
      </c>
      <c r="J101">
        <f>K90</f>
        <v>1.5</v>
      </c>
      <c r="K101">
        <f>K91</f>
        <v>1.5</v>
      </c>
      <c r="L101">
        <f>K92</f>
        <v>1.5</v>
      </c>
      <c r="M101">
        <f>K93</f>
        <v>1.6</v>
      </c>
      <c r="N101">
        <f>K94</f>
        <v>1.7</v>
      </c>
      <c r="O101">
        <f>K95</f>
        <v>1.7</v>
      </c>
      <c r="P101">
        <f>K96</f>
        <v>1.7</v>
      </c>
      <c r="Q101" s="5"/>
    </row>
    <row r="102" spans="1:17" x14ac:dyDescent="0.35">
      <c r="I102">
        <v>44</v>
      </c>
      <c r="J102">
        <f>L90</f>
        <v>1.8</v>
      </c>
      <c r="K102">
        <f>L91</f>
        <v>1.8</v>
      </c>
      <c r="L102">
        <f>L92</f>
        <v>1.9</v>
      </c>
      <c r="M102">
        <f>L93</f>
        <v>2</v>
      </c>
      <c r="N102">
        <f>L94</f>
        <v>2.1</v>
      </c>
      <c r="O102">
        <f>L95</f>
        <v>2</v>
      </c>
      <c r="P102">
        <f>L96</f>
        <v>2</v>
      </c>
      <c r="Q102" s="5">
        <f>v02_analysis02!J55</f>
        <v>2.7</v>
      </c>
    </row>
    <row r="103" spans="1:17" x14ac:dyDescent="0.35">
      <c r="I103">
        <v>52</v>
      </c>
      <c r="J103">
        <f>M90</f>
        <v>2</v>
      </c>
      <c r="K103">
        <f>M91</f>
        <v>2.2000000000000002</v>
      </c>
      <c r="L103">
        <f>M92</f>
        <v>2.4</v>
      </c>
      <c r="M103">
        <f>M93</f>
        <v>2.5</v>
      </c>
      <c r="N103">
        <f>M94</f>
        <v>2.6</v>
      </c>
      <c r="O103">
        <f>M95</f>
        <v>2.6</v>
      </c>
      <c r="P103">
        <f>M96</f>
        <v>2.5</v>
      </c>
      <c r="Q103" s="5"/>
    </row>
    <row r="104" spans="1:17" x14ac:dyDescent="0.35">
      <c r="I104">
        <v>56</v>
      </c>
      <c r="J104">
        <f>N90</f>
        <v>1.6</v>
      </c>
      <c r="K104">
        <f>N91</f>
        <v>1.9</v>
      </c>
      <c r="L104">
        <f>N92</f>
        <v>2.2000000000000002</v>
      </c>
      <c r="M104">
        <f>N93</f>
        <v>2.5</v>
      </c>
      <c r="N104">
        <f>N94</f>
        <v>2.5</v>
      </c>
      <c r="O104">
        <f>N95</f>
        <v>2.5</v>
      </c>
      <c r="P104">
        <f>N96</f>
        <v>2.6</v>
      </c>
      <c r="Q104" s="5"/>
    </row>
    <row r="107" spans="1:17" s="5" customFormat="1" x14ac:dyDescent="0.35">
      <c r="A107" s="5" t="s">
        <v>1168</v>
      </c>
    </row>
    <row r="110" spans="1:17" x14ac:dyDescent="0.35">
      <c r="J110" s="32" t="s">
        <v>820</v>
      </c>
      <c r="K110" s="32"/>
      <c r="L110" s="32"/>
      <c r="M110" s="32"/>
      <c r="N110" s="32"/>
    </row>
    <row r="111" spans="1:17" x14ac:dyDescent="0.35">
      <c r="J111" s="22">
        <v>28</v>
      </c>
      <c r="K111" s="22">
        <v>36</v>
      </c>
      <c r="L111" s="22">
        <v>44</v>
      </c>
      <c r="M111" s="22">
        <v>52</v>
      </c>
      <c r="N111" s="22">
        <v>56</v>
      </c>
    </row>
    <row r="112" spans="1:17" x14ac:dyDescent="0.35">
      <c r="I112" s="22">
        <v>1000</v>
      </c>
      <c r="J112">
        <f>v02_analysis02!I4</f>
        <v>28.8</v>
      </c>
      <c r="K112">
        <f>v02_analysis02!I5</f>
        <v>29.5</v>
      </c>
      <c r="L112">
        <f>v02_analysis02!I6</f>
        <v>32.1</v>
      </c>
      <c r="M112">
        <f>v02_analysis02!I7</f>
        <v>34.1</v>
      </c>
      <c r="N112">
        <f>v02_analysis02!I8</f>
        <v>31.1</v>
      </c>
    </row>
    <row r="113" spans="9:17" x14ac:dyDescent="0.35">
      <c r="I113" s="22">
        <v>1400</v>
      </c>
      <c r="J113">
        <f>v02_analysis02!I14</f>
        <v>34.299999999999997</v>
      </c>
      <c r="K113">
        <f>v02_analysis02!I15</f>
        <v>35.6</v>
      </c>
      <c r="L113">
        <f>v02_analysis02!I16</f>
        <v>38.4</v>
      </c>
      <c r="M113">
        <f>v02_analysis02!I17</f>
        <v>40.5</v>
      </c>
      <c r="N113">
        <f>v02_analysis02!I18</f>
        <v>37.1</v>
      </c>
    </row>
    <row r="114" spans="9:17" x14ac:dyDescent="0.35">
      <c r="I114" s="22">
        <v>1800</v>
      </c>
      <c r="J114">
        <f>v02_analysis02!I24</f>
        <v>38.5</v>
      </c>
      <c r="K114">
        <f>v02_analysis02!I25</f>
        <v>40</v>
      </c>
      <c r="L114">
        <f>v02_analysis02!I26</f>
        <v>42.7</v>
      </c>
      <c r="M114">
        <f>v02_analysis02!I27</f>
        <v>44.4</v>
      </c>
      <c r="N114">
        <f>v02_analysis02!I28</f>
        <v>40.799999999999997</v>
      </c>
    </row>
    <row r="115" spans="9:17" x14ac:dyDescent="0.35">
      <c r="I115" s="22">
        <v>2200</v>
      </c>
      <c r="J115">
        <f>v02_analysis02!I34</f>
        <v>41.8</v>
      </c>
      <c r="K115">
        <f>v02_analysis02!I35</f>
        <v>43.1</v>
      </c>
      <c r="L115">
        <f>v02_analysis02!I36</f>
        <v>45.8</v>
      </c>
      <c r="M115">
        <f>v02_analysis02!I37</f>
        <v>47.3</v>
      </c>
      <c r="N115">
        <f>v02_analysis02!I38</f>
        <v>44.2</v>
      </c>
    </row>
    <row r="116" spans="9:17" x14ac:dyDescent="0.35">
      <c r="I116" s="22">
        <v>2600</v>
      </c>
      <c r="J116">
        <f>v02_analysis02!I39</f>
        <v>44.3</v>
      </c>
      <c r="K116">
        <f>v02_analysis02!I40</f>
        <v>45.8</v>
      </c>
      <c r="L116">
        <f>v02_analysis02!I41</f>
        <v>47.3</v>
      </c>
      <c r="M116">
        <f>v02_analysis02!I42</f>
        <v>47.9</v>
      </c>
      <c r="N116">
        <f>v02_analysis02!I43</f>
        <v>44.4</v>
      </c>
    </row>
    <row r="117" spans="9:17" x14ac:dyDescent="0.35">
      <c r="I117" s="22">
        <v>2700</v>
      </c>
      <c r="J117">
        <f>v02_analysis02!I44</f>
        <v>44.8</v>
      </c>
      <c r="K117">
        <f>v02_analysis02!I45</f>
        <v>45.7</v>
      </c>
      <c r="L117">
        <f>v02_analysis02!I46</f>
        <v>47</v>
      </c>
      <c r="M117">
        <f>v02_analysis02!I47</f>
        <v>48.2</v>
      </c>
      <c r="N117">
        <f>v02_analysis02!I48</f>
        <v>43.9</v>
      </c>
    </row>
    <row r="118" spans="9:17" x14ac:dyDescent="0.35">
      <c r="I118" s="22">
        <v>2701</v>
      </c>
      <c r="J118">
        <f>v02_analysis02!I49</f>
        <v>43.7</v>
      </c>
      <c r="K118">
        <f>v02_analysis02!I50</f>
        <v>44.6</v>
      </c>
      <c r="L118">
        <f>v02_analysis02!I51</f>
        <v>45.6</v>
      </c>
      <c r="M118">
        <f>v02_analysis02!I52</f>
        <v>46.7</v>
      </c>
      <c r="N118">
        <f>v02_analysis02!I53</f>
        <v>45.7</v>
      </c>
    </row>
    <row r="120" spans="9:17" x14ac:dyDescent="0.35">
      <c r="J120" s="32" t="s">
        <v>820</v>
      </c>
      <c r="K120" s="32"/>
      <c r="L120" s="32"/>
      <c r="M120" s="32"/>
      <c r="N120" s="32"/>
    </row>
    <row r="121" spans="9:17" x14ac:dyDescent="0.35">
      <c r="J121" s="22">
        <v>1000</v>
      </c>
      <c r="K121" s="22">
        <v>1400</v>
      </c>
      <c r="L121" s="22">
        <v>1800</v>
      </c>
      <c r="M121" s="22">
        <v>2200</v>
      </c>
      <c r="N121" s="22">
        <v>2600</v>
      </c>
      <c r="O121" s="22">
        <v>2700</v>
      </c>
      <c r="P121" s="22">
        <v>2701</v>
      </c>
      <c r="Q121" s="5" t="s">
        <v>1305</v>
      </c>
    </row>
    <row r="122" spans="9:17" x14ac:dyDescent="0.35">
      <c r="I122">
        <v>28</v>
      </c>
      <c r="J122">
        <f>J112</f>
        <v>28.8</v>
      </c>
      <c r="K122">
        <f>J113</f>
        <v>34.299999999999997</v>
      </c>
      <c r="L122">
        <f>J114</f>
        <v>38.5</v>
      </c>
      <c r="M122">
        <f>J115</f>
        <v>41.8</v>
      </c>
      <c r="N122">
        <f>J116</f>
        <v>44.3</v>
      </c>
      <c r="O122">
        <f>J117</f>
        <v>44.8</v>
      </c>
      <c r="P122">
        <f>J118</f>
        <v>43.7</v>
      </c>
      <c r="Q122" s="5"/>
    </row>
    <row r="123" spans="9:17" x14ac:dyDescent="0.35">
      <c r="I123">
        <v>36</v>
      </c>
      <c r="J123">
        <f>K112</f>
        <v>29.5</v>
      </c>
      <c r="K123">
        <f>K113</f>
        <v>35.6</v>
      </c>
      <c r="L123">
        <f>K114</f>
        <v>40</v>
      </c>
      <c r="M123">
        <f>K115</f>
        <v>43.1</v>
      </c>
      <c r="N123">
        <f>K116</f>
        <v>45.8</v>
      </c>
      <c r="O123">
        <f>K117</f>
        <v>45.7</v>
      </c>
      <c r="P123">
        <f>K118</f>
        <v>44.6</v>
      </c>
      <c r="Q123" s="5"/>
    </row>
    <row r="124" spans="9:17" x14ac:dyDescent="0.35">
      <c r="I124">
        <v>44</v>
      </c>
      <c r="J124">
        <f>L112</f>
        <v>32.1</v>
      </c>
      <c r="K124">
        <f>L113</f>
        <v>38.4</v>
      </c>
      <c r="L124">
        <f>L114</f>
        <v>42.7</v>
      </c>
      <c r="M124">
        <f>L115</f>
        <v>45.8</v>
      </c>
      <c r="N124">
        <f>L116</f>
        <v>47.3</v>
      </c>
      <c r="O124">
        <f>L117</f>
        <v>47</v>
      </c>
      <c r="P124">
        <f>L118</f>
        <v>45.6</v>
      </c>
      <c r="Q124" s="5">
        <f>v02_analysis02!I55</f>
        <v>44.4</v>
      </c>
    </row>
    <row r="125" spans="9:17" x14ac:dyDescent="0.35">
      <c r="I125">
        <v>52</v>
      </c>
      <c r="J125">
        <f>M112</f>
        <v>34.1</v>
      </c>
      <c r="K125">
        <f>M113</f>
        <v>40.5</v>
      </c>
      <c r="L125">
        <f>M114</f>
        <v>44.4</v>
      </c>
      <c r="M125">
        <f>M115</f>
        <v>47.3</v>
      </c>
      <c r="N125">
        <f>M116</f>
        <v>47.9</v>
      </c>
      <c r="O125">
        <f>M117</f>
        <v>48.2</v>
      </c>
      <c r="P125">
        <f>M118</f>
        <v>46.7</v>
      </c>
      <c r="Q125" s="5"/>
    </row>
    <row r="126" spans="9:17" x14ac:dyDescent="0.35">
      <c r="I126">
        <v>56</v>
      </c>
      <c r="J126">
        <f>N112</f>
        <v>31.1</v>
      </c>
      <c r="K126">
        <f>N113</f>
        <v>37.1</v>
      </c>
      <c r="L126">
        <f>N114</f>
        <v>40.799999999999997</v>
      </c>
      <c r="M126">
        <f>N115</f>
        <v>44.2</v>
      </c>
      <c r="N126">
        <f>N116</f>
        <v>44.4</v>
      </c>
      <c r="O126">
        <f>N117</f>
        <v>43.9</v>
      </c>
      <c r="P126">
        <f>N118</f>
        <v>45.7</v>
      </c>
      <c r="Q126" s="5"/>
    </row>
    <row r="129" spans="1:17" s="5" customFormat="1" x14ac:dyDescent="0.35">
      <c r="A129" s="5" t="s">
        <v>1171</v>
      </c>
    </row>
    <row r="132" spans="1:17" x14ac:dyDescent="0.35">
      <c r="J132" s="32" t="s">
        <v>820</v>
      </c>
      <c r="K132" s="32"/>
      <c r="L132" s="32"/>
      <c r="M132" s="32"/>
      <c r="N132" s="32"/>
    </row>
    <row r="133" spans="1:17" x14ac:dyDescent="0.35">
      <c r="J133" s="22">
        <v>28</v>
      </c>
      <c r="K133" s="22">
        <v>36</v>
      </c>
      <c r="L133" s="22">
        <v>44</v>
      </c>
      <c r="M133" s="22">
        <v>52</v>
      </c>
      <c r="N133" s="22">
        <v>56</v>
      </c>
    </row>
    <row r="134" spans="1:17" x14ac:dyDescent="0.35">
      <c r="I134" s="22">
        <v>1000</v>
      </c>
      <c r="J134">
        <f>v02_analysis02!H4</f>
        <v>23.5</v>
      </c>
      <c r="K134">
        <f>v02_analysis02!H5</f>
        <v>32.9</v>
      </c>
      <c r="L134">
        <f>v02_analysis02!H6</f>
        <v>39.5</v>
      </c>
      <c r="M134">
        <f>v02_analysis02!H7</f>
        <v>50.3</v>
      </c>
      <c r="N134">
        <f>v02_analysis02!H8</f>
        <v>50.5</v>
      </c>
    </row>
    <row r="135" spans="1:17" x14ac:dyDescent="0.35">
      <c r="I135" s="22">
        <v>1400</v>
      </c>
      <c r="J135">
        <f>v02_analysis02!H14</f>
        <v>34.200000000000003</v>
      </c>
      <c r="K135">
        <f>v02_analysis02!H15</f>
        <v>45.2</v>
      </c>
      <c r="L135">
        <f>v02_analysis02!H16</f>
        <v>56.7</v>
      </c>
      <c r="M135">
        <f>v02_analysis02!H17</f>
        <v>64.8</v>
      </c>
      <c r="N135">
        <f>v02_analysis02!H18</f>
        <v>61.3</v>
      </c>
    </row>
    <row r="136" spans="1:17" x14ac:dyDescent="0.35">
      <c r="I136" s="22">
        <v>1800</v>
      </c>
      <c r="J136">
        <f>v02_analysis02!H24</f>
        <v>42.3</v>
      </c>
      <c r="K136">
        <f>v02_analysis02!H25</f>
        <v>58.2</v>
      </c>
      <c r="L136">
        <f>v02_analysis02!H26</f>
        <v>67</v>
      </c>
      <c r="M136">
        <f>v02_analysis02!H27</f>
        <v>73.8</v>
      </c>
      <c r="N136">
        <f>v02_analysis02!H28</f>
        <v>68.2</v>
      </c>
    </row>
    <row r="137" spans="1:17" x14ac:dyDescent="0.35">
      <c r="I137" s="22">
        <v>2200</v>
      </c>
      <c r="J137">
        <f>v02_analysis02!H34</f>
        <v>45.8</v>
      </c>
      <c r="K137">
        <f>v02_analysis02!H35</f>
        <v>63</v>
      </c>
      <c r="L137">
        <f>v02_analysis02!H36</f>
        <v>72.8</v>
      </c>
      <c r="M137">
        <f>v02_analysis02!H37</f>
        <v>78.900000000000006</v>
      </c>
      <c r="N137">
        <f>v02_analysis02!H38</f>
        <v>72.3</v>
      </c>
    </row>
    <row r="138" spans="1:17" x14ac:dyDescent="0.35">
      <c r="I138" s="22">
        <v>2600</v>
      </c>
      <c r="J138">
        <f>v02_analysis02!H39</f>
        <v>49.8</v>
      </c>
      <c r="K138">
        <f>v02_analysis02!H40</f>
        <v>69.8</v>
      </c>
      <c r="L138">
        <f>v02_analysis02!H41</f>
        <v>76.099999999999994</v>
      </c>
      <c r="M138">
        <f>v02_analysis02!H42</f>
        <v>82.3</v>
      </c>
      <c r="N138">
        <f>v02_analysis02!H43</f>
        <v>73.599999999999994</v>
      </c>
    </row>
    <row r="139" spans="1:17" x14ac:dyDescent="0.35">
      <c r="I139" s="22">
        <v>2700</v>
      </c>
      <c r="J139">
        <f>v02_analysis02!H44</f>
        <v>50.6</v>
      </c>
      <c r="K139">
        <f>v02_analysis02!H45</f>
        <v>70.5</v>
      </c>
      <c r="L139">
        <f>v02_analysis02!H46</f>
        <v>76.3</v>
      </c>
      <c r="M139">
        <f>v02_analysis02!H47</f>
        <v>82</v>
      </c>
      <c r="N139">
        <f>v02_analysis02!H48</f>
        <v>73.599999999999994</v>
      </c>
    </row>
    <row r="140" spans="1:17" x14ac:dyDescent="0.35">
      <c r="I140" s="22">
        <v>2701</v>
      </c>
      <c r="J140">
        <f>v02_analysis02!H49</f>
        <v>51.2</v>
      </c>
      <c r="K140">
        <f>v02_analysis02!H50</f>
        <v>71.599999999999994</v>
      </c>
      <c r="L140">
        <f>v02_analysis02!H51</f>
        <v>76.400000000000006</v>
      </c>
      <c r="M140">
        <f>v02_analysis02!H52</f>
        <v>82.1</v>
      </c>
      <c r="N140">
        <f>v02_analysis02!H53</f>
        <v>78.7</v>
      </c>
    </row>
    <row r="142" spans="1:17" x14ac:dyDescent="0.35">
      <c r="J142" s="32" t="s">
        <v>820</v>
      </c>
      <c r="K142" s="32"/>
      <c r="L142" s="32"/>
      <c r="M142" s="32"/>
      <c r="N142" s="32"/>
    </row>
    <row r="143" spans="1:17" x14ac:dyDescent="0.35">
      <c r="J143" s="22">
        <v>1000</v>
      </c>
      <c r="K143" s="22">
        <v>1400</v>
      </c>
      <c r="L143" s="22">
        <v>1800</v>
      </c>
      <c r="M143" s="22">
        <v>2200</v>
      </c>
      <c r="N143" s="22">
        <v>2600</v>
      </c>
      <c r="O143" s="22">
        <v>2700</v>
      </c>
      <c r="P143" s="22">
        <v>2701</v>
      </c>
      <c r="Q143" s="5" t="s">
        <v>1305</v>
      </c>
    </row>
    <row r="144" spans="1:17" x14ac:dyDescent="0.35">
      <c r="I144">
        <v>28</v>
      </c>
      <c r="J144">
        <f>J134</f>
        <v>23.5</v>
      </c>
      <c r="K144">
        <f>J135</f>
        <v>34.200000000000003</v>
      </c>
      <c r="L144">
        <f>J136</f>
        <v>42.3</v>
      </c>
      <c r="M144">
        <f>J137</f>
        <v>45.8</v>
      </c>
      <c r="N144">
        <f>J138</f>
        <v>49.8</v>
      </c>
      <c r="O144">
        <f>J139</f>
        <v>50.6</v>
      </c>
      <c r="P144">
        <f>J140</f>
        <v>51.2</v>
      </c>
      <c r="Q144" s="5"/>
    </row>
    <row r="145" spans="1:17" x14ac:dyDescent="0.35">
      <c r="I145">
        <v>36</v>
      </c>
      <c r="J145">
        <f>K134</f>
        <v>32.9</v>
      </c>
      <c r="K145">
        <f>K135</f>
        <v>45.2</v>
      </c>
      <c r="L145">
        <f>K136</f>
        <v>58.2</v>
      </c>
      <c r="M145">
        <f>K137</f>
        <v>63</v>
      </c>
      <c r="N145">
        <f>K138</f>
        <v>69.8</v>
      </c>
      <c r="O145">
        <f>K139</f>
        <v>70.5</v>
      </c>
      <c r="P145">
        <f>K140</f>
        <v>71.599999999999994</v>
      </c>
      <c r="Q145" s="5"/>
    </row>
    <row r="146" spans="1:17" x14ac:dyDescent="0.35">
      <c r="I146">
        <v>44</v>
      </c>
      <c r="J146">
        <f>L134</f>
        <v>39.5</v>
      </c>
      <c r="K146">
        <f>L135</f>
        <v>56.7</v>
      </c>
      <c r="L146">
        <f>L136</f>
        <v>67</v>
      </c>
      <c r="M146">
        <f>L137</f>
        <v>72.8</v>
      </c>
      <c r="N146">
        <f>L138</f>
        <v>76.099999999999994</v>
      </c>
      <c r="O146">
        <f>L139</f>
        <v>76.3</v>
      </c>
      <c r="P146">
        <f>L140</f>
        <v>76.400000000000006</v>
      </c>
      <c r="Q146" s="5">
        <f>v02_analysis02!H55</f>
        <v>73.400000000000006</v>
      </c>
    </row>
    <row r="147" spans="1:17" x14ac:dyDescent="0.35">
      <c r="I147">
        <v>52</v>
      </c>
      <c r="J147">
        <f>M134</f>
        <v>50.3</v>
      </c>
      <c r="K147">
        <f>M135</f>
        <v>64.8</v>
      </c>
      <c r="L147">
        <f>M136</f>
        <v>73.8</v>
      </c>
      <c r="M147">
        <f>M137</f>
        <v>78.900000000000006</v>
      </c>
      <c r="N147">
        <f>M138</f>
        <v>82.3</v>
      </c>
      <c r="O147">
        <f>M139</f>
        <v>82</v>
      </c>
      <c r="P147">
        <f>M140</f>
        <v>82.1</v>
      </c>
      <c r="Q147" s="5"/>
    </row>
    <row r="148" spans="1:17" x14ac:dyDescent="0.35">
      <c r="I148">
        <v>56</v>
      </c>
      <c r="J148">
        <f>N134</f>
        <v>50.5</v>
      </c>
      <c r="K148">
        <f>N135</f>
        <v>61.3</v>
      </c>
      <c r="L148">
        <f>N136</f>
        <v>68.2</v>
      </c>
      <c r="M148">
        <f>N137</f>
        <v>72.3</v>
      </c>
      <c r="N148">
        <f>N138</f>
        <v>73.599999999999994</v>
      </c>
      <c r="O148">
        <f>N139</f>
        <v>73.599999999999994</v>
      </c>
      <c r="P148">
        <f>N140</f>
        <v>78.7</v>
      </c>
      <c r="Q148" s="5"/>
    </row>
    <row r="151" spans="1:17" s="5" customFormat="1" x14ac:dyDescent="0.35">
      <c r="A151" s="5" t="s">
        <v>1283</v>
      </c>
    </row>
    <row r="154" spans="1:17" x14ac:dyDescent="0.35">
      <c r="J154" s="32" t="s">
        <v>820</v>
      </c>
      <c r="K154" s="32"/>
      <c r="L154" s="32"/>
      <c r="M154" s="32"/>
      <c r="N154" s="32"/>
    </row>
    <row r="155" spans="1:17" x14ac:dyDescent="0.35">
      <c r="J155" s="22">
        <v>28</v>
      </c>
      <c r="K155" s="22">
        <v>36</v>
      </c>
      <c r="L155" s="22">
        <v>44</v>
      </c>
      <c r="M155" s="22">
        <v>52</v>
      </c>
      <c r="N155" s="22">
        <v>56</v>
      </c>
    </row>
    <row r="156" spans="1:17" x14ac:dyDescent="0.35">
      <c r="I156" s="22">
        <v>1000</v>
      </c>
      <c r="J156">
        <f>v02_analysis02!K4</f>
        <v>997.65</v>
      </c>
      <c r="K156">
        <f>v02_analysis02!K5</f>
        <v>997.63400000000001</v>
      </c>
      <c r="L156">
        <f>v02_analysis02!K6</f>
        <v>997.63800000000003</v>
      </c>
      <c r="M156">
        <f>v02_analysis02!K7</f>
        <v>997.649</v>
      </c>
      <c r="N156">
        <f>v02_analysis02!K8</f>
        <v>997.66700000000003</v>
      </c>
    </row>
    <row r="157" spans="1:17" x14ac:dyDescent="0.35">
      <c r="I157" s="22">
        <v>1400</v>
      </c>
      <c r="J157">
        <f>v02_analysis02!K14</f>
        <v>1397</v>
      </c>
      <c r="K157">
        <f>v02_analysis02!K15</f>
        <v>1397</v>
      </c>
      <c r="L157">
        <f>v02_analysis02!K16</f>
        <v>1397</v>
      </c>
      <c r="M157">
        <f>v02_analysis02!K17</f>
        <v>1397</v>
      </c>
      <c r="N157">
        <f>v02_analysis02!K18</f>
        <v>1397</v>
      </c>
    </row>
    <row r="158" spans="1:17" x14ac:dyDescent="0.35">
      <c r="I158" s="22">
        <v>1800</v>
      </c>
      <c r="J158">
        <f>v02_analysis02!K24</f>
        <v>1796</v>
      </c>
      <c r="K158">
        <f>v02_analysis02!K25</f>
        <v>1796</v>
      </c>
      <c r="L158">
        <f>v02_analysis02!K26</f>
        <v>1796</v>
      </c>
      <c r="M158">
        <f>v02_analysis02!K27</f>
        <v>1796</v>
      </c>
      <c r="N158">
        <f>v02_analysis02!K28</f>
        <v>1796</v>
      </c>
    </row>
    <row r="159" spans="1:17" x14ac:dyDescent="0.35">
      <c r="I159" s="22">
        <v>2200</v>
      </c>
      <c r="J159">
        <f>v02_analysis02!K34</f>
        <v>2195</v>
      </c>
      <c r="K159">
        <f>v02_analysis02!K35</f>
        <v>2195</v>
      </c>
      <c r="L159">
        <f>v02_analysis02!K36</f>
        <v>2195</v>
      </c>
      <c r="M159">
        <f>v02_analysis02!K37</f>
        <v>2195</v>
      </c>
      <c r="N159">
        <f>v02_analysis02!K38</f>
        <v>2195</v>
      </c>
    </row>
    <row r="160" spans="1:17" x14ac:dyDescent="0.35">
      <c r="I160" s="22">
        <v>2600</v>
      </c>
      <c r="J160">
        <f>v02_analysis02!K39</f>
        <v>2593</v>
      </c>
      <c r="K160">
        <f>v02_analysis02!K40</f>
        <v>2584</v>
      </c>
      <c r="L160">
        <f>v02_analysis02!K41</f>
        <v>2512</v>
      </c>
      <c r="M160">
        <f>v02_analysis02!K42</f>
        <v>2436</v>
      </c>
      <c r="N160">
        <f>v02_analysis02!K43</f>
        <v>2451</v>
      </c>
    </row>
    <row r="161" spans="9:17" x14ac:dyDescent="0.35">
      <c r="I161" s="22">
        <v>2700</v>
      </c>
      <c r="J161">
        <f>v02_analysis02!K44</f>
        <v>2694</v>
      </c>
      <c r="K161">
        <f>v02_analysis02!K45</f>
        <v>2694</v>
      </c>
      <c r="L161">
        <f>v02_analysis02!K46</f>
        <v>2694</v>
      </c>
      <c r="M161">
        <f>v02_analysis02!K47</f>
        <v>2694</v>
      </c>
      <c r="N161">
        <f>v02_analysis02!K48</f>
        <v>2481</v>
      </c>
    </row>
    <row r="162" spans="9:17" x14ac:dyDescent="0.35">
      <c r="I162" s="22">
        <v>2701</v>
      </c>
      <c r="J162">
        <f>v02_analysis02!K49</f>
        <v>2985</v>
      </c>
      <c r="K162">
        <f>v02_analysis02!K50</f>
        <v>2844</v>
      </c>
      <c r="L162">
        <f>v02_analysis02!K51</f>
        <v>2643</v>
      </c>
      <c r="M162">
        <f>v02_analysis02!K52</f>
        <v>2541</v>
      </c>
      <c r="N162">
        <f>v02_analysis02!K53</f>
        <v>2563</v>
      </c>
    </row>
    <row r="164" spans="9:17" x14ac:dyDescent="0.35">
      <c r="J164" s="32" t="s">
        <v>820</v>
      </c>
      <c r="K164" s="32"/>
      <c r="L164" s="32"/>
      <c r="M164" s="32"/>
      <c r="N164" s="32"/>
    </row>
    <row r="165" spans="9:17" x14ac:dyDescent="0.35">
      <c r="J165" s="22">
        <v>1000</v>
      </c>
      <c r="K165" s="22">
        <v>1400</v>
      </c>
      <c r="L165" s="22">
        <v>1800</v>
      </c>
      <c r="M165" s="22">
        <v>2200</v>
      </c>
      <c r="N165" s="22">
        <v>2600</v>
      </c>
      <c r="O165" s="22">
        <v>2700</v>
      </c>
      <c r="P165" s="22">
        <v>2701</v>
      </c>
      <c r="Q165" s="27" t="s">
        <v>1305</v>
      </c>
    </row>
    <row r="166" spans="9:17" x14ac:dyDescent="0.35">
      <c r="I166">
        <v>28</v>
      </c>
      <c r="J166">
        <f>J156</f>
        <v>997.65</v>
      </c>
      <c r="K166">
        <f>J157</f>
        <v>1397</v>
      </c>
      <c r="L166">
        <f>J158</f>
        <v>1796</v>
      </c>
      <c r="M166">
        <f>J159</f>
        <v>2195</v>
      </c>
      <c r="N166">
        <f>J160</f>
        <v>2593</v>
      </c>
      <c r="O166">
        <f>J161</f>
        <v>2694</v>
      </c>
      <c r="P166">
        <f>J162</f>
        <v>2985</v>
      </c>
      <c r="Q166" s="5"/>
    </row>
    <row r="167" spans="9:17" x14ac:dyDescent="0.35">
      <c r="I167">
        <v>36</v>
      </c>
      <c r="J167">
        <f>K156</f>
        <v>997.63400000000001</v>
      </c>
      <c r="K167">
        <f>K157</f>
        <v>1397</v>
      </c>
      <c r="L167">
        <f>K158</f>
        <v>1796</v>
      </c>
      <c r="M167">
        <f>K159</f>
        <v>2195</v>
      </c>
      <c r="N167">
        <f>K160</f>
        <v>2584</v>
      </c>
      <c r="O167">
        <f>K161</f>
        <v>2694</v>
      </c>
      <c r="P167">
        <f>K162</f>
        <v>2844</v>
      </c>
      <c r="Q167" s="5"/>
    </row>
    <row r="168" spans="9:17" x14ac:dyDescent="0.35">
      <c r="I168">
        <v>44</v>
      </c>
      <c r="J168">
        <f>L156</f>
        <v>997.63800000000003</v>
      </c>
      <c r="K168">
        <f>L157</f>
        <v>1397</v>
      </c>
      <c r="L168">
        <f>L158</f>
        <v>1796</v>
      </c>
      <c r="M168">
        <f>L159</f>
        <v>2195</v>
      </c>
      <c r="N168">
        <f>L160</f>
        <v>2512</v>
      </c>
      <c r="O168">
        <f>L161</f>
        <v>2694</v>
      </c>
      <c r="P168">
        <f>L162</f>
        <v>2643</v>
      </c>
      <c r="Q168" s="5">
        <f>v02_analysis02!K55</f>
        <v>2603</v>
      </c>
    </row>
    <row r="169" spans="9:17" x14ac:dyDescent="0.35">
      <c r="I169">
        <v>52</v>
      </c>
      <c r="J169">
        <f>M156</f>
        <v>997.649</v>
      </c>
      <c r="K169">
        <f>M157</f>
        <v>1397</v>
      </c>
      <c r="L169">
        <f>M158</f>
        <v>1796</v>
      </c>
      <c r="M169">
        <f>M159</f>
        <v>2195</v>
      </c>
      <c r="N169">
        <f>M160</f>
        <v>2436</v>
      </c>
      <c r="O169">
        <f>M161</f>
        <v>2694</v>
      </c>
      <c r="P169">
        <f>M162</f>
        <v>2541</v>
      </c>
      <c r="Q169" s="5"/>
    </row>
    <row r="170" spans="9:17" x14ac:dyDescent="0.35">
      <c r="I170">
        <v>56</v>
      </c>
      <c r="J170">
        <f>N156</f>
        <v>997.66700000000003</v>
      </c>
      <c r="K170">
        <f>N157</f>
        <v>1397</v>
      </c>
      <c r="L170">
        <f>N158</f>
        <v>1796</v>
      </c>
      <c r="M170">
        <f>N159</f>
        <v>2195</v>
      </c>
      <c r="N170">
        <f>N160</f>
        <v>2451</v>
      </c>
      <c r="O170">
        <f>N161</f>
        <v>2481</v>
      </c>
      <c r="P170">
        <f>N162</f>
        <v>2563</v>
      </c>
      <c r="Q170" s="5"/>
    </row>
    <row r="172" spans="9:17" x14ac:dyDescent="0.35">
      <c r="J172" s="32" t="s">
        <v>820</v>
      </c>
      <c r="K172" s="32"/>
      <c r="L172" s="32"/>
      <c r="M172" s="32"/>
      <c r="N172" s="32"/>
    </row>
    <row r="173" spans="9:17" x14ac:dyDescent="0.35">
      <c r="J173" s="22">
        <v>1000</v>
      </c>
      <c r="K173" s="22">
        <v>1400</v>
      </c>
      <c r="L173" s="22">
        <v>1800</v>
      </c>
      <c r="M173" s="22">
        <v>2200</v>
      </c>
      <c r="N173" s="22">
        <v>2600</v>
      </c>
      <c r="O173" s="22">
        <v>2700</v>
      </c>
      <c r="P173" s="22">
        <v>2701</v>
      </c>
    </row>
    <row r="174" spans="9:17" x14ac:dyDescent="0.35">
      <c r="I174">
        <v>28</v>
      </c>
      <c r="J174" s="23">
        <f>((J166-$J$166)/$J$166)*100</f>
        <v>0</v>
      </c>
      <c r="K174" s="23">
        <f t="shared" ref="K174:P174" si="19">((K166-$J$166)/$J$166)*100</f>
        <v>40.029068310529745</v>
      </c>
      <c r="L174" s="23">
        <f t="shared" si="19"/>
        <v>80.023054177316695</v>
      </c>
      <c r="M174" s="23">
        <f t="shared" si="19"/>
        <v>120.01704004410362</v>
      </c>
      <c r="N174" s="23">
        <f t="shared" si="19"/>
        <v>159.91079035733975</v>
      </c>
      <c r="O174" s="23">
        <f t="shared" si="19"/>
        <v>170.03458126597505</v>
      </c>
      <c r="P174" s="23">
        <f t="shared" si="19"/>
        <v>199.2031273492708</v>
      </c>
    </row>
    <row r="175" spans="9:17" x14ac:dyDescent="0.35">
      <c r="I175">
        <v>36</v>
      </c>
      <c r="J175" s="23">
        <f t="shared" ref="J175:P178" si="20">((J167-$J$166)/$J$166)*100</f>
        <v>-1.6037688568097742E-3</v>
      </c>
      <c r="K175" s="23">
        <f t="shared" si="20"/>
        <v>40.029068310529745</v>
      </c>
      <c r="L175" s="23">
        <f t="shared" si="20"/>
        <v>80.023054177316695</v>
      </c>
      <c r="M175" s="23">
        <f t="shared" si="20"/>
        <v>120.01704004410362</v>
      </c>
      <c r="N175" s="23">
        <f t="shared" si="20"/>
        <v>159.00867037538214</v>
      </c>
      <c r="O175" s="23">
        <f t="shared" si="20"/>
        <v>170.03458126597505</v>
      </c>
      <c r="P175" s="23">
        <f t="shared" si="20"/>
        <v>185.0699142986017</v>
      </c>
    </row>
    <row r="176" spans="9:17" x14ac:dyDescent="0.35">
      <c r="I176">
        <v>44</v>
      </c>
      <c r="J176" s="23">
        <f t="shared" si="20"/>
        <v>-1.2028266426044817E-3</v>
      </c>
      <c r="K176" s="23">
        <f t="shared" si="20"/>
        <v>40.029068310529745</v>
      </c>
      <c r="L176" s="23">
        <f t="shared" si="20"/>
        <v>80.023054177316695</v>
      </c>
      <c r="M176" s="23">
        <f t="shared" si="20"/>
        <v>120.01704004410362</v>
      </c>
      <c r="N176" s="23">
        <f t="shared" si="20"/>
        <v>151.79171051972133</v>
      </c>
      <c r="O176" s="23">
        <f t="shared" si="20"/>
        <v>170.03458126597505</v>
      </c>
      <c r="P176" s="23">
        <f t="shared" si="20"/>
        <v>164.92256803488198</v>
      </c>
    </row>
    <row r="177" spans="1:16" x14ac:dyDescent="0.35">
      <c r="I177">
        <v>52</v>
      </c>
      <c r="J177" s="23">
        <f t="shared" si="20"/>
        <v>-1.0023555354847422E-4</v>
      </c>
      <c r="K177" s="23">
        <f t="shared" si="20"/>
        <v>40.029068310529745</v>
      </c>
      <c r="L177" s="23">
        <f t="shared" si="20"/>
        <v>80.023054177316695</v>
      </c>
      <c r="M177" s="23">
        <f t="shared" si="20"/>
        <v>120.01704004410362</v>
      </c>
      <c r="N177" s="23">
        <f t="shared" si="20"/>
        <v>144.17380844985718</v>
      </c>
      <c r="O177" s="23">
        <f t="shared" si="20"/>
        <v>170.03458126597505</v>
      </c>
      <c r="P177" s="23">
        <f t="shared" si="20"/>
        <v>154.69854157269583</v>
      </c>
    </row>
    <row r="178" spans="1:16" x14ac:dyDescent="0.35">
      <c r="I178">
        <v>56</v>
      </c>
      <c r="J178" s="23">
        <f t="shared" si="20"/>
        <v>1.7040044103696437E-3</v>
      </c>
      <c r="K178" s="23">
        <f t="shared" si="20"/>
        <v>40.029068310529745</v>
      </c>
      <c r="L178" s="23">
        <f t="shared" si="20"/>
        <v>80.023054177316695</v>
      </c>
      <c r="M178" s="23">
        <f t="shared" si="20"/>
        <v>120.01704004410362</v>
      </c>
      <c r="N178" s="23">
        <f t="shared" si="20"/>
        <v>145.6773417531198</v>
      </c>
      <c r="O178" s="23">
        <f t="shared" si="20"/>
        <v>148.68440835964515</v>
      </c>
      <c r="P178" s="23">
        <f t="shared" si="20"/>
        <v>156.90372375081441</v>
      </c>
    </row>
    <row r="181" spans="1:16" s="5" customFormat="1" x14ac:dyDescent="0.35">
      <c r="A181" s="5" t="s">
        <v>1308</v>
      </c>
    </row>
    <row r="184" spans="1:16" x14ac:dyDescent="0.35">
      <c r="J184" s="32" t="s">
        <v>820</v>
      </c>
      <c r="K184" s="32"/>
      <c r="L184" s="32"/>
      <c r="M184" s="32"/>
      <c r="N184" s="32"/>
    </row>
    <row r="185" spans="1:16" x14ac:dyDescent="0.35">
      <c r="J185">
        <v>28</v>
      </c>
      <c r="K185">
        <v>36</v>
      </c>
      <c r="L185">
        <v>44</v>
      </c>
      <c r="M185">
        <v>52</v>
      </c>
      <c r="N185">
        <v>56</v>
      </c>
    </row>
    <row r="186" spans="1:16" x14ac:dyDescent="0.35">
      <c r="I186">
        <v>1000</v>
      </c>
      <c r="J186">
        <f>v02_analysis02!F4</f>
        <v>46.800000000000004</v>
      </c>
      <c r="K186">
        <f>v02_analysis02!F5</f>
        <v>56.599999999999994</v>
      </c>
      <c r="L186">
        <f>v02_analysis02!F6</f>
        <v>62.8</v>
      </c>
      <c r="M186">
        <f>v02_analysis02!F7</f>
        <v>69.8</v>
      </c>
      <c r="N186">
        <f>v02_analysis02!F8</f>
        <v>62.6</v>
      </c>
    </row>
    <row r="187" spans="1:16" x14ac:dyDescent="0.35">
      <c r="I187">
        <v>1400</v>
      </c>
      <c r="J187">
        <f>v02_analysis02!F14</f>
        <v>59.599999999999994</v>
      </c>
      <c r="K187">
        <f>v02_analysis02!F15</f>
        <v>66.5</v>
      </c>
      <c r="L187">
        <f>v02_analysis02!F16</f>
        <v>72.8</v>
      </c>
      <c r="M187">
        <f>v02_analysis02!F17</f>
        <v>80.300000000000011</v>
      </c>
      <c r="N187">
        <f>v02_analysis02!F18</f>
        <v>69.199999999999989</v>
      </c>
    </row>
    <row r="188" spans="1:16" x14ac:dyDescent="0.35">
      <c r="I188">
        <v>1800</v>
      </c>
      <c r="J188">
        <f>v02_analysis02!F24</f>
        <v>66.400000000000006</v>
      </c>
      <c r="K188">
        <f>v02_analysis02!F25</f>
        <v>72.2</v>
      </c>
      <c r="L188">
        <f>v02_analysis02!F26</f>
        <v>79.800000000000011</v>
      </c>
      <c r="M188">
        <f>v02_analysis02!F27</f>
        <v>86.2</v>
      </c>
      <c r="N188">
        <f>v02_analysis02!F28</f>
        <v>75.8</v>
      </c>
    </row>
    <row r="189" spans="1:16" x14ac:dyDescent="0.35">
      <c r="I189">
        <v>2200</v>
      </c>
      <c r="J189">
        <f>v02_analysis02!F34</f>
        <v>70.5</v>
      </c>
      <c r="K189">
        <f>v02_analysis02!F35</f>
        <v>76.2</v>
      </c>
      <c r="L189">
        <f>v02_analysis02!F36</f>
        <v>86.6</v>
      </c>
      <c r="M189">
        <f>v02_analysis02!F37</f>
        <v>88.5</v>
      </c>
      <c r="N189">
        <f>v02_analysis02!F38</f>
        <v>80</v>
      </c>
    </row>
    <row r="190" spans="1:16" x14ac:dyDescent="0.35">
      <c r="I190">
        <v>2600</v>
      </c>
      <c r="J190">
        <f>v02_analysis02!F39</f>
        <v>73.599999999999994</v>
      </c>
      <c r="K190">
        <f>v02_analysis02!F40</f>
        <v>79.3</v>
      </c>
      <c r="L190">
        <f>v02_analysis02!F41</f>
        <v>88.2</v>
      </c>
      <c r="M190">
        <f>v02_analysis02!F42</f>
        <v>89.4</v>
      </c>
      <c r="N190">
        <f>v02_analysis02!F43</f>
        <v>81.599999999999994</v>
      </c>
    </row>
    <row r="191" spans="1:16" x14ac:dyDescent="0.35">
      <c r="I191">
        <v>2700</v>
      </c>
      <c r="J191">
        <f>v02_analysis02!F44</f>
        <v>74.099999999999994</v>
      </c>
      <c r="K191">
        <f>v02_analysis02!F45</f>
        <v>79.2</v>
      </c>
      <c r="L191">
        <f>v02_analysis02!F46</f>
        <v>88.3</v>
      </c>
      <c r="M191">
        <f>v02_analysis02!F47</f>
        <v>89.4</v>
      </c>
      <c r="N191">
        <f>v02_analysis02!F48</f>
        <v>81.699999999999989</v>
      </c>
    </row>
    <row r="192" spans="1:16" x14ac:dyDescent="0.35">
      <c r="I192">
        <v>2701</v>
      </c>
      <c r="J192">
        <f>v02_analysis02!F49</f>
        <v>74.400000000000006</v>
      </c>
      <c r="K192">
        <f>v02_analysis02!F50</f>
        <v>80.400000000000006</v>
      </c>
      <c r="L192">
        <f>v02_analysis02!F51</f>
        <v>88.5</v>
      </c>
      <c r="M192">
        <f>v02_analysis02!F52</f>
        <v>89.7</v>
      </c>
      <c r="N192">
        <f>v02_analysis02!F53</f>
        <v>87.3</v>
      </c>
    </row>
    <row r="194" spans="4:17" x14ac:dyDescent="0.35">
      <c r="J194" s="32" t="s">
        <v>820</v>
      </c>
      <c r="K194" s="32"/>
      <c r="L194" s="32"/>
      <c r="M194" s="32"/>
      <c r="N194" s="32"/>
    </row>
    <row r="195" spans="4:17" x14ac:dyDescent="0.35">
      <c r="J195" s="22">
        <v>1000</v>
      </c>
      <c r="K195" s="22">
        <v>1400</v>
      </c>
      <c r="L195" s="22">
        <v>1800</v>
      </c>
      <c r="M195" s="22">
        <v>2200</v>
      </c>
      <c r="N195" s="22">
        <v>2600</v>
      </c>
      <c r="O195" s="22">
        <v>2700</v>
      </c>
      <c r="P195" s="22">
        <v>2701</v>
      </c>
      <c r="Q195" s="27" t="s">
        <v>1305</v>
      </c>
    </row>
    <row r="196" spans="4:17" x14ac:dyDescent="0.35">
      <c r="I196">
        <v>28</v>
      </c>
      <c r="J196">
        <f>J186</f>
        <v>46.800000000000004</v>
      </c>
      <c r="K196">
        <f>J187</f>
        <v>59.599999999999994</v>
      </c>
      <c r="L196">
        <f>J188</f>
        <v>66.400000000000006</v>
      </c>
      <c r="M196">
        <f>J189</f>
        <v>70.5</v>
      </c>
      <c r="N196">
        <f>J190</f>
        <v>73.599999999999994</v>
      </c>
      <c r="O196">
        <f>J191</f>
        <v>74.099999999999994</v>
      </c>
      <c r="P196">
        <f>J192</f>
        <v>74.400000000000006</v>
      </c>
    </row>
    <row r="197" spans="4:17" x14ac:dyDescent="0.35">
      <c r="I197">
        <v>36</v>
      </c>
      <c r="J197">
        <f>K186</f>
        <v>56.599999999999994</v>
      </c>
      <c r="K197">
        <f>K187</f>
        <v>66.5</v>
      </c>
      <c r="L197">
        <f>K188</f>
        <v>72.2</v>
      </c>
      <c r="M197">
        <f>K189</f>
        <v>76.2</v>
      </c>
      <c r="N197">
        <f>K190</f>
        <v>79.3</v>
      </c>
      <c r="O197">
        <f>K191</f>
        <v>79.2</v>
      </c>
      <c r="P197">
        <f>K192</f>
        <v>80.400000000000006</v>
      </c>
    </row>
    <row r="198" spans="4:17" x14ac:dyDescent="0.35">
      <c r="I198">
        <v>44</v>
      </c>
      <c r="J198">
        <f>L186</f>
        <v>62.8</v>
      </c>
      <c r="K198">
        <f>L187</f>
        <v>72.8</v>
      </c>
      <c r="L198">
        <f>L188</f>
        <v>79.800000000000011</v>
      </c>
      <c r="M198">
        <f>L189</f>
        <v>86.6</v>
      </c>
      <c r="N198">
        <f>L190</f>
        <v>88.2</v>
      </c>
      <c r="O198">
        <f>L191</f>
        <v>88.3</v>
      </c>
      <c r="P198">
        <f>L192</f>
        <v>88.5</v>
      </c>
      <c r="Q198" s="25">
        <f>vtune_data_2933!F1265 * 100</f>
        <v>70.199999999999989</v>
      </c>
    </row>
    <row r="199" spans="4:17" x14ac:dyDescent="0.35">
      <c r="I199">
        <v>52</v>
      </c>
      <c r="J199">
        <f>M186</f>
        <v>69.8</v>
      </c>
      <c r="K199">
        <f>M187</f>
        <v>80.300000000000011</v>
      </c>
      <c r="L199">
        <f>M188</f>
        <v>86.2</v>
      </c>
      <c r="M199">
        <f>M189</f>
        <v>88.5</v>
      </c>
      <c r="N199">
        <f>M190</f>
        <v>89.4</v>
      </c>
      <c r="O199">
        <f>M191</f>
        <v>89.4</v>
      </c>
      <c r="P199">
        <f>M192</f>
        <v>89.7</v>
      </c>
    </row>
    <row r="200" spans="4:17" x14ac:dyDescent="0.35">
      <c r="I200">
        <v>56</v>
      </c>
      <c r="J200">
        <f>N186</f>
        <v>62.6</v>
      </c>
      <c r="K200">
        <f>N187</f>
        <v>69.199999999999989</v>
      </c>
      <c r="L200">
        <f>N188</f>
        <v>75.8</v>
      </c>
      <c r="M200">
        <f>N189</f>
        <v>80</v>
      </c>
      <c r="N200">
        <f>N190</f>
        <v>81.599999999999994</v>
      </c>
      <c r="O200">
        <f>N191</f>
        <v>81.699999999999989</v>
      </c>
      <c r="P200">
        <f>N192</f>
        <v>87.3</v>
      </c>
    </row>
    <row r="203" spans="4:17" s="5" customFormat="1" x14ac:dyDescent="0.35">
      <c r="D203" s="5" t="s">
        <v>1310</v>
      </c>
    </row>
    <row r="206" spans="4:17" x14ac:dyDescent="0.35">
      <c r="J206" s="32" t="s">
        <v>820</v>
      </c>
      <c r="K206" s="32"/>
      <c r="L206" s="32"/>
      <c r="M206" s="32"/>
      <c r="N206" s="32"/>
    </row>
    <row r="207" spans="4:17" x14ac:dyDescent="0.35">
      <c r="J207">
        <v>28</v>
      </c>
      <c r="K207">
        <v>36</v>
      </c>
      <c r="L207">
        <v>44</v>
      </c>
      <c r="M207">
        <v>52</v>
      </c>
      <c r="N207">
        <v>56</v>
      </c>
    </row>
    <row r="208" spans="4:17" x14ac:dyDescent="0.35">
      <c r="I208">
        <v>1000</v>
      </c>
      <c r="J208">
        <f>v02_analysis02!E4</f>
        <v>160817238000000</v>
      </c>
      <c r="K208">
        <f>v02_analysis02!E5</f>
        <v>164460928500000</v>
      </c>
      <c r="L208">
        <f>v02_analysis02!E6</f>
        <v>173656656000000</v>
      </c>
      <c r="M208">
        <f>v02_analysis02!E7</f>
        <v>179590176000000</v>
      </c>
      <c r="N208">
        <f>v02_analysis02!E8</f>
        <v>199364490000000</v>
      </c>
    </row>
    <row r="209" spans="9:17" x14ac:dyDescent="0.35">
      <c r="I209">
        <v>1400</v>
      </c>
      <c r="J209">
        <f>v02_analysis02!E14</f>
        <v>161413884000000</v>
      </c>
      <c r="K209">
        <f>v02_analysis02!E15</f>
        <v>166231845000000</v>
      </c>
      <c r="L209">
        <f>v02_analysis02!E16</f>
        <v>175848205500000</v>
      </c>
      <c r="M209">
        <f>v02_analysis02!E17</f>
        <v>182708190000000</v>
      </c>
      <c r="N209">
        <f>v02_analysis02!E18</f>
        <v>204345855000000</v>
      </c>
    </row>
    <row r="210" spans="9:17" x14ac:dyDescent="0.35">
      <c r="I210">
        <v>1800</v>
      </c>
      <c r="J210">
        <f>v02_analysis02!E24</f>
        <v>162997515000000</v>
      </c>
      <c r="K210">
        <f>v02_analysis02!E25</f>
        <v>168869353500000</v>
      </c>
      <c r="L210">
        <f>v02_analysis02!E26</f>
        <v>179694828000000</v>
      </c>
      <c r="M210">
        <f>v02_analysis02!E27</f>
        <v>188563747500000</v>
      </c>
      <c r="N210">
        <f>v02_analysis02!E28</f>
        <v>211455900000000</v>
      </c>
    </row>
    <row r="211" spans="9:17" x14ac:dyDescent="0.35">
      <c r="I211">
        <v>2200</v>
      </c>
      <c r="J211">
        <f>v02_analysis02!E34</f>
        <v>164293056000000</v>
      </c>
      <c r="K211">
        <f>v02_analysis02!E35</f>
        <v>171493200000000</v>
      </c>
      <c r="L211">
        <f>v02_analysis02!E36</f>
        <v>182638314000000</v>
      </c>
      <c r="M211">
        <f>v02_analysis02!E37</f>
        <v>193452813000000</v>
      </c>
      <c r="N211">
        <f>v02_analysis02!E38</f>
        <v>214413169500000</v>
      </c>
    </row>
    <row r="212" spans="9:17" x14ac:dyDescent="0.35">
      <c r="I212">
        <v>2600</v>
      </c>
      <c r="J212">
        <f>v02_analysis02!E39</f>
        <v>165609657000000</v>
      </c>
      <c r="K212">
        <f>v02_analysis02!E40</f>
        <v>173776630500000</v>
      </c>
      <c r="L212">
        <f>v02_analysis02!E41</f>
        <v>186404908500000</v>
      </c>
      <c r="M212">
        <f>v02_analysis02!E42</f>
        <v>200701260000000</v>
      </c>
      <c r="N212">
        <f>v02_analysis02!E43</f>
        <v>224138596500000</v>
      </c>
    </row>
    <row r="213" spans="9:17" x14ac:dyDescent="0.35">
      <c r="I213">
        <v>2700</v>
      </c>
      <c r="J213">
        <f>v02_analysis02!E44</f>
        <v>166135104000000</v>
      </c>
      <c r="K213">
        <f>v02_analysis02!E45</f>
        <v>176729229000000</v>
      </c>
      <c r="L213">
        <f>v02_analysis02!E46</f>
        <v>188818992000000</v>
      </c>
      <c r="M213">
        <f>v02_analysis02!E47</f>
        <v>199923660000000</v>
      </c>
      <c r="N213">
        <f>v02_analysis02!E48</f>
        <v>229315482000000</v>
      </c>
    </row>
    <row r="214" spans="9:17" x14ac:dyDescent="0.35">
      <c r="I214">
        <v>2701</v>
      </c>
      <c r="J214">
        <f>v02_analysis02!E49</f>
        <v>183021201000000</v>
      </c>
      <c r="K214">
        <f>v02_analysis02!E50</f>
        <v>190207764000000</v>
      </c>
      <c r="L214">
        <f>v02_analysis02!E51</f>
        <v>205095780000000</v>
      </c>
      <c r="M214">
        <f>v02_analysis02!E52</f>
        <v>213307101000000</v>
      </c>
      <c r="N214">
        <f>v02_analysis02!E53</f>
        <v>228886614000000</v>
      </c>
    </row>
    <row r="216" spans="9:17" x14ac:dyDescent="0.35">
      <c r="J216" s="32" t="s">
        <v>820</v>
      </c>
      <c r="K216" s="32"/>
      <c r="L216" s="32"/>
      <c r="M216" s="32"/>
      <c r="N216" s="32"/>
    </row>
    <row r="217" spans="9:17" x14ac:dyDescent="0.35">
      <c r="J217" s="22">
        <v>1000</v>
      </c>
      <c r="K217" s="22">
        <v>1400</v>
      </c>
      <c r="L217" s="22">
        <v>1800</v>
      </c>
      <c r="M217" s="22">
        <v>2200</v>
      </c>
      <c r="N217" s="22">
        <v>2600</v>
      </c>
      <c r="O217" s="22">
        <v>2700</v>
      </c>
      <c r="P217" s="22">
        <v>2701</v>
      </c>
      <c r="Q217" s="27" t="s">
        <v>1305</v>
      </c>
    </row>
    <row r="218" spans="9:17" x14ac:dyDescent="0.35">
      <c r="I218">
        <v>28</v>
      </c>
      <c r="J218">
        <f>J208</f>
        <v>160817238000000</v>
      </c>
      <c r="K218">
        <f>J209</f>
        <v>161413884000000</v>
      </c>
      <c r="L218">
        <f>J210</f>
        <v>162997515000000</v>
      </c>
      <c r="M218">
        <f>J211</f>
        <v>164293056000000</v>
      </c>
      <c r="N218">
        <f>J212</f>
        <v>165609657000000</v>
      </c>
      <c r="O218">
        <f>J213</f>
        <v>166135104000000</v>
      </c>
      <c r="P218">
        <f>J214</f>
        <v>183021201000000</v>
      </c>
    </row>
    <row r="219" spans="9:17" x14ac:dyDescent="0.35">
      <c r="I219">
        <v>36</v>
      </c>
      <c r="J219">
        <f>K208</f>
        <v>164460928500000</v>
      </c>
      <c r="K219">
        <f>K209</f>
        <v>166231845000000</v>
      </c>
      <c r="L219">
        <f>K210</f>
        <v>168869353500000</v>
      </c>
      <c r="M219">
        <f>K211</f>
        <v>171493200000000</v>
      </c>
      <c r="N219">
        <f>K212</f>
        <v>173776630500000</v>
      </c>
      <c r="O219">
        <f>K213</f>
        <v>176729229000000</v>
      </c>
      <c r="P219">
        <f>K214</f>
        <v>190207764000000</v>
      </c>
    </row>
    <row r="220" spans="9:17" x14ac:dyDescent="0.35">
      <c r="I220">
        <v>44</v>
      </c>
      <c r="J220">
        <f>L208</f>
        <v>173656656000000</v>
      </c>
      <c r="K220">
        <f>L209</f>
        <v>175848205500000</v>
      </c>
      <c r="L220">
        <f>L210</f>
        <v>179694828000000</v>
      </c>
      <c r="M220">
        <f>L211</f>
        <v>182638314000000</v>
      </c>
      <c r="N220">
        <f>L212</f>
        <v>186404908500000</v>
      </c>
      <c r="O220">
        <f>L213</f>
        <v>188818992000000</v>
      </c>
      <c r="P220">
        <f>L214</f>
        <v>205095780000000</v>
      </c>
      <c r="Q220" s="25">
        <f>v02_analysis02!E55</f>
        <v>202614500000000</v>
      </c>
    </row>
    <row r="221" spans="9:17" x14ac:dyDescent="0.35">
      <c r="I221">
        <v>52</v>
      </c>
      <c r="J221">
        <f>M208</f>
        <v>179590176000000</v>
      </c>
      <c r="K221">
        <f>M209</f>
        <v>182708190000000</v>
      </c>
      <c r="L221">
        <f>M210</f>
        <v>188563747500000</v>
      </c>
      <c r="M221">
        <f>M211</f>
        <v>193452813000000</v>
      </c>
      <c r="N221">
        <f>M212</f>
        <v>200701260000000</v>
      </c>
      <c r="O221">
        <f>M213</f>
        <v>199923660000000</v>
      </c>
      <c r="P221">
        <f>M214</f>
        <v>213307101000000</v>
      </c>
    </row>
    <row r="222" spans="9:17" x14ac:dyDescent="0.35">
      <c r="I222">
        <v>56</v>
      </c>
      <c r="J222">
        <f>N208</f>
        <v>199364490000000</v>
      </c>
      <c r="K222">
        <f>N209</f>
        <v>204345855000000</v>
      </c>
      <c r="L222">
        <f>N210</f>
        <v>211455900000000</v>
      </c>
      <c r="M222">
        <f>N211</f>
        <v>214413169500000</v>
      </c>
      <c r="N222">
        <f>N212</f>
        <v>224138596500000</v>
      </c>
      <c r="O222">
        <f>N213</f>
        <v>229315482000000</v>
      </c>
      <c r="P222">
        <f>N214</f>
        <v>228886614000000</v>
      </c>
    </row>
    <row r="224" spans="9:17" x14ac:dyDescent="0.35">
      <c r="J224" s="32" t="s">
        <v>820</v>
      </c>
      <c r="K224" s="32"/>
      <c r="L224" s="32"/>
      <c r="M224" s="32"/>
      <c r="N224" s="32"/>
    </row>
    <row r="225" spans="9:16" x14ac:dyDescent="0.35">
      <c r="J225" s="22">
        <v>1000</v>
      </c>
      <c r="K225" s="22">
        <v>1400</v>
      </c>
      <c r="L225" s="22">
        <v>1800</v>
      </c>
      <c r="M225" s="22">
        <v>2200</v>
      </c>
      <c r="N225" s="22">
        <v>2600</v>
      </c>
      <c r="O225" s="22">
        <v>2700</v>
      </c>
      <c r="P225" s="22">
        <v>2701</v>
      </c>
    </row>
    <row r="226" spans="9:16" x14ac:dyDescent="0.35">
      <c r="I226">
        <v>28</v>
      </c>
      <c r="J226" s="23">
        <f t="shared" ref="J226:P230" si="21">((J218-$J$218)/$J$218)*100</f>
        <v>0</v>
      </c>
      <c r="K226" s="23">
        <f t="shared" si="21"/>
        <v>0.37100873477257457</v>
      </c>
      <c r="L226" s="23">
        <f t="shared" si="21"/>
        <v>1.3557483184731727</v>
      </c>
      <c r="M226" s="23">
        <f t="shared" si="21"/>
        <v>2.1613466586212606</v>
      </c>
      <c r="N226" s="23">
        <f t="shared" si="21"/>
        <v>2.9800406098256706</v>
      </c>
      <c r="O226" s="23">
        <f t="shared" si="21"/>
        <v>3.3067761056809095</v>
      </c>
      <c r="P226" s="23">
        <f t="shared" si="21"/>
        <v>13.806954575354666</v>
      </c>
    </row>
    <row r="227" spans="9:16" x14ac:dyDescent="0.35">
      <c r="I227">
        <v>36</v>
      </c>
      <c r="J227" s="23">
        <f t="shared" si="21"/>
        <v>2.2657337890605982</v>
      </c>
      <c r="K227" s="23">
        <f t="shared" si="21"/>
        <v>3.3669319703152718</v>
      </c>
      <c r="L227" s="23">
        <f t="shared" si="21"/>
        <v>5.0069977572926607</v>
      </c>
      <c r="M227" s="23">
        <f t="shared" si="21"/>
        <v>6.6385681863283832</v>
      </c>
      <c r="N227" s="23">
        <f t="shared" si="21"/>
        <v>8.058459815110119</v>
      </c>
      <c r="O227" s="23">
        <f t="shared" si="21"/>
        <v>9.8944560905840202</v>
      </c>
      <c r="P227" s="23">
        <f t="shared" si="21"/>
        <v>18.275731112854952</v>
      </c>
    </row>
    <row r="228" spans="9:16" x14ac:dyDescent="0.35">
      <c r="I228">
        <v>44</v>
      </c>
      <c r="J228" s="23">
        <f t="shared" si="21"/>
        <v>7.9838568052014418</v>
      </c>
      <c r="K228" s="23">
        <f t="shared" si="21"/>
        <v>9.3466146334387368</v>
      </c>
      <c r="L228" s="23">
        <f t="shared" si="21"/>
        <v>11.73853638749846</v>
      </c>
      <c r="M228" s="23">
        <f t="shared" si="21"/>
        <v>13.568866292803762</v>
      </c>
      <c r="N228" s="23">
        <f t="shared" si="21"/>
        <v>15.91102472484946</v>
      </c>
      <c r="O228" s="23">
        <f t="shared" si="21"/>
        <v>17.412159509915224</v>
      </c>
      <c r="P228" s="23">
        <f t="shared" si="21"/>
        <v>27.533455088937668</v>
      </c>
    </row>
    <row r="229" spans="9:16" x14ac:dyDescent="0.35">
      <c r="I229">
        <v>52</v>
      </c>
      <c r="J229" s="23">
        <f t="shared" si="21"/>
        <v>11.673461274095505</v>
      </c>
      <c r="K229" s="23">
        <f t="shared" si="21"/>
        <v>13.61231685871884</v>
      </c>
      <c r="L229" s="23">
        <f t="shared" si="21"/>
        <v>17.253442382837093</v>
      </c>
      <c r="M229" s="23">
        <f t="shared" si="21"/>
        <v>20.293580094939824</v>
      </c>
      <c r="N229" s="23">
        <f t="shared" si="21"/>
        <v>24.800837581851766</v>
      </c>
      <c r="O229" s="23">
        <f t="shared" si="21"/>
        <v>24.317307327464484</v>
      </c>
      <c r="P229" s="23">
        <f t="shared" si="21"/>
        <v>32.639450629042635</v>
      </c>
    </row>
    <row r="230" spans="9:16" x14ac:dyDescent="0.35">
      <c r="I230">
        <v>56</v>
      </c>
      <c r="J230" s="23">
        <f t="shared" si="21"/>
        <v>23.969602064674188</v>
      </c>
      <c r="K230" s="23">
        <f t="shared" si="21"/>
        <v>27.067133810617989</v>
      </c>
      <c r="L230" s="23">
        <f t="shared" si="21"/>
        <v>31.488329627946975</v>
      </c>
      <c r="M230" s="23">
        <f t="shared" si="21"/>
        <v>33.327230442796193</v>
      </c>
      <c r="N230" s="23">
        <f t="shared" si="21"/>
        <v>39.374733260870954</v>
      </c>
      <c r="O230" s="23">
        <f t="shared" si="21"/>
        <v>42.593844324076748</v>
      </c>
      <c r="P230" s="23">
        <f t="shared" si="21"/>
        <v>42.327163957386212</v>
      </c>
    </row>
  </sheetData>
  <mergeCells count="20">
    <mergeCell ref="J2:N2"/>
    <mergeCell ref="H14:H18"/>
    <mergeCell ref="J28:N28"/>
    <mergeCell ref="J59:N59"/>
    <mergeCell ref="J69:N69"/>
    <mergeCell ref="J164:N164"/>
    <mergeCell ref="J172:N172"/>
    <mergeCell ref="W28:AA28"/>
    <mergeCell ref="J142:N142"/>
    <mergeCell ref="J88:N88"/>
    <mergeCell ref="J98:N98"/>
    <mergeCell ref="J110:N110"/>
    <mergeCell ref="J120:N120"/>
    <mergeCell ref="J132:N132"/>
    <mergeCell ref="J154:N154"/>
    <mergeCell ref="J184:N184"/>
    <mergeCell ref="J194:N194"/>
    <mergeCell ref="J206:N206"/>
    <mergeCell ref="J216:N216"/>
    <mergeCell ref="J224:N224"/>
  </mergeCells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78C2-C959-4F1B-9EB9-D1FE00BA11BD}">
  <dimension ref="A1"/>
  <sheetViews>
    <sheetView topLeftCell="A170" workbookViewId="0">
      <selection activeCell="I184" sqref="I184:N192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023B-C993-4F5A-887E-D8E1CFF2264C}">
  <dimension ref="A2:R24"/>
  <sheetViews>
    <sheetView zoomScale="80" zoomScaleNormal="80" workbookViewId="0">
      <selection activeCell="H13" sqref="H13:L13"/>
    </sheetView>
  </sheetViews>
  <sheetFormatPr defaultRowHeight="14.5" x14ac:dyDescent="0.35"/>
  <sheetData>
    <row r="2" spans="1:18" x14ac:dyDescent="0.35">
      <c r="B2">
        <v>2701</v>
      </c>
      <c r="D2">
        <v>2600</v>
      </c>
      <c r="F2">
        <v>2200</v>
      </c>
      <c r="H2">
        <v>1800</v>
      </c>
      <c r="J2">
        <v>1400</v>
      </c>
    </row>
    <row r="3" spans="1:18" x14ac:dyDescent="0.35">
      <c r="A3">
        <v>56</v>
      </c>
      <c r="B3">
        <v>2.8317269999999999</v>
      </c>
      <c r="C3">
        <v>145.405966014</v>
      </c>
    </row>
    <row r="4" spans="1:18" x14ac:dyDescent="0.35">
      <c r="A4">
        <v>54</v>
      </c>
      <c r="B4">
        <v>2.9080159999999999</v>
      </c>
      <c r="C4">
        <v>141.59138049800001</v>
      </c>
    </row>
    <row r="5" spans="1:18" x14ac:dyDescent="0.35">
      <c r="A5">
        <v>52</v>
      </c>
      <c r="B5">
        <v>3.009614</v>
      </c>
      <c r="C5">
        <v>136.81156453700001</v>
      </c>
      <c r="D5">
        <v>2.9990139999999998</v>
      </c>
      <c r="E5">
        <v>137.295124313</v>
      </c>
      <c r="F5">
        <v>3.0499360000000002</v>
      </c>
      <c r="G5">
        <v>135.00283284299999</v>
      </c>
      <c r="H5">
        <v>3.1960480000000002</v>
      </c>
      <c r="I5">
        <v>128.83098123900001</v>
      </c>
      <c r="J5">
        <v>3.4559890000000002</v>
      </c>
    </row>
    <row r="6" spans="1:18" x14ac:dyDescent="0.35">
      <c r="A6">
        <v>48</v>
      </c>
      <c r="B6">
        <v>2.9277959999999998</v>
      </c>
      <c r="C6">
        <v>140.634798313</v>
      </c>
    </row>
    <row r="7" spans="1:18" x14ac:dyDescent="0.35">
      <c r="A7">
        <v>44</v>
      </c>
      <c r="B7">
        <v>3.0549789999999999</v>
      </c>
      <c r="C7">
        <v>134.77997719000001</v>
      </c>
      <c r="D7">
        <v>3.0611109999999999</v>
      </c>
      <c r="E7">
        <v>134.509986731</v>
      </c>
      <c r="F7">
        <v>3.1462150000000002</v>
      </c>
      <c r="G7">
        <v>130.871539273</v>
      </c>
      <c r="H7">
        <v>3.337977</v>
      </c>
      <c r="I7">
        <v>123.353156713</v>
      </c>
      <c r="J7">
        <v>3.6596890000000002</v>
      </c>
      <c r="K7">
        <v>112.50956023800001</v>
      </c>
    </row>
    <row r="8" spans="1:18" x14ac:dyDescent="0.35">
      <c r="A8">
        <v>40</v>
      </c>
      <c r="B8">
        <v>3.0903990000000001</v>
      </c>
      <c r="C8">
        <v>133.23522300499999</v>
      </c>
    </row>
    <row r="9" spans="1:18" x14ac:dyDescent="0.35">
      <c r="A9">
        <v>36</v>
      </c>
      <c r="B9">
        <v>3.0485859999999998</v>
      </c>
      <c r="C9">
        <v>135.06261589600001</v>
      </c>
      <c r="D9">
        <v>3.0967880000000001</v>
      </c>
      <c r="E9">
        <v>132.960344717</v>
      </c>
      <c r="F9">
        <v>3.2343150000000001</v>
      </c>
      <c r="G9">
        <v>127.306709447</v>
      </c>
      <c r="H9">
        <v>3.4779930000000001</v>
      </c>
      <c r="I9">
        <v>118.38724227</v>
      </c>
      <c r="J9">
        <v>3.8828510000000001</v>
      </c>
      <c r="K9">
        <v>106.043214109</v>
      </c>
    </row>
    <row r="10" spans="1:18" x14ac:dyDescent="0.35">
      <c r="A10">
        <v>32</v>
      </c>
      <c r="B10">
        <v>3.2648839999999999</v>
      </c>
      <c r="C10">
        <v>126.11474096000001</v>
      </c>
    </row>
    <row r="11" spans="1:18" x14ac:dyDescent="0.35">
      <c r="A11">
        <v>28</v>
      </c>
      <c r="B11">
        <v>3.4660760000000002</v>
      </c>
      <c r="C11">
        <v>118.79427916</v>
      </c>
      <c r="D11">
        <v>3.5890110000000002</v>
      </c>
      <c r="E11">
        <v>114.725198654</v>
      </c>
      <c r="F11">
        <v>3.8060879999999999</v>
      </c>
      <c r="G11">
        <v>108.181944268</v>
      </c>
      <c r="H11">
        <v>4.157629</v>
      </c>
      <c r="I11">
        <v>99.034810441000005</v>
      </c>
      <c r="J11">
        <v>4.7251300000000001</v>
      </c>
      <c r="K11">
        <v>87.140459614999997</v>
      </c>
    </row>
    <row r="12" spans="1:18" x14ac:dyDescent="0.35">
      <c r="A12">
        <v>28.1</v>
      </c>
      <c r="B12">
        <v>6.0025040000000001</v>
      </c>
      <c r="C12">
        <v>68.596372422000002</v>
      </c>
      <c r="D12">
        <v>6.0157239999999996</v>
      </c>
      <c r="E12">
        <v>68.445626821999994</v>
      </c>
    </row>
    <row r="13" spans="1:18" x14ac:dyDescent="0.35">
      <c r="H13" s="32" t="s">
        <v>821</v>
      </c>
      <c r="I13" s="32"/>
      <c r="J13" s="32"/>
      <c r="K13" s="32"/>
      <c r="L13" s="32"/>
    </row>
    <row r="14" spans="1:18" x14ac:dyDescent="0.35">
      <c r="A14" t="s">
        <v>820</v>
      </c>
      <c r="B14" s="22">
        <v>2701</v>
      </c>
      <c r="C14" s="22">
        <v>2600</v>
      </c>
      <c r="D14" s="22">
        <v>2200</v>
      </c>
      <c r="E14" s="22">
        <v>1800</v>
      </c>
      <c r="F14" s="22">
        <v>1400</v>
      </c>
      <c r="H14" s="22">
        <v>2701</v>
      </c>
      <c r="I14" s="22">
        <v>2600</v>
      </c>
      <c r="J14" s="22">
        <v>2200</v>
      </c>
      <c r="K14" s="22">
        <v>1800</v>
      </c>
      <c r="L14" s="22">
        <v>1400</v>
      </c>
      <c r="N14" s="22">
        <v>2701</v>
      </c>
      <c r="O14" s="22">
        <v>2600</v>
      </c>
      <c r="P14" s="22">
        <v>2200</v>
      </c>
      <c r="Q14" s="22">
        <v>1800</v>
      </c>
      <c r="R14" s="22">
        <v>1400</v>
      </c>
    </row>
    <row r="15" spans="1:18" x14ac:dyDescent="0.35">
      <c r="A15">
        <f>A3</f>
        <v>56</v>
      </c>
      <c r="B15">
        <f>(1/B3)*100</f>
        <v>35.314138686391736</v>
      </c>
      <c r="C15" s="8">
        <f>(1/(summary_l1_2933!BU11))*100</f>
        <v>35.422317264235261</v>
      </c>
      <c r="D15">
        <f>(1/summary_l1_2933!BU10)*100</f>
        <v>34.723174698194846</v>
      </c>
      <c r="E15">
        <f>(1/summary_l1_2933!BU8)*100</f>
        <v>33.105775269389973</v>
      </c>
      <c r="F15">
        <f>(1/summary_l1_2933!BU6)*100</f>
        <v>30.606835608237404</v>
      </c>
      <c r="H15" s="23">
        <f t="shared" ref="H15:H24" si="0">(B15/$F$23 - 1)*100</f>
        <v>66.863896131230206</v>
      </c>
      <c r="I15" s="23">
        <f t="shared" ref="I15:I24" si="1">(C15/$F$23 - 1)*100</f>
        <v>67.375053974755957</v>
      </c>
      <c r="J15" s="23">
        <f t="shared" ref="J15:J23" si="2">(D15/$F$23 - 1)*100</f>
        <v>64.071514461681417</v>
      </c>
      <c r="K15" s="23">
        <f t="shared" ref="K15:K23" si="3">(E15/$F$23 - 1)*100</f>
        <v>56.429091898652658</v>
      </c>
      <c r="L15" s="23">
        <f t="shared" ref="L15:L21" si="4">(F15/$F$23 - 1)*100</f>
        <v>44.62127713755082</v>
      </c>
      <c r="N15" s="23">
        <f t="shared" ref="N15:N23" si="5">(B15/$B$24 - 1)*100</f>
        <v>111.97325872162112</v>
      </c>
      <c r="O15" s="23">
        <f t="shared" ref="O15:O24" si="6">(C15/$B$24 - 1)*100</f>
        <v>112.62260106784119</v>
      </c>
      <c r="P15" s="23">
        <f t="shared" ref="P15:P23" si="7">(D15/$B$24 - 1)*100</f>
        <v>108.42599501861336</v>
      </c>
      <c r="Q15" s="23">
        <f t="shared" ref="Q15:Q23" si="8">(E15/$B$24 - 1)*100</f>
        <v>98.717548477614386</v>
      </c>
      <c r="R15" s="23">
        <f t="shared" ref="R15:R23" si="9">(F15/$B$24 - 1)*100</f>
        <v>83.717653165787425</v>
      </c>
    </row>
    <row r="16" spans="1:18" x14ac:dyDescent="0.35">
      <c r="A16">
        <f t="shared" ref="A16:A24" si="10">A4</f>
        <v>54</v>
      </c>
      <c r="B16">
        <f t="shared" ref="B16:B23" si="11">(1/B4)*100</f>
        <v>34.387706257462128</v>
      </c>
      <c r="C16">
        <v>1</v>
      </c>
      <c r="D16">
        <v>1</v>
      </c>
      <c r="E16">
        <v>1</v>
      </c>
      <c r="F16">
        <v>1</v>
      </c>
      <c r="H16" s="23">
        <f t="shared" si="0"/>
        <v>62.486382468322034</v>
      </c>
      <c r="I16" s="23"/>
      <c r="J16" s="23"/>
      <c r="K16" s="23"/>
      <c r="L16" s="23"/>
      <c r="N16" s="23">
        <f t="shared" si="5"/>
        <v>106.41234436124142</v>
      </c>
      <c r="O16" s="23"/>
      <c r="P16" s="23"/>
      <c r="Q16" s="23"/>
      <c r="R16" s="23"/>
    </row>
    <row r="17" spans="1:18" x14ac:dyDescent="0.35">
      <c r="A17">
        <f t="shared" si="10"/>
        <v>52</v>
      </c>
      <c r="B17">
        <f t="shared" si="11"/>
        <v>33.226852347178074</v>
      </c>
      <c r="C17">
        <f>(1/D5)*100</f>
        <v>33.344292490798644</v>
      </c>
      <c r="D17">
        <f>(1/F5)*100</f>
        <v>32.787573247438637</v>
      </c>
      <c r="E17">
        <f>(1/H5)*100</f>
        <v>31.288641472218188</v>
      </c>
      <c r="F17">
        <f>(1/summary_l1_2933!BU8)*100</f>
        <v>33.105775269389973</v>
      </c>
      <c r="H17" s="23">
        <f t="shared" si="0"/>
        <v>57.001196831221534</v>
      </c>
      <c r="I17" s="23">
        <f t="shared" si="1"/>
        <v>57.556116777047414</v>
      </c>
      <c r="J17" s="23">
        <f t="shared" si="2"/>
        <v>54.925545978669746</v>
      </c>
      <c r="K17" s="23">
        <f t="shared" si="3"/>
        <v>47.842898479622335</v>
      </c>
      <c r="L17" s="23">
        <f t="shared" si="4"/>
        <v>56.429091898652658</v>
      </c>
      <c r="N17" s="23">
        <f t="shared" si="5"/>
        <v>99.444314121345755</v>
      </c>
      <c r="O17" s="23">
        <f t="shared" si="6"/>
        <v>100.14924905318883</v>
      </c>
      <c r="P17" s="23">
        <f t="shared" si="7"/>
        <v>96.807539568043396</v>
      </c>
      <c r="Q17" s="23">
        <f t="shared" si="8"/>
        <v>87.810195591555555</v>
      </c>
      <c r="R17" s="23">
        <f t="shared" si="9"/>
        <v>98.717548477614386</v>
      </c>
    </row>
    <row r="18" spans="1:18" x14ac:dyDescent="0.35">
      <c r="A18">
        <f t="shared" si="10"/>
        <v>48</v>
      </c>
      <c r="B18">
        <f t="shared" si="11"/>
        <v>34.155385142953953</v>
      </c>
      <c r="C18">
        <v>1</v>
      </c>
      <c r="D18">
        <v>1</v>
      </c>
      <c r="E18">
        <v>1</v>
      </c>
      <c r="F18">
        <v>1</v>
      </c>
      <c r="H18" s="23">
        <f t="shared" si="0"/>
        <v>61.388635000526023</v>
      </c>
      <c r="I18" s="23"/>
      <c r="J18" s="23"/>
      <c r="K18" s="23"/>
      <c r="L18" s="23"/>
      <c r="N18" s="23">
        <f t="shared" si="5"/>
        <v>105.01783594212166</v>
      </c>
      <c r="O18" s="23"/>
      <c r="P18" s="23"/>
      <c r="Q18" s="23"/>
      <c r="R18" s="23"/>
    </row>
    <row r="19" spans="1:18" x14ac:dyDescent="0.35">
      <c r="A19">
        <f t="shared" si="10"/>
        <v>44</v>
      </c>
      <c r="B19">
        <f t="shared" si="11"/>
        <v>32.733449231565913</v>
      </c>
      <c r="C19">
        <f>(1/D7)*100</f>
        <v>32.667877773788668</v>
      </c>
      <c r="D19">
        <f>(1/F7)*100</f>
        <v>31.7842232650979</v>
      </c>
      <c r="E19">
        <f>(1/H7)*100</f>
        <v>29.958265140832307</v>
      </c>
      <c r="F19">
        <f>(1/J7)*100</f>
        <v>27.32472622673675</v>
      </c>
      <c r="H19" s="23">
        <f t="shared" si="0"/>
        <v>54.66980296754906</v>
      </c>
      <c r="I19" s="23">
        <f t="shared" si="1"/>
        <v>54.359969305262055</v>
      </c>
      <c r="J19" s="23">
        <f t="shared" si="2"/>
        <v>50.184586876612045</v>
      </c>
      <c r="K19" s="23">
        <f t="shared" si="3"/>
        <v>41.556697364900977</v>
      </c>
      <c r="L19" s="23">
        <f t="shared" si="4"/>
        <v>29.112883635740626</v>
      </c>
      <c r="N19" s="23">
        <f t="shared" si="5"/>
        <v>96.482659946271298</v>
      </c>
      <c r="O19" s="23">
        <f t="shared" si="6"/>
        <v>96.08906700867756</v>
      </c>
      <c r="P19" s="23">
        <f t="shared" si="7"/>
        <v>90.784927285643207</v>
      </c>
      <c r="Q19" s="23">
        <f t="shared" si="8"/>
        <v>79.82460634090647</v>
      </c>
      <c r="R19" s="23">
        <f t="shared" si="9"/>
        <v>64.016778474892249</v>
      </c>
    </row>
    <row r="20" spans="1:18" x14ac:dyDescent="0.35">
      <c r="A20">
        <f t="shared" si="10"/>
        <v>40</v>
      </c>
      <c r="B20">
        <f t="shared" si="11"/>
        <v>32.358281244590096</v>
      </c>
      <c r="C20">
        <v>1</v>
      </c>
      <c r="D20">
        <v>1</v>
      </c>
      <c r="E20">
        <v>1</v>
      </c>
      <c r="F20">
        <v>1</v>
      </c>
      <c r="H20" s="23">
        <f t="shared" si="0"/>
        <v>52.89708545725</v>
      </c>
      <c r="I20" s="23"/>
      <c r="J20" s="23"/>
      <c r="K20" s="23"/>
      <c r="L20" s="23"/>
      <c r="N20" s="23">
        <f t="shared" si="5"/>
        <v>94.230712603777022</v>
      </c>
      <c r="O20" s="23"/>
      <c r="P20" s="23"/>
      <c r="Q20" s="23"/>
      <c r="R20" s="23"/>
    </row>
    <row r="21" spans="1:18" x14ac:dyDescent="0.35">
      <c r="A21">
        <f t="shared" si="10"/>
        <v>36</v>
      </c>
      <c r="B21">
        <f t="shared" si="11"/>
        <v>32.802092511085469</v>
      </c>
      <c r="C21">
        <f>(1/D9)*100</f>
        <v>32.291522700294628</v>
      </c>
      <c r="D21">
        <f>(1/F9)*100</f>
        <v>30.918447955749517</v>
      </c>
      <c r="E21">
        <f>(1/H9)*100</f>
        <v>28.752214279902226</v>
      </c>
      <c r="F21">
        <f>(1/J9)*100</f>
        <v>25.754271796677237</v>
      </c>
      <c r="H21" s="23">
        <f t="shared" si="0"/>
        <v>54.994151386905287</v>
      </c>
      <c r="I21" s="23">
        <f t="shared" si="1"/>
        <v>52.581642656843172</v>
      </c>
      <c r="J21" s="23">
        <f t="shared" si="2"/>
        <v>46.093685989150735</v>
      </c>
      <c r="K21" s="23">
        <f t="shared" si="3"/>
        <v>35.857950260394425</v>
      </c>
      <c r="L21" s="23">
        <f t="shared" si="4"/>
        <v>21.692282294633515</v>
      </c>
      <c r="N21" s="23">
        <f t="shared" si="5"/>
        <v>96.894691506160569</v>
      </c>
      <c r="O21" s="23">
        <f t="shared" si="6"/>
        <v>93.829994174609283</v>
      </c>
      <c r="P21" s="23">
        <f t="shared" si="7"/>
        <v>85.588107528178298</v>
      </c>
      <c r="Q21" s="23">
        <f t="shared" si="8"/>
        <v>72.585281223970213</v>
      </c>
      <c r="R21" s="23">
        <f t="shared" si="9"/>
        <v>54.590119476642293</v>
      </c>
    </row>
    <row r="22" spans="1:18" x14ac:dyDescent="0.35">
      <c r="A22">
        <f t="shared" si="10"/>
        <v>32</v>
      </c>
      <c r="B22">
        <f t="shared" si="11"/>
        <v>30.62895955874696</v>
      </c>
      <c r="C22">
        <v>1</v>
      </c>
      <c r="D22">
        <v>1</v>
      </c>
      <c r="E22">
        <v>1</v>
      </c>
      <c r="F22">
        <v>1</v>
      </c>
      <c r="H22" s="23">
        <f t="shared" si="0"/>
        <v>44.725815679822034</v>
      </c>
      <c r="I22" s="23"/>
      <c r="J22" s="23"/>
      <c r="K22" s="23"/>
      <c r="L22" s="23"/>
      <c r="N22" s="23">
        <f t="shared" si="5"/>
        <v>83.850452267216852</v>
      </c>
      <c r="O22" s="23"/>
      <c r="P22" s="23"/>
      <c r="Q22" s="23"/>
      <c r="R22" s="23"/>
    </row>
    <row r="23" spans="1:18" x14ac:dyDescent="0.35">
      <c r="A23">
        <f t="shared" si="10"/>
        <v>28</v>
      </c>
      <c r="B23">
        <f t="shared" si="11"/>
        <v>28.851069624555258</v>
      </c>
      <c r="C23">
        <f>(1/D11)*100</f>
        <v>27.862829063494093</v>
      </c>
      <c r="D23">
        <f>(1/F11)*100</f>
        <v>26.27369624664485</v>
      </c>
      <c r="E23">
        <f>(1/H11)*100</f>
        <v>24.052170119075079</v>
      </c>
      <c r="F23">
        <f>(1/J11)*100</f>
        <v>21.163438889512033</v>
      </c>
      <c r="H23" s="23">
        <f t="shared" si="0"/>
        <v>36.325054615074805</v>
      </c>
      <c r="I23" s="23">
        <f t="shared" si="1"/>
        <v>31.655489492787847</v>
      </c>
      <c r="J23" s="23">
        <f t="shared" si="2"/>
        <v>24.146630345908981</v>
      </c>
      <c r="K23" s="23">
        <f t="shared" si="3"/>
        <v>13.649630594745243</v>
      </c>
      <c r="L23" s="23">
        <f>(F23/$F$23 - 1)*100</f>
        <v>0</v>
      </c>
      <c r="N23" s="23">
        <f t="shared" si="5"/>
        <v>73.178660825671415</v>
      </c>
      <c r="O23" s="23">
        <f t="shared" si="6"/>
        <v>67.246742904939524</v>
      </c>
      <c r="P23" s="23">
        <f t="shared" si="7"/>
        <v>57.70796681527068</v>
      </c>
      <c r="Q23" s="23">
        <f t="shared" si="8"/>
        <v>44.37324734842862</v>
      </c>
      <c r="R23" s="23">
        <f t="shared" si="9"/>
        <v>27.033626588051529</v>
      </c>
    </row>
    <row r="24" spans="1:18" x14ac:dyDescent="0.35">
      <c r="A24">
        <f t="shared" si="10"/>
        <v>28.1</v>
      </c>
      <c r="B24">
        <f>(1/B12)*100</f>
        <v>16.659714012685374</v>
      </c>
      <c r="C24">
        <f>(1/D12)*100</f>
        <v>16.623103054594925</v>
      </c>
      <c r="D24">
        <v>1</v>
      </c>
      <c r="E24">
        <v>1</v>
      </c>
      <c r="F24">
        <v>1</v>
      </c>
      <c r="H24" s="23">
        <f t="shared" si="0"/>
        <v>-21.28068552723995</v>
      </c>
      <c r="I24" s="23">
        <f t="shared" si="1"/>
        <v>-21.453677063641873</v>
      </c>
      <c r="J24" s="23"/>
      <c r="K24" s="23"/>
      <c r="L24" s="23"/>
      <c r="N24" s="23">
        <f>(B24/$B$24 - 1)*100</f>
        <v>0</v>
      </c>
      <c r="O24" s="23">
        <f t="shared" si="6"/>
        <v>-0.21975742238175</v>
      </c>
      <c r="P24" s="23"/>
      <c r="Q24" s="23"/>
      <c r="R24" s="23"/>
    </row>
  </sheetData>
  <mergeCells count="1">
    <mergeCell ref="H13:L13"/>
  </mergeCells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22CF-AB81-437D-920A-4897BAA71881}">
  <dimension ref="A3:R60"/>
  <sheetViews>
    <sheetView topLeftCell="H16" zoomScale="80" zoomScaleNormal="80" workbookViewId="0">
      <selection activeCell="S31" sqref="S31"/>
    </sheetView>
  </sheetViews>
  <sheetFormatPr defaultRowHeight="14.5" x14ac:dyDescent="0.35"/>
  <cols>
    <col min="2" max="2" width="21.90625" customWidth="1"/>
    <col min="3" max="5" width="24.36328125" customWidth="1"/>
    <col min="6" max="6" width="28.36328125" customWidth="1"/>
    <col min="7" max="7" width="27.81640625" customWidth="1"/>
    <col min="8" max="8" width="11.81640625" customWidth="1"/>
    <col min="9" max="9" width="12.81640625" customWidth="1"/>
    <col min="10" max="10" width="20.7265625" customWidth="1"/>
    <col min="11" max="11" width="19.54296875" customWidth="1"/>
    <col min="13" max="13" width="17.54296875" customWidth="1"/>
    <col min="14" max="14" width="11.6328125" customWidth="1"/>
    <col min="15" max="15" width="28" customWidth="1"/>
    <col min="16" max="16" width="28.1796875" customWidth="1"/>
    <col min="17" max="17" width="16.08984375" customWidth="1"/>
  </cols>
  <sheetData>
    <row r="3" spans="1:18" x14ac:dyDescent="0.35">
      <c r="A3" t="s">
        <v>630</v>
      </c>
      <c r="B3" t="s">
        <v>814</v>
      </c>
      <c r="C3" t="s">
        <v>815</v>
      </c>
      <c r="D3" t="s">
        <v>812</v>
      </c>
      <c r="E3" t="s">
        <v>720</v>
      </c>
      <c r="F3" t="s">
        <v>810</v>
      </c>
      <c r="G3" t="s">
        <v>811</v>
      </c>
      <c r="H3" t="s">
        <v>720</v>
      </c>
      <c r="I3" t="s">
        <v>697</v>
      </c>
      <c r="J3" t="s">
        <v>632</v>
      </c>
      <c r="K3" t="s">
        <v>699</v>
      </c>
      <c r="L3" t="s">
        <v>698</v>
      </c>
      <c r="M3" t="s">
        <v>631</v>
      </c>
      <c r="O3" t="s">
        <v>816</v>
      </c>
      <c r="P3" t="s">
        <v>818</v>
      </c>
      <c r="Q3" t="s">
        <v>817</v>
      </c>
      <c r="R3" t="s">
        <v>819</v>
      </c>
    </row>
    <row r="4" spans="1:18" x14ac:dyDescent="0.35">
      <c r="A4">
        <f>summary_l1_2666!F4</f>
        <v>1000</v>
      </c>
      <c r="B4">
        <f>summary_l1_2666!BV4 * 100</f>
        <v>26.059366670335994</v>
      </c>
      <c r="C4">
        <f>summary_l1_2933!BV4* 100</f>
        <v>26.526599149398074</v>
      </c>
      <c r="D4" s="23">
        <f t="shared" ref="D4:D13" si="0">AVERAGE(B4,C4) + 5</f>
        <v>31.292982909867035</v>
      </c>
      <c r="E4" s="23">
        <f>((C4-B4)/B4)*100</f>
        <v>1.7929540843137293</v>
      </c>
      <c r="F4" s="23">
        <f>(summary_l1_2666!BV4/summary_l1_2666!$BV$4 -1)</f>
        <v>0</v>
      </c>
      <c r="G4" s="23">
        <f>(summary_l1_2933!BV4/summary_l1_2933!$BV$4 -1)</f>
        <v>0</v>
      </c>
      <c r="H4" s="23">
        <f>G4-F4</f>
        <v>0</v>
      </c>
      <c r="I4" s="23">
        <f>summary_l1_2666!K4/summary_l1_2666!$K$4 -1</f>
        <v>0</v>
      </c>
      <c r="J4" s="12">
        <f>A4/$A$4 -1</f>
        <v>0</v>
      </c>
      <c r="K4" s="13">
        <f>summary_l1_2666!N4</f>
        <v>177.55699999999999</v>
      </c>
      <c r="L4" s="13">
        <f>summary_l1_2666!M4</f>
        <v>106.11634782599999</v>
      </c>
      <c r="M4" s="23">
        <f>((K4-L4)/L4)*100</f>
        <v>67.322946593621865</v>
      </c>
      <c r="O4" s="23">
        <f>((summary_l1_2666!I4/summary_l1_2666!$I$4)-1)*100</f>
        <v>0</v>
      </c>
      <c r="P4" s="23">
        <f>((summary_l1_2933!I4/summary_l1_2933!$I$4)-1)*100</f>
        <v>0</v>
      </c>
      <c r="Q4" s="23">
        <f>summary_l1_2666!O4/summary_l1_2666!$O$4</f>
        <v>1</v>
      </c>
      <c r="R4" s="23">
        <f>summary_l1_2933!O4/summary_l1_2933!$O$4</f>
        <v>1</v>
      </c>
    </row>
    <row r="5" spans="1:18" x14ac:dyDescent="0.35">
      <c r="A5">
        <f>summary_l1_2666!F5</f>
        <v>1200</v>
      </c>
      <c r="B5">
        <f>summary_l1_2666!BV5 * 100</f>
        <v>27.898189463300209</v>
      </c>
      <c r="C5">
        <f>summary_l1_2933!BV5* 100</f>
        <v>28.853900008540752</v>
      </c>
      <c r="D5" s="23">
        <f t="shared" si="0"/>
        <v>33.37604473592048</v>
      </c>
      <c r="E5" s="23">
        <f t="shared" ref="E5:E12" si="1">((C5-B5)/B5)*100</f>
        <v>3.4257081324140048</v>
      </c>
      <c r="F5" s="23">
        <f>((summary_l1_2666!BV5/summary_l1_2666!$BV$4)-1)*100</f>
        <v>7.0562835092128129</v>
      </c>
      <c r="G5" s="23">
        <f>((summary_l1_2933!BV5/summary_l1_2933!$BV$4)-1)*100</f>
        <v>8.773461106096935</v>
      </c>
      <c r="H5" s="23">
        <f t="shared" ref="H5:H13" si="2">G5-F5</f>
        <v>1.7171775968841221</v>
      </c>
      <c r="I5" s="23"/>
      <c r="J5" s="12">
        <f t="shared" ref="J5:J13" si="3">(A5/$A$4 - 1 )*100</f>
        <v>19.999999999999996</v>
      </c>
      <c r="K5" s="13"/>
      <c r="L5" s="13">
        <f>summary_l1_2666!M5</f>
        <v>114.870795101</v>
      </c>
      <c r="M5" s="23"/>
      <c r="O5" s="23"/>
      <c r="P5" s="23"/>
      <c r="Q5" s="23">
        <f>summary_l1_2666!O5</f>
        <v>0</v>
      </c>
      <c r="R5" s="23">
        <f>summary_l1_2933!O5</f>
        <v>0</v>
      </c>
    </row>
    <row r="6" spans="1:18" x14ac:dyDescent="0.35">
      <c r="A6">
        <f>summary_l1_2666!F6</f>
        <v>1400</v>
      </c>
      <c r="B6">
        <f>summary_l1_2666!BV6 * 100</f>
        <v>29.529849362332435</v>
      </c>
      <c r="C6">
        <f>summary_l1_2933!BV6* 100</f>
        <v>30.606835608237404</v>
      </c>
      <c r="D6" s="23">
        <f t="shared" si="0"/>
        <v>35.068342485284916</v>
      </c>
      <c r="E6" s="23">
        <f t="shared" si="1"/>
        <v>3.6471105310775709</v>
      </c>
      <c r="F6" s="23">
        <f>((summary_l1_2666!BV6/summary_l1_2666!$BV$4)-1)*100</f>
        <v>13.317601827779546</v>
      </c>
      <c r="G6" s="23">
        <f>((summary_l1_2933!BV6/summary_l1_2933!$BV$4)-1)*100</f>
        <v>15.381679482768963</v>
      </c>
      <c r="H6" s="23">
        <f t="shared" si="2"/>
        <v>2.0640776549894166</v>
      </c>
      <c r="I6" s="23">
        <f>(summary_l1_2666!K6/summary_l1_2666!$K$4 -1)*100</f>
        <v>16.866028708133985</v>
      </c>
      <c r="J6" s="12">
        <f t="shared" si="3"/>
        <v>39.999999999999993</v>
      </c>
      <c r="K6" s="13">
        <f>summary_l1_2666!N6</f>
        <v>204.27</v>
      </c>
      <c r="L6" s="13">
        <f>summary_l1_2666!M6</f>
        <v>121.58915473899999</v>
      </c>
      <c r="M6" s="23">
        <f t="shared" ref="M6:M12" si="4">((K6-L6)/L6)*100</f>
        <v>68.000180968837626</v>
      </c>
      <c r="O6" s="23">
        <f>((summary_l1_2666!I6/summary_l1_2666!$I$4)-1)*100</f>
        <v>13.636363636363647</v>
      </c>
      <c r="P6" s="23">
        <f>((summary_l1_2933!I6/summary_l1_2933!$I$4)-1)*100</f>
        <v>13.636363636363647</v>
      </c>
      <c r="Q6" s="23">
        <f>(summary_l1_2666!O6/summary_l1_2666!$O$4 -1)*100</f>
        <v>14.5319620450715</v>
      </c>
      <c r="R6" s="23">
        <f>(summary_l1_2933!O6/summary_l1_2933!$O$4 -1)*100</f>
        <v>14.544049337150323</v>
      </c>
    </row>
    <row r="7" spans="1:18" x14ac:dyDescent="0.35">
      <c r="A7">
        <f>summary_l1_2666!F7</f>
        <v>1600</v>
      </c>
      <c r="B7">
        <f>summary_l1_2666!BV7 * 100</f>
        <v>30.749702342881324</v>
      </c>
      <c r="C7">
        <f>summary_l1_2933!BV7* 100</f>
        <v>31.99529029326883</v>
      </c>
      <c r="D7" s="23">
        <f t="shared" si="0"/>
        <v>36.372496318075079</v>
      </c>
      <c r="E7" s="23">
        <f t="shared" si="1"/>
        <v>4.0507317322889937</v>
      </c>
      <c r="F7" s="23">
        <f>((summary_l1_2666!BV7/summary_l1_2666!$BV$4)-1)*100</f>
        <v>17.998655653763286</v>
      </c>
      <c r="G7" s="23">
        <f>((summary_l1_2933!BV7/summary_l1_2933!$BV$4)-1)*100</f>
        <v>20.615877342855129</v>
      </c>
      <c r="H7" s="23">
        <f t="shared" si="2"/>
        <v>2.6172216890918421</v>
      </c>
      <c r="I7" s="23"/>
      <c r="J7" s="12">
        <f t="shared" si="3"/>
        <v>60.000000000000007</v>
      </c>
      <c r="K7" s="13"/>
      <c r="L7" s="13">
        <f>summary_l1_2666!M7</f>
        <v>126.611899384</v>
      </c>
      <c r="M7" s="23"/>
      <c r="O7" s="23"/>
      <c r="P7" s="23"/>
      <c r="Q7" s="23">
        <f>summary_l1_2666!O7</f>
        <v>0</v>
      </c>
      <c r="R7" s="23">
        <f>summary_l1_2933!O7</f>
        <v>0</v>
      </c>
    </row>
    <row r="8" spans="1:18" x14ac:dyDescent="0.35">
      <c r="A8">
        <f>summary_l1_2666!F8</f>
        <v>1800</v>
      </c>
      <c r="B8">
        <f>summary_l1_2666!BV8 * 100</f>
        <v>31.75033568042398</v>
      </c>
      <c r="C8">
        <f>summary_l1_2933!BV8* 100</f>
        <v>33.105775269389973</v>
      </c>
      <c r="D8" s="23">
        <f t="shared" si="0"/>
        <v>37.428055474906976</v>
      </c>
      <c r="E8" s="23">
        <f t="shared" si="1"/>
        <v>4.2690559325383894</v>
      </c>
      <c r="F8" s="23">
        <f>((summary_l1_2666!BV8/summary_l1_2666!$BV$4)-1)*100</f>
        <v>21.838477819056724</v>
      </c>
      <c r="G8" s="23">
        <f>((summary_l1_2933!BV8/summary_l1_2933!$BV$4)-1)*100</f>
        <v>24.802184716321584</v>
      </c>
      <c r="H8" s="23">
        <f t="shared" si="2"/>
        <v>2.9637068972648599</v>
      </c>
      <c r="I8" s="23">
        <f>(summary_l1_2666!K8/summary_l1_2666!$K$4 -1)*100</f>
        <v>37.440191387559807</v>
      </c>
      <c r="J8" s="12">
        <f t="shared" si="3"/>
        <v>80</v>
      </c>
      <c r="K8" s="13">
        <f>summary_l1_2666!N8</f>
        <v>222.15700000000001</v>
      </c>
      <c r="L8" s="13">
        <f>summary_l1_2666!M8</f>
        <v>130.732007162</v>
      </c>
      <c r="M8" s="23">
        <f t="shared" si="4"/>
        <v>69.933136362473448</v>
      </c>
      <c r="O8" s="23">
        <f>((summary_l1_2666!I8/summary_l1_2666!$I$4)-1)*100</f>
        <v>27.27272727272727</v>
      </c>
      <c r="P8" s="23">
        <f>((summary_l1_2933!I8/summary_l1_2933!$I$4)-1)*100</f>
        <v>27.27272727272727</v>
      </c>
      <c r="Q8" s="23">
        <f>(summary_l1_2666!O8/summary_l1_2666!$O$4 -1)*100</f>
        <v>23.818590423871665</v>
      </c>
      <c r="R8" s="23">
        <f>(summary_l1_2933!O8/summary_l1_2933!$O$4 -1)*100</f>
        <v>23.853124186717768</v>
      </c>
    </row>
    <row r="9" spans="1:18" x14ac:dyDescent="0.35">
      <c r="A9">
        <f>summary_l1_2666!F9</f>
        <v>2000</v>
      </c>
      <c r="B9">
        <f>summary_l1_2666!BV9 * 100</f>
        <v>32.560212787502614</v>
      </c>
      <c r="C9">
        <f>summary_l1_2933!BV9* 100</f>
        <v>33.961819443345405</v>
      </c>
      <c r="D9" s="23">
        <f t="shared" si="0"/>
        <v>38.261016115424013</v>
      </c>
      <c r="E9" s="23">
        <f t="shared" si="1"/>
        <v>4.3046606144440211</v>
      </c>
      <c r="F9" s="23">
        <f>((summary_l1_2666!BV9/summary_l1_2666!$BV$4)-1)*100</f>
        <v>24.946293589577873</v>
      </c>
      <c r="G9" s="23">
        <f>((summary_l1_2933!BV9/summary_l1_2933!$BV$4)-1)*100</f>
        <v>28.029300899342946</v>
      </c>
      <c r="H9" s="23">
        <f t="shared" si="2"/>
        <v>3.0830073097650725</v>
      </c>
      <c r="I9" s="23"/>
      <c r="J9" s="12">
        <f t="shared" si="3"/>
        <v>100</v>
      </c>
      <c r="K9" s="13"/>
      <c r="L9" s="13">
        <f>summary_l1_2666!M9</f>
        <v>134.06667614899999</v>
      </c>
      <c r="M9" s="23"/>
      <c r="O9" s="23"/>
      <c r="P9" s="23"/>
      <c r="Q9" s="23">
        <f>summary_l1_2666!O9</f>
        <v>0</v>
      </c>
      <c r="R9" s="23">
        <f>summary_l1_2933!O9</f>
        <v>0</v>
      </c>
    </row>
    <row r="10" spans="1:18" x14ac:dyDescent="0.35">
      <c r="A10">
        <f>summary_l1_2666!F10</f>
        <v>2200</v>
      </c>
      <c r="B10">
        <f>summary_l1_2666!BV10 * 100</f>
        <v>33.171082511740906</v>
      </c>
      <c r="C10">
        <f>summary_l1_2933!BV10* 100</f>
        <v>34.723174698194846</v>
      </c>
      <c r="D10" s="23">
        <f t="shared" si="0"/>
        <v>38.947128604967872</v>
      </c>
      <c r="E10" s="23">
        <f t="shared" si="1"/>
        <v>4.6790519601058458</v>
      </c>
      <c r="F10" s="23">
        <f>((summary_l1_2666!BV10/summary_l1_2666!$BV$4)-1)*100</f>
        <v>27.290440060849043</v>
      </c>
      <c r="G10" s="23">
        <f>((summary_l1_2933!BV10/summary_l1_2933!$BV$4)-1)*100</f>
        <v>30.899458700429626</v>
      </c>
      <c r="H10" s="23">
        <f t="shared" si="2"/>
        <v>3.609018639580583</v>
      </c>
      <c r="I10" s="23">
        <f>(summary_l1_2666!K10/summary_l1_2666!$K$4 -1)*100</f>
        <v>56.578947368421062</v>
      </c>
      <c r="J10" s="12">
        <f t="shared" si="3"/>
        <v>120.00000000000001</v>
      </c>
      <c r="K10" s="13">
        <f>summary_l1_2666!N10</f>
        <v>230.74</v>
      </c>
      <c r="L10" s="13">
        <f>summary_l1_2666!M10</f>
        <v>136.58193222099999</v>
      </c>
      <c r="M10" s="23">
        <f t="shared" si="4"/>
        <v>68.938889828154643</v>
      </c>
      <c r="O10" s="23">
        <f>((summary_l1_2666!I10/summary_l1_2666!$I$4)-1)*100</f>
        <v>40.909090909090921</v>
      </c>
      <c r="P10" s="23">
        <f>((summary_l1_2933!I10/summary_l1_2933!$I$4)-1)*100</f>
        <v>36.363636363636353</v>
      </c>
      <c r="Q10" s="23">
        <f>(summary_l1_2666!O10/summary_l1_2666!$O$4 -1)*100</f>
        <v>29.580498158436864</v>
      </c>
      <c r="R10" s="23">
        <f>(summary_l1_2933!O10/summary_l1_2933!$O$4 -1)*100</f>
        <v>29.574687896783146</v>
      </c>
    </row>
    <row r="11" spans="1:18" x14ac:dyDescent="0.35">
      <c r="A11">
        <f>summary_l1_2666!F11</f>
        <v>2600</v>
      </c>
      <c r="B11">
        <f>summary_l1_2666!BV11 * 100</f>
        <v>33.757336735172686</v>
      </c>
      <c r="C11">
        <f>summary_l1_2933!BV11* 100</f>
        <v>35.422317264235261</v>
      </c>
      <c r="D11" s="23">
        <f t="shared" si="0"/>
        <v>39.589826999703973</v>
      </c>
      <c r="E11" s="23">
        <f t="shared" si="1"/>
        <v>4.9322034558721173</v>
      </c>
      <c r="F11" s="23">
        <f>((summary_l1_2666!BV11/summary_l1_2666!$BV$4)-1)*100</f>
        <v>29.540127211147759</v>
      </c>
      <c r="G11" s="23">
        <f>((summary_l1_2933!BV11/summary_l1_2933!$BV$4)-1)*100</f>
        <v>33.535087045031339</v>
      </c>
      <c r="H11" s="23">
        <f t="shared" si="2"/>
        <v>3.9949598338835806</v>
      </c>
      <c r="I11" s="23">
        <f>(summary_l1_2666!K11/summary_l1_2666!$K$4 -1)*100</f>
        <v>64.234449760765557</v>
      </c>
      <c r="J11" s="12">
        <f t="shared" si="3"/>
        <v>160</v>
      </c>
      <c r="K11" s="13">
        <f>summary_l1_2666!N11</f>
        <v>235.983</v>
      </c>
      <c r="L11" s="13">
        <f>summary_l1_2666!M11</f>
        <v>138.99583399900001</v>
      </c>
      <c r="M11" s="23">
        <f t="shared" si="4"/>
        <v>69.777030872520797</v>
      </c>
      <c r="O11" s="23">
        <f>((summary_l1_2666!I11/summary_l1_2666!$I$4)-1)*100</f>
        <v>40.909090909090921</v>
      </c>
      <c r="P11" s="23">
        <f>((summary_l1_2933!I11/summary_l1_2933!$I$4)-1)*100</f>
        <v>40.909090909090921</v>
      </c>
      <c r="Q11" s="23">
        <f>(summary_l1_2666!O11/summary_l1_2666!$O$4 -1)*100</f>
        <v>32.095480367064113</v>
      </c>
      <c r="R11" s="23">
        <f>(summary_l1_2933!O11/summary_l1_2933!$O$4 -1)*100</f>
        <v>32.266307048051665</v>
      </c>
    </row>
    <row r="12" spans="1:18" x14ac:dyDescent="0.35">
      <c r="A12">
        <f>summary_l1_2666!F12</f>
        <v>2700</v>
      </c>
      <c r="B12">
        <f>summary_l1_2666!BV12 * 100</f>
        <v>33.807060401722531</v>
      </c>
      <c r="C12">
        <f>summary_l1_2933!BV12* 100</f>
        <v>35.346505326364891</v>
      </c>
      <c r="D12" s="23">
        <f t="shared" si="0"/>
        <v>39.576782864043707</v>
      </c>
      <c r="E12" s="23">
        <f t="shared" si="1"/>
        <v>4.5536195881849668</v>
      </c>
      <c r="F12" s="23">
        <f>((summary_l1_2666!BV12/summary_l1_2666!$BV$4)-1)*100</f>
        <v>29.730936401481813</v>
      </c>
      <c r="G12" s="23">
        <f>((summary_l1_2933!BV12/summary_l1_2933!$BV$4)-1)*100</f>
        <v>33.249291125835676</v>
      </c>
      <c r="H12" s="23">
        <f t="shared" si="2"/>
        <v>3.5183547243538627</v>
      </c>
      <c r="I12" s="23">
        <f>(summary_l1_2666!K12/summary_l1_2666!$K$4 -1)*100</f>
        <v>59.68899521531101</v>
      </c>
      <c r="J12" s="12">
        <f t="shared" si="3"/>
        <v>170.00000000000003</v>
      </c>
      <c r="K12" s="13">
        <f>summary_l1_2666!N12</f>
        <v>235.958</v>
      </c>
      <c r="L12" s="13">
        <f>summary_l1_2666!M12</f>
        <v>139.20057119699999</v>
      </c>
      <c r="M12" s="23">
        <f t="shared" si="4"/>
        <v>69.509361902018767</v>
      </c>
      <c r="O12" s="23">
        <f>((summary_l1_2666!I12/summary_l1_2666!$I$4)-1)*100</f>
        <v>36.363636363636353</v>
      </c>
      <c r="P12" s="23">
        <f>((summary_l1_2933!I12/summary_l1_2933!$I$4)-1)*100</f>
        <v>27.27272727272727</v>
      </c>
      <c r="Q12" s="23">
        <f>(summary_l1_2666!O12/summary_l1_2666!$O$4 -1)*100</f>
        <v>32.185997877520457</v>
      </c>
      <c r="R12" s="23">
        <f>(summary_l1_2933!O12/summary_l1_2933!$O$4 -1)*100</f>
        <v>32.174036482362148</v>
      </c>
    </row>
    <row r="13" spans="1:18" x14ac:dyDescent="0.35">
      <c r="A13">
        <f>summary_l1_2666!F13</f>
        <v>2701</v>
      </c>
      <c r="B13">
        <f>summary_l1_2666!BV13 * 100</f>
        <v>33.679638604005923</v>
      </c>
      <c r="C13">
        <f>summary_l1_2933!BV13* 100</f>
        <v>35.433852084927857</v>
      </c>
      <c r="D13" s="23">
        <f t="shared" si="0"/>
        <v>39.55674534446689</v>
      </c>
      <c r="E13" s="23">
        <f>((C13-B13)/B13)*100</f>
        <v>5.2085282195198017</v>
      </c>
      <c r="F13" s="23">
        <f>((summary_l1_2666!BV13/summary_l1_2666!$BV$4)-1)*100</f>
        <v>29.241969039655412</v>
      </c>
      <c r="G13" s="23">
        <f>((summary_l1_2933!BV13/summary_l1_2933!$BV$4)-1)*100</f>
        <v>33.578571023613122</v>
      </c>
      <c r="H13" s="23">
        <f t="shared" si="2"/>
        <v>4.3366019839577099</v>
      </c>
      <c r="I13" s="23">
        <f>(summary_l1_2666!K13/summary_l1_2666!$K$4 -1)*100</f>
        <v>50.119617224880386</v>
      </c>
      <c r="J13" s="12">
        <f t="shared" si="3"/>
        <v>170.1</v>
      </c>
      <c r="K13" s="13">
        <f>summary_l1_2666!N13</f>
        <v>234.99</v>
      </c>
      <c r="L13" s="13">
        <f>summary_l1_2666!M13</f>
        <v>138.67591193499999</v>
      </c>
      <c r="M13" s="23">
        <f t="shared" ref="M13" si="5">((K13-L13)/L13)*100</f>
        <v>69.452644457924492</v>
      </c>
      <c r="O13" s="23">
        <f>((summary_l1_2666!I13/summary_l1_2666!$I$4)-1)*100</f>
        <v>31.818181818181813</v>
      </c>
      <c r="P13" s="23">
        <f>((summary_l1_2933!I13/summary_l1_2933!$I$4)-1)*100</f>
        <v>27.27272727272727</v>
      </c>
      <c r="Q13" s="23">
        <f>(summary_l1_2666!O13/summary_l1_2666!$O$4 -1)*100</f>
        <v>31.692053186840631</v>
      </c>
      <c r="R13" s="23">
        <f>(summary_l1_2933!O13/summary_l1_2933!$O$4 -1)*100</f>
        <v>32.580184698858837</v>
      </c>
    </row>
    <row r="15" spans="1:18" x14ac:dyDescent="0.35">
      <c r="D15" t="s">
        <v>813</v>
      </c>
    </row>
    <row r="50" spans="1:16" x14ac:dyDescent="0.35">
      <c r="A50" t="s">
        <v>630</v>
      </c>
      <c r="F50" t="s">
        <v>807</v>
      </c>
      <c r="G50" t="s">
        <v>719</v>
      </c>
      <c r="H50" t="s">
        <v>720</v>
      </c>
      <c r="I50" t="s">
        <v>697</v>
      </c>
      <c r="J50" t="s">
        <v>632</v>
      </c>
      <c r="K50" t="s">
        <v>699</v>
      </c>
      <c r="L50" t="s">
        <v>698</v>
      </c>
      <c r="M50" t="s">
        <v>631</v>
      </c>
      <c r="O50" t="s">
        <v>696</v>
      </c>
      <c r="P50" t="s">
        <v>695</v>
      </c>
    </row>
    <row r="51" spans="1:16" x14ac:dyDescent="0.35">
      <c r="A51">
        <f>summary_l1_2933!F4</f>
        <v>1000</v>
      </c>
      <c r="F51" s="13">
        <f>(summary_l1_2933!BV4/summary_l1_2933!$BV$4 -1)</f>
        <v>0</v>
      </c>
      <c r="G51" s="13">
        <f>(summary_l1_2933!BV4/summary_l1_2933!$BV$4 -1)</f>
        <v>0</v>
      </c>
      <c r="H51" s="13">
        <f t="shared" ref="H51:H60" si="6">G51-F51</f>
        <v>0</v>
      </c>
      <c r="I51">
        <f>summary_l1_2933!K4/summary_l1_2933!$K$4 -1</f>
        <v>0</v>
      </c>
      <c r="J51" s="12">
        <f>A51/$A$51 -1</f>
        <v>0</v>
      </c>
      <c r="K51" s="13">
        <f>summary_l1_2933!N4</f>
        <v>175.322</v>
      </c>
      <c r="L51" s="13">
        <f>summary_l1_2933!M4</f>
        <v>109.223271986</v>
      </c>
      <c r="M51" s="13">
        <f>((K51-L51)/L51)*100</f>
        <v>60.51707370794788</v>
      </c>
      <c r="O51" s="13">
        <f>((summary_l1_2933!I4/summary_l1_2933!$I$4)-1)*100</f>
        <v>0</v>
      </c>
      <c r="P51" s="13">
        <f>summary_l1_2933!O4/summary_l1_2933!$O$4</f>
        <v>1</v>
      </c>
    </row>
    <row r="52" spans="1:16" x14ac:dyDescent="0.35">
      <c r="A52">
        <f>summary_l1_2933!F5</f>
        <v>1200</v>
      </c>
      <c r="F52" s="13">
        <f>((summary_l1_2933!BV5/summary_l1_2933!$BV$4)-1)*100</f>
        <v>8.773461106096935</v>
      </c>
      <c r="G52" s="13">
        <f>((summary_l1_2933!BV5/summary_l1_2933!$BV$4)-1)*100</f>
        <v>8.773461106096935</v>
      </c>
      <c r="H52" s="13">
        <f t="shared" si="6"/>
        <v>0</v>
      </c>
      <c r="J52" s="12">
        <f t="shared" ref="J52:J60" si="7">(A52/$A$51 - 1 )*100</f>
        <v>19.999999999999996</v>
      </c>
      <c r="K52" s="13"/>
      <c r="L52" s="13">
        <f>summary_l1_2933!M5</f>
        <v>118.80593327699999</v>
      </c>
      <c r="M52" s="13"/>
      <c r="O52" s="13"/>
      <c r="P52" s="13">
        <f>summary_l1_2933!O5</f>
        <v>0</v>
      </c>
    </row>
    <row r="53" spans="1:16" x14ac:dyDescent="0.35">
      <c r="A53">
        <f>summary_l1_2933!F6</f>
        <v>1400</v>
      </c>
      <c r="F53" s="13">
        <f>((summary_l1_2933!BV6/summary_l1_2933!$BV$4)-1)*100</f>
        <v>15.381679482768963</v>
      </c>
      <c r="G53" s="13">
        <f>((summary_l1_2933!BV6/summary_l1_2933!$BV$4)-1)*100</f>
        <v>15.381679482768963</v>
      </c>
      <c r="H53" s="13">
        <f t="shared" si="6"/>
        <v>0</v>
      </c>
      <c r="I53">
        <f>(summary_l1_2933!K6/summary_l1_2933!$K$4 -1)*100</f>
        <v>19.544364508393297</v>
      </c>
      <c r="J53" s="12">
        <f t="shared" si="7"/>
        <v>39.999999999999993</v>
      </c>
      <c r="K53" s="13">
        <f>summary_l1_2933!N6</f>
        <v>202.178</v>
      </c>
      <c r="L53" s="13">
        <f>summary_l1_2933!M6</f>
        <v>126.02364561</v>
      </c>
      <c r="M53" s="13">
        <f>((K53-L53)/L53)*100</f>
        <v>60.42862355027534</v>
      </c>
      <c r="O53" s="13">
        <f>((summary_l1_2933!I6/summary_l1_2933!$I$4)-1)*100</f>
        <v>13.636363636363647</v>
      </c>
      <c r="P53" s="13">
        <f>(summary_l1_2933!O6/summary_l1_2933!$O$4 -1)*100</f>
        <v>14.544049337150323</v>
      </c>
    </row>
    <row r="54" spans="1:16" x14ac:dyDescent="0.35">
      <c r="A54">
        <f>summary_l1_2933!F7</f>
        <v>1600</v>
      </c>
      <c r="F54" s="13">
        <f>((summary_l1_2933!BV7/summary_l1_2933!$BV$4)-1)*100</f>
        <v>20.615877342855129</v>
      </c>
      <c r="G54" s="13">
        <f>((summary_l1_2933!BV7/summary_l1_2933!$BV$4)-1)*100</f>
        <v>20.615877342855129</v>
      </c>
      <c r="H54" s="13">
        <f t="shared" si="6"/>
        <v>0</v>
      </c>
      <c r="J54" s="12">
        <f t="shared" si="7"/>
        <v>60.000000000000007</v>
      </c>
      <c r="K54" s="13"/>
      <c r="L54" s="13">
        <f>summary_l1_2933!M7</f>
        <v>131.74060775500001</v>
      </c>
      <c r="M54" s="13"/>
      <c r="O54" s="13"/>
      <c r="P54" s="13">
        <f>summary_l1_2933!O7</f>
        <v>0</v>
      </c>
    </row>
    <row r="55" spans="1:16" x14ac:dyDescent="0.35">
      <c r="A55">
        <f>summary_l1_2933!F8</f>
        <v>1800</v>
      </c>
      <c r="F55" s="13">
        <f>((summary_l1_2933!BV8/summary_l1_2933!$BV$4)-1)*100</f>
        <v>24.802184716321584</v>
      </c>
      <c r="G55" s="13">
        <f>((summary_l1_2933!BV8/summary_l1_2933!$BV$4)-1)*100</f>
        <v>24.802184716321584</v>
      </c>
      <c r="H55" s="13">
        <f t="shared" si="6"/>
        <v>0</v>
      </c>
      <c r="I55">
        <f>(summary_l1_2933!K8/summary_l1_2933!$K$4 -1)*100</f>
        <v>39.088729016786573</v>
      </c>
      <c r="J55" s="12">
        <f t="shared" si="7"/>
        <v>80</v>
      </c>
      <c r="K55" s="13">
        <f>summary_l1_2933!N8</f>
        <v>217.983</v>
      </c>
      <c r="L55" s="13">
        <f>summary_l1_2933!M8</f>
        <v>136.31302966000001</v>
      </c>
      <c r="M55" s="13">
        <f>((K55-L55)/L55)*100</f>
        <v>59.913546447985233</v>
      </c>
      <c r="O55" s="13">
        <f>((summary_l1_2933!I8/summary_l1_2933!$I$4)-1)*100</f>
        <v>27.27272727272727</v>
      </c>
      <c r="P55" s="13">
        <f>(summary_l1_2933!O8/summary_l1_2933!$O$4 -1)*100</f>
        <v>23.853124186717768</v>
      </c>
    </row>
    <row r="56" spans="1:16" x14ac:dyDescent="0.35">
      <c r="A56">
        <f>summary_l1_2933!F9</f>
        <v>2000</v>
      </c>
      <c r="F56" s="13">
        <f>((summary_l1_2933!BV9/summary_l1_2933!$BV$4)-1)*100</f>
        <v>28.029300899342946</v>
      </c>
      <c r="G56" s="13">
        <f>((summary_l1_2933!BV9/summary_l1_2933!$BV$4)-1)*100</f>
        <v>28.029300899342946</v>
      </c>
      <c r="H56" s="13">
        <f t="shared" si="6"/>
        <v>0</v>
      </c>
      <c r="J56" s="12">
        <f t="shared" si="7"/>
        <v>100</v>
      </c>
      <c r="K56" s="13"/>
      <c r="L56" s="13">
        <f>summary_l1_2933!M9</f>
        <v>139.837791544</v>
      </c>
      <c r="M56" s="13"/>
      <c r="O56" s="13"/>
      <c r="P56" s="13">
        <f>summary_l1_2933!O9</f>
        <v>0</v>
      </c>
    </row>
    <row r="57" spans="1:16" x14ac:dyDescent="0.35">
      <c r="A57">
        <f>summary_l1_2933!F10</f>
        <v>2200</v>
      </c>
      <c r="F57" s="13">
        <f>((summary_l1_2933!BV10/summary_l1_2933!$BV$4)-1)*100</f>
        <v>30.899458700429626</v>
      </c>
      <c r="G57" s="13">
        <f>((summary_l1_2933!BV10/summary_l1_2933!$BV$4)-1)*100</f>
        <v>30.899458700429626</v>
      </c>
      <c r="H57" s="13">
        <f t="shared" si="6"/>
        <v>0</v>
      </c>
      <c r="I57">
        <f>(summary_l1_2933!K10/summary_l1_2933!$K$4 -1)*100</f>
        <v>54.916067146282984</v>
      </c>
      <c r="J57" s="12">
        <f t="shared" si="7"/>
        <v>120.00000000000001</v>
      </c>
      <c r="K57" s="13">
        <f>summary_l1_2933!N10</f>
        <v>229.375</v>
      </c>
      <c r="L57" s="13">
        <f>summary_l1_2933!M10</f>
        <v>142.97267179900001</v>
      </c>
      <c r="M57" s="13">
        <f>((K57-L57)/L57)*100</f>
        <v>60.432757612916276</v>
      </c>
      <c r="O57" s="13">
        <f>((summary_l1_2933!I10/summary_l1_2933!$I$4)-1)*100</f>
        <v>36.363636363636353</v>
      </c>
      <c r="P57" s="13">
        <f>(summary_l1_2933!O10/summary_l1_2933!$O$4 -1)*100</f>
        <v>29.574687896783146</v>
      </c>
    </row>
    <row r="58" spans="1:16" x14ac:dyDescent="0.35">
      <c r="A58">
        <f>summary_l1_2933!F11</f>
        <v>2600</v>
      </c>
      <c r="F58" s="13">
        <f>((summary_l1_2933!BV11/summary_l1_2933!$BV$4)-1)*100</f>
        <v>33.535087045031339</v>
      </c>
      <c r="G58" s="13">
        <f>((summary_l1_2933!BV11/summary_l1_2933!$BV$4)-1)*100</f>
        <v>33.535087045031339</v>
      </c>
      <c r="H58" s="13">
        <f t="shared" si="6"/>
        <v>0</v>
      </c>
      <c r="I58">
        <f>(summary_l1_2933!K11/summary_l1_2933!$K$4 -1)*100</f>
        <v>65.107913669064772</v>
      </c>
      <c r="J58" s="12">
        <f t="shared" si="7"/>
        <v>160</v>
      </c>
      <c r="K58" s="13">
        <f>summary_l1_2933!N11</f>
        <v>233.96600000000001</v>
      </c>
      <c r="L58" s="13">
        <f>summary_l1_2933!M11</f>
        <v>145.851391318</v>
      </c>
      <c r="M58" s="13">
        <f>((K58-L58)/L58)*100</f>
        <v>60.413965122817103</v>
      </c>
      <c r="O58" s="13">
        <f>((summary_l1_2933!I11/summary_l1_2933!$I$4)-1)*100</f>
        <v>40.909090909090921</v>
      </c>
      <c r="P58" s="13">
        <f>(summary_l1_2933!O11/summary_l1_2933!$O$4 -1)*100</f>
        <v>32.266307048051665</v>
      </c>
    </row>
    <row r="59" spans="1:16" x14ac:dyDescent="0.35">
      <c r="A59">
        <f>summary_l1_2933!F12</f>
        <v>2700</v>
      </c>
      <c r="F59" s="13">
        <f>((summary_l1_2933!BV12/summary_l1_2933!$BV$4)-1)*100</f>
        <v>33.249291125835676</v>
      </c>
      <c r="G59" s="13">
        <f>((summary_l1_2933!BV12/summary_l1_2933!$BV$4)-1)*100</f>
        <v>33.249291125835676</v>
      </c>
      <c r="H59" s="13">
        <f t="shared" si="6"/>
        <v>0</v>
      </c>
      <c r="I59">
        <f>(summary_l1_2933!K12/summary_l1_2933!$K$4 -1)*100</f>
        <v>64.028776978417284</v>
      </c>
      <c r="J59" s="12">
        <f t="shared" si="7"/>
        <v>170.00000000000003</v>
      </c>
      <c r="K59" s="13">
        <f>summary_l1_2933!N12</f>
        <v>231.50700000000001</v>
      </c>
      <c r="L59" s="13">
        <f>summary_l1_2933!M12</f>
        <v>145.539235655</v>
      </c>
      <c r="M59" s="13">
        <f>((K59-L59)/L59)*100</f>
        <v>59.068445672468798</v>
      </c>
      <c r="O59" s="13">
        <f>((summary_l1_2933!I12/summary_l1_2933!$I$4)-1)*100</f>
        <v>27.27272727272727</v>
      </c>
      <c r="P59" s="13">
        <f>(summary_l1_2933!O12/summary_l1_2933!$O$4 -1)*100</f>
        <v>32.174036482362148</v>
      </c>
    </row>
    <row r="60" spans="1:16" x14ac:dyDescent="0.35">
      <c r="A60">
        <f>summary_l1_2933!F13</f>
        <v>2701</v>
      </c>
      <c r="F60" s="13">
        <f>((summary_l1_2933!BV13/summary_l1_2933!$BV$4)-1)*100</f>
        <v>33.578571023613122</v>
      </c>
      <c r="G60" s="13">
        <f>((summary_l1_2933!BV13/summary_l1_2933!$BV$4)-1)*100</f>
        <v>33.578571023613122</v>
      </c>
      <c r="H60" s="13">
        <f t="shared" si="6"/>
        <v>0</v>
      </c>
      <c r="I60">
        <f>(summary_l1_2933!K13/summary_l1_2933!$K$4 -1)*100</f>
        <v>57.673860911270978</v>
      </c>
      <c r="J60" s="12">
        <f t="shared" si="7"/>
        <v>170.1</v>
      </c>
      <c r="K60" s="13">
        <f>summary_l1_2933!N13</f>
        <v>234.649</v>
      </c>
      <c r="L60" s="13">
        <f>summary_l1_2933!M13</f>
        <v>145.898885939</v>
      </c>
      <c r="M60" s="13">
        <f>((K60-L60)/L60)*100</f>
        <v>60.829877822443578</v>
      </c>
      <c r="O60" s="13">
        <f>((summary_l1_2933!I13/summary_l1_2933!$I$4)-1)*100</f>
        <v>27.27272727272727</v>
      </c>
      <c r="P60" s="13">
        <f>(summary_l1_2933!O13/summary_l1_2933!$O$4 -1)*100</f>
        <v>32.580184698858837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6E888-6072-401A-9327-8CECAE1D07AF}">
  <dimension ref="A2:T125"/>
  <sheetViews>
    <sheetView topLeftCell="A38" zoomScale="70" zoomScaleNormal="70" workbookViewId="0">
      <selection activeCell="L52" sqref="L52"/>
    </sheetView>
  </sheetViews>
  <sheetFormatPr defaultRowHeight="14.5" x14ac:dyDescent="0.35"/>
  <cols>
    <col min="2" max="2" width="30.26953125" customWidth="1"/>
    <col min="3" max="3" width="23.36328125" customWidth="1"/>
    <col min="4" max="4" width="20.81640625" customWidth="1"/>
    <col min="5" max="5" width="17.54296875" customWidth="1"/>
    <col min="6" max="6" width="11.90625" customWidth="1"/>
  </cols>
  <sheetData>
    <row r="2" spans="1:10" s="5" customFormat="1" x14ac:dyDescent="0.35">
      <c r="A2" s="5" t="s">
        <v>852</v>
      </c>
    </row>
    <row r="3" spans="1:10" x14ac:dyDescent="0.35">
      <c r="B3" s="20" t="s">
        <v>838</v>
      </c>
      <c r="C3" s="20" t="s">
        <v>839</v>
      </c>
      <c r="D3" s="20" t="s">
        <v>840</v>
      </c>
      <c r="E3" s="20" t="s">
        <v>841</v>
      </c>
      <c r="F3" s="20" t="s">
        <v>822</v>
      </c>
      <c r="H3" s="18"/>
      <c r="I3" s="20" t="s">
        <v>842</v>
      </c>
      <c r="J3" s="20" t="s">
        <v>843</v>
      </c>
    </row>
    <row r="4" spans="1:10" x14ac:dyDescent="0.35">
      <c r="B4" s="18" t="s">
        <v>823</v>
      </c>
      <c r="C4" s="8">
        <v>339969259953125</v>
      </c>
      <c r="D4">
        <v>1478125</v>
      </c>
      <c r="E4">
        <v>2000003</v>
      </c>
      <c r="F4" t="b">
        <v>0</v>
      </c>
      <c r="H4" s="20" t="s">
        <v>845</v>
      </c>
      <c r="I4">
        <f>(C5+C7)/(C5 + C6+C7)</f>
        <v>9.0453433461777449E-2</v>
      </c>
      <c r="J4">
        <f>C6/(C7+C6+C5)</f>
        <v>0.90954656653822252</v>
      </c>
    </row>
    <row r="5" spans="1:10" x14ac:dyDescent="0.35">
      <c r="B5" s="18" t="s">
        <v>824</v>
      </c>
      <c r="C5" s="8">
        <v>5258403262464</v>
      </c>
      <c r="D5">
        <v>410784</v>
      </c>
      <c r="E5">
        <v>100007</v>
      </c>
      <c r="F5" t="b">
        <v>0</v>
      </c>
      <c r="H5" s="20" t="s">
        <v>844</v>
      </c>
      <c r="I5">
        <f>C8/C7</f>
        <v>0.14496657331355006</v>
      </c>
      <c r="J5">
        <f>C9/C7</f>
        <v>0.85671256270679896</v>
      </c>
    </row>
    <row r="6" spans="1:10" x14ac:dyDescent="0.35">
      <c r="B6" s="18" t="s">
        <v>825</v>
      </c>
      <c r="C6" s="8">
        <v>84907487361040</v>
      </c>
      <c r="D6">
        <v>365980</v>
      </c>
      <c r="E6">
        <v>2000003</v>
      </c>
      <c r="F6" t="b">
        <v>0</v>
      </c>
      <c r="H6" s="20" t="s">
        <v>850</v>
      </c>
      <c r="I6">
        <f>C10/C8</f>
        <v>0.84516435964202419</v>
      </c>
      <c r="J6">
        <f>C11/C8</f>
        <v>0.15042984784400176</v>
      </c>
    </row>
    <row r="7" spans="1:10" x14ac:dyDescent="0.35">
      <c r="B7" s="18" t="s">
        <v>826</v>
      </c>
      <c r="C7" s="8">
        <v>3185555563800</v>
      </c>
      <c r="D7">
        <v>318546</v>
      </c>
      <c r="E7">
        <v>100003</v>
      </c>
      <c r="F7" t="b">
        <v>0</v>
      </c>
      <c r="H7" s="20" t="s">
        <v>851</v>
      </c>
      <c r="I7">
        <f>C10/C7</f>
        <v>0.1225205811040451</v>
      </c>
      <c r="J7">
        <f>C11/C7</f>
        <v>2.1807299566023661E-2</v>
      </c>
    </row>
    <row r="8" spans="1:10" x14ac:dyDescent="0.35">
      <c r="B8" s="18" t="s">
        <v>827</v>
      </c>
      <c r="C8" s="8">
        <v>461799074184</v>
      </c>
      <c r="D8">
        <v>164859</v>
      </c>
      <c r="E8">
        <v>50021</v>
      </c>
      <c r="F8" t="b">
        <v>0</v>
      </c>
      <c r="H8" s="20" t="s">
        <v>846</v>
      </c>
      <c r="I8">
        <f>(C12+C14)/(C12+C13+C14)</f>
        <v>9.0854468343743625E-2</v>
      </c>
      <c r="J8">
        <f>C13/(C12+C13+C14)</f>
        <v>0.90914553165625633</v>
      </c>
    </row>
    <row r="9" spans="1:10" x14ac:dyDescent="0.35">
      <c r="B9" s="18" t="s">
        <v>828</v>
      </c>
      <c r="C9" s="8">
        <v>2729105470708</v>
      </c>
      <c r="D9">
        <v>296633</v>
      </c>
      <c r="E9">
        <v>100003</v>
      </c>
      <c r="F9" t="b">
        <v>0</v>
      </c>
      <c r="H9" s="20" t="s">
        <v>847</v>
      </c>
      <c r="I9">
        <f>C15/C14</f>
        <v>0.14472478024604929</v>
      </c>
      <c r="J9">
        <f>C16/C14</f>
        <v>0.85531511000363136</v>
      </c>
    </row>
    <row r="10" spans="1:10" x14ac:dyDescent="0.35">
      <c r="B10" s="18" t="s">
        <v>829</v>
      </c>
      <c r="C10" s="8">
        <v>390296118816</v>
      </c>
      <c r="D10">
        <v>108408</v>
      </c>
      <c r="E10">
        <v>100007</v>
      </c>
      <c r="F10" t="b">
        <v>0</v>
      </c>
      <c r="H10" s="20" t="s">
        <v>848</v>
      </c>
      <c r="I10">
        <f>C17/C15</f>
        <v>0.84467935124116522</v>
      </c>
      <c r="J10">
        <f>C18/C15</f>
        <v>0.14865285942790668</v>
      </c>
    </row>
    <row r="11" spans="1:10" x14ac:dyDescent="0.35">
      <c r="B11" s="18" t="s">
        <v>830</v>
      </c>
      <c r="C11" s="8">
        <v>69468364464</v>
      </c>
      <c r="D11">
        <v>57866</v>
      </c>
      <c r="E11">
        <v>50021</v>
      </c>
      <c r="F11" t="b">
        <v>0</v>
      </c>
      <c r="H11" s="20" t="s">
        <v>849</v>
      </c>
      <c r="I11">
        <f>C17/C14</f>
        <v>0.12224603348675313</v>
      </c>
      <c r="J11">
        <f>C18/C14</f>
        <v>2.1513752413650652E-2</v>
      </c>
    </row>
    <row r="12" spans="1:10" x14ac:dyDescent="0.35">
      <c r="B12" s="18" t="s">
        <v>831</v>
      </c>
      <c r="C12" s="8">
        <v>5267857230976</v>
      </c>
      <c r="D12">
        <v>411539</v>
      </c>
      <c r="E12">
        <v>100003</v>
      </c>
      <c r="F12" t="b">
        <v>1</v>
      </c>
    </row>
    <row r="13" spans="1:10" x14ac:dyDescent="0.35">
      <c r="B13" s="18" t="s">
        <v>832</v>
      </c>
      <c r="C13" s="8">
        <v>84679895019652</v>
      </c>
      <c r="D13">
        <v>364999</v>
      </c>
      <c r="E13">
        <v>2000003</v>
      </c>
      <c r="F13" t="b">
        <v>1</v>
      </c>
    </row>
    <row r="14" spans="1:10" x14ac:dyDescent="0.35">
      <c r="B14" s="18" t="s">
        <v>833</v>
      </c>
      <c r="C14" s="8">
        <v>3194535833200</v>
      </c>
      <c r="D14">
        <v>319444</v>
      </c>
      <c r="E14">
        <v>100003</v>
      </c>
      <c r="F14" t="b">
        <v>1</v>
      </c>
    </row>
    <row r="15" spans="1:10" x14ac:dyDescent="0.35">
      <c r="B15" s="18" t="s">
        <v>834</v>
      </c>
      <c r="C15" s="8">
        <v>462328496448</v>
      </c>
      <c r="D15">
        <v>165048</v>
      </c>
      <c r="E15">
        <v>50021</v>
      </c>
      <c r="F15" t="b">
        <v>1</v>
      </c>
    </row>
    <row r="16" spans="1:10" x14ac:dyDescent="0.35">
      <c r="B16" s="18" t="s">
        <v>835</v>
      </c>
      <c r="C16" s="8">
        <v>2732334767584</v>
      </c>
      <c r="D16">
        <v>296984</v>
      </c>
      <c r="E16">
        <v>100003</v>
      </c>
      <c r="F16" t="b">
        <v>1</v>
      </c>
    </row>
    <row r="17" spans="1:10" x14ac:dyDescent="0.35">
      <c r="B17" s="18" t="s">
        <v>836</v>
      </c>
      <c r="C17" s="8">
        <v>390519334440</v>
      </c>
      <c r="D17">
        <v>108470</v>
      </c>
      <c r="E17">
        <v>100007</v>
      </c>
      <c r="F17" t="b">
        <v>1</v>
      </c>
    </row>
    <row r="18" spans="1:10" x14ac:dyDescent="0.35">
      <c r="B18" s="18" t="s">
        <v>837</v>
      </c>
      <c r="C18" s="8">
        <v>68726452992</v>
      </c>
      <c r="D18">
        <v>57248</v>
      </c>
      <c r="E18">
        <v>50021</v>
      </c>
      <c r="F18" t="b">
        <v>1</v>
      </c>
    </row>
    <row r="20" spans="1:10" s="5" customFormat="1" x14ac:dyDescent="0.35">
      <c r="A20" s="5" t="s">
        <v>853</v>
      </c>
    </row>
    <row r="21" spans="1:10" x14ac:dyDescent="0.35">
      <c r="B21" s="20" t="s">
        <v>838</v>
      </c>
      <c r="C21" s="20" t="s">
        <v>839</v>
      </c>
      <c r="D21" s="20" t="s">
        <v>840</v>
      </c>
      <c r="E21" s="20" t="s">
        <v>841</v>
      </c>
      <c r="F21" s="20" t="s">
        <v>822</v>
      </c>
      <c r="H21" s="18"/>
      <c r="I21" s="20" t="s">
        <v>842</v>
      </c>
      <c r="J21" s="20" t="s">
        <v>843</v>
      </c>
    </row>
    <row r="22" spans="1:10" x14ac:dyDescent="0.35">
      <c r="B22" t="s">
        <v>823</v>
      </c>
      <c r="C22" s="8">
        <v>466767196149744</v>
      </c>
      <c r="D22">
        <v>1643544</v>
      </c>
      <c r="E22">
        <v>2000003</v>
      </c>
      <c r="F22" t="b">
        <v>0</v>
      </c>
      <c r="H22" s="20" t="s">
        <v>845</v>
      </c>
      <c r="I22">
        <f>(C23+C25)/(C23 + C24+C25)</f>
        <v>8.19876971799436E-2</v>
      </c>
      <c r="J22">
        <f>C24/(C25+C24+C23)</f>
        <v>0.91801230282005641</v>
      </c>
    </row>
    <row r="23" spans="1:10" x14ac:dyDescent="0.35">
      <c r="B23" t="s">
        <v>824</v>
      </c>
      <c r="C23" s="8">
        <v>5124457886944</v>
      </c>
      <c r="D23">
        <v>376772</v>
      </c>
      <c r="E23">
        <v>100007</v>
      </c>
      <c r="F23" t="b">
        <v>0</v>
      </c>
      <c r="H23" s="20" t="s">
        <v>844</v>
      </c>
      <c r="I23">
        <f>C26/C25</f>
        <v>0.23423049261930354</v>
      </c>
      <c r="J23">
        <f>C27/C25</f>
        <v>0.76666645691972635</v>
      </c>
    </row>
    <row r="24" spans="1:10" x14ac:dyDescent="0.35">
      <c r="B24" t="s">
        <v>825</v>
      </c>
      <c r="C24" s="8">
        <v>89409158113536</v>
      </c>
      <c r="D24">
        <v>349254</v>
      </c>
      <c r="E24">
        <v>2000003</v>
      </c>
      <c r="F24" t="b">
        <v>0</v>
      </c>
      <c r="H24" s="20" t="s">
        <v>850</v>
      </c>
      <c r="I24">
        <f>C28/C26</f>
        <v>0.90997246194621406</v>
      </c>
      <c r="J24">
        <f>C29/C26</f>
        <v>8.6272101039123222E-2</v>
      </c>
    </row>
    <row r="25" spans="1:10" x14ac:dyDescent="0.35">
      <c r="B25" t="s">
        <v>826</v>
      </c>
      <c r="C25" s="8">
        <v>2860675817700</v>
      </c>
      <c r="D25">
        <v>286059</v>
      </c>
      <c r="E25">
        <v>100003</v>
      </c>
      <c r="F25" t="b">
        <v>0</v>
      </c>
      <c r="H25" s="20" t="s">
        <v>851</v>
      </c>
      <c r="I25">
        <f>C28/C25</f>
        <v>0.21314329803166218</v>
      </c>
      <c r="J25">
        <f>C29/C25</f>
        <v>2.0207556725696161E-2</v>
      </c>
    </row>
    <row r="26" spans="1:10" x14ac:dyDescent="0.35">
      <c r="B26" t="s">
        <v>827</v>
      </c>
      <c r="C26" s="8">
        <v>670057506004</v>
      </c>
      <c r="D26">
        <v>196993</v>
      </c>
      <c r="E26">
        <v>50021</v>
      </c>
      <c r="F26" t="b">
        <v>0</v>
      </c>
      <c r="H26" s="20" t="s">
        <v>846</v>
      </c>
      <c r="I26">
        <f>(C30+C32)/(C30+C31+C32)</f>
        <v>8.2337963536759678E-2</v>
      </c>
      <c r="J26">
        <f>C31/(C30+C31+C32)</f>
        <v>0.91766203646324029</v>
      </c>
    </row>
    <row r="27" spans="1:10" x14ac:dyDescent="0.35">
      <c r="B27" t="s">
        <v>828</v>
      </c>
      <c r="C27" s="8">
        <v>2193184193552</v>
      </c>
      <c r="D27">
        <v>249218</v>
      </c>
      <c r="E27">
        <v>100003</v>
      </c>
      <c r="F27" t="b">
        <v>0</v>
      </c>
      <c r="H27" s="20" t="s">
        <v>847</v>
      </c>
      <c r="I27">
        <f>C33/C32</f>
        <v>0.23438514727805018</v>
      </c>
      <c r="J27">
        <f>C34/C32</f>
        <v>0.7656849941686279</v>
      </c>
    </row>
    <row r="28" spans="1:10" x14ac:dyDescent="0.35">
      <c r="B28" t="s">
        <v>829</v>
      </c>
      <c r="C28" s="8">
        <v>609733878384</v>
      </c>
      <c r="D28">
        <v>127019</v>
      </c>
      <c r="E28">
        <v>100007</v>
      </c>
      <c r="F28" t="b">
        <v>0</v>
      </c>
      <c r="H28" s="20" t="s">
        <v>848</v>
      </c>
      <c r="I28">
        <f>C35/C33</f>
        <v>0.90966936929630349</v>
      </c>
      <c r="J28">
        <f>C36/C33</f>
        <v>8.5298234569623432E-2</v>
      </c>
    </row>
    <row r="29" spans="1:10" x14ac:dyDescent="0.35">
      <c r="B29" t="s">
        <v>830</v>
      </c>
      <c r="C29" s="8">
        <v>57807268860</v>
      </c>
      <c r="D29">
        <v>57783</v>
      </c>
      <c r="E29">
        <v>50021</v>
      </c>
      <c r="F29" t="b">
        <v>0</v>
      </c>
      <c r="H29" s="20" t="s">
        <v>849</v>
      </c>
      <c r="I29">
        <f>C35/C32</f>
        <v>0.21321298909684511</v>
      </c>
      <c r="J29">
        <f>C36/C32</f>
        <v>1.9992639272158861E-2</v>
      </c>
    </row>
    <row r="30" spans="1:10" x14ac:dyDescent="0.35">
      <c r="B30" t="s">
        <v>831</v>
      </c>
      <c r="C30" s="8">
        <v>5129135469448</v>
      </c>
      <c r="D30">
        <v>377131</v>
      </c>
      <c r="E30">
        <v>100003</v>
      </c>
      <c r="F30" t="b">
        <v>1</v>
      </c>
    </row>
    <row r="31" spans="1:10" x14ac:dyDescent="0.35">
      <c r="B31" t="s">
        <v>832</v>
      </c>
      <c r="C31" s="8">
        <v>89082973624260</v>
      </c>
      <c r="D31">
        <v>359205</v>
      </c>
      <c r="E31">
        <v>2000003</v>
      </c>
      <c r="F31" t="b">
        <v>1</v>
      </c>
    </row>
    <row r="32" spans="1:10" x14ac:dyDescent="0.35">
      <c r="B32" t="s">
        <v>833</v>
      </c>
      <c r="C32" s="8">
        <v>2863905914600</v>
      </c>
      <c r="D32">
        <v>286382</v>
      </c>
      <c r="E32">
        <v>100003</v>
      </c>
      <c r="F32" t="b">
        <v>1</v>
      </c>
    </row>
    <row r="33" spans="1:20" x14ac:dyDescent="0.35">
      <c r="B33" t="s">
        <v>834</v>
      </c>
      <c r="C33" s="8">
        <v>671257009584</v>
      </c>
      <c r="D33">
        <v>186382</v>
      </c>
      <c r="E33">
        <v>50021</v>
      </c>
      <c r="F33" t="b">
        <v>1</v>
      </c>
    </row>
    <row r="34" spans="1:20" x14ac:dyDescent="0.35">
      <c r="B34" t="s">
        <v>835</v>
      </c>
      <c r="C34" s="8">
        <v>2192849783520</v>
      </c>
      <c r="D34">
        <v>249180</v>
      </c>
      <c r="E34">
        <v>100003</v>
      </c>
      <c r="F34" t="b">
        <v>1</v>
      </c>
    </row>
    <row r="35" spans="1:20" x14ac:dyDescent="0.35">
      <c r="B35" t="s">
        <v>836</v>
      </c>
      <c r="C35" s="8">
        <v>610621940544</v>
      </c>
      <c r="D35">
        <v>127204</v>
      </c>
      <c r="E35">
        <v>100007</v>
      </c>
      <c r="F35" t="b">
        <v>1</v>
      </c>
    </row>
    <row r="36" spans="1:20" x14ac:dyDescent="0.35">
      <c r="B36" t="s">
        <v>837</v>
      </c>
      <c r="C36" s="8">
        <v>57257037860</v>
      </c>
      <c r="D36">
        <v>57233</v>
      </c>
      <c r="E36">
        <v>50021</v>
      </c>
      <c r="F36" t="b">
        <v>1</v>
      </c>
    </row>
    <row r="38" spans="1:20" s="5" customFormat="1" x14ac:dyDescent="0.35">
      <c r="A38" s="5" t="s">
        <v>586</v>
      </c>
    </row>
    <row r="39" spans="1:20" x14ac:dyDescent="0.35">
      <c r="B39" s="20" t="s">
        <v>838</v>
      </c>
      <c r="C39" s="20" t="s">
        <v>839</v>
      </c>
      <c r="D39" s="20" t="s">
        <v>840</v>
      </c>
      <c r="E39" s="20" t="s">
        <v>841</v>
      </c>
      <c r="F39" s="20" t="s">
        <v>822</v>
      </c>
      <c r="H39" s="18"/>
      <c r="I39" s="20" t="s">
        <v>842</v>
      </c>
      <c r="J39" s="20" t="s">
        <v>843</v>
      </c>
      <c r="M39" s="18"/>
      <c r="N39" s="18" t="s">
        <v>586</v>
      </c>
      <c r="O39" s="18" t="s">
        <v>588</v>
      </c>
      <c r="P39" s="18" t="s">
        <v>652</v>
      </c>
      <c r="Q39" s="18" t="s">
        <v>330</v>
      </c>
      <c r="R39" s="18" t="s">
        <v>625</v>
      </c>
      <c r="S39" s="18" t="s">
        <v>854</v>
      </c>
      <c r="T39" s="18" t="s">
        <v>855</v>
      </c>
    </row>
    <row r="40" spans="1:20" x14ac:dyDescent="0.35">
      <c r="B40" t="s">
        <v>823</v>
      </c>
      <c r="C40" s="8">
        <v>400533180798870</v>
      </c>
      <c r="D40">
        <v>1589415</v>
      </c>
      <c r="E40">
        <v>2000003</v>
      </c>
      <c r="F40" t="b">
        <v>0</v>
      </c>
      <c r="H40" s="20" t="s">
        <v>845</v>
      </c>
      <c r="I40">
        <f>(C41+C43)/(C41 + C42+C43)</f>
        <v>0.10662614295770181</v>
      </c>
      <c r="J40">
        <f>C42/(C43+C42+C41)</f>
        <v>0.89337385704229821</v>
      </c>
      <c r="M40" s="18" t="s">
        <v>846</v>
      </c>
      <c r="N40" s="8">
        <f>J44</f>
        <v>0.89302204571040245</v>
      </c>
      <c r="O40" s="8">
        <f>J62</f>
        <v>0.89375746239082843</v>
      </c>
      <c r="P40" s="8">
        <f>J80</f>
        <v>0.90093596828249078</v>
      </c>
      <c r="Q40" s="8">
        <f>J98</f>
        <v>0.90509334630547056</v>
      </c>
      <c r="R40" s="8">
        <f>J80</f>
        <v>0.90093596828249078</v>
      </c>
      <c r="S40" s="8">
        <f>J8</f>
        <v>0.90914553165625633</v>
      </c>
      <c r="T40" s="8">
        <f>J26</f>
        <v>0.91766203646324029</v>
      </c>
    </row>
    <row r="41" spans="1:20" x14ac:dyDescent="0.35">
      <c r="B41" t="s">
        <v>824</v>
      </c>
      <c r="C41" s="8">
        <v>5231394171960</v>
      </c>
      <c r="D41">
        <v>396290</v>
      </c>
      <c r="E41">
        <v>100007</v>
      </c>
      <c r="F41" t="b">
        <v>0</v>
      </c>
      <c r="H41" s="20" t="s">
        <v>844</v>
      </c>
      <c r="I41">
        <f>C44/C43</f>
        <v>0.13147617823420568</v>
      </c>
      <c r="J41">
        <f>C45/C43</f>
        <v>0.87018093405527963</v>
      </c>
      <c r="M41" s="18" t="s">
        <v>847</v>
      </c>
      <c r="N41" s="8">
        <f>J45</f>
        <v>0.86869298875685252</v>
      </c>
      <c r="O41" s="8">
        <f>J63</f>
        <v>0.86302681052549868</v>
      </c>
      <c r="P41" s="8">
        <f>J81</f>
        <v>0.85923600313460125</v>
      </c>
      <c r="Q41" s="8">
        <f>J95</f>
        <v>0.85876141333358302</v>
      </c>
      <c r="R41" s="8">
        <f t="shared" ref="R41:R43" si="0">J81</f>
        <v>0.85923600313460125</v>
      </c>
      <c r="S41" s="8">
        <f t="shared" ref="S41:S43" si="1">J9</f>
        <v>0.85531511000363136</v>
      </c>
      <c r="T41" s="8">
        <f t="shared" ref="T41:T43" si="2">J27</f>
        <v>0.7656849941686279</v>
      </c>
    </row>
    <row r="42" spans="1:20" x14ac:dyDescent="0.35">
      <c r="B42" t="s">
        <v>825</v>
      </c>
      <c r="C42" s="8">
        <v>70794322191324</v>
      </c>
      <c r="D42">
        <v>327751</v>
      </c>
      <c r="E42">
        <v>2000003</v>
      </c>
      <c r="F42" t="b">
        <v>0</v>
      </c>
      <c r="H42" s="20" t="s">
        <v>850</v>
      </c>
      <c r="I42">
        <f>C46/C44</f>
        <v>0.8320851292548731</v>
      </c>
      <c r="J42">
        <f>C47/C44</f>
        <v>0.16372979174371016</v>
      </c>
      <c r="M42" s="18" t="s">
        <v>848</v>
      </c>
      <c r="N42" s="8">
        <f>J46</f>
        <v>0.16165681200229615</v>
      </c>
      <c r="O42" s="8">
        <f>J64</f>
        <v>0.15463328551296862</v>
      </c>
      <c r="P42" s="8">
        <f>J82</f>
        <v>0.15169346670602563</v>
      </c>
      <c r="Q42" s="8">
        <f>J100</f>
        <v>0.14908774569735728</v>
      </c>
      <c r="R42" s="8">
        <f t="shared" si="0"/>
        <v>0.15169346670602563</v>
      </c>
      <c r="S42" s="8">
        <f t="shared" si="1"/>
        <v>0.14865285942790668</v>
      </c>
      <c r="T42" s="8">
        <f t="shared" si="2"/>
        <v>8.5298234569623432E-2</v>
      </c>
    </row>
    <row r="43" spans="1:20" x14ac:dyDescent="0.35">
      <c r="B43" t="s">
        <v>826</v>
      </c>
      <c r="C43" s="8">
        <v>3218064539040</v>
      </c>
      <c r="D43">
        <v>309420</v>
      </c>
      <c r="E43">
        <v>100003</v>
      </c>
      <c r="F43" t="b">
        <v>0</v>
      </c>
      <c r="H43" s="20" t="s">
        <v>851</v>
      </c>
      <c r="I43">
        <f>C46/C43</f>
        <v>0.10939937275994577</v>
      </c>
      <c r="J43">
        <f>C47/C43</f>
        <v>2.1526567281545419E-2</v>
      </c>
      <c r="M43" s="18" t="s">
        <v>849</v>
      </c>
      <c r="N43" s="8">
        <f>J47</f>
        <v>2.1231811245679751E-2</v>
      </c>
      <c r="O43" s="8">
        <f>J65</f>
        <v>2.1185935053012604E-2</v>
      </c>
      <c r="P43" s="8">
        <f>J83</f>
        <v>2.1357946093804068E-2</v>
      </c>
      <c r="Q43" s="8">
        <f>J101</f>
        <v>2.1322398947652303E-2</v>
      </c>
      <c r="R43" s="8">
        <f t="shared" si="0"/>
        <v>2.1357946093804068E-2</v>
      </c>
      <c r="S43" s="8">
        <f t="shared" si="1"/>
        <v>2.1513752413650652E-2</v>
      </c>
      <c r="T43" s="8">
        <f t="shared" si="2"/>
        <v>1.9992639272158861E-2</v>
      </c>
    </row>
    <row r="44" spans="1:20" x14ac:dyDescent="0.35">
      <c r="B44" t="s">
        <v>827</v>
      </c>
      <c r="C44" s="8">
        <v>423098826904</v>
      </c>
      <c r="D44">
        <v>162662</v>
      </c>
      <c r="E44">
        <v>50021</v>
      </c>
      <c r="F44" t="b">
        <v>0</v>
      </c>
      <c r="H44" s="20" t="s">
        <v>846</v>
      </c>
      <c r="I44">
        <f>(C48+C50)/(C48+C49+C50)</f>
        <v>0.10697795428959754</v>
      </c>
      <c r="J44">
        <f>C49/(C48+C49+C50)</f>
        <v>0.89302204571040245</v>
      </c>
    </row>
    <row r="45" spans="1:20" x14ac:dyDescent="0.35">
      <c r="B45" t="s">
        <v>828</v>
      </c>
      <c r="C45" s="8">
        <v>2800298406432</v>
      </c>
      <c r="D45">
        <v>291689</v>
      </c>
      <c r="E45">
        <v>100003</v>
      </c>
      <c r="F45" t="b">
        <v>0</v>
      </c>
      <c r="H45" s="20" t="s">
        <v>847</v>
      </c>
      <c r="I45">
        <f>C51/C50</f>
        <v>0.13133879718831878</v>
      </c>
      <c r="J45">
        <f>C52/C50</f>
        <v>0.86869298875685252</v>
      </c>
    </row>
    <row r="46" spans="1:20" x14ac:dyDescent="0.35">
      <c r="B46" t="s">
        <v>829</v>
      </c>
      <c r="C46" s="8">
        <v>352054242072</v>
      </c>
      <c r="D46">
        <v>97786</v>
      </c>
      <c r="E46">
        <v>100007</v>
      </c>
      <c r="F46" t="b">
        <v>0</v>
      </c>
      <c r="H46" s="20" t="s">
        <v>848</v>
      </c>
      <c r="I46">
        <f>C53/C51</f>
        <v>0.82990899987922506</v>
      </c>
      <c r="J46">
        <f>C54/C51</f>
        <v>0.16165681200229615</v>
      </c>
    </row>
    <row r="47" spans="1:20" x14ac:dyDescent="0.35">
      <c r="B47" t="s">
        <v>830</v>
      </c>
      <c r="C47" s="8">
        <v>69273882816</v>
      </c>
      <c r="D47">
        <v>57704</v>
      </c>
      <c r="E47">
        <v>50021</v>
      </c>
      <c r="F47" t="b">
        <v>0</v>
      </c>
      <c r="H47" s="20" t="s">
        <v>849</v>
      </c>
      <c r="I47">
        <f>C53/C50</f>
        <v>0.108999249819898</v>
      </c>
      <c r="J47">
        <f>C54/C50</f>
        <v>2.1231811245679751E-2</v>
      </c>
    </row>
    <row r="48" spans="1:20" x14ac:dyDescent="0.35">
      <c r="B48" t="s">
        <v>831</v>
      </c>
      <c r="C48" s="8">
        <v>5240794819128</v>
      </c>
      <c r="D48">
        <v>397018</v>
      </c>
      <c r="E48">
        <v>100003</v>
      </c>
      <c r="F48" t="b">
        <v>1</v>
      </c>
    </row>
    <row r="49" spans="1:13" x14ac:dyDescent="0.35">
      <c r="B49" t="s">
        <v>832</v>
      </c>
      <c r="C49" s="8">
        <v>70665585998220</v>
      </c>
      <c r="D49">
        <v>327155</v>
      </c>
      <c r="E49">
        <v>2000003</v>
      </c>
      <c r="F49" t="b">
        <v>1</v>
      </c>
    </row>
    <row r="50" spans="1:13" x14ac:dyDescent="0.35">
      <c r="B50" t="s">
        <v>833</v>
      </c>
      <c r="C50" s="8">
        <v>3224460730920</v>
      </c>
      <c r="D50">
        <v>310035</v>
      </c>
      <c r="E50">
        <v>100003</v>
      </c>
      <c r="F50" t="b">
        <v>1</v>
      </c>
      <c r="I50">
        <v>3.7426270000000001</v>
      </c>
      <c r="J50">
        <v>4.0201060000000002</v>
      </c>
      <c r="K50">
        <f>1/I50</f>
        <v>0.26719200176774227</v>
      </c>
      <c r="L50">
        <f>1/J50</f>
        <v>0.24874965983484015</v>
      </c>
      <c r="M50">
        <f>((K50-L50)/L50) *100</f>
        <v>7.4140169458511398</v>
      </c>
    </row>
    <row r="51" spans="1:13" x14ac:dyDescent="0.35">
      <c r="B51" t="s">
        <v>834</v>
      </c>
      <c r="C51" s="8">
        <v>423496793980</v>
      </c>
      <c r="D51">
        <v>162815</v>
      </c>
      <c r="E51">
        <v>50021</v>
      </c>
      <c r="F51" t="b">
        <v>1</v>
      </c>
      <c r="I51">
        <v>2.82</v>
      </c>
      <c r="J51">
        <v>2.856357</v>
      </c>
      <c r="K51">
        <f>1/I51</f>
        <v>0.3546099290780142</v>
      </c>
      <c r="L51">
        <f>1/J51</f>
        <v>0.35009629398566078</v>
      </c>
      <c r="M51">
        <f>((K51-L51)/L51) * 100</f>
        <v>1.2892553191489333</v>
      </c>
    </row>
    <row r="52" spans="1:13" x14ac:dyDescent="0.35">
      <c r="B52" t="s">
        <v>835</v>
      </c>
      <c r="C52" s="8">
        <v>2801066429472</v>
      </c>
      <c r="D52">
        <v>291769</v>
      </c>
      <c r="E52">
        <v>100003</v>
      </c>
      <c r="F52" t="b">
        <v>1</v>
      </c>
      <c r="K52">
        <f>((K51-K50)/K50)*100</f>
        <v>32.717269503546106</v>
      </c>
    </row>
    <row r="53" spans="1:13" x14ac:dyDescent="0.35">
      <c r="B53" t="s">
        <v>836</v>
      </c>
      <c r="C53" s="8">
        <v>351463800744</v>
      </c>
      <c r="D53">
        <v>97622</v>
      </c>
      <c r="E53">
        <v>100007</v>
      </c>
      <c r="F53" t="b">
        <v>1</v>
      </c>
    </row>
    <row r="54" spans="1:13" x14ac:dyDescent="0.35">
      <c r="B54" t="s">
        <v>837</v>
      </c>
      <c r="C54" s="8">
        <v>68461141608</v>
      </c>
      <c r="D54">
        <v>57027</v>
      </c>
      <c r="E54">
        <v>50021</v>
      </c>
      <c r="F54" t="b">
        <v>1</v>
      </c>
    </row>
    <row r="56" spans="1:13" s="5" customFormat="1" x14ac:dyDescent="0.35">
      <c r="A56" s="5" t="s">
        <v>588</v>
      </c>
    </row>
    <row r="57" spans="1:13" x14ac:dyDescent="0.35">
      <c r="B57" s="20" t="s">
        <v>838</v>
      </c>
      <c r="C57" s="20" t="s">
        <v>839</v>
      </c>
      <c r="D57" s="20" t="s">
        <v>840</v>
      </c>
      <c r="E57" s="20" t="s">
        <v>841</v>
      </c>
      <c r="F57" s="20" t="s">
        <v>822</v>
      </c>
      <c r="H57" s="18"/>
      <c r="I57" s="20" t="s">
        <v>842</v>
      </c>
      <c r="J57" s="20" t="s">
        <v>843</v>
      </c>
    </row>
    <row r="58" spans="1:13" x14ac:dyDescent="0.35">
      <c r="B58" t="s">
        <v>823</v>
      </c>
      <c r="C58" s="8">
        <v>370604955906600</v>
      </c>
      <c r="D58">
        <v>1544185</v>
      </c>
      <c r="E58">
        <v>2000003</v>
      </c>
      <c r="F58" t="b">
        <v>0</v>
      </c>
      <c r="H58" s="20" t="s">
        <v>845</v>
      </c>
      <c r="I58">
        <f>(C59+C61)/(C59 + C60+C61)</f>
        <v>0.10592951213956893</v>
      </c>
      <c r="J58">
        <f>C60/(C61+C60+C59)</f>
        <v>0.89407048786043108</v>
      </c>
    </row>
    <row r="59" spans="1:13" x14ac:dyDescent="0.35">
      <c r="B59" t="s">
        <v>824</v>
      </c>
      <c r="C59" s="8">
        <v>5243016585472</v>
      </c>
      <c r="D59">
        <v>409582</v>
      </c>
      <c r="E59">
        <v>100007</v>
      </c>
      <c r="F59" t="b">
        <v>0</v>
      </c>
      <c r="H59" s="20" t="s">
        <v>844</v>
      </c>
      <c r="I59">
        <f>C62/C61</f>
        <v>0.13717390448588107</v>
      </c>
      <c r="J59">
        <f>C63/C61</f>
        <v>0.86430113354951454</v>
      </c>
    </row>
    <row r="60" spans="1:13" x14ac:dyDescent="0.35">
      <c r="B60" t="s">
        <v>825</v>
      </c>
      <c r="C60" s="8">
        <v>71348579022708</v>
      </c>
      <c r="D60">
        <v>330317</v>
      </c>
      <c r="E60">
        <v>2000003</v>
      </c>
      <c r="F60" t="b">
        <v>0</v>
      </c>
      <c r="H60" s="20" t="s">
        <v>850</v>
      </c>
      <c r="I60">
        <f>C64/C62</f>
        <v>0.83854653056576911</v>
      </c>
      <c r="J60">
        <f>C65/C62</f>
        <v>0.15659655206254702</v>
      </c>
    </row>
    <row r="61" spans="1:13" x14ac:dyDescent="0.35">
      <c r="B61" t="s">
        <v>826</v>
      </c>
      <c r="C61" s="8">
        <v>3210366308100</v>
      </c>
      <c r="D61">
        <v>321027</v>
      </c>
      <c r="E61">
        <v>100003</v>
      </c>
      <c r="F61" t="b">
        <v>0</v>
      </c>
      <c r="H61" s="20" t="s">
        <v>851</v>
      </c>
      <c r="I61">
        <f>C64/C61</f>
        <v>0.11502670169079576</v>
      </c>
      <c r="J61">
        <f>C65/C61</f>
        <v>2.1480960475446127E-2</v>
      </c>
    </row>
    <row r="62" spans="1:13" x14ac:dyDescent="0.35">
      <c r="B62" t="s">
        <v>827</v>
      </c>
      <c r="C62" s="8">
        <v>440378481312</v>
      </c>
      <c r="D62">
        <v>157212</v>
      </c>
      <c r="E62">
        <v>50021</v>
      </c>
      <c r="F62" t="b">
        <v>0</v>
      </c>
      <c r="H62" s="20" t="s">
        <v>846</v>
      </c>
      <c r="I62">
        <f>(C66+C68)/(C66+C67+C68)</f>
        <v>0.1062425376091716</v>
      </c>
      <c r="J62">
        <f>C67/(C66+C67+C68)</f>
        <v>0.89375746239082843</v>
      </c>
    </row>
    <row r="63" spans="1:13" x14ac:dyDescent="0.35">
      <c r="B63" t="s">
        <v>828</v>
      </c>
      <c r="C63" s="8">
        <v>2774723239200</v>
      </c>
      <c r="D63">
        <v>289025</v>
      </c>
      <c r="E63">
        <v>100003</v>
      </c>
      <c r="F63" t="b">
        <v>0</v>
      </c>
      <c r="H63" s="20" t="s">
        <v>847</v>
      </c>
      <c r="I63">
        <f>C69/C68</f>
        <v>0.13700759822008568</v>
      </c>
      <c r="J63">
        <f>C70/C68</f>
        <v>0.86302681052549868</v>
      </c>
    </row>
    <row r="64" spans="1:13" x14ac:dyDescent="0.35">
      <c r="B64" t="s">
        <v>829</v>
      </c>
      <c r="C64" s="8">
        <v>369277847640</v>
      </c>
      <c r="D64">
        <v>102570</v>
      </c>
      <c r="E64">
        <v>100007</v>
      </c>
      <c r="F64" t="b">
        <v>0</v>
      </c>
      <c r="H64" s="20" t="s">
        <v>848</v>
      </c>
      <c r="I64">
        <f>C71/C69</f>
        <v>0.83814608112357913</v>
      </c>
      <c r="J64">
        <f>C72/C69</f>
        <v>0.15463328551296862</v>
      </c>
    </row>
    <row r="65" spans="1:10" x14ac:dyDescent="0.35">
      <c r="B65" t="s">
        <v>830</v>
      </c>
      <c r="C65" s="8">
        <v>68961751776</v>
      </c>
      <c r="D65">
        <v>57444</v>
      </c>
      <c r="E65">
        <v>50021</v>
      </c>
      <c r="F65" t="b">
        <v>0</v>
      </c>
      <c r="H65" s="20" t="s">
        <v>849</v>
      </c>
      <c r="I65">
        <f>C71/C68</f>
        <v>0.11483238153231869</v>
      </c>
      <c r="J65">
        <f>C72/C68</f>
        <v>2.1185935053012604E-2</v>
      </c>
    </row>
    <row r="66" spans="1:10" x14ac:dyDescent="0.35">
      <c r="B66" t="s">
        <v>831</v>
      </c>
      <c r="C66" s="8">
        <v>5251267933312</v>
      </c>
      <c r="D66">
        <v>410243</v>
      </c>
      <c r="E66">
        <v>100003</v>
      </c>
      <c r="F66" t="b">
        <v>1</v>
      </c>
    </row>
    <row r="67" spans="1:10" x14ac:dyDescent="0.35">
      <c r="B67" t="s">
        <v>832</v>
      </c>
      <c r="C67" s="8">
        <v>71271034906392</v>
      </c>
      <c r="D67">
        <v>329958</v>
      </c>
      <c r="E67">
        <v>2000003</v>
      </c>
      <c r="F67" t="b">
        <v>1</v>
      </c>
    </row>
    <row r="68" spans="1:10" x14ac:dyDescent="0.35">
      <c r="B68" t="s">
        <v>833</v>
      </c>
      <c r="C68" s="8">
        <v>3220846622500</v>
      </c>
      <c r="D68">
        <v>322075</v>
      </c>
      <c r="E68">
        <v>100003</v>
      </c>
      <c r="F68" t="b">
        <v>1</v>
      </c>
    </row>
    <row r="69" spans="1:10" x14ac:dyDescent="0.35">
      <c r="B69" t="s">
        <v>834</v>
      </c>
      <c r="C69" s="8">
        <v>441280459984</v>
      </c>
      <c r="D69">
        <v>157534</v>
      </c>
      <c r="E69">
        <v>50021</v>
      </c>
      <c r="F69" t="b">
        <v>1</v>
      </c>
    </row>
    <row r="70" spans="1:10" x14ac:dyDescent="0.35">
      <c r="B70" t="s">
        <v>835</v>
      </c>
      <c r="C70" s="8">
        <v>2779676987808</v>
      </c>
      <c r="D70">
        <v>289541</v>
      </c>
      <c r="E70">
        <v>100003</v>
      </c>
      <c r="F70" t="b">
        <v>1</v>
      </c>
    </row>
    <row r="71" spans="1:10" x14ac:dyDescent="0.35">
      <c r="B71" t="s">
        <v>836</v>
      </c>
      <c r="C71" s="8">
        <v>369857488212</v>
      </c>
      <c r="D71">
        <v>102731</v>
      </c>
      <c r="E71">
        <v>100007</v>
      </c>
      <c r="F71" t="b">
        <v>1</v>
      </c>
    </row>
    <row r="72" spans="1:10" x14ac:dyDescent="0.35">
      <c r="B72" t="s">
        <v>837</v>
      </c>
      <c r="C72" s="8">
        <v>68236647360</v>
      </c>
      <c r="D72">
        <v>56840</v>
      </c>
      <c r="E72">
        <v>50021</v>
      </c>
      <c r="F72" t="b">
        <v>1</v>
      </c>
    </row>
    <row r="74" spans="1:10" s="5" customFormat="1" x14ac:dyDescent="0.35">
      <c r="A74" s="5" t="s">
        <v>652</v>
      </c>
    </row>
    <row r="75" spans="1:10" x14ac:dyDescent="0.35">
      <c r="B75" s="20" t="s">
        <v>838</v>
      </c>
      <c r="C75" s="20" t="s">
        <v>839</v>
      </c>
      <c r="D75" s="20" t="s">
        <v>840</v>
      </c>
      <c r="E75" s="20" t="s">
        <v>841</v>
      </c>
      <c r="F75" s="20" t="s">
        <v>822</v>
      </c>
      <c r="H75" s="18"/>
      <c r="I75" s="20" t="s">
        <v>842</v>
      </c>
      <c r="J75" s="20" t="s">
        <v>843</v>
      </c>
    </row>
    <row r="76" spans="1:10" x14ac:dyDescent="0.35">
      <c r="B76" t="s">
        <v>823</v>
      </c>
      <c r="C76" s="8">
        <v>356615886923028</v>
      </c>
      <c r="D76">
        <v>1511082</v>
      </c>
      <c r="E76">
        <v>2000003</v>
      </c>
      <c r="F76" t="b">
        <v>0</v>
      </c>
      <c r="H76" s="20" t="s">
        <v>845</v>
      </c>
      <c r="I76">
        <f>(C77+C79)/(C77 + C78+C79)</f>
        <v>9.8928401428543145E-2</v>
      </c>
      <c r="J76">
        <f>C78/(C79+C78+C77)</f>
        <v>0.9010715985714568</v>
      </c>
    </row>
    <row r="77" spans="1:10" x14ac:dyDescent="0.35">
      <c r="B77" t="s">
        <v>824</v>
      </c>
      <c r="C77" s="8">
        <v>5262473947392</v>
      </c>
      <c r="D77">
        <v>411102</v>
      </c>
      <c r="E77">
        <v>100007</v>
      </c>
      <c r="F77" t="b">
        <v>0</v>
      </c>
      <c r="H77" s="20" t="s">
        <v>844</v>
      </c>
      <c r="I77">
        <f>C80/C79</f>
        <v>0.14145490863259416</v>
      </c>
      <c r="J77">
        <f>C81/C79</f>
        <v>0.85800819064122624</v>
      </c>
    </row>
    <row r="78" spans="1:10" x14ac:dyDescent="0.35">
      <c r="B78" t="s">
        <v>825</v>
      </c>
      <c r="C78" s="8">
        <v>77157587736208</v>
      </c>
      <c r="D78">
        <v>344453</v>
      </c>
      <c r="E78">
        <v>2000003</v>
      </c>
      <c r="F78" t="b">
        <v>0</v>
      </c>
      <c r="H78" s="20" t="s">
        <v>850</v>
      </c>
      <c r="I78">
        <f>C82/C80</f>
        <v>0.839680317293794</v>
      </c>
      <c r="J78">
        <f>C83/C80</f>
        <v>0.15268242320473066</v>
      </c>
    </row>
    <row r="79" spans="1:10" x14ac:dyDescent="0.35">
      <c r="B79" t="s">
        <v>826</v>
      </c>
      <c r="C79" s="8">
        <v>3208636256200</v>
      </c>
      <c r="D79">
        <v>320854</v>
      </c>
      <c r="E79">
        <v>100003</v>
      </c>
      <c r="F79" t="b">
        <v>0</v>
      </c>
      <c r="H79" s="20" t="s">
        <v>851</v>
      </c>
      <c r="I79">
        <f>C82/C79</f>
        <v>0.11877690256338132</v>
      </c>
      <c r="J79">
        <f>C83/C79</f>
        <v>2.1597678224228253E-2</v>
      </c>
    </row>
    <row r="80" spans="1:10" x14ac:dyDescent="0.35">
      <c r="B80" t="s">
        <v>827</v>
      </c>
      <c r="C80" s="8">
        <v>453877348456</v>
      </c>
      <c r="D80">
        <v>162031</v>
      </c>
      <c r="E80">
        <v>50021</v>
      </c>
      <c r="F80" t="b">
        <v>0</v>
      </c>
      <c r="H80" s="20" t="s">
        <v>846</v>
      </c>
      <c r="I80">
        <f>(C84+C86)/(C84+C85+C86)</f>
        <v>9.9064031717509271E-2</v>
      </c>
      <c r="J80">
        <f>C85/(C84+C85+C86)</f>
        <v>0.90093596828249078</v>
      </c>
    </row>
    <row r="81" spans="1:10" x14ac:dyDescent="0.35">
      <c r="B81" t="s">
        <v>828</v>
      </c>
      <c r="C81" s="8">
        <v>2753036188608</v>
      </c>
      <c r="D81">
        <v>286766</v>
      </c>
      <c r="E81">
        <v>100003</v>
      </c>
      <c r="F81" t="b">
        <v>0</v>
      </c>
      <c r="H81" s="20" t="s">
        <v>847</v>
      </c>
      <c r="I81">
        <f>C87/C86</f>
        <v>0.14079674331126404</v>
      </c>
      <c r="J81">
        <f>C88/C86</f>
        <v>0.85923600313460125</v>
      </c>
    </row>
    <row r="82" spans="1:10" x14ac:dyDescent="0.35">
      <c r="B82" t="s">
        <v>829</v>
      </c>
      <c r="C82" s="8">
        <v>381111875964</v>
      </c>
      <c r="D82">
        <v>105857</v>
      </c>
      <c r="E82">
        <v>100007</v>
      </c>
      <c r="F82" t="b">
        <v>0</v>
      </c>
      <c r="H82" s="20" t="s">
        <v>848</v>
      </c>
      <c r="I82">
        <f>C89/C87</f>
        <v>0.84643712075680999</v>
      </c>
      <c r="J82">
        <f>C90/C87</f>
        <v>0.15169346670602563</v>
      </c>
    </row>
    <row r="83" spans="1:10" x14ac:dyDescent="0.35">
      <c r="B83" t="s">
        <v>830</v>
      </c>
      <c r="C83" s="8">
        <v>69299093400</v>
      </c>
      <c r="D83">
        <v>57725</v>
      </c>
      <c r="E83">
        <v>50021</v>
      </c>
      <c r="F83" t="b">
        <v>0</v>
      </c>
      <c r="H83" s="20" t="s">
        <v>849</v>
      </c>
      <c r="I83">
        <f>C89/C86</f>
        <v>0.11917559002032198</v>
      </c>
      <c r="J83">
        <f>C90/C86</f>
        <v>2.1357946093804068E-2</v>
      </c>
    </row>
    <row r="84" spans="1:10" x14ac:dyDescent="0.35">
      <c r="B84" t="s">
        <v>831</v>
      </c>
      <c r="C84" s="8">
        <v>5253751207808</v>
      </c>
      <c r="D84">
        <v>410437</v>
      </c>
      <c r="E84">
        <v>100003</v>
      </c>
      <c r="F84" t="b">
        <v>1</v>
      </c>
    </row>
    <row r="85" spans="1:10" x14ac:dyDescent="0.35">
      <c r="B85" t="s">
        <v>832</v>
      </c>
      <c r="C85" s="8">
        <v>77026323539312</v>
      </c>
      <c r="D85">
        <v>343867</v>
      </c>
      <c r="E85">
        <v>2000003</v>
      </c>
      <c r="F85" t="b">
        <v>1</v>
      </c>
    </row>
    <row r="86" spans="1:10" x14ac:dyDescent="0.35">
      <c r="B86" t="s">
        <v>833</v>
      </c>
      <c r="C86" s="8">
        <v>3215816471600</v>
      </c>
      <c r="D86">
        <v>321572</v>
      </c>
      <c r="E86">
        <v>100003</v>
      </c>
      <c r="F86" t="b">
        <v>1</v>
      </c>
    </row>
    <row r="87" spans="1:10" x14ac:dyDescent="0.35">
      <c r="B87" t="s">
        <v>834</v>
      </c>
      <c r="C87" s="8">
        <v>452776486288</v>
      </c>
      <c r="D87">
        <v>161638</v>
      </c>
      <c r="E87">
        <v>50021</v>
      </c>
      <c r="F87" t="b">
        <v>1</v>
      </c>
    </row>
    <row r="88" spans="1:10" x14ac:dyDescent="0.35">
      <c r="B88" t="s">
        <v>835</v>
      </c>
      <c r="C88" s="8">
        <v>2763145291872</v>
      </c>
      <c r="D88">
        <v>287819</v>
      </c>
      <c r="E88">
        <v>100003</v>
      </c>
      <c r="F88" t="b">
        <v>1</v>
      </c>
    </row>
    <row r="89" spans="1:10" x14ac:dyDescent="0.35">
      <c r="B89" t="s">
        <v>836</v>
      </c>
      <c r="C89" s="8">
        <v>383246825400</v>
      </c>
      <c r="D89">
        <v>106450</v>
      </c>
      <c r="E89">
        <v>100007</v>
      </c>
      <c r="F89" t="b">
        <v>1</v>
      </c>
    </row>
    <row r="90" spans="1:10" x14ac:dyDescent="0.35">
      <c r="B90" t="s">
        <v>837</v>
      </c>
      <c r="C90" s="8">
        <v>68683234848</v>
      </c>
      <c r="D90">
        <v>57212</v>
      </c>
      <c r="E90">
        <v>50021</v>
      </c>
      <c r="F90" t="b">
        <v>1</v>
      </c>
    </row>
    <row r="91" spans="1:10" s="16" customFormat="1" x14ac:dyDescent="0.35"/>
    <row r="92" spans="1:10" x14ac:dyDescent="0.35">
      <c r="A92" s="5" t="s">
        <v>330</v>
      </c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35">
      <c r="B93" s="20" t="s">
        <v>838</v>
      </c>
      <c r="C93" s="20" t="s">
        <v>839</v>
      </c>
      <c r="D93" s="20" t="s">
        <v>840</v>
      </c>
      <c r="E93" s="20" t="s">
        <v>841</v>
      </c>
      <c r="F93" s="20" t="s">
        <v>822</v>
      </c>
      <c r="H93" s="18"/>
      <c r="I93" s="20" t="s">
        <v>842</v>
      </c>
      <c r="J93" s="20" t="s">
        <v>843</v>
      </c>
    </row>
    <row r="94" spans="1:10" x14ac:dyDescent="0.35">
      <c r="B94" t="s">
        <v>823</v>
      </c>
      <c r="C94" s="8">
        <v>345415342122236</v>
      </c>
      <c r="D94">
        <v>1488857</v>
      </c>
      <c r="E94">
        <v>2000003</v>
      </c>
      <c r="F94" t="b">
        <v>0</v>
      </c>
      <c r="H94" s="20" t="s">
        <v>845</v>
      </c>
      <c r="I94">
        <f>(C95+C97)/(C95 + C96+C97)</f>
        <v>9.4415746826619615E-2</v>
      </c>
      <c r="J94">
        <f>C96/(C97+C96+C95)</f>
        <v>0.90558425317338043</v>
      </c>
    </row>
    <row r="95" spans="1:10" x14ac:dyDescent="0.35">
      <c r="B95" t="s">
        <v>824</v>
      </c>
      <c r="C95" s="8">
        <v>5261385871232</v>
      </c>
      <c r="D95">
        <v>411017</v>
      </c>
      <c r="E95">
        <v>100007</v>
      </c>
      <c r="F95" t="b">
        <v>0</v>
      </c>
      <c r="H95" s="20" t="s">
        <v>844</v>
      </c>
      <c r="I95">
        <f>C98/C97</f>
        <v>0.1430821654643569</v>
      </c>
      <c r="J95">
        <f>C99/C97</f>
        <v>0.85876141333358302</v>
      </c>
    </row>
    <row r="96" spans="1:10" x14ac:dyDescent="0.35">
      <c r="B96" t="s">
        <v>825</v>
      </c>
      <c r="C96" s="8">
        <v>81191385786896</v>
      </c>
      <c r="D96">
        <v>362461</v>
      </c>
      <c r="E96">
        <v>2000003</v>
      </c>
      <c r="F96" t="b">
        <v>0</v>
      </c>
      <c r="H96" s="20" t="s">
        <v>850</v>
      </c>
      <c r="I96">
        <f>C100/C98</f>
        <v>0.84493314995296642</v>
      </c>
      <c r="J96">
        <f>C101/C98</f>
        <v>0.15102155555109348</v>
      </c>
    </row>
    <row r="97" spans="1:10" x14ac:dyDescent="0.35">
      <c r="B97" t="s">
        <v>826</v>
      </c>
      <c r="C97" s="8">
        <v>3203586104700</v>
      </c>
      <c r="D97">
        <v>320349</v>
      </c>
      <c r="E97">
        <v>100003</v>
      </c>
      <c r="F97" t="b">
        <v>0</v>
      </c>
      <c r="H97" s="20" t="s">
        <v>851</v>
      </c>
      <c r="I97">
        <f>C100/C97</f>
        <v>0.12089486476789063</v>
      </c>
      <c r="J97">
        <f>C101/C97</f>
        <v>2.1608491200046126E-2</v>
      </c>
    </row>
    <row r="98" spans="1:10" x14ac:dyDescent="0.35">
      <c r="B98" t="s">
        <v>827</v>
      </c>
      <c r="C98" s="8">
        <v>458376037112</v>
      </c>
      <c r="D98">
        <v>163637</v>
      </c>
      <c r="E98">
        <v>50021</v>
      </c>
      <c r="F98" t="b">
        <v>0</v>
      </c>
      <c r="H98" s="20" t="s">
        <v>846</v>
      </c>
      <c r="I98">
        <f>(C102+C104)/(C102+C103+C104)</f>
        <v>9.4906653694529414E-2</v>
      </c>
      <c r="J98">
        <f>C103/(C102+C103+C104)</f>
        <v>0.90509334630547056</v>
      </c>
    </row>
    <row r="99" spans="1:10" x14ac:dyDescent="0.35">
      <c r="B99" t="s">
        <v>828</v>
      </c>
      <c r="C99" s="8">
        <v>2751116131008</v>
      </c>
      <c r="D99">
        <v>286566</v>
      </c>
      <c r="E99">
        <v>100003</v>
      </c>
      <c r="F99" t="b">
        <v>0</v>
      </c>
      <c r="H99" s="20" t="s">
        <v>847</v>
      </c>
      <c r="I99">
        <f>C105/C104</f>
        <v>0.14301912506569117</v>
      </c>
      <c r="J99">
        <f>C106/C104</f>
        <v>0.85703027982932001</v>
      </c>
    </row>
    <row r="100" spans="1:10" x14ac:dyDescent="0.35">
      <c r="B100" t="s">
        <v>829</v>
      </c>
      <c r="C100" s="8">
        <v>387297108900</v>
      </c>
      <c r="D100">
        <v>107575</v>
      </c>
      <c r="E100">
        <v>100007</v>
      </c>
      <c r="F100" t="b">
        <v>0</v>
      </c>
      <c r="H100" s="20" t="s">
        <v>848</v>
      </c>
      <c r="I100">
        <f>C107/C105</f>
        <v>0.84283490711010378</v>
      </c>
      <c r="J100">
        <f>C108/C105</f>
        <v>0.14908774569735728</v>
      </c>
    </row>
    <row r="101" spans="1:10" x14ac:dyDescent="0.35">
      <c r="B101" t="s">
        <v>830</v>
      </c>
      <c r="C101" s="8">
        <v>69224662152</v>
      </c>
      <c r="D101">
        <v>57663</v>
      </c>
      <c r="E101">
        <v>50021</v>
      </c>
      <c r="F101" t="b">
        <v>0</v>
      </c>
      <c r="H101" s="20" t="s">
        <v>849</v>
      </c>
      <c r="I101">
        <f>C107/C104</f>
        <v>0.12054151098971014</v>
      </c>
      <c r="J101">
        <f>C108/C104</f>
        <v>2.1322398947652303E-2</v>
      </c>
    </row>
    <row r="102" spans="1:10" x14ac:dyDescent="0.35">
      <c r="B102" t="s">
        <v>831</v>
      </c>
      <c r="C102" s="8">
        <v>5273015785728</v>
      </c>
      <c r="D102">
        <v>411942</v>
      </c>
      <c r="E102">
        <v>100003</v>
      </c>
      <c r="F102" t="b">
        <v>1</v>
      </c>
    </row>
    <row r="103" spans="1:10" x14ac:dyDescent="0.35">
      <c r="B103" t="s">
        <v>832</v>
      </c>
      <c r="C103" s="8">
        <v>80929529394112</v>
      </c>
      <c r="D103">
        <v>361292</v>
      </c>
      <c r="E103">
        <v>2000003</v>
      </c>
      <c r="F103" t="b">
        <v>1</v>
      </c>
    </row>
    <row r="104" spans="1:10" x14ac:dyDescent="0.35">
      <c r="B104" t="s">
        <v>833</v>
      </c>
      <c r="C104" s="8">
        <v>3213126390900</v>
      </c>
      <c r="D104">
        <v>321303</v>
      </c>
      <c r="E104">
        <v>100003</v>
      </c>
      <c r="F104" t="b">
        <v>1</v>
      </c>
    </row>
    <row r="105" spans="1:10" x14ac:dyDescent="0.35">
      <c r="B105" t="s">
        <v>834</v>
      </c>
      <c r="C105" s="8">
        <v>459538525152</v>
      </c>
      <c r="D105">
        <v>164052</v>
      </c>
      <c r="E105">
        <v>50021</v>
      </c>
      <c r="F105" t="b">
        <v>1</v>
      </c>
    </row>
    <row r="106" spans="1:10" x14ac:dyDescent="0.35">
      <c r="B106" t="s">
        <v>835</v>
      </c>
      <c r="C106" s="8">
        <v>2753746609920</v>
      </c>
      <c r="D106">
        <v>286840</v>
      </c>
      <c r="E106">
        <v>100003</v>
      </c>
      <c r="F106" t="b">
        <v>1</v>
      </c>
    </row>
    <row r="107" spans="1:10" x14ac:dyDescent="0.35">
      <c r="B107" t="s">
        <v>836</v>
      </c>
      <c r="C107" s="8">
        <v>387315110160</v>
      </c>
      <c r="D107">
        <v>107580</v>
      </c>
      <c r="E107">
        <v>100007</v>
      </c>
      <c r="F107" t="b">
        <v>1</v>
      </c>
    </row>
    <row r="108" spans="1:10" x14ac:dyDescent="0.35">
      <c r="B108" t="s">
        <v>837</v>
      </c>
      <c r="C108" s="8">
        <v>68511562776</v>
      </c>
      <c r="D108">
        <v>57069</v>
      </c>
      <c r="E108">
        <v>50021</v>
      </c>
      <c r="F108" t="b">
        <v>1</v>
      </c>
    </row>
    <row r="109" spans="1:10" x14ac:dyDescent="0.35">
      <c r="A109" s="5" t="s">
        <v>625</v>
      </c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35">
      <c r="B110" s="20" t="s">
        <v>838</v>
      </c>
      <c r="C110" s="20" t="s">
        <v>839</v>
      </c>
      <c r="D110" s="20" t="s">
        <v>840</v>
      </c>
      <c r="E110" s="20" t="s">
        <v>841</v>
      </c>
      <c r="F110" s="20" t="s">
        <v>822</v>
      </c>
      <c r="H110" s="18"/>
      <c r="I110" s="20" t="s">
        <v>842</v>
      </c>
      <c r="J110" s="20" t="s">
        <v>843</v>
      </c>
    </row>
    <row r="111" spans="1:10" x14ac:dyDescent="0.35">
      <c r="B111" t="s">
        <v>823</v>
      </c>
      <c r="C111">
        <v>341793162688975</v>
      </c>
      <c r="D111">
        <v>1486055</v>
      </c>
      <c r="E111">
        <v>2000003</v>
      </c>
      <c r="F111" t="b">
        <v>0</v>
      </c>
      <c r="H111" s="20" t="s">
        <v>845</v>
      </c>
      <c r="I111">
        <f>(C112+C114)/(C112 + C113+C114)</f>
        <v>9.8592324413719457E-2</v>
      </c>
      <c r="J111">
        <f>C113/(C114+C113+C112)</f>
        <v>0.90140767558628054</v>
      </c>
    </row>
    <row r="112" spans="1:10" x14ac:dyDescent="0.35">
      <c r="B112" t="s">
        <v>824</v>
      </c>
      <c r="C112">
        <v>5262537951872</v>
      </c>
      <c r="D112">
        <v>411107</v>
      </c>
      <c r="E112">
        <v>100007</v>
      </c>
      <c r="F112" t="b">
        <v>0</v>
      </c>
      <c r="H112" s="20" t="s">
        <v>844</v>
      </c>
      <c r="I112">
        <f>C115/C114</f>
        <v>0.14323522234181285</v>
      </c>
      <c r="J112">
        <f>C116/C114</f>
        <v>0.85884036882878434</v>
      </c>
    </row>
    <row r="113" spans="2:10" x14ac:dyDescent="0.35">
      <c r="B113" t="s">
        <v>825</v>
      </c>
      <c r="C113">
        <v>77395476093040</v>
      </c>
      <c r="D113">
        <v>345515</v>
      </c>
      <c r="E113">
        <v>2000003</v>
      </c>
      <c r="F113" t="b">
        <v>0</v>
      </c>
      <c r="H113" s="20" t="s">
        <v>850</v>
      </c>
      <c r="I113">
        <f>C117/C115</f>
        <v>0.84482996755443862</v>
      </c>
      <c r="J113">
        <f>C118/C115</f>
        <v>0.15058162611058529</v>
      </c>
    </row>
    <row r="114" spans="2:10" x14ac:dyDescent="0.35">
      <c r="B114" t="s">
        <v>826</v>
      </c>
      <c r="C114">
        <v>3202666077100</v>
      </c>
      <c r="D114">
        <v>320257</v>
      </c>
      <c r="E114">
        <v>100003</v>
      </c>
      <c r="F114" t="b">
        <v>0</v>
      </c>
      <c r="H114" s="20" t="s">
        <v>851</v>
      </c>
      <c r="I114">
        <f>C117/C114</f>
        <v>0.12100940824368654</v>
      </c>
      <c r="J114">
        <f>C118/C114</f>
        <v>2.1568592696541412E-2</v>
      </c>
    </row>
    <row r="115" spans="2:10" x14ac:dyDescent="0.35">
      <c r="B115" t="s">
        <v>827</v>
      </c>
      <c r="C115">
        <v>458734587640</v>
      </c>
      <c r="D115">
        <v>163765</v>
      </c>
      <c r="E115">
        <v>50021</v>
      </c>
      <c r="F115" t="b">
        <v>0</v>
      </c>
      <c r="H115" s="20" t="s">
        <v>846</v>
      </c>
      <c r="I115">
        <f>(C119+C121)/(C119+C120+C121)</f>
        <v>9.8983552682952058E-2</v>
      </c>
      <c r="J115">
        <f>C120/(C119+C120+C121)</f>
        <v>0.901016447317048</v>
      </c>
    </row>
    <row r="116" spans="2:10" x14ac:dyDescent="0.35">
      <c r="B116" t="s">
        <v>828</v>
      </c>
      <c r="C116">
        <v>2750578914892</v>
      </c>
      <c r="D116">
        <v>298967</v>
      </c>
      <c r="E116">
        <v>100003</v>
      </c>
      <c r="F116" t="b">
        <v>0</v>
      </c>
      <c r="H116" s="20" t="s">
        <v>847</v>
      </c>
      <c r="I116">
        <f>C122/C121</f>
        <v>0.14307950462120164</v>
      </c>
      <c r="J116">
        <f>C123/C121</f>
        <v>0.85696170618060941</v>
      </c>
    </row>
    <row r="117" spans="2:10" x14ac:dyDescent="0.35">
      <c r="B117" t="s">
        <v>829</v>
      </c>
      <c r="C117">
        <v>387552726792</v>
      </c>
      <c r="D117">
        <v>107646</v>
      </c>
      <c r="E117">
        <v>100007</v>
      </c>
      <c r="F117" t="b">
        <v>0</v>
      </c>
      <c r="H117" s="20" t="s">
        <v>848</v>
      </c>
      <c r="I117">
        <f>C124/C122</f>
        <v>0.84412418334828077</v>
      </c>
      <c r="J117">
        <f>C125/C122</f>
        <v>0.14864684882782611</v>
      </c>
    </row>
    <row r="118" spans="2:10" x14ac:dyDescent="0.35">
      <c r="B118" t="s">
        <v>830</v>
      </c>
      <c r="C118">
        <v>69077000160</v>
      </c>
      <c r="D118">
        <v>57540</v>
      </c>
      <c r="E118">
        <v>50021</v>
      </c>
      <c r="F118" t="b">
        <v>0</v>
      </c>
      <c r="H118" s="20" t="s">
        <v>849</v>
      </c>
      <c r="I118">
        <f>C124/C121</f>
        <v>0.1207768699922484</v>
      </c>
      <c r="J118">
        <f>C125/C121</f>
        <v>2.1268317493788009E-2</v>
      </c>
    </row>
    <row r="119" spans="2:10" x14ac:dyDescent="0.35">
      <c r="B119" t="s">
        <v>831</v>
      </c>
      <c r="C119">
        <v>5273899012224</v>
      </c>
      <c r="D119">
        <v>412011</v>
      </c>
      <c r="E119">
        <v>100003</v>
      </c>
      <c r="F119" t="b">
        <v>1</v>
      </c>
    </row>
    <row r="120" spans="2:10" x14ac:dyDescent="0.35">
      <c r="B120" t="s">
        <v>832</v>
      </c>
      <c r="C120">
        <v>77252563878672</v>
      </c>
      <c r="D120">
        <v>344877</v>
      </c>
      <c r="E120">
        <v>2000003</v>
      </c>
      <c r="F120" t="b">
        <v>1</v>
      </c>
    </row>
    <row r="121" spans="2:10" x14ac:dyDescent="0.35">
      <c r="B121" t="s">
        <v>833</v>
      </c>
      <c r="C121">
        <v>3212886383700</v>
      </c>
      <c r="D121">
        <v>321279</v>
      </c>
      <c r="E121">
        <v>100003</v>
      </c>
      <c r="F121" t="b">
        <v>1</v>
      </c>
    </row>
    <row r="122" spans="2:10" x14ac:dyDescent="0.35">
      <c r="B122" t="s">
        <v>834</v>
      </c>
      <c r="C122">
        <v>459698192184</v>
      </c>
      <c r="D122">
        <v>164109</v>
      </c>
      <c r="E122">
        <v>50021</v>
      </c>
      <c r="F122" t="b">
        <v>1</v>
      </c>
    </row>
    <row r="123" spans="2:10" x14ac:dyDescent="0.35">
      <c r="B123" t="s">
        <v>835</v>
      </c>
      <c r="C123">
        <v>2753320597140</v>
      </c>
      <c r="D123">
        <v>299265</v>
      </c>
      <c r="E123">
        <v>100003</v>
      </c>
      <c r="F123" t="b">
        <v>1</v>
      </c>
    </row>
    <row r="124" spans="2:10" x14ac:dyDescent="0.35">
      <c r="B124" t="s">
        <v>836</v>
      </c>
      <c r="C124">
        <v>388042361064</v>
      </c>
      <c r="D124">
        <v>107782</v>
      </c>
      <c r="E124">
        <v>100007</v>
      </c>
      <c r="F124" t="b">
        <v>1</v>
      </c>
    </row>
    <row r="125" spans="2:10" x14ac:dyDescent="0.35">
      <c r="B125" t="s">
        <v>837</v>
      </c>
      <c r="C125">
        <v>68332687680</v>
      </c>
      <c r="D125">
        <v>56920</v>
      </c>
      <c r="E125">
        <v>50021</v>
      </c>
      <c r="F125" t="b">
        <v>1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E37A-406A-4EB3-9CE2-BE15CA2F63C4}">
  <dimension ref="A1"/>
  <sheetViews>
    <sheetView zoomScale="70" zoomScaleNormal="70" workbookViewId="0">
      <selection activeCell="Q3" sqref="Q3:Q13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FC7E-745A-4647-BF36-417D761774DA}">
  <dimension ref="A1:BU1271"/>
  <sheetViews>
    <sheetView topLeftCell="I118" zoomScale="50" zoomScaleNormal="50" workbookViewId="0">
      <selection activeCell="Q135" sqref="Q135"/>
    </sheetView>
  </sheetViews>
  <sheetFormatPr defaultRowHeight="14.5" x14ac:dyDescent="0.35"/>
  <cols>
    <col min="1" max="1" width="22.7265625" customWidth="1"/>
    <col min="2" max="2" width="32.6328125" customWidth="1"/>
    <col min="3" max="3" width="32.81640625" customWidth="1"/>
    <col min="4" max="4" width="30.08984375" customWidth="1"/>
    <col min="5" max="5" width="20" customWidth="1"/>
    <col min="6" max="6" width="28.90625" customWidth="1"/>
    <col min="7" max="7" width="14" customWidth="1"/>
    <col min="8" max="8" width="14.54296875" customWidth="1"/>
    <col min="13" max="13" width="22.90625" customWidth="1"/>
    <col min="14" max="14" width="20.26953125" customWidth="1"/>
    <col min="15" max="15" width="17.7265625" customWidth="1"/>
    <col min="16" max="16" width="21.81640625" customWidth="1"/>
    <col min="17" max="17" width="23.7265625" customWidth="1"/>
    <col min="18" max="18" width="25.453125" customWidth="1"/>
    <col min="19" max="19" width="25.6328125" customWidth="1"/>
    <col min="20" max="20" width="20.6328125" customWidth="1"/>
    <col min="21" max="22" width="14" customWidth="1"/>
    <col min="23" max="23" width="14.6328125" customWidth="1"/>
    <col min="24" max="24" width="25.26953125" customWidth="1"/>
    <col min="25" max="25" width="15.54296875" customWidth="1"/>
    <col min="26" max="26" width="14" customWidth="1"/>
    <col min="27" max="27" width="13.08984375" customWidth="1"/>
    <col min="28" max="28" width="29.54296875" customWidth="1"/>
    <col min="29" max="29" width="28.81640625" customWidth="1"/>
    <col min="30" max="30" width="29.453125" customWidth="1"/>
    <col min="31" max="31" width="27.81640625" customWidth="1"/>
    <col min="32" max="32" width="16.36328125" customWidth="1"/>
    <col min="34" max="34" width="13.54296875" customWidth="1"/>
    <col min="35" max="35" width="18.7265625" customWidth="1"/>
    <col min="36" max="36" width="19.453125" customWidth="1"/>
    <col min="44" max="44" width="18.7265625" customWidth="1"/>
    <col min="45" max="45" width="18.26953125" customWidth="1"/>
    <col min="46" max="46" width="14.54296875" customWidth="1"/>
  </cols>
  <sheetData>
    <row r="1" spans="2:49" x14ac:dyDescent="0.35">
      <c r="K1" s="5"/>
      <c r="U1" s="5"/>
      <c r="AF1" s="5"/>
      <c r="AP1" s="5"/>
    </row>
    <row r="2" spans="2:49" x14ac:dyDescent="0.35">
      <c r="K2" s="5"/>
      <c r="N2" s="32" t="s">
        <v>334</v>
      </c>
      <c r="O2" s="32"/>
      <c r="P2" s="32"/>
      <c r="Q2" s="32"/>
      <c r="R2" s="32"/>
      <c r="U2" s="5"/>
      <c r="X2" s="32" t="s">
        <v>328</v>
      </c>
      <c r="Y2" s="32"/>
      <c r="Z2" s="32"/>
      <c r="AA2" s="32"/>
      <c r="AB2" s="32"/>
      <c r="AF2" s="5"/>
      <c r="AI2" s="32" t="s">
        <v>335</v>
      </c>
      <c r="AJ2" s="32"/>
      <c r="AK2" s="32"/>
      <c r="AL2" s="32"/>
      <c r="AM2" s="32"/>
      <c r="AP2" s="5"/>
      <c r="AS2" s="32" t="s">
        <v>360</v>
      </c>
      <c r="AT2" s="32"/>
      <c r="AU2" s="32"/>
      <c r="AV2" s="32"/>
      <c r="AW2" s="32"/>
    </row>
    <row r="3" spans="2:49" x14ac:dyDescent="0.35">
      <c r="B3" t="s">
        <v>23</v>
      </c>
      <c r="C3" t="s">
        <v>24</v>
      </c>
      <c r="I3" t="s">
        <v>34</v>
      </c>
      <c r="K3" s="5"/>
      <c r="M3" t="s">
        <v>316</v>
      </c>
      <c r="N3" t="s">
        <v>300</v>
      </c>
      <c r="U3" s="5"/>
      <c r="W3" t="s">
        <v>316</v>
      </c>
      <c r="X3" t="s">
        <v>329</v>
      </c>
      <c r="AF3" s="5"/>
      <c r="AH3" t="s">
        <v>316</v>
      </c>
      <c r="AI3" t="s">
        <v>336</v>
      </c>
      <c r="AP3" s="5"/>
      <c r="AR3" t="s">
        <v>316</v>
      </c>
      <c r="AS3" t="s">
        <v>361</v>
      </c>
    </row>
    <row r="4" spans="2:49" x14ac:dyDescent="0.35">
      <c r="C4" t="s">
        <v>25</v>
      </c>
      <c r="D4">
        <v>221.43799999999999</v>
      </c>
      <c r="I4" s="1">
        <v>-5.7000000000000002E-2</v>
      </c>
      <c r="K4" s="5"/>
      <c r="N4" t="s">
        <v>25</v>
      </c>
      <c r="O4">
        <v>202.465</v>
      </c>
      <c r="U4" s="5"/>
      <c r="X4" t="s">
        <v>25</v>
      </c>
      <c r="Y4">
        <v>206.60400000000001</v>
      </c>
      <c r="AF4" s="5"/>
      <c r="AI4" t="s">
        <v>25</v>
      </c>
      <c r="AJ4">
        <v>211.86699999999999</v>
      </c>
      <c r="AP4" s="5"/>
      <c r="AS4" t="s">
        <v>362</v>
      </c>
      <c r="AT4">
        <v>208.50800000000001</v>
      </c>
    </row>
    <row r="5" spans="2:49" x14ac:dyDescent="0.35">
      <c r="C5" t="s">
        <v>26</v>
      </c>
      <c r="D5">
        <v>0.47399999999999998</v>
      </c>
      <c r="K5" s="5"/>
      <c r="N5" t="s">
        <v>26</v>
      </c>
      <c r="O5">
        <v>0.41899999999999998</v>
      </c>
      <c r="U5" s="5"/>
      <c r="X5" t="s">
        <v>26</v>
      </c>
      <c r="Y5">
        <v>0.44900000000000001</v>
      </c>
      <c r="AF5" s="5"/>
      <c r="AI5" t="s">
        <v>26</v>
      </c>
      <c r="AJ5">
        <v>0.45700000000000002</v>
      </c>
      <c r="AP5" s="5"/>
      <c r="AS5" t="s">
        <v>363</v>
      </c>
      <c r="AT5">
        <v>0.433</v>
      </c>
    </row>
    <row r="6" spans="2:49" x14ac:dyDescent="0.35">
      <c r="C6" t="s">
        <v>27</v>
      </c>
      <c r="D6">
        <v>0</v>
      </c>
      <c r="K6" s="5"/>
      <c r="N6" t="s">
        <v>27</v>
      </c>
      <c r="O6">
        <v>0</v>
      </c>
      <c r="U6" s="5"/>
      <c r="X6" t="s">
        <v>27</v>
      </c>
      <c r="Y6">
        <v>0</v>
      </c>
      <c r="AF6" s="5"/>
      <c r="AI6" t="s">
        <v>27</v>
      </c>
      <c r="AJ6">
        <v>0</v>
      </c>
      <c r="AP6" s="5"/>
      <c r="AS6" t="s">
        <v>364</v>
      </c>
      <c r="AT6">
        <v>0</v>
      </c>
    </row>
    <row r="7" spans="2:49" x14ac:dyDescent="0.35">
      <c r="C7" t="s">
        <v>28</v>
      </c>
      <c r="D7" s="2">
        <v>1.3560000000000001</v>
      </c>
      <c r="I7" s="4">
        <v>0.08</v>
      </c>
      <c r="K7" s="5"/>
      <c r="N7" t="s">
        <v>28</v>
      </c>
      <c r="O7" s="2">
        <v>1.2390000000000001</v>
      </c>
      <c r="U7" s="5"/>
      <c r="X7" t="s">
        <v>28</v>
      </c>
      <c r="Y7" s="2">
        <v>1.0840000000000001</v>
      </c>
      <c r="AF7" s="5"/>
      <c r="AI7" t="s">
        <v>28</v>
      </c>
      <c r="AJ7">
        <v>1.175</v>
      </c>
      <c r="AP7" s="5"/>
      <c r="AS7" t="s">
        <v>365</v>
      </c>
      <c r="AT7">
        <v>1.016</v>
      </c>
    </row>
    <row r="8" spans="2:49" x14ac:dyDescent="0.35">
      <c r="C8" t="s">
        <v>29</v>
      </c>
      <c r="D8" t="s">
        <v>30</v>
      </c>
      <c r="K8" s="5"/>
      <c r="N8" t="s">
        <v>29</v>
      </c>
      <c r="O8" t="s">
        <v>30</v>
      </c>
      <c r="U8" s="5"/>
      <c r="X8" t="s">
        <v>29</v>
      </c>
      <c r="AF8" s="5"/>
      <c r="AI8" t="s">
        <v>29</v>
      </c>
      <c r="AJ8" t="s">
        <v>330</v>
      </c>
      <c r="AP8" s="5"/>
      <c r="AS8" t="s">
        <v>366</v>
      </c>
      <c r="AT8" t="s">
        <v>367</v>
      </c>
    </row>
    <row r="9" spans="2:49" x14ac:dyDescent="0.35">
      <c r="C9" t="s">
        <v>31</v>
      </c>
      <c r="D9">
        <v>86</v>
      </c>
      <c r="K9" s="5"/>
      <c r="N9" t="s">
        <v>31</v>
      </c>
      <c r="O9">
        <v>108</v>
      </c>
      <c r="U9" s="5"/>
      <c r="X9" t="s">
        <v>31</v>
      </c>
      <c r="Y9">
        <v>114</v>
      </c>
      <c r="AF9" s="5"/>
      <c r="AI9" t="s">
        <v>31</v>
      </c>
      <c r="AJ9">
        <v>112</v>
      </c>
      <c r="AP9" s="5"/>
      <c r="AS9" t="s">
        <v>31</v>
      </c>
      <c r="AT9">
        <v>112</v>
      </c>
    </row>
    <row r="10" spans="2:49" x14ac:dyDescent="0.35">
      <c r="K10" s="5"/>
      <c r="U10" s="5"/>
      <c r="AF10" s="5"/>
      <c r="AP10" s="5"/>
    </row>
    <row r="11" spans="2:49" x14ac:dyDescent="0.35">
      <c r="B11" t="s">
        <v>0</v>
      </c>
      <c r="C11" t="s">
        <v>1</v>
      </c>
      <c r="K11" s="5"/>
      <c r="M11" t="s">
        <v>306</v>
      </c>
      <c r="N11" s="1">
        <v>0.77900000000000003</v>
      </c>
      <c r="O11" t="s">
        <v>332</v>
      </c>
      <c r="U11" s="5"/>
      <c r="W11" t="s">
        <v>0</v>
      </c>
      <c r="X11" s="1">
        <v>0.77800000000000002</v>
      </c>
      <c r="Y11" t="s">
        <v>332</v>
      </c>
      <c r="AF11" s="5"/>
      <c r="AH11" t="s">
        <v>337</v>
      </c>
      <c r="AI11" s="1">
        <v>0.77800000000000002</v>
      </c>
      <c r="AJ11" t="s">
        <v>348</v>
      </c>
      <c r="AP11" s="5"/>
      <c r="AR11" t="s">
        <v>337</v>
      </c>
      <c r="AS11" s="1">
        <v>0.77900000000000003</v>
      </c>
      <c r="AT11" t="s">
        <v>332</v>
      </c>
    </row>
    <row r="12" spans="2:49" x14ac:dyDescent="0.35">
      <c r="C12" t="s">
        <v>2</v>
      </c>
      <c r="K12" s="5"/>
      <c r="N12" t="s">
        <v>2</v>
      </c>
      <c r="U12" s="5"/>
      <c r="X12" t="s">
        <v>2</v>
      </c>
      <c r="AF12" s="5"/>
      <c r="AI12" t="s">
        <v>338</v>
      </c>
      <c r="AP12" s="5"/>
      <c r="AS12" t="s">
        <v>338</v>
      </c>
    </row>
    <row r="13" spans="2:49" x14ac:dyDescent="0.35">
      <c r="D13" t="s">
        <v>3</v>
      </c>
      <c r="E13" s="1">
        <v>0.154</v>
      </c>
      <c r="K13" s="5"/>
      <c r="O13" t="s">
        <v>333</v>
      </c>
      <c r="P13" s="1">
        <v>0.13800000000000001</v>
      </c>
      <c r="U13" s="5"/>
      <c r="Y13" t="s">
        <v>333</v>
      </c>
      <c r="Z13" t="s">
        <v>331</v>
      </c>
      <c r="AA13" s="1">
        <v>0.122</v>
      </c>
      <c r="AF13" s="5"/>
      <c r="AJ13" t="s">
        <v>339</v>
      </c>
      <c r="AK13" s="1">
        <v>0.13400000000000001</v>
      </c>
      <c r="AP13" s="5"/>
      <c r="AT13" t="s">
        <v>339</v>
      </c>
      <c r="AU13" s="1">
        <v>0.113</v>
      </c>
    </row>
    <row r="14" spans="2:49" x14ac:dyDescent="0.35">
      <c r="E14" t="s">
        <v>5</v>
      </c>
      <c r="F14" s="1">
        <v>0.79800000000000004</v>
      </c>
      <c r="K14" s="5"/>
      <c r="P14" t="s">
        <v>301</v>
      </c>
      <c r="U14" s="5"/>
      <c r="AA14" t="s">
        <v>5</v>
      </c>
      <c r="AB14" s="1">
        <v>0.8</v>
      </c>
      <c r="AF14" s="5"/>
      <c r="AK14" t="s">
        <v>340</v>
      </c>
      <c r="AL14" s="1">
        <v>0.8</v>
      </c>
      <c r="AP14" s="5"/>
      <c r="AU14" t="s">
        <v>340</v>
      </c>
      <c r="AV14" s="1">
        <v>0.8</v>
      </c>
    </row>
    <row r="15" spans="2:49" x14ac:dyDescent="0.35">
      <c r="F15" t="s">
        <v>11</v>
      </c>
      <c r="G15" s="1">
        <v>0</v>
      </c>
      <c r="K15" s="5"/>
      <c r="Q15" t="s">
        <v>302</v>
      </c>
      <c r="U15" s="5"/>
      <c r="AB15" t="s">
        <v>302</v>
      </c>
      <c r="AC15" s="1">
        <v>0</v>
      </c>
      <c r="AF15" s="5"/>
      <c r="AL15" t="s">
        <v>341</v>
      </c>
      <c r="AM15" s="1">
        <v>0</v>
      </c>
      <c r="AP15" s="5"/>
      <c r="AV15" t="s">
        <v>341</v>
      </c>
      <c r="AW15" s="1">
        <v>0</v>
      </c>
    </row>
    <row r="16" spans="2:49" x14ac:dyDescent="0.35">
      <c r="F16" t="s">
        <v>12</v>
      </c>
      <c r="G16" s="1">
        <v>1E-3</v>
      </c>
      <c r="K16" s="5"/>
      <c r="Q16" t="s">
        <v>303</v>
      </c>
      <c r="U16" s="5"/>
      <c r="AB16" t="s">
        <v>303</v>
      </c>
      <c r="AC16" s="1">
        <v>1E-3</v>
      </c>
      <c r="AF16" s="5"/>
      <c r="AL16" t="s">
        <v>342</v>
      </c>
      <c r="AM16" s="1">
        <v>1E-3</v>
      </c>
      <c r="AP16" s="5"/>
      <c r="AV16" t="s">
        <v>342</v>
      </c>
      <c r="AW16" s="1">
        <v>0</v>
      </c>
    </row>
    <row r="17" spans="2:49" x14ac:dyDescent="0.35">
      <c r="F17" t="s">
        <v>13</v>
      </c>
      <c r="G17" s="1">
        <v>0.79800000000000004</v>
      </c>
      <c r="K17" s="5"/>
      <c r="Q17" t="s">
        <v>304</v>
      </c>
      <c r="U17" s="5"/>
      <c r="AB17" t="s">
        <v>304</v>
      </c>
      <c r="AC17" s="1">
        <v>0.79900000000000004</v>
      </c>
      <c r="AF17" s="5"/>
      <c r="AL17" t="s">
        <v>343</v>
      </c>
      <c r="AM17" s="1">
        <v>0.79900000000000004</v>
      </c>
      <c r="AP17" s="5"/>
      <c r="AV17" t="s">
        <v>343</v>
      </c>
      <c r="AW17" s="1">
        <v>0.8</v>
      </c>
    </row>
    <row r="18" spans="2:49" x14ac:dyDescent="0.35">
      <c r="E18" t="s">
        <v>6</v>
      </c>
      <c r="F18" s="1">
        <v>0.20200000000000001</v>
      </c>
      <c r="K18" s="5"/>
      <c r="P18" t="s">
        <v>305</v>
      </c>
      <c r="U18" s="5"/>
      <c r="Z18" t="s">
        <v>305</v>
      </c>
      <c r="AA18" s="1">
        <v>0.2</v>
      </c>
      <c r="AF18" s="5"/>
      <c r="AK18" t="s">
        <v>344</v>
      </c>
      <c r="AL18" s="1">
        <v>0.2</v>
      </c>
      <c r="AP18" s="5"/>
      <c r="AU18" t="s">
        <v>344</v>
      </c>
      <c r="AV18" s="1">
        <v>0.2</v>
      </c>
    </row>
    <row r="19" spans="2:49" x14ac:dyDescent="0.35">
      <c r="D19" t="s">
        <v>4</v>
      </c>
      <c r="E19" s="1">
        <v>4.0000000000000001E-3</v>
      </c>
      <c r="K19" s="5"/>
      <c r="O19" t="s">
        <v>307</v>
      </c>
      <c r="P19" s="1">
        <v>4.0000000000000001E-3</v>
      </c>
      <c r="U19" s="5"/>
      <c r="Y19" t="s">
        <v>307</v>
      </c>
      <c r="Z19" s="1">
        <v>3.0000000000000001E-3</v>
      </c>
      <c r="AF19" s="5"/>
      <c r="AJ19" t="s">
        <v>345</v>
      </c>
      <c r="AK19" s="1">
        <v>4.0000000000000001E-3</v>
      </c>
      <c r="AP19" s="5"/>
      <c r="AT19" t="s">
        <v>345</v>
      </c>
      <c r="AU19" s="1">
        <v>3.0000000000000001E-3</v>
      </c>
    </row>
    <row r="20" spans="2:49" x14ac:dyDescent="0.35">
      <c r="E20" t="s">
        <v>5</v>
      </c>
      <c r="F20" s="1">
        <v>8.0000000000000002E-3</v>
      </c>
      <c r="K20" s="5"/>
      <c r="P20" t="s">
        <v>308</v>
      </c>
      <c r="Q20" s="1">
        <v>1.7000000000000001E-2</v>
      </c>
      <c r="U20" s="5"/>
      <c r="Z20" t="s">
        <v>308</v>
      </c>
      <c r="AA20" s="1">
        <v>8.0000000000000002E-3</v>
      </c>
      <c r="AF20" s="5"/>
      <c r="AK20" t="s">
        <v>340</v>
      </c>
      <c r="AL20" s="1">
        <v>6.0000000000000001E-3</v>
      </c>
      <c r="AP20" s="5"/>
      <c r="AU20" t="s">
        <v>340</v>
      </c>
      <c r="AV20" s="1">
        <v>0</v>
      </c>
    </row>
    <row r="21" spans="2:49" x14ac:dyDescent="0.35">
      <c r="F21" t="s">
        <v>11</v>
      </c>
      <c r="G21" s="1">
        <v>8.0000000000000002E-3</v>
      </c>
      <c r="K21" s="5"/>
      <c r="Q21" t="s">
        <v>309</v>
      </c>
      <c r="R21" s="1">
        <v>1.2999999999999999E-2</v>
      </c>
      <c r="U21" s="5"/>
      <c r="AA21" t="s">
        <v>309</v>
      </c>
      <c r="AB21" s="1">
        <v>6.0000000000000001E-3</v>
      </c>
      <c r="AF21" s="5"/>
      <c r="AL21" t="s">
        <v>341</v>
      </c>
      <c r="AM21" s="1">
        <v>6.0000000000000001E-3</v>
      </c>
      <c r="AP21" s="5"/>
      <c r="AV21" t="s">
        <v>341</v>
      </c>
      <c r="AW21" s="1">
        <v>0</v>
      </c>
    </row>
    <row r="22" spans="2:49" x14ac:dyDescent="0.35">
      <c r="F22" t="s">
        <v>12</v>
      </c>
      <c r="G22" s="1">
        <v>1E-3</v>
      </c>
      <c r="K22" s="5"/>
      <c r="Q22" t="s">
        <v>310</v>
      </c>
      <c r="R22" s="1">
        <v>4.0000000000000001E-3</v>
      </c>
      <c r="U22" s="5"/>
      <c r="AA22" t="s">
        <v>310</v>
      </c>
      <c r="AB22" s="1">
        <v>2E-3</v>
      </c>
      <c r="AF22" s="5"/>
      <c r="AL22" t="s">
        <v>342</v>
      </c>
      <c r="AM22" s="1">
        <v>0</v>
      </c>
      <c r="AP22" s="5"/>
      <c r="AV22" t="s">
        <v>342</v>
      </c>
      <c r="AW22" s="1">
        <v>0</v>
      </c>
    </row>
    <row r="23" spans="2:49" x14ac:dyDescent="0.35">
      <c r="E23" s="1"/>
      <c r="F23" t="s">
        <v>13</v>
      </c>
      <c r="G23" s="1">
        <v>0</v>
      </c>
      <c r="K23" s="5"/>
      <c r="Q23" t="s">
        <v>311</v>
      </c>
      <c r="R23" s="1">
        <v>0</v>
      </c>
      <c r="U23" s="5"/>
      <c r="AA23" t="s">
        <v>311</v>
      </c>
      <c r="AB23" s="1">
        <v>0</v>
      </c>
      <c r="AF23" s="5"/>
      <c r="AL23" t="s">
        <v>343</v>
      </c>
      <c r="AM23" s="1">
        <v>0</v>
      </c>
      <c r="AP23" s="5"/>
      <c r="AV23" t="s">
        <v>343</v>
      </c>
      <c r="AW23" s="1">
        <v>0</v>
      </c>
    </row>
    <row r="24" spans="2:49" x14ac:dyDescent="0.35">
      <c r="E24" t="s">
        <v>6</v>
      </c>
      <c r="F24" s="1">
        <v>0.99199999999999999</v>
      </c>
      <c r="G24" s="1"/>
      <c r="K24" s="5"/>
      <c r="P24" t="s">
        <v>312</v>
      </c>
      <c r="Q24" s="3">
        <v>0.98299999999999998</v>
      </c>
      <c r="U24" s="5"/>
      <c r="Z24" t="s">
        <v>312</v>
      </c>
      <c r="AA24" s="1">
        <v>0.99199999999999999</v>
      </c>
      <c r="AF24" s="5"/>
      <c r="AK24" t="s">
        <v>344</v>
      </c>
      <c r="AL24" s="1">
        <v>0.99399999999999999</v>
      </c>
      <c r="AP24" s="5"/>
      <c r="AU24" t="s">
        <v>344</v>
      </c>
      <c r="AV24" s="1">
        <v>1</v>
      </c>
    </row>
    <row r="25" spans="2:49" x14ac:dyDescent="0.35">
      <c r="D25" t="s">
        <v>7</v>
      </c>
      <c r="E25" s="1">
        <v>0</v>
      </c>
      <c r="G25" s="1"/>
      <c r="K25" s="5"/>
      <c r="O25" t="s">
        <v>313</v>
      </c>
      <c r="P25" s="1">
        <v>0</v>
      </c>
      <c r="U25" s="5"/>
      <c r="Y25" t="s">
        <v>313</v>
      </c>
      <c r="Z25" s="1">
        <v>0</v>
      </c>
      <c r="AF25" s="5"/>
      <c r="AJ25" t="s">
        <v>346</v>
      </c>
      <c r="AK25" s="1">
        <v>0</v>
      </c>
      <c r="AP25" s="5"/>
      <c r="AT25" t="s">
        <v>346</v>
      </c>
      <c r="AU25" s="1">
        <v>0</v>
      </c>
    </row>
    <row r="26" spans="2:49" x14ac:dyDescent="0.35">
      <c r="D26" t="s">
        <v>8</v>
      </c>
      <c r="E26" s="1">
        <v>0.84199999999999997</v>
      </c>
      <c r="F26" s="1"/>
      <c r="G26" s="1"/>
      <c r="K26" s="5"/>
      <c r="O26" t="s">
        <v>314</v>
      </c>
      <c r="P26" s="1">
        <v>0.85799999999999998</v>
      </c>
      <c r="U26" s="5"/>
      <c r="Y26" t="s">
        <v>314</v>
      </c>
      <c r="Z26" s="1">
        <v>0.875</v>
      </c>
      <c r="AF26" s="5"/>
      <c r="AJ26" t="s">
        <v>347</v>
      </c>
      <c r="AK26" s="1">
        <v>0.86199999999999999</v>
      </c>
      <c r="AP26" s="5"/>
      <c r="AT26" t="s">
        <v>347</v>
      </c>
      <c r="AU26" s="1">
        <v>0.88400000000000001</v>
      </c>
    </row>
    <row r="27" spans="2:49" x14ac:dyDescent="0.35">
      <c r="C27" t="s">
        <v>9</v>
      </c>
      <c r="D27" s="2">
        <v>0.46200000000000002</v>
      </c>
      <c r="E27" s="1"/>
      <c r="F27" s="1"/>
      <c r="G27" s="1"/>
      <c r="K27" s="5"/>
      <c r="N27" t="s">
        <v>9</v>
      </c>
      <c r="O27" s="2">
        <v>0.42699999999999999</v>
      </c>
      <c r="U27" s="5"/>
      <c r="X27" t="s">
        <v>9</v>
      </c>
      <c r="Y27">
        <v>0.64800000000000002</v>
      </c>
      <c r="AF27" s="5"/>
      <c r="AP27" s="5"/>
      <c r="AS27" t="s">
        <v>349</v>
      </c>
      <c r="AT27">
        <v>0.56499999999999995</v>
      </c>
    </row>
    <row r="28" spans="2:49" x14ac:dyDescent="0.35">
      <c r="C28" t="s">
        <v>10</v>
      </c>
      <c r="D28">
        <v>1.369</v>
      </c>
      <c r="E28" s="1"/>
      <c r="F28" s="1"/>
      <c r="G28" s="1"/>
      <c r="K28" s="5"/>
      <c r="N28" s="1" t="s">
        <v>315</v>
      </c>
      <c r="O28">
        <v>1.236</v>
      </c>
      <c r="U28" s="5"/>
      <c r="X28" s="1" t="s">
        <v>315</v>
      </c>
      <c r="Y28">
        <v>1.7769999999999999</v>
      </c>
      <c r="AF28" s="5"/>
      <c r="AP28" s="5"/>
      <c r="AS28" t="s">
        <v>350</v>
      </c>
      <c r="AT28">
        <v>1.5309999999999999</v>
      </c>
    </row>
    <row r="29" spans="2:49" x14ac:dyDescent="0.35">
      <c r="K29" s="5"/>
      <c r="M29" s="1"/>
      <c r="U29" s="5"/>
      <c r="AF29" s="5"/>
      <c r="AP29" s="5"/>
    </row>
    <row r="30" spans="2:49" x14ac:dyDescent="0.35">
      <c r="K30" s="5"/>
      <c r="M30" s="1"/>
      <c r="U30" s="5"/>
      <c r="AF30" s="5"/>
      <c r="AP30" s="5"/>
    </row>
    <row r="31" spans="2:49" x14ac:dyDescent="0.35">
      <c r="B31" t="s">
        <v>14</v>
      </c>
      <c r="C31" s="3">
        <v>0.61499999999999999</v>
      </c>
      <c r="D31" s="1" t="s">
        <v>32</v>
      </c>
      <c r="E31" s="1"/>
      <c r="F31" s="1"/>
      <c r="K31" s="5"/>
      <c r="M31" s="1" t="s">
        <v>14</v>
      </c>
      <c r="N31" s="3">
        <v>0.56200000000000006</v>
      </c>
      <c r="O31" s="1" t="s">
        <v>32</v>
      </c>
      <c r="U31" s="5"/>
      <c r="W31" s="1" t="s">
        <v>14</v>
      </c>
      <c r="X31" s="1">
        <v>0.59</v>
      </c>
      <c r="Y31" s="1" t="s">
        <v>32</v>
      </c>
      <c r="AF31" s="5"/>
      <c r="AH31" s="1" t="s">
        <v>14</v>
      </c>
      <c r="AI31" s="1">
        <v>0.61399999999999999</v>
      </c>
      <c r="AJ31" s="1" t="s">
        <v>32</v>
      </c>
      <c r="AP31" s="5"/>
      <c r="AR31" t="s">
        <v>351</v>
      </c>
      <c r="AS31" s="1">
        <v>0.57599999999999996</v>
      </c>
      <c r="AT31" t="s">
        <v>32</v>
      </c>
    </row>
    <row r="32" spans="2:49" x14ac:dyDescent="0.35">
      <c r="C32" t="s">
        <v>15</v>
      </c>
      <c r="D32" s="1">
        <v>0.114</v>
      </c>
      <c r="E32" s="1"/>
      <c r="F32" s="1"/>
      <c r="K32" s="5"/>
      <c r="N32" t="s">
        <v>15</v>
      </c>
      <c r="O32" s="1">
        <v>0.122</v>
      </c>
      <c r="U32" s="5"/>
      <c r="X32" t="s">
        <v>15</v>
      </c>
      <c r="Y32" s="1">
        <v>0.10100000000000001</v>
      </c>
      <c r="AF32" s="5"/>
      <c r="AI32" t="s">
        <v>15</v>
      </c>
      <c r="AJ32" s="1">
        <v>0.10199999999999999</v>
      </c>
      <c r="AP32" s="5"/>
      <c r="AS32" t="s">
        <v>352</v>
      </c>
      <c r="AT32" s="1">
        <v>9.7000000000000003E-2</v>
      </c>
    </row>
    <row r="33" spans="3:47" x14ac:dyDescent="0.35">
      <c r="C33" t="s">
        <v>16</v>
      </c>
      <c r="D33" s="3">
        <v>0.36099999999999999</v>
      </c>
      <c r="E33" s="1"/>
      <c r="F33" s="1"/>
      <c r="I33" s="1">
        <v>-2.5000000000000001E-2</v>
      </c>
      <c r="K33" s="5"/>
      <c r="N33" t="s">
        <v>16</v>
      </c>
      <c r="O33" s="3">
        <v>0.32400000000000001</v>
      </c>
      <c r="U33" s="5"/>
      <c r="X33" t="s">
        <v>16</v>
      </c>
      <c r="Y33" s="1">
        <v>0.314</v>
      </c>
      <c r="AF33" s="5"/>
      <c r="AI33" t="s">
        <v>16</v>
      </c>
      <c r="AJ33" s="1">
        <v>0.33100000000000002</v>
      </c>
      <c r="AP33" s="5"/>
      <c r="AS33" t="s">
        <v>353</v>
      </c>
      <c r="AT33" s="1">
        <v>0.30499999999999999</v>
      </c>
    </row>
    <row r="34" spans="3:47" x14ac:dyDescent="0.35">
      <c r="D34" t="s">
        <v>17</v>
      </c>
      <c r="E34" s="3">
        <v>0.74399999999999999</v>
      </c>
      <c r="F34" s="1"/>
      <c r="K34" s="5"/>
      <c r="O34" t="s">
        <v>17</v>
      </c>
      <c r="P34" s="3">
        <v>0.73299999999999998</v>
      </c>
      <c r="U34" s="5"/>
      <c r="Y34" t="s">
        <v>17</v>
      </c>
      <c r="Z34" s="1">
        <v>0.73299999999999998</v>
      </c>
      <c r="AF34" s="5"/>
      <c r="AJ34" t="s">
        <v>17</v>
      </c>
      <c r="AK34" s="1">
        <v>0.755</v>
      </c>
      <c r="AP34" s="5"/>
      <c r="AT34" t="s">
        <v>354</v>
      </c>
      <c r="AU34" s="1">
        <v>0</v>
      </c>
    </row>
    <row r="35" spans="3:47" x14ac:dyDescent="0.35">
      <c r="C35" t="s">
        <v>18</v>
      </c>
      <c r="D35" s="1">
        <v>3.0000000000000001E-3</v>
      </c>
      <c r="E35" s="1"/>
      <c r="F35" s="1"/>
      <c r="K35" s="5"/>
      <c r="N35" t="s">
        <v>18</v>
      </c>
      <c r="O35" s="1">
        <v>3.0000000000000001E-3</v>
      </c>
      <c r="S35" s="1"/>
      <c r="U35" s="5"/>
      <c r="X35" t="s">
        <v>18</v>
      </c>
      <c r="Y35" s="1">
        <v>3.0000000000000001E-3</v>
      </c>
      <c r="AF35" s="5"/>
      <c r="AI35" t="s">
        <v>18</v>
      </c>
      <c r="AK35" s="1">
        <v>3.0000000000000001E-3</v>
      </c>
      <c r="AP35" s="5"/>
      <c r="AS35" t="s">
        <v>359</v>
      </c>
      <c r="AT35" s="1">
        <v>1E-3</v>
      </c>
    </row>
    <row r="36" spans="3:47" x14ac:dyDescent="0.35">
      <c r="K36" s="5"/>
      <c r="U36" s="5"/>
      <c r="X36" t="s">
        <v>317</v>
      </c>
      <c r="Y36" t="s">
        <v>318</v>
      </c>
      <c r="Z36" t="s">
        <v>319</v>
      </c>
      <c r="AF36" s="5"/>
      <c r="AI36" t="s">
        <v>317</v>
      </c>
      <c r="AJ36" t="s">
        <v>318</v>
      </c>
      <c r="AK36" t="s">
        <v>319</v>
      </c>
      <c r="AP36" s="5"/>
      <c r="AR36" t="s">
        <v>355</v>
      </c>
    </row>
    <row r="37" spans="3:47" x14ac:dyDescent="0.35">
      <c r="K37" s="5"/>
      <c r="U37" s="5"/>
      <c r="X37" t="s">
        <v>317</v>
      </c>
      <c r="Y37" t="s">
        <v>320</v>
      </c>
      <c r="Z37" t="s">
        <v>321</v>
      </c>
      <c r="AF37" s="5"/>
      <c r="AI37" t="s">
        <v>317</v>
      </c>
      <c r="AJ37" t="s">
        <v>318</v>
      </c>
      <c r="AK37" t="s">
        <v>319</v>
      </c>
      <c r="AP37" s="5"/>
      <c r="AR37" t="s">
        <v>356</v>
      </c>
    </row>
    <row r="38" spans="3:47" x14ac:dyDescent="0.35">
      <c r="C38" t="s">
        <v>19</v>
      </c>
      <c r="D38" t="s">
        <v>20</v>
      </c>
      <c r="E38" t="s">
        <v>21</v>
      </c>
      <c r="F38" t="s">
        <v>19</v>
      </c>
      <c r="G38" t="s">
        <v>20</v>
      </c>
      <c r="H38" t="s">
        <v>21</v>
      </c>
      <c r="I38" t="s">
        <v>33</v>
      </c>
      <c r="K38" s="5"/>
      <c r="N38" t="s">
        <v>19</v>
      </c>
      <c r="O38" t="s">
        <v>20</v>
      </c>
      <c r="P38" t="s">
        <v>21</v>
      </c>
      <c r="Q38" t="s">
        <v>19</v>
      </c>
      <c r="R38" t="s">
        <v>20</v>
      </c>
      <c r="S38" t="s">
        <v>21</v>
      </c>
      <c r="U38" s="5"/>
      <c r="X38" t="s">
        <v>19</v>
      </c>
      <c r="Y38" t="s">
        <v>20</v>
      </c>
      <c r="Z38" t="s">
        <v>21</v>
      </c>
      <c r="AF38" s="5"/>
      <c r="AI38" t="s">
        <v>19</v>
      </c>
      <c r="AJ38" t="s">
        <v>20</v>
      </c>
      <c r="AK38" t="s">
        <v>21</v>
      </c>
      <c r="AL38" t="s">
        <v>322</v>
      </c>
      <c r="AP38" s="5"/>
      <c r="AR38" t="s">
        <v>357</v>
      </c>
      <c r="AS38" t="s">
        <v>358</v>
      </c>
    </row>
    <row r="39" spans="3:47" x14ac:dyDescent="0.35">
      <c r="C39">
        <v>0</v>
      </c>
      <c r="D39">
        <v>212.01493747649999</v>
      </c>
      <c r="E39">
        <f t="shared" ref="E39:E80" si="0">C39*D39</f>
        <v>0</v>
      </c>
      <c r="F39">
        <v>0</v>
      </c>
      <c r="G39">
        <v>62.729153012199902</v>
      </c>
      <c r="H39">
        <f t="shared" ref="H39:H82" si="1">F39*G39</f>
        <v>0</v>
      </c>
      <c r="K39" s="5"/>
      <c r="N39">
        <v>0</v>
      </c>
      <c r="O39">
        <v>231.14746625469999</v>
      </c>
      <c r="P39">
        <f t="shared" ref="P39:P82" si="2">N39*O39</f>
        <v>0</v>
      </c>
      <c r="U39" s="5"/>
      <c r="X39">
        <v>0</v>
      </c>
      <c r="Y39">
        <v>176.90013101709999</v>
      </c>
      <c r="Z39">
        <f t="shared" ref="Z39:Z81" si="3">X39*Y39</f>
        <v>0</v>
      </c>
      <c r="AF39" s="5"/>
      <c r="AI39">
        <v>0</v>
      </c>
      <c r="AJ39">
        <v>173.22440012069899</v>
      </c>
      <c r="AK39">
        <f t="shared" ref="AK39:AK81" si="4">AI39*AJ39</f>
        <v>0</v>
      </c>
      <c r="AL39" t="s">
        <v>323</v>
      </c>
      <c r="AM39" t="s">
        <v>317</v>
      </c>
      <c r="AN39" t="s">
        <v>324</v>
      </c>
      <c r="AO39" t="s">
        <v>325</v>
      </c>
      <c r="AP39" s="5"/>
      <c r="AR39">
        <v>0</v>
      </c>
      <c r="AS39">
        <v>178.930125513099</v>
      </c>
      <c r="AT39">
        <f t="shared" ref="AT39:AT83" si="5">AR39*AS39</f>
        <v>0</v>
      </c>
    </row>
    <row r="40" spans="3:47" x14ac:dyDescent="0.35">
      <c r="C40">
        <v>5</v>
      </c>
      <c r="D40">
        <v>30.516844924799901</v>
      </c>
      <c r="E40">
        <f t="shared" si="0"/>
        <v>152.58422462399952</v>
      </c>
      <c r="F40">
        <v>5</v>
      </c>
      <c r="G40">
        <v>41.238913798299997</v>
      </c>
      <c r="H40">
        <f t="shared" si="1"/>
        <v>206.19456899149998</v>
      </c>
      <c r="K40" s="5"/>
      <c r="N40">
        <v>5</v>
      </c>
      <c r="O40">
        <v>38.9323317517999</v>
      </c>
      <c r="P40">
        <f t="shared" si="2"/>
        <v>194.66165875899949</v>
      </c>
      <c r="U40" s="5"/>
      <c r="X40">
        <v>5</v>
      </c>
      <c r="Y40">
        <v>26.5944346901999</v>
      </c>
      <c r="Z40">
        <f t="shared" si="3"/>
        <v>132.97217345099949</v>
      </c>
      <c r="AF40" s="5"/>
      <c r="AI40">
        <v>5</v>
      </c>
      <c r="AJ40">
        <v>24.9279448507999</v>
      </c>
      <c r="AK40">
        <f t="shared" si="4"/>
        <v>124.6397242539995</v>
      </c>
      <c r="AP40" s="5"/>
      <c r="AR40">
        <v>7</v>
      </c>
      <c r="AS40">
        <v>35.073495135000002</v>
      </c>
      <c r="AT40">
        <f t="shared" si="5"/>
        <v>245.51446594500001</v>
      </c>
    </row>
    <row r="41" spans="3:47" x14ac:dyDescent="0.35">
      <c r="C41">
        <v>10</v>
      </c>
      <c r="D41">
        <v>20.477140413599901</v>
      </c>
      <c r="E41">
        <f t="shared" si="0"/>
        <v>204.77140413599901</v>
      </c>
      <c r="F41">
        <v>10</v>
      </c>
      <c r="G41">
        <v>18.6445875798</v>
      </c>
      <c r="H41">
        <f t="shared" si="1"/>
        <v>186.445875798</v>
      </c>
      <c r="K41" s="5"/>
      <c r="N41">
        <v>10</v>
      </c>
      <c r="O41">
        <v>13.817919605399901</v>
      </c>
      <c r="P41">
        <f t="shared" si="2"/>
        <v>138.17919605399902</v>
      </c>
      <c r="U41" s="5"/>
      <c r="X41">
        <v>10</v>
      </c>
      <c r="Y41">
        <v>14.8050222006999</v>
      </c>
      <c r="Z41">
        <f t="shared" si="3"/>
        <v>148.05022200699901</v>
      </c>
      <c r="AF41" s="5"/>
      <c r="AI41">
        <v>10</v>
      </c>
      <c r="AJ41">
        <v>28.741593528799999</v>
      </c>
      <c r="AK41">
        <f t="shared" si="4"/>
        <v>287.41593528800001</v>
      </c>
      <c r="AP41" s="5"/>
      <c r="AR41">
        <v>14</v>
      </c>
      <c r="AS41">
        <v>39.704916384000001</v>
      </c>
      <c r="AT41">
        <f t="shared" si="5"/>
        <v>555.86882937600001</v>
      </c>
    </row>
    <row r="42" spans="3:47" x14ac:dyDescent="0.35">
      <c r="C42">
        <v>15</v>
      </c>
      <c r="D42">
        <v>28.287138640799899</v>
      </c>
      <c r="E42">
        <f t="shared" si="0"/>
        <v>424.30707961199846</v>
      </c>
      <c r="F42">
        <v>15</v>
      </c>
      <c r="G42">
        <v>31.4385536602</v>
      </c>
      <c r="H42">
        <f t="shared" si="1"/>
        <v>471.578304903</v>
      </c>
      <c r="K42" s="5"/>
      <c r="N42">
        <v>15</v>
      </c>
      <c r="O42">
        <v>37.147361107199899</v>
      </c>
      <c r="P42">
        <f t="shared" si="2"/>
        <v>557.21041660799847</v>
      </c>
      <c r="U42" s="5"/>
      <c r="X42">
        <v>15</v>
      </c>
      <c r="Y42">
        <v>37.760030689399997</v>
      </c>
      <c r="Z42">
        <f t="shared" si="3"/>
        <v>566.40046034099998</v>
      </c>
      <c r="AF42" s="5"/>
      <c r="AI42">
        <v>15</v>
      </c>
      <c r="AJ42">
        <v>25.630140480399898</v>
      </c>
      <c r="AK42">
        <f t="shared" si="4"/>
        <v>384.45210720599846</v>
      </c>
      <c r="AP42" s="5"/>
      <c r="AR42">
        <v>21</v>
      </c>
      <c r="AS42">
        <v>10.196497709999999</v>
      </c>
      <c r="AT42">
        <f t="shared" si="5"/>
        <v>214.12645190999999</v>
      </c>
    </row>
    <row r="43" spans="3:47" x14ac:dyDescent="0.35">
      <c r="C43">
        <v>20</v>
      </c>
      <c r="D43">
        <v>4.2906780384000003</v>
      </c>
      <c r="E43">
        <f t="shared" si="0"/>
        <v>85.813560768000002</v>
      </c>
      <c r="F43">
        <v>20</v>
      </c>
      <c r="G43">
        <v>5.1335219770999903</v>
      </c>
      <c r="H43">
        <f t="shared" si="1"/>
        <v>102.6704395419998</v>
      </c>
      <c r="K43" s="5"/>
      <c r="N43">
        <v>20</v>
      </c>
      <c r="O43">
        <v>7.6516573785999897</v>
      </c>
      <c r="P43">
        <f t="shared" si="2"/>
        <v>153.03314757199979</v>
      </c>
      <c r="U43" s="5"/>
      <c r="X43">
        <v>20</v>
      </c>
      <c r="Y43">
        <v>4.50098027339999</v>
      </c>
      <c r="Z43">
        <f t="shared" si="3"/>
        <v>90.019605467999796</v>
      </c>
      <c r="AF43" s="5"/>
      <c r="AI43">
        <v>20</v>
      </c>
      <c r="AJ43">
        <v>3.3778031147999901</v>
      </c>
      <c r="AK43">
        <f t="shared" si="4"/>
        <v>67.556062295999794</v>
      </c>
      <c r="AP43" s="5"/>
      <c r="AR43">
        <v>28</v>
      </c>
      <c r="AS43">
        <v>10.196497709999999</v>
      </c>
      <c r="AT43">
        <f t="shared" si="5"/>
        <v>285.50193587999996</v>
      </c>
    </row>
    <row r="44" spans="3:47" x14ac:dyDescent="0.35">
      <c r="C44">
        <v>25</v>
      </c>
      <c r="D44">
        <v>7.3640569704000001</v>
      </c>
      <c r="E44">
        <f t="shared" si="0"/>
        <v>184.10142425999999</v>
      </c>
      <c r="F44">
        <v>25</v>
      </c>
      <c r="G44">
        <v>7.4100283970999898</v>
      </c>
      <c r="H44">
        <f t="shared" si="1"/>
        <v>185.25070992749974</v>
      </c>
      <c r="K44" s="5"/>
      <c r="N44">
        <v>25</v>
      </c>
      <c r="O44">
        <v>8.5004546082000001</v>
      </c>
      <c r="P44">
        <f t="shared" si="2"/>
        <v>212.511365205</v>
      </c>
      <c r="U44" s="5"/>
      <c r="X44">
        <v>25</v>
      </c>
      <c r="Y44">
        <v>9.2014499771999994</v>
      </c>
      <c r="Z44">
        <f t="shared" si="3"/>
        <v>230.03624943</v>
      </c>
      <c r="AF44" s="5"/>
      <c r="AI44">
        <v>25</v>
      </c>
      <c r="AJ44">
        <v>5.5570309307999901</v>
      </c>
      <c r="AK44">
        <f t="shared" si="4"/>
        <v>138.92577326999975</v>
      </c>
      <c r="AP44" s="5"/>
      <c r="AR44">
        <v>35</v>
      </c>
      <c r="AS44">
        <v>8.8574395769999992</v>
      </c>
      <c r="AT44">
        <f t="shared" si="5"/>
        <v>310.01038519499997</v>
      </c>
    </row>
    <row r="45" spans="3:47" x14ac:dyDescent="0.35">
      <c r="C45">
        <v>30</v>
      </c>
      <c r="D45">
        <v>6.7614336503999999</v>
      </c>
      <c r="E45">
        <f t="shared" si="0"/>
        <v>202.84300951200001</v>
      </c>
      <c r="F45">
        <v>30</v>
      </c>
      <c r="G45">
        <v>6.6018686179999904</v>
      </c>
      <c r="H45">
        <f t="shared" si="1"/>
        <v>198.0560585399997</v>
      </c>
      <c r="K45" s="5"/>
      <c r="N45">
        <v>30</v>
      </c>
      <c r="O45">
        <v>7.8388920615999904</v>
      </c>
      <c r="P45">
        <f t="shared" si="2"/>
        <v>235.16676184799971</v>
      </c>
      <c r="U45" s="5"/>
      <c r="X45">
        <v>30</v>
      </c>
      <c r="Y45">
        <v>11.987765163499899</v>
      </c>
      <c r="Z45">
        <f t="shared" si="3"/>
        <v>359.63295490499701</v>
      </c>
      <c r="AF45" s="5"/>
      <c r="AI45">
        <v>30</v>
      </c>
      <c r="AJ45">
        <v>7.7967928528000003</v>
      </c>
      <c r="AK45">
        <f t="shared" si="4"/>
        <v>233.90378558400002</v>
      </c>
      <c r="AP45" s="5"/>
      <c r="AR45">
        <v>42</v>
      </c>
      <c r="AS45">
        <v>10.540475946000001</v>
      </c>
      <c r="AT45">
        <f t="shared" si="5"/>
        <v>442.69998973200006</v>
      </c>
    </row>
    <row r="46" spans="3:47" x14ac:dyDescent="0.35">
      <c r="C46">
        <v>35</v>
      </c>
      <c r="D46">
        <v>6.267282528</v>
      </c>
      <c r="E46">
        <f t="shared" si="0"/>
        <v>219.35488848</v>
      </c>
      <c r="F46">
        <v>35</v>
      </c>
      <c r="G46">
        <v>6.4197481043999902</v>
      </c>
      <c r="H46">
        <f t="shared" si="1"/>
        <v>224.69118365399964</v>
      </c>
      <c r="K46" s="5"/>
      <c r="N46">
        <v>35</v>
      </c>
      <c r="O46">
        <v>6.9027186465999897</v>
      </c>
      <c r="P46">
        <f t="shared" si="2"/>
        <v>241.59515263099965</v>
      </c>
      <c r="U46" s="5"/>
      <c r="X46">
        <v>35</v>
      </c>
      <c r="Y46">
        <v>12.901601204699899</v>
      </c>
      <c r="Z46">
        <f t="shared" si="3"/>
        <v>451.55604216449649</v>
      </c>
      <c r="AF46" s="5"/>
      <c r="AI46">
        <v>35</v>
      </c>
      <c r="AJ46">
        <v>6.8403539779999996</v>
      </c>
      <c r="AK46">
        <f t="shared" si="4"/>
        <v>239.41238922999997</v>
      </c>
      <c r="AP46" s="5"/>
      <c r="AR46">
        <v>49</v>
      </c>
      <c r="AS46">
        <v>28.709897769000001</v>
      </c>
      <c r="AT46">
        <f t="shared" si="5"/>
        <v>1406.784990681</v>
      </c>
    </row>
    <row r="47" spans="3:47" x14ac:dyDescent="0.35">
      <c r="C47">
        <v>40</v>
      </c>
      <c r="D47">
        <v>7.773840828</v>
      </c>
      <c r="E47">
        <f t="shared" si="0"/>
        <v>310.95363312000001</v>
      </c>
      <c r="F47">
        <v>40</v>
      </c>
      <c r="G47">
        <v>7.5807663785999901</v>
      </c>
      <c r="H47">
        <f t="shared" si="1"/>
        <v>303.23065514399963</v>
      </c>
      <c r="K47" s="5"/>
      <c r="N47">
        <v>40</v>
      </c>
      <c r="O47">
        <v>12.981604687999999</v>
      </c>
      <c r="P47">
        <f t="shared" si="2"/>
        <v>519.26418751999995</v>
      </c>
      <c r="U47" s="5"/>
      <c r="X47">
        <v>40</v>
      </c>
      <c r="Y47">
        <v>20.966539671</v>
      </c>
      <c r="Z47">
        <f t="shared" si="3"/>
        <v>838.66158683999993</v>
      </c>
      <c r="AF47" s="5"/>
      <c r="AI47">
        <v>40</v>
      </c>
      <c r="AJ47">
        <v>6.9856358323999999</v>
      </c>
      <c r="AK47">
        <f t="shared" si="4"/>
        <v>279.42543329599999</v>
      </c>
      <c r="AP47" s="5"/>
      <c r="AR47">
        <v>56</v>
      </c>
      <c r="AS47">
        <v>29.459278926</v>
      </c>
      <c r="AT47">
        <f t="shared" si="5"/>
        <v>1649.719619856</v>
      </c>
    </row>
    <row r="48" spans="3:47" x14ac:dyDescent="0.35">
      <c r="C48">
        <v>45</v>
      </c>
      <c r="D48">
        <v>21.344917994399999</v>
      </c>
      <c r="E48">
        <f t="shared" si="0"/>
        <v>960.52130974800002</v>
      </c>
      <c r="F48">
        <v>45</v>
      </c>
      <c r="G48">
        <v>20.556852972600002</v>
      </c>
      <c r="H48">
        <f t="shared" si="1"/>
        <v>925.05838376700012</v>
      </c>
      <c r="K48" s="5"/>
      <c r="N48">
        <v>45</v>
      </c>
      <c r="O48">
        <v>19.959217207799998</v>
      </c>
      <c r="P48">
        <f t="shared" si="2"/>
        <v>898.16477435099989</v>
      </c>
      <c r="U48" s="5"/>
      <c r="X48">
        <v>45</v>
      </c>
      <c r="Y48">
        <v>18.985458963700001</v>
      </c>
      <c r="Z48">
        <f t="shared" si="3"/>
        <v>854.34565336650007</v>
      </c>
      <c r="AF48" s="5"/>
      <c r="AI48">
        <v>45</v>
      </c>
      <c r="AJ48">
        <v>19.939934516400001</v>
      </c>
      <c r="AK48">
        <f t="shared" si="4"/>
        <v>897.29705323799999</v>
      </c>
      <c r="AP48" s="5"/>
      <c r="AR48">
        <v>63</v>
      </c>
      <c r="AS48">
        <v>21.547779498000001</v>
      </c>
      <c r="AT48">
        <f t="shared" si="5"/>
        <v>1357.5101083740001</v>
      </c>
    </row>
    <row r="49" spans="3:46" x14ac:dyDescent="0.35">
      <c r="C49">
        <v>50</v>
      </c>
      <c r="D49">
        <v>17.0903973552</v>
      </c>
      <c r="E49">
        <f t="shared" si="0"/>
        <v>854.51986776000001</v>
      </c>
      <c r="F49">
        <v>50</v>
      </c>
      <c r="G49">
        <v>17.187623470999998</v>
      </c>
      <c r="H49">
        <f t="shared" si="1"/>
        <v>859.38117354999997</v>
      </c>
      <c r="K49" s="5"/>
      <c r="N49">
        <v>50</v>
      </c>
      <c r="O49">
        <v>15.078633137600001</v>
      </c>
      <c r="P49">
        <f t="shared" si="2"/>
        <v>753.93165687999999</v>
      </c>
      <c r="U49" s="5"/>
      <c r="X49">
        <v>50</v>
      </c>
      <c r="Y49">
        <v>24.819373433099901</v>
      </c>
      <c r="Z49">
        <f t="shared" si="3"/>
        <v>1240.968671654995</v>
      </c>
      <c r="AF49" s="5"/>
      <c r="AI49">
        <v>50</v>
      </c>
      <c r="AJ49">
        <v>21.356432596799898</v>
      </c>
      <c r="AK49">
        <f t="shared" si="4"/>
        <v>1067.821629839995</v>
      </c>
      <c r="AP49" s="5"/>
      <c r="AR49">
        <v>70</v>
      </c>
      <c r="AS49">
        <v>16.302111399000001</v>
      </c>
      <c r="AT49">
        <f t="shared" si="5"/>
        <v>1141.14779793</v>
      </c>
    </row>
    <row r="50" spans="3:46" x14ac:dyDescent="0.35">
      <c r="C50">
        <v>55</v>
      </c>
      <c r="D50">
        <v>24.996815313599999</v>
      </c>
      <c r="E50">
        <f t="shared" si="0"/>
        <v>1374.8248422479999</v>
      </c>
      <c r="F50">
        <v>55</v>
      </c>
      <c r="G50">
        <v>27.249781847400001</v>
      </c>
      <c r="H50">
        <f t="shared" si="1"/>
        <v>1498.7380016070001</v>
      </c>
      <c r="K50" s="5"/>
      <c r="N50">
        <v>55</v>
      </c>
      <c r="O50">
        <v>21.931422535399999</v>
      </c>
      <c r="P50">
        <f t="shared" si="2"/>
        <v>1206.2282394470001</v>
      </c>
      <c r="U50" s="5"/>
      <c r="X50">
        <v>55</v>
      </c>
      <c r="Y50">
        <v>17.742091216199999</v>
      </c>
      <c r="Z50">
        <f t="shared" si="3"/>
        <v>975.81501689099991</v>
      </c>
      <c r="AF50" s="5"/>
      <c r="AI50">
        <v>55</v>
      </c>
      <c r="AJ50">
        <v>31.005569093199998</v>
      </c>
      <c r="AK50">
        <f t="shared" si="4"/>
        <v>1705.306300126</v>
      </c>
      <c r="AP50" s="5"/>
      <c r="AR50">
        <v>77</v>
      </c>
      <c r="AS50">
        <v>14.225957046</v>
      </c>
      <c r="AT50">
        <f t="shared" si="5"/>
        <v>1095.3986925419999</v>
      </c>
    </row>
    <row r="51" spans="3:46" x14ac:dyDescent="0.35">
      <c r="C51">
        <v>60</v>
      </c>
      <c r="D51">
        <v>13.330027838399999</v>
      </c>
      <c r="E51">
        <f t="shared" si="0"/>
        <v>799.80167030400003</v>
      </c>
      <c r="F51">
        <v>60</v>
      </c>
      <c r="G51">
        <v>12.896408869299901</v>
      </c>
      <c r="H51">
        <f t="shared" si="1"/>
        <v>773.78453215799402</v>
      </c>
      <c r="K51" s="5"/>
      <c r="N51">
        <v>60</v>
      </c>
      <c r="O51">
        <v>15.028703888800001</v>
      </c>
      <c r="P51">
        <f t="shared" si="2"/>
        <v>901.72223332800002</v>
      </c>
      <c r="U51" s="5"/>
      <c r="X51">
        <v>60</v>
      </c>
      <c r="Y51">
        <v>22.203396185799999</v>
      </c>
      <c r="Z51">
        <f t="shared" si="3"/>
        <v>1332.203771148</v>
      </c>
      <c r="AF51" s="5"/>
      <c r="AI51">
        <v>60</v>
      </c>
      <c r="AJ51">
        <v>14.709787757999999</v>
      </c>
      <c r="AK51">
        <f t="shared" si="4"/>
        <v>882.58726547999993</v>
      </c>
      <c r="AP51" s="5"/>
      <c r="AR51">
        <v>84</v>
      </c>
      <c r="AS51">
        <v>15.72471936</v>
      </c>
      <c r="AT51">
        <f t="shared" si="5"/>
        <v>1320.87642624</v>
      </c>
    </row>
    <row r="52" spans="3:46" x14ac:dyDescent="0.35">
      <c r="C52">
        <v>65</v>
      </c>
      <c r="D52">
        <v>10.3530686376</v>
      </c>
      <c r="E52">
        <f t="shared" si="0"/>
        <v>672.94946144400001</v>
      </c>
      <c r="F52">
        <v>65</v>
      </c>
      <c r="G52">
        <v>9.8800378628000001</v>
      </c>
      <c r="H52">
        <f t="shared" si="1"/>
        <v>642.20246108200001</v>
      </c>
      <c r="K52" s="5"/>
      <c r="N52">
        <v>65</v>
      </c>
      <c r="O52">
        <v>10.622447682199899</v>
      </c>
      <c r="P52">
        <f t="shared" si="2"/>
        <v>690.45909934299345</v>
      </c>
      <c r="U52" s="5"/>
      <c r="X52">
        <v>65</v>
      </c>
      <c r="Y52">
        <v>22.991379014300001</v>
      </c>
      <c r="Z52">
        <f t="shared" si="3"/>
        <v>1494.4396359295001</v>
      </c>
      <c r="AF52" s="5"/>
      <c r="AI52">
        <v>65</v>
      </c>
      <c r="AJ52">
        <v>11.8283643124</v>
      </c>
      <c r="AK52">
        <f t="shared" si="4"/>
        <v>768.84368030600001</v>
      </c>
      <c r="AP52" s="5"/>
      <c r="AR52">
        <v>91</v>
      </c>
      <c r="AS52">
        <v>30.884331618000001</v>
      </c>
      <c r="AT52">
        <f t="shared" si="5"/>
        <v>2810.4741772380003</v>
      </c>
    </row>
    <row r="53" spans="3:46" x14ac:dyDescent="0.35">
      <c r="C53">
        <v>70</v>
      </c>
      <c r="D53">
        <v>9.4129762583999899</v>
      </c>
      <c r="E53">
        <f t="shared" si="0"/>
        <v>658.90833808799925</v>
      </c>
      <c r="F53">
        <v>70</v>
      </c>
      <c r="G53">
        <v>9.0149654231999996</v>
      </c>
      <c r="H53">
        <f t="shared" si="1"/>
        <v>631.04757962399992</v>
      </c>
      <c r="K53" s="5"/>
      <c r="N53">
        <v>70</v>
      </c>
      <c r="O53">
        <v>9.049676345</v>
      </c>
      <c r="P53">
        <f t="shared" si="2"/>
        <v>633.47734415000002</v>
      </c>
      <c r="U53" s="5"/>
      <c r="X53">
        <v>70</v>
      </c>
      <c r="Y53">
        <v>16.3661397501</v>
      </c>
      <c r="Z53">
        <f t="shared" si="3"/>
        <v>1145.6297825070001</v>
      </c>
      <c r="AF53" s="5"/>
      <c r="AI53">
        <v>70</v>
      </c>
      <c r="AJ53">
        <v>11.852577954799999</v>
      </c>
      <c r="AK53">
        <f t="shared" si="4"/>
        <v>829.68045683599996</v>
      </c>
      <c r="AP53" s="5"/>
      <c r="AR53">
        <v>98</v>
      </c>
      <c r="AS53">
        <v>33.292179269999998</v>
      </c>
      <c r="AT53">
        <f t="shared" si="5"/>
        <v>3262.6335684599999</v>
      </c>
    </row>
    <row r="54" spans="3:46" x14ac:dyDescent="0.35">
      <c r="C54">
        <v>75</v>
      </c>
      <c r="D54">
        <v>8.0992574208000008</v>
      </c>
      <c r="E54">
        <f t="shared" si="0"/>
        <v>607.44430656000009</v>
      </c>
      <c r="F54">
        <v>75</v>
      </c>
      <c r="G54">
        <v>8.1840405798999907</v>
      </c>
      <c r="H54">
        <f t="shared" si="1"/>
        <v>613.80304349249934</v>
      </c>
      <c r="K54" s="5"/>
      <c r="N54">
        <v>75</v>
      </c>
      <c r="O54">
        <v>8.4754899837999993</v>
      </c>
      <c r="P54">
        <f t="shared" si="2"/>
        <v>635.66174878499999</v>
      </c>
      <c r="U54" s="5"/>
      <c r="X54">
        <v>75</v>
      </c>
      <c r="Y54">
        <v>10.703002038699999</v>
      </c>
      <c r="Z54">
        <f t="shared" si="3"/>
        <v>802.72515290249999</v>
      </c>
      <c r="AF54" s="5"/>
      <c r="AI54">
        <v>75</v>
      </c>
      <c r="AJ54">
        <v>8.3900270916000004</v>
      </c>
      <c r="AK54">
        <f t="shared" si="4"/>
        <v>629.25203187</v>
      </c>
      <c r="AP54" s="5"/>
      <c r="AR54">
        <v>105</v>
      </c>
      <c r="AS54">
        <v>31.9285512629999</v>
      </c>
      <c r="AT54">
        <f t="shared" si="5"/>
        <v>3352.4978826149895</v>
      </c>
    </row>
    <row r="55" spans="3:46" x14ac:dyDescent="0.35">
      <c r="C55">
        <v>80</v>
      </c>
      <c r="D55">
        <v>7.5810013655999997</v>
      </c>
      <c r="E55">
        <f t="shared" si="0"/>
        <v>606.48010924799996</v>
      </c>
      <c r="F55">
        <v>80</v>
      </c>
      <c r="G55">
        <v>7.5466187822999897</v>
      </c>
      <c r="H55">
        <f t="shared" si="1"/>
        <v>603.72950258399919</v>
      </c>
      <c r="K55" s="5"/>
      <c r="N55">
        <v>80</v>
      </c>
      <c r="O55">
        <v>10.0981905698</v>
      </c>
      <c r="P55">
        <f t="shared" si="2"/>
        <v>807.85524558399993</v>
      </c>
      <c r="U55" s="5"/>
      <c r="X55">
        <v>80</v>
      </c>
      <c r="Y55">
        <v>8.3923140961999998</v>
      </c>
      <c r="Z55">
        <f t="shared" si="3"/>
        <v>671.38512769599993</v>
      </c>
      <c r="AF55" s="5"/>
      <c r="AI55">
        <v>80</v>
      </c>
      <c r="AJ55">
        <v>7.0219562959999902</v>
      </c>
      <c r="AK55">
        <f t="shared" si="4"/>
        <v>561.75650367999924</v>
      </c>
      <c r="AP55" s="5"/>
      <c r="AR55">
        <v>112</v>
      </c>
      <c r="AS55">
        <v>26.977721652</v>
      </c>
      <c r="AT55">
        <f t="shared" si="5"/>
        <v>3021.5048250239997</v>
      </c>
    </row>
    <row r="56" spans="3:46" x14ac:dyDescent="0.35">
      <c r="C56">
        <v>85</v>
      </c>
      <c r="D56">
        <v>8.7983004719999993</v>
      </c>
      <c r="E56">
        <f t="shared" si="0"/>
        <v>747.85554011999989</v>
      </c>
      <c r="F56">
        <v>85</v>
      </c>
      <c r="G56">
        <v>8.6621069281</v>
      </c>
      <c r="H56">
        <f t="shared" si="1"/>
        <v>736.27908888850004</v>
      </c>
      <c r="K56" s="5"/>
      <c r="N56">
        <v>85</v>
      </c>
      <c r="O56">
        <v>13.0065693124</v>
      </c>
      <c r="P56">
        <f t="shared" si="2"/>
        <v>1105.5583915540001</v>
      </c>
      <c r="U56" s="5"/>
      <c r="X56">
        <v>85</v>
      </c>
      <c r="Y56">
        <v>8.2538751827999999</v>
      </c>
      <c r="Z56">
        <f t="shared" si="3"/>
        <v>701.57939053799998</v>
      </c>
      <c r="AF56" s="5"/>
      <c r="AI56">
        <v>85</v>
      </c>
      <c r="AJ56">
        <v>6.8040335143999897</v>
      </c>
      <c r="AK56">
        <f t="shared" si="4"/>
        <v>578.34284872399917</v>
      </c>
      <c r="AP56" s="5"/>
      <c r="AR56">
        <v>119</v>
      </c>
      <c r="AS56">
        <v>18.759098799</v>
      </c>
      <c r="AT56">
        <f t="shared" si="5"/>
        <v>2232.3327570810002</v>
      </c>
    </row>
    <row r="57" spans="3:46" x14ac:dyDescent="0.35">
      <c r="C57">
        <v>90</v>
      </c>
      <c r="D57">
        <v>14.221910352</v>
      </c>
      <c r="E57">
        <f t="shared" si="0"/>
        <v>1279.9719316799999</v>
      </c>
      <c r="F57">
        <v>90</v>
      </c>
      <c r="G57">
        <v>12.566315438399901</v>
      </c>
      <c r="H57">
        <f t="shared" si="1"/>
        <v>1130.968389455991</v>
      </c>
      <c r="K57" s="5"/>
      <c r="N57">
        <v>90</v>
      </c>
      <c r="O57">
        <v>18.236658124200002</v>
      </c>
      <c r="P57">
        <f t="shared" si="2"/>
        <v>1641.2992311780001</v>
      </c>
      <c r="U57" s="5"/>
      <c r="X57">
        <v>90</v>
      </c>
      <c r="Y57">
        <v>10.1644543072999</v>
      </c>
      <c r="Z57">
        <f t="shared" si="3"/>
        <v>914.80088765699099</v>
      </c>
      <c r="AF57" s="5"/>
      <c r="AI57">
        <v>90</v>
      </c>
      <c r="AJ57">
        <v>7.0098494748000002</v>
      </c>
      <c r="AK57">
        <f t="shared" si="4"/>
        <v>630.88645273200007</v>
      </c>
      <c r="AP57" s="5"/>
      <c r="AR57">
        <v>126</v>
      </c>
      <c r="AS57">
        <v>18.673104240000001</v>
      </c>
      <c r="AT57">
        <f t="shared" si="5"/>
        <v>2352.8111342400002</v>
      </c>
    </row>
    <row r="58" spans="3:46" x14ac:dyDescent="0.35">
      <c r="C58">
        <v>95</v>
      </c>
      <c r="D58">
        <v>21.7788067848</v>
      </c>
      <c r="E58">
        <f t="shared" si="0"/>
        <v>2068.9866445560001</v>
      </c>
      <c r="F58">
        <v>95</v>
      </c>
      <c r="G58">
        <v>20.6934433577999</v>
      </c>
      <c r="H58">
        <f t="shared" si="1"/>
        <v>1965.8771189909905</v>
      </c>
      <c r="K58" s="5"/>
      <c r="N58">
        <v>95</v>
      </c>
      <c r="O58">
        <v>22.9175251992</v>
      </c>
      <c r="P58">
        <f t="shared" si="2"/>
        <v>2177.1648939239999</v>
      </c>
      <c r="U58" s="5"/>
      <c r="X58">
        <v>95</v>
      </c>
      <c r="Y58">
        <v>13.500922211600001</v>
      </c>
      <c r="Z58">
        <f t="shared" si="3"/>
        <v>1282.5876101020001</v>
      </c>
      <c r="AF58" s="5"/>
      <c r="AI58">
        <v>95</v>
      </c>
      <c r="AJ58">
        <v>6.9251017263999897</v>
      </c>
      <c r="AK58">
        <f t="shared" si="4"/>
        <v>657.88466400799905</v>
      </c>
      <c r="AP58" s="5"/>
      <c r="AR58">
        <v>133</v>
      </c>
      <c r="AS58">
        <v>26.756592785999999</v>
      </c>
      <c r="AT58">
        <f t="shared" si="5"/>
        <v>3558.6268405379997</v>
      </c>
    </row>
    <row r="59" spans="3:46" x14ac:dyDescent="0.35">
      <c r="C59">
        <v>100</v>
      </c>
      <c r="D59">
        <v>20.549455212000002</v>
      </c>
      <c r="E59">
        <f t="shared" si="0"/>
        <v>2054.9455212000003</v>
      </c>
      <c r="F59">
        <v>100</v>
      </c>
      <c r="G59">
        <v>21.296717559099999</v>
      </c>
      <c r="H59">
        <f t="shared" si="1"/>
        <v>2129.6717559099998</v>
      </c>
      <c r="K59" s="5"/>
      <c r="N59">
        <v>100</v>
      </c>
      <c r="O59">
        <v>18.973114544000001</v>
      </c>
      <c r="P59">
        <f t="shared" si="2"/>
        <v>1897.3114544000002</v>
      </c>
      <c r="U59" s="5"/>
      <c r="X59">
        <v>100</v>
      </c>
      <c r="Y59">
        <v>24.0188627160999</v>
      </c>
      <c r="Z59">
        <f t="shared" si="3"/>
        <v>2401.8862716099898</v>
      </c>
      <c r="AF59" s="5"/>
      <c r="AI59">
        <v>100</v>
      </c>
      <c r="AJ59">
        <v>9.4433205359999999</v>
      </c>
      <c r="AK59">
        <f t="shared" si="4"/>
        <v>944.33205359999999</v>
      </c>
      <c r="AP59" s="5"/>
      <c r="AR59">
        <v>140</v>
      </c>
      <c r="AS59">
        <v>36.5108327639999</v>
      </c>
      <c r="AT59">
        <f t="shared" si="5"/>
        <v>5111.5165869599859</v>
      </c>
    </row>
    <row r="60" spans="3:46" x14ac:dyDescent="0.35">
      <c r="C60">
        <v>105</v>
      </c>
      <c r="D60">
        <v>22.272957907199999</v>
      </c>
      <c r="E60">
        <f t="shared" si="0"/>
        <v>2338.6605802559998</v>
      </c>
      <c r="F60">
        <v>105</v>
      </c>
      <c r="G60">
        <v>22.981332309900001</v>
      </c>
      <c r="H60">
        <f t="shared" si="1"/>
        <v>2413.0398925395002</v>
      </c>
      <c r="K60" s="5"/>
      <c r="N60">
        <v>105</v>
      </c>
      <c r="O60">
        <v>22.592985081999998</v>
      </c>
      <c r="P60">
        <f t="shared" si="2"/>
        <v>2372.26343361</v>
      </c>
      <c r="U60" s="5"/>
      <c r="X60">
        <v>105</v>
      </c>
      <c r="Y60">
        <v>35.450306706099902</v>
      </c>
      <c r="Z60">
        <f t="shared" si="3"/>
        <v>3722.2822041404897</v>
      </c>
      <c r="AF60" s="5"/>
      <c r="AI60">
        <v>105</v>
      </c>
      <c r="AJ60">
        <v>15.0124582879999</v>
      </c>
      <c r="AK60">
        <f t="shared" si="4"/>
        <v>1576.3081202399894</v>
      </c>
      <c r="AP60" s="5"/>
      <c r="AR60">
        <v>147</v>
      </c>
      <c r="AS60">
        <v>28.8696019499999</v>
      </c>
      <c r="AT60">
        <f t="shared" si="5"/>
        <v>4243.831486649985</v>
      </c>
    </row>
    <row r="61" spans="3:46" x14ac:dyDescent="0.35">
      <c r="C61">
        <v>110</v>
      </c>
      <c r="D61">
        <v>18.066647133599901</v>
      </c>
      <c r="E61">
        <f t="shared" si="0"/>
        <v>1987.3311846959891</v>
      </c>
      <c r="F61">
        <v>110</v>
      </c>
      <c r="G61">
        <v>19.008828607000002</v>
      </c>
      <c r="H61">
        <f t="shared" si="1"/>
        <v>2090.9711467700004</v>
      </c>
      <c r="K61" s="5"/>
      <c r="N61">
        <v>110</v>
      </c>
      <c r="O61">
        <v>18.398928182799999</v>
      </c>
      <c r="P61">
        <f t="shared" si="2"/>
        <v>2023.8821001079998</v>
      </c>
      <c r="U61" s="5"/>
      <c r="X61">
        <v>110</v>
      </c>
      <c r="Y61">
        <v>24.954504811899898</v>
      </c>
      <c r="Z61">
        <f t="shared" si="3"/>
        <v>2744.9955293089888</v>
      </c>
      <c r="AF61" s="5"/>
      <c r="AI61">
        <v>110</v>
      </c>
      <c r="AJ61">
        <v>21.671209947999898</v>
      </c>
      <c r="AK61">
        <f t="shared" si="4"/>
        <v>2383.8330942799889</v>
      </c>
      <c r="AP61" s="5"/>
      <c r="AR61">
        <v>154</v>
      </c>
      <c r="AS61">
        <v>22.628853954</v>
      </c>
      <c r="AT61">
        <f t="shared" si="5"/>
        <v>3484.8435089160002</v>
      </c>
    </row>
    <row r="62" spans="3:46" x14ac:dyDescent="0.35">
      <c r="C62">
        <v>115</v>
      </c>
      <c r="D62">
        <v>15.306632327999999</v>
      </c>
      <c r="E62">
        <f t="shared" si="0"/>
        <v>1760.26271772</v>
      </c>
      <c r="F62">
        <v>115</v>
      </c>
      <c r="G62">
        <v>15.503008720199899</v>
      </c>
      <c r="H62">
        <f t="shared" si="1"/>
        <v>1782.8460028229883</v>
      </c>
      <c r="K62" s="5"/>
      <c r="N62">
        <v>115</v>
      </c>
      <c r="O62">
        <v>15.4531025036</v>
      </c>
      <c r="P62">
        <f t="shared" si="2"/>
        <v>1777.1067879140001</v>
      </c>
      <c r="U62" s="5"/>
      <c r="X62">
        <v>115</v>
      </c>
      <c r="Y62">
        <v>17.287073115399899</v>
      </c>
      <c r="Z62">
        <f t="shared" si="3"/>
        <v>1988.0134082709883</v>
      </c>
      <c r="AF62" s="5"/>
      <c r="AI62">
        <v>115</v>
      </c>
      <c r="AJ62">
        <v>21.8770259084</v>
      </c>
      <c r="AK62">
        <f t="shared" si="4"/>
        <v>2515.857979466</v>
      </c>
      <c r="AP62" s="5"/>
      <c r="AR62">
        <v>161</v>
      </c>
      <c r="AS62">
        <v>28.316779784999898</v>
      </c>
      <c r="AT62">
        <f t="shared" si="5"/>
        <v>4559.0015453849837</v>
      </c>
    </row>
    <row r="63" spans="3:46" x14ac:dyDescent="0.35">
      <c r="C63">
        <v>120</v>
      </c>
      <c r="D63">
        <v>14.1495955535999</v>
      </c>
      <c r="E63">
        <f t="shared" si="0"/>
        <v>1697.9514664319879</v>
      </c>
      <c r="F63">
        <v>120</v>
      </c>
      <c r="G63">
        <v>13.3517101532999</v>
      </c>
      <c r="H63">
        <f t="shared" si="1"/>
        <v>1602.2052183959879</v>
      </c>
      <c r="K63" s="5"/>
      <c r="N63">
        <v>120</v>
      </c>
      <c r="O63">
        <v>15.902465742799899</v>
      </c>
      <c r="P63">
        <f t="shared" si="2"/>
        <v>1908.2958891359879</v>
      </c>
      <c r="U63" s="5"/>
      <c r="X63">
        <v>120</v>
      </c>
      <c r="Y63">
        <v>14.1466542141</v>
      </c>
      <c r="Z63">
        <f t="shared" si="3"/>
        <v>1697.5985056919999</v>
      </c>
      <c r="AF63" s="5"/>
      <c r="AI63">
        <v>120</v>
      </c>
      <c r="AJ63">
        <v>25.303256308000002</v>
      </c>
      <c r="AK63">
        <f t="shared" si="4"/>
        <v>3036.3907569600001</v>
      </c>
      <c r="AP63" s="5"/>
      <c r="AR63">
        <v>168</v>
      </c>
      <c r="AS63">
        <v>59.102831906999903</v>
      </c>
      <c r="AT63">
        <f t="shared" si="5"/>
        <v>9929.2757603759837</v>
      </c>
    </row>
    <row r="64" spans="3:46" x14ac:dyDescent="0.35">
      <c r="C64">
        <v>125</v>
      </c>
      <c r="D64">
        <v>16.174409908799898</v>
      </c>
      <c r="E64">
        <f t="shared" si="0"/>
        <v>2021.8012385999873</v>
      </c>
      <c r="F64">
        <v>125</v>
      </c>
      <c r="G64">
        <v>15.1956803535</v>
      </c>
      <c r="H64">
        <f t="shared" si="1"/>
        <v>1899.4600441875</v>
      </c>
      <c r="K64" s="5"/>
      <c r="N64">
        <v>125</v>
      </c>
      <c r="O64">
        <v>18.960632231799998</v>
      </c>
      <c r="P64">
        <f t="shared" si="2"/>
        <v>2370.0790289749998</v>
      </c>
      <c r="U64" s="5"/>
      <c r="X64">
        <v>125</v>
      </c>
      <c r="Y64">
        <v>27.4297966799999</v>
      </c>
      <c r="Z64">
        <f t="shared" si="3"/>
        <v>3428.7245849999877</v>
      </c>
      <c r="AF64" s="5"/>
      <c r="AI64">
        <v>125</v>
      </c>
      <c r="AJ64">
        <v>22.579221537999999</v>
      </c>
      <c r="AK64">
        <f t="shared" si="4"/>
        <v>2822.4026922499997</v>
      </c>
      <c r="AP64" s="5"/>
      <c r="AR64">
        <v>175</v>
      </c>
      <c r="AS64">
        <v>65.810407509000001</v>
      </c>
      <c r="AT64">
        <f t="shared" si="5"/>
        <v>11516.821314074999</v>
      </c>
    </row>
    <row r="65" spans="3:46" x14ac:dyDescent="0.35">
      <c r="C65">
        <v>130</v>
      </c>
      <c r="D65">
        <v>11.269056084000001</v>
      </c>
      <c r="E65">
        <f t="shared" si="0"/>
        <v>1464.9772909200001</v>
      </c>
      <c r="F65">
        <v>130</v>
      </c>
      <c r="G65">
        <v>12.6801407594</v>
      </c>
      <c r="H65">
        <f t="shared" si="1"/>
        <v>1648.4182987220001</v>
      </c>
      <c r="K65" s="5"/>
      <c r="N65">
        <v>130</v>
      </c>
      <c r="O65">
        <v>14.3921059665999</v>
      </c>
      <c r="P65">
        <f t="shared" si="2"/>
        <v>1870.9737756579871</v>
      </c>
      <c r="U65" s="5"/>
      <c r="X65">
        <v>130</v>
      </c>
      <c r="Y65">
        <v>12.399635483899999</v>
      </c>
      <c r="Z65">
        <f t="shared" si="3"/>
        <v>1611.952612907</v>
      </c>
      <c r="AF65" s="5"/>
      <c r="AI65">
        <v>130</v>
      </c>
      <c r="AJ65">
        <v>24.988478956799899</v>
      </c>
      <c r="AK65">
        <f t="shared" si="4"/>
        <v>3248.502264383987</v>
      </c>
      <c r="AP65" s="5"/>
      <c r="AR65">
        <v>182</v>
      </c>
      <c r="AS65">
        <v>111.276959346</v>
      </c>
      <c r="AT65">
        <f t="shared" si="5"/>
        <v>20252.406600972001</v>
      </c>
    </row>
    <row r="66" spans="3:46" x14ac:dyDescent="0.35">
      <c r="C66">
        <v>135</v>
      </c>
      <c r="D66">
        <v>12.269410795199899</v>
      </c>
      <c r="E66">
        <f t="shared" si="0"/>
        <v>1656.3704573519865</v>
      </c>
      <c r="F66">
        <v>135</v>
      </c>
      <c r="G66">
        <v>12.463872649499899</v>
      </c>
      <c r="H66">
        <f t="shared" si="1"/>
        <v>1682.6228076824864</v>
      </c>
      <c r="K66" s="5"/>
      <c r="N66">
        <v>135</v>
      </c>
      <c r="O66">
        <v>15.303314757200001</v>
      </c>
      <c r="P66">
        <f t="shared" si="2"/>
        <v>2065.9474922220002</v>
      </c>
      <c r="U66" s="5"/>
      <c r="X66">
        <v>135</v>
      </c>
      <c r="Y66">
        <v>13.0700300559</v>
      </c>
      <c r="Z66">
        <f t="shared" si="3"/>
        <v>1764.4540575465001</v>
      </c>
      <c r="AF66" s="5"/>
      <c r="AI66">
        <v>135</v>
      </c>
      <c r="AJ66">
        <v>17.978629481999999</v>
      </c>
      <c r="AK66">
        <f t="shared" si="4"/>
        <v>2427.11498007</v>
      </c>
      <c r="AP66" s="5"/>
      <c r="AR66">
        <v>189</v>
      </c>
      <c r="AS66">
        <v>281.656750598999</v>
      </c>
      <c r="AT66">
        <f t="shared" si="5"/>
        <v>53233.125863210807</v>
      </c>
    </row>
    <row r="67" spans="3:46" x14ac:dyDescent="0.35">
      <c r="C67">
        <v>140</v>
      </c>
      <c r="D67">
        <v>15.282527395199899</v>
      </c>
      <c r="E67">
        <f t="shared" si="0"/>
        <v>2139.5538353279858</v>
      </c>
      <c r="F67">
        <v>140</v>
      </c>
      <c r="G67">
        <v>15.810337086899899</v>
      </c>
      <c r="H67">
        <f t="shared" si="1"/>
        <v>2213.4471921659861</v>
      </c>
      <c r="K67" s="5"/>
      <c r="N67">
        <v>140</v>
      </c>
      <c r="O67">
        <v>12.844299253799999</v>
      </c>
      <c r="P67">
        <f t="shared" si="2"/>
        <v>1798.201895532</v>
      </c>
      <c r="U67" s="5"/>
      <c r="X67">
        <v>140</v>
      </c>
      <c r="Y67">
        <v>15.2436425423</v>
      </c>
      <c r="Z67">
        <f t="shared" si="3"/>
        <v>2134.1099559220002</v>
      </c>
      <c r="AF67" s="5"/>
      <c r="AI67">
        <v>140</v>
      </c>
      <c r="AJ67">
        <v>16.307888156400001</v>
      </c>
      <c r="AK67">
        <f t="shared" si="4"/>
        <v>2283.1043418960003</v>
      </c>
      <c r="AP67" s="5"/>
      <c r="AR67">
        <v>196</v>
      </c>
      <c r="AS67">
        <v>484.72675920900002</v>
      </c>
      <c r="AT67">
        <f t="shared" si="5"/>
        <v>95006.444804964005</v>
      </c>
    </row>
    <row r="68" spans="3:46" x14ac:dyDescent="0.35">
      <c r="C68">
        <v>145</v>
      </c>
      <c r="D68">
        <v>6.0744430655999899</v>
      </c>
      <c r="E68">
        <f t="shared" si="0"/>
        <v>880.7942445119985</v>
      </c>
      <c r="F68">
        <v>145</v>
      </c>
      <c r="G68">
        <v>6.9661096451999898</v>
      </c>
      <c r="H68">
        <f t="shared" si="1"/>
        <v>1010.0858985539985</v>
      </c>
      <c r="K68" s="5"/>
      <c r="N68">
        <v>145</v>
      </c>
      <c r="O68">
        <v>7.1648472027999901</v>
      </c>
      <c r="P68">
        <f t="shared" si="2"/>
        <v>1038.9028444059986</v>
      </c>
      <c r="U68" s="5"/>
      <c r="X68">
        <v>145</v>
      </c>
      <c r="Y68">
        <v>6.9821300639999997</v>
      </c>
      <c r="Z68">
        <f t="shared" si="3"/>
        <v>1012.40885928</v>
      </c>
      <c r="AF68" s="5"/>
      <c r="AI68">
        <v>145</v>
      </c>
      <c r="AJ68">
        <v>6.6708584811999998</v>
      </c>
      <c r="AK68">
        <f t="shared" si="4"/>
        <v>967.27447977399993</v>
      </c>
      <c r="AP68" s="5"/>
      <c r="AR68">
        <v>203</v>
      </c>
      <c r="AS68">
        <v>641.78967875399906</v>
      </c>
      <c r="AT68">
        <f t="shared" si="5"/>
        <v>130283.3047870618</v>
      </c>
    </row>
    <row r="69" spans="3:46" x14ac:dyDescent="0.35">
      <c r="C69">
        <v>150</v>
      </c>
      <c r="D69">
        <v>6.2311251287999996</v>
      </c>
      <c r="E69">
        <f t="shared" si="0"/>
        <v>934.66876931999991</v>
      </c>
      <c r="F69">
        <v>150</v>
      </c>
      <c r="G69">
        <v>7.4327934612999904</v>
      </c>
      <c r="H69">
        <f t="shared" si="1"/>
        <v>1114.9190191949986</v>
      </c>
      <c r="K69" s="5"/>
      <c r="N69">
        <v>150</v>
      </c>
      <c r="O69">
        <v>10.6598946187999</v>
      </c>
      <c r="P69">
        <f t="shared" si="2"/>
        <v>1598.9841928199849</v>
      </c>
      <c r="U69" s="5"/>
      <c r="X69">
        <v>150</v>
      </c>
      <c r="Y69">
        <v>7.979577216</v>
      </c>
      <c r="Z69">
        <f t="shared" si="3"/>
        <v>1196.9365823999999</v>
      </c>
      <c r="AF69" s="5"/>
      <c r="AI69">
        <v>150</v>
      </c>
      <c r="AJ69">
        <v>7.6272973559999899</v>
      </c>
      <c r="AK69">
        <f t="shared" si="4"/>
        <v>1144.0946033999985</v>
      </c>
      <c r="AP69" s="5"/>
      <c r="AR69">
        <v>210</v>
      </c>
      <c r="AS69">
        <v>89.532620855999994</v>
      </c>
      <c r="AT69">
        <f t="shared" si="5"/>
        <v>18801.850379759999</v>
      </c>
    </row>
    <row r="70" spans="3:46" x14ac:dyDescent="0.35">
      <c r="C70">
        <v>155</v>
      </c>
      <c r="D70">
        <v>8.1474672863999995</v>
      </c>
      <c r="E70">
        <f t="shared" si="0"/>
        <v>1262.8574293919999</v>
      </c>
      <c r="F70">
        <v>155</v>
      </c>
      <c r="G70">
        <v>8.5255165428999895</v>
      </c>
      <c r="H70">
        <f t="shared" si="1"/>
        <v>1321.4550641494984</v>
      </c>
      <c r="K70" s="5"/>
      <c r="N70">
        <v>155</v>
      </c>
      <c r="O70">
        <v>14.791539956999999</v>
      </c>
      <c r="P70">
        <f t="shared" si="2"/>
        <v>2292.6886933349997</v>
      </c>
      <c r="U70" s="5"/>
      <c r="X70">
        <v>155</v>
      </c>
      <c r="Y70">
        <v>13.103961959399999</v>
      </c>
      <c r="Z70">
        <f t="shared" si="3"/>
        <v>2031.1141037069999</v>
      </c>
      <c r="AF70" s="5"/>
      <c r="AI70">
        <v>155</v>
      </c>
      <c r="AJ70">
        <v>12.7605895448</v>
      </c>
      <c r="AK70">
        <f t="shared" si="4"/>
        <v>1977.891379444</v>
      </c>
      <c r="AP70" s="5"/>
      <c r="AR70">
        <v>217</v>
      </c>
      <c r="AS70">
        <v>0</v>
      </c>
      <c r="AT70">
        <f t="shared" si="5"/>
        <v>0</v>
      </c>
    </row>
    <row r="71" spans="3:46" x14ac:dyDescent="0.35">
      <c r="C71">
        <v>160</v>
      </c>
      <c r="D71">
        <v>15.7525735848</v>
      </c>
      <c r="E71">
        <f t="shared" si="0"/>
        <v>2520.4117735680002</v>
      </c>
      <c r="F71">
        <v>160</v>
      </c>
      <c r="G71">
        <v>15.662364169599901</v>
      </c>
      <c r="H71">
        <f t="shared" si="1"/>
        <v>2505.978267135984</v>
      </c>
      <c r="K71" s="5"/>
      <c r="N71">
        <v>160</v>
      </c>
      <c r="O71">
        <v>20.6332620666</v>
      </c>
      <c r="P71">
        <f t="shared" si="2"/>
        <v>3301.3219306559999</v>
      </c>
      <c r="U71" s="5"/>
      <c r="X71">
        <v>160</v>
      </c>
      <c r="Y71">
        <v>22.4657164358999</v>
      </c>
      <c r="Z71">
        <f t="shared" si="3"/>
        <v>3594.5146297439842</v>
      </c>
      <c r="AF71" s="5"/>
      <c r="AI71">
        <v>160</v>
      </c>
      <c r="AJ71">
        <v>21.707530411599901</v>
      </c>
      <c r="AK71">
        <f t="shared" si="4"/>
        <v>3473.2048658559843</v>
      </c>
      <c r="AP71" s="5"/>
      <c r="AR71">
        <v>224</v>
      </c>
      <c r="AS71">
        <v>0</v>
      </c>
      <c r="AT71">
        <f t="shared" si="5"/>
        <v>0</v>
      </c>
    </row>
    <row r="72" spans="3:46" x14ac:dyDescent="0.35">
      <c r="C72">
        <v>165</v>
      </c>
      <c r="D72">
        <v>17.909965070399998</v>
      </c>
      <c r="E72">
        <f t="shared" si="0"/>
        <v>2955.1442366159999</v>
      </c>
      <c r="F72">
        <v>165</v>
      </c>
      <c r="G72">
        <v>17.6429247549999</v>
      </c>
      <c r="H72">
        <f t="shared" si="1"/>
        <v>2911.0825845749837</v>
      </c>
      <c r="K72" s="5"/>
      <c r="N72">
        <v>165</v>
      </c>
      <c r="O72">
        <v>25.326611453799998</v>
      </c>
      <c r="P72">
        <f t="shared" si="2"/>
        <v>4178.8908898769996</v>
      </c>
      <c r="U72" s="5"/>
      <c r="X72">
        <v>165</v>
      </c>
      <c r="Y72">
        <v>37.327229999499899</v>
      </c>
      <c r="Z72">
        <f t="shared" si="3"/>
        <v>6158.9929499174832</v>
      </c>
      <c r="AF72" s="5"/>
      <c r="AI72">
        <v>165</v>
      </c>
      <c r="AJ72">
        <v>31.332453265600002</v>
      </c>
      <c r="AK72">
        <f t="shared" si="4"/>
        <v>5169.854788824</v>
      </c>
      <c r="AP72" s="5"/>
      <c r="AR72">
        <v>231</v>
      </c>
      <c r="AS72">
        <v>1.2284936999999999E-2</v>
      </c>
      <c r="AT72">
        <f t="shared" si="5"/>
        <v>2.8378204469999999</v>
      </c>
    </row>
    <row r="73" spans="3:46" x14ac:dyDescent="0.35">
      <c r="C73">
        <v>170</v>
      </c>
      <c r="D73">
        <v>30.6976319207999</v>
      </c>
      <c r="E73">
        <f t="shared" si="0"/>
        <v>5218.5974265359828</v>
      </c>
      <c r="F73">
        <v>170</v>
      </c>
      <c r="G73">
        <v>31.4385536602</v>
      </c>
      <c r="H73">
        <f t="shared" si="1"/>
        <v>5344.5541222339998</v>
      </c>
      <c r="K73" s="5"/>
      <c r="N73">
        <v>170</v>
      </c>
      <c r="O73">
        <v>39.4690711764</v>
      </c>
      <c r="P73">
        <f t="shared" si="2"/>
        <v>6709.7420999879996</v>
      </c>
      <c r="U73" s="5"/>
      <c r="X73">
        <v>170</v>
      </c>
      <c r="Y73">
        <v>40.409077745399998</v>
      </c>
      <c r="Z73">
        <f t="shared" si="3"/>
        <v>6869.5432167179997</v>
      </c>
      <c r="AF73" s="5"/>
      <c r="AI73">
        <v>170</v>
      </c>
      <c r="AJ73">
        <v>36.925804659999997</v>
      </c>
      <c r="AK73">
        <f t="shared" si="4"/>
        <v>6277.3867921999999</v>
      </c>
      <c r="AP73" s="5"/>
      <c r="AR73">
        <v>238</v>
      </c>
      <c r="AS73">
        <v>0</v>
      </c>
      <c r="AT73">
        <f t="shared" si="5"/>
        <v>0</v>
      </c>
    </row>
    <row r="74" spans="3:46" x14ac:dyDescent="0.35">
      <c r="C74">
        <v>175</v>
      </c>
      <c r="D74">
        <v>39.411565127999999</v>
      </c>
      <c r="E74">
        <f t="shared" si="0"/>
        <v>6897.0238974000004</v>
      </c>
      <c r="F74">
        <v>175</v>
      </c>
      <c r="G74">
        <v>40.521814275999901</v>
      </c>
      <c r="H74">
        <f t="shared" si="1"/>
        <v>7091.3174982999826</v>
      </c>
      <c r="K74" s="5"/>
      <c r="N74">
        <v>175</v>
      </c>
      <c r="O74">
        <v>46.896046935399902</v>
      </c>
      <c r="P74">
        <f t="shared" si="2"/>
        <v>8206.8082136949834</v>
      </c>
      <c r="U74" s="5"/>
      <c r="X74">
        <v>175</v>
      </c>
      <c r="Y74">
        <v>55.043199809500003</v>
      </c>
      <c r="Z74">
        <f t="shared" si="3"/>
        <v>9632.5599666625003</v>
      </c>
      <c r="AF74" s="5"/>
      <c r="AI74">
        <v>175</v>
      </c>
      <c r="AJ74">
        <v>45.134229433599998</v>
      </c>
      <c r="AK74">
        <f t="shared" si="4"/>
        <v>7898.4901508799994</v>
      </c>
      <c r="AP74" s="5"/>
      <c r="AR74">
        <v>245</v>
      </c>
      <c r="AS74">
        <v>0</v>
      </c>
      <c r="AT74">
        <f t="shared" si="5"/>
        <v>0</v>
      </c>
    </row>
    <row r="75" spans="3:46" x14ac:dyDescent="0.35">
      <c r="C75">
        <v>180</v>
      </c>
      <c r="D75">
        <v>55.730604633600002</v>
      </c>
      <c r="E75">
        <f t="shared" si="0"/>
        <v>10031.508834048</v>
      </c>
      <c r="F75">
        <v>180</v>
      </c>
      <c r="G75">
        <v>58.620040314999997</v>
      </c>
      <c r="H75">
        <f t="shared" si="1"/>
        <v>10551.607256699999</v>
      </c>
      <c r="K75" s="5"/>
      <c r="N75">
        <v>180</v>
      </c>
      <c r="O75">
        <v>79.687081084799999</v>
      </c>
      <c r="P75">
        <f t="shared" si="2"/>
        <v>14343.674595263999</v>
      </c>
      <c r="U75" s="5"/>
      <c r="X75">
        <v>180</v>
      </c>
      <c r="Y75">
        <v>71.474680459200002</v>
      </c>
      <c r="Z75">
        <f t="shared" si="3"/>
        <v>12865.442482656001</v>
      </c>
      <c r="AF75" s="5"/>
      <c r="AI75">
        <v>180</v>
      </c>
      <c r="AJ75">
        <v>65.945855076399994</v>
      </c>
      <c r="AK75">
        <f t="shared" si="4"/>
        <v>11870.253913752</v>
      </c>
      <c r="AP75" s="5"/>
      <c r="AR75">
        <v>252</v>
      </c>
      <c r="AS75">
        <v>0</v>
      </c>
      <c r="AT75">
        <f t="shared" si="5"/>
        <v>0</v>
      </c>
    </row>
    <row r="76" spans="3:46" x14ac:dyDescent="0.35">
      <c r="C76">
        <v>185</v>
      </c>
      <c r="D76">
        <v>93.948975587999996</v>
      </c>
      <c r="E76">
        <f t="shared" si="0"/>
        <v>17380.560483779998</v>
      </c>
      <c r="F76">
        <v>185</v>
      </c>
      <c r="G76">
        <v>96.421429419099994</v>
      </c>
      <c r="H76">
        <f t="shared" si="1"/>
        <v>17837.964442533499</v>
      </c>
      <c r="K76" s="5"/>
      <c r="N76">
        <v>185</v>
      </c>
      <c r="O76">
        <v>109.657112677</v>
      </c>
      <c r="P76">
        <f t="shared" si="2"/>
        <v>20286.565845245001</v>
      </c>
      <c r="U76" s="5"/>
      <c r="X76">
        <v>185</v>
      </c>
      <c r="Y76">
        <v>83.672605880599903</v>
      </c>
      <c r="Z76">
        <f t="shared" si="3"/>
        <v>15479.432087910982</v>
      </c>
      <c r="AF76" s="5"/>
      <c r="AI76">
        <v>185</v>
      </c>
      <c r="AJ76">
        <v>75.679739321199904</v>
      </c>
      <c r="AK76">
        <f t="shared" si="4"/>
        <v>14000.751774421982</v>
      </c>
      <c r="AP76" s="5"/>
      <c r="AR76">
        <v>259</v>
      </c>
      <c r="AS76">
        <v>0</v>
      </c>
      <c r="AT76">
        <f t="shared" si="5"/>
        <v>0</v>
      </c>
    </row>
    <row r="77" spans="3:46" x14ac:dyDescent="0.35">
      <c r="C77">
        <v>190</v>
      </c>
      <c r="D77">
        <v>117.94543619039899</v>
      </c>
      <c r="E77">
        <f t="shared" si="0"/>
        <v>22409.632876175809</v>
      </c>
      <c r="F77">
        <v>190</v>
      </c>
      <c r="G77">
        <v>119.0385207018</v>
      </c>
      <c r="H77">
        <f t="shared" si="1"/>
        <v>22617.318933341998</v>
      </c>
      <c r="K77" s="5"/>
      <c r="N77">
        <v>190</v>
      </c>
      <c r="O77">
        <v>188.58277271759999</v>
      </c>
      <c r="P77">
        <f t="shared" si="2"/>
        <v>35830.726816344002</v>
      </c>
      <c r="U77" s="5"/>
      <c r="X77">
        <v>190</v>
      </c>
      <c r="Y77">
        <v>212.8026786145</v>
      </c>
      <c r="Z77">
        <f t="shared" si="3"/>
        <v>40432.508936755003</v>
      </c>
      <c r="AF77" s="5"/>
      <c r="AI77">
        <v>190</v>
      </c>
      <c r="AJ77">
        <v>186.989853434</v>
      </c>
      <c r="AK77">
        <f t="shared" si="4"/>
        <v>35528.072152460001</v>
      </c>
      <c r="AP77" s="5"/>
      <c r="AR77">
        <v>266</v>
      </c>
      <c r="AS77">
        <v>0</v>
      </c>
      <c r="AT77">
        <f t="shared" si="5"/>
        <v>0</v>
      </c>
    </row>
    <row r="78" spans="3:46" x14ac:dyDescent="0.35">
      <c r="C78">
        <v>195</v>
      </c>
      <c r="D78">
        <v>236.72249256239999</v>
      </c>
      <c r="E78">
        <f t="shared" si="0"/>
        <v>46160.886049667999</v>
      </c>
      <c r="F78">
        <v>195</v>
      </c>
      <c r="G78">
        <v>234.82163722300001</v>
      </c>
      <c r="H78">
        <f t="shared" si="1"/>
        <v>45790.219258485005</v>
      </c>
      <c r="K78" s="5"/>
      <c r="N78">
        <v>195</v>
      </c>
      <c r="O78">
        <v>228.251560889199</v>
      </c>
      <c r="P78">
        <f t="shared" si="2"/>
        <v>44509.054373393803</v>
      </c>
      <c r="U78" s="5"/>
      <c r="X78">
        <v>195</v>
      </c>
      <c r="Y78">
        <v>273.61655512859897</v>
      </c>
      <c r="Z78">
        <f t="shared" si="3"/>
        <v>53355.228250076798</v>
      </c>
      <c r="AF78" s="5"/>
      <c r="AI78">
        <v>195</v>
      </c>
      <c r="AJ78">
        <v>284.03813217319998</v>
      </c>
      <c r="AK78">
        <f t="shared" si="4"/>
        <v>55387.435773773999</v>
      </c>
      <c r="AP78" s="5"/>
      <c r="AR78">
        <v>273</v>
      </c>
      <c r="AS78">
        <v>0</v>
      </c>
      <c r="AT78">
        <f t="shared" si="5"/>
        <v>0</v>
      </c>
    </row>
    <row r="79" spans="3:46" x14ac:dyDescent="0.35">
      <c r="C79">
        <v>200</v>
      </c>
      <c r="D79">
        <v>256.27159306319999</v>
      </c>
      <c r="E79">
        <f t="shared" si="0"/>
        <v>51254.318612639996</v>
      </c>
      <c r="F79">
        <v>200</v>
      </c>
      <c r="G79">
        <v>259.24855110959902</v>
      </c>
      <c r="H79">
        <f t="shared" si="1"/>
        <v>51849.710221919806</v>
      </c>
      <c r="K79" s="5"/>
      <c r="N79">
        <v>200</v>
      </c>
      <c r="O79">
        <v>310.99680846299998</v>
      </c>
      <c r="P79">
        <f t="shared" si="2"/>
        <v>62199.361692599996</v>
      </c>
      <c r="U79" s="5"/>
      <c r="X79">
        <v>200</v>
      </c>
      <c r="Y79">
        <v>577.57011709129995</v>
      </c>
      <c r="Z79">
        <f t="shared" si="3"/>
        <v>115514.02341826</v>
      </c>
      <c r="AF79" s="5"/>
      <c r="AI79">
        <v>200</v>
      </c>
      <c r="AJ79">
        <v>525.83556517959903</v>
      </c>
      <c r="AK79">
        <f t="shared" si="4"/>
        <v>105167.1130359198</v>
      </c>
      <c r="AP79" s="5"/>
      <c r="AR79">
        <v>280</v>
      </c>
      <c r="AS79">
        <v>0</v>
      </c>
      <c r="AT79">
        <f t="shared" si="5"/>
        <v>0</v>
      </c>
    </row>
    <row r="80" spans="3:46" x14ac:dyDescent="0.35">
      <c r="C80">
        <v>205</v>
      </c>
      <c r="D80">
        <v>560.93383872239997</v>
      </c>
      <c r="E80">
        <f t="shared" si="0"/>
        <v>114991.436938092</v>
      </c>
      <c r="F80">
        <v>205</v>
      </c>
      <c r="G80">
        <v>542.92401610579998</v>
      </c>
      <c r="H80">
        <f t="shared" si="1"/>
        <v>111299.42330168899</v>
      </c>
      <c r="K80" s="5"/>
      <c r="N80">
        <v>205</v>
      </c>
      <c r="O80">
        <v>480.26944420720002</v>
      </c>
      <c r="P80">
        <f t="shared" si="2"/>
        <v>98455.236062476004</v>
      </c>
      <c r="U80" s="5"/>
      <c r="X80">
        <v>205</v>
      </c>
      <c r="Y80">
        <v>343.27084928720001</v>
      </c>
      <c r="Z80">
        <f t="shared" si="3"/>
        <v>70370.524103876</v>
      </c>
      <c r="AF80" s="5"/>
      <c r="AI80">
        <v>205</v>
      </c>
      <c r="AJ80">
        <v>424.34408306</v>
      </c>
      <c r="AK80">
        <f t="shared" si="4"/>
        <v>86990.537027300001</v>
      </c>
      <c r="AP80" s="5"/>
      <c r="AR80">
        <v>287</v>
      </c>
      <c r="AS80">
        <v>0</v>
      </c>
      <c r="AT80">
        <f t="shared" si="5"/>
        <v>0</v>
      </c>
    </row>
    <row r="81" spans="1:46" x14ac:dyDescent="0.35">
      <c r="C81">
        <v>210</v>
      </c>
      <c r="D81">
        <v>280.05110927039902</v>
      </c>
      <c r="E81">
        <f>C81*D81</f>
        <v>58810.732946783792</v>
      </c>
      <c r="F81">
        <v>210</v>
      </c>
      <c r="G81">
        <v>288.52442367079999</v>
      </c>
      <c r="H81">
        <f t="shared" si="1"/>
        <v>60590.128970867998</v>
      </c>
      <c r="K81" s="5"/>
      <c r="N81">
        <v>210</v>
      </c>
      <c r="O81">
        <v>231.64674980759901</v>
      </c>
      <c r="P81">
        <f t="shared" si="2"/>
        <v>48645.81745959579</v>
      </c>
      <c r="U81" s="5"/>
      <c r="X81">
        <v>210</v>
      </c>
      <c r="Y81">
        <v>68.218467018300004</v>
      </c>
      <c r="Z81">
        <f t="shared" si="3"/>
        <v>14325.878073843001</v>
      </c>
      <c r="AF81" s="5"/>
      <c r="AI81">
        <v>210</v>
      </c>
      <c r="AJ81">
        <v>91.285431848000002</v>
      </c>
      <c r="AK81">
        <f t="shared" si="4"/>
        <v>19169.940688080002</v>
      </c>
      <c r="AP81" s="5"/>
      <c r="AR81">
        <v>294</v>
      </c>
      <c r="AS81">
        <v>0</v>
      </c>
      <c r="AT81">
        <f t="shared" si="5"/>
        <v>0</v>
      </c>
    </row>
    <row r="82" spans="1:46" x14ac:dyDescent="0.35">
      <c r="C82">
        <v>215</v>
      </c>
      <c r="D82">
        <v>58.562934237599997</v>
      </c>
      <c r="E82">
        <f>C82*D82</f>
        <v>12591.030861084</v>
      </c>
      <c r="F82">
        <v>215</v>
      </c>
      <c r="G82">
        <v>58.790778296499902</v>
      </c>
      <c r="H82">
        <f t="shared" si="1"/>
        <v>12640.017333747479</v>
      </c>
      <c r="K82" s="5"/>
      <c r="M82" s="1"/>
      <c r="N82">
        <v>215</v>
      </c>
      <c r="O82">
        <v>20.283757325</v>
      </c>
      <c r="P82">
        <f t="shared" si="2"/>
        <v>4361.0078248749996</v>
      </c>
      <c r="U82" s="5"/>
      <c r="X82">
        <f>Z82/Y82</f>
        <v>156.19665383105698</v>
      </c>
      <c r="Y82">
        <f>SUM(Y38:Y81)</f>
        <v>2487.6777143220975</v>
      </c>
      <c r="Z82">
        <f>SUM(Z38:Z81)</f>
        <v>388566.93478720373</v>
      </c>
      <c r="AF82" s="5"/>
      <c r="AI82">
        <f>AK82/AJ82</f>
        <v>159.92039984207847</v>
      </c>
      <c r="AJ82">
        <f>SUM(AJ38:AJ81)</f>
        <v>2421.3642423910974</v>
      </c>
      <c r="AK82">
        <f>SUM(AK38:AK81)</f>
        <v>387225.53780649567</v>
      </c>
      <c r="AP82" s="5"/>
      <c r="AR82">
        <v>301</v>
      </c>
      <c r="AS82">
        <v>0</v>
      </c>
      <c r="AT82">
        <f t="shared" si="5"/>
        <v>0</v>
      </c>
    </row>
    <row r="83" spans="1:46" x14ac:dyDescent="0.35">
      <c r="C83">
        <f>E83/D83</f>
        <v>159.23647493168761</v>
      </c>
      <c r="D83">
        <f>SUM(D39:D82)</f>
        <v>2410.4932810340974</v>
      </c>
      <c r="E83">
        <f>SUM(E39:E82)</f>
        <v>383838.45291838748</v>
      </c>
      <c r="F83">
        <f>H83/G83</f>
        <v>168.76624862043533</v>
      </c>
      <c r="G83">
        <f>SUM(G39:G82)</f>
        <v>2276.5064386090971</v>
      </c>
      <c r="H83">
        <f>SUM(H39:H82)</f>
        <v>384197.45160432468</v>
      </c>
      <c r="I83">
        <f>((C83-F83)/F83)*100</f>
        <v>-5.6467295840536895</v>
      </c>
      <c r="K83" s="5"/>
      <c r="M83" s="1"/>
      <c r="N83">
        <f>P83/O83</f>
        <v>155.31817444410001</v>
      </c>
      <c r="O83">
        <f>SUM(O39:O82)</f>
        <v>2496.4624489350972</v>
      </c>
      <c r="P83">
        <f>SUM(P39:P82)</f>
        <v>387745.99013684655</v>
      </c>
      <c r="U83" s="5"/>
      <c r="X83" t="s">
        <v>327</v>
      </c>
      <c r="Y83" t="s">
        <v>326</v>
      </c>
      <c r="AF83" s="5"/>
      <c r="AI83" t="s">
        <v>327</v>
      </c>
      <c r="AJ83" t="s">
        <v>326</v>
      </c>
      <c r="AP83" s="5"/>
      <c r="AR83">
        <v>308</v>
      </c>
      <c r="AS83">
        <v>1.2284936999999999E-2</v>
      </c>
      <c r="AT83">
        <f t="shared" si="5"/>
        <v>3.7837605959999996</v>
      </c>
    </row>
    <row r="84" spans="1:46" x14ac:dyDescent="0.35">
      <c r="K84" s="5"/>
      <c r="M84" s="1"/>
      <c r="N84" t="s">
        <v>327</v>
      </c>
      <c r="O84" t="s">
        <v>326</v>
      </c>
      <c r="U84" s="5"/>
      <c r="X84">
        <f>X82</f>
        <v>156.19665383105698</v>
      </c>
      <c r="Y84">
        <f>(2666 * 8 * 6 * 2)/1024</f>
        <v>249.9375</v>
      </c>
      <c r="Z84">
        <f>((X84)/Y84)*100</f>
        <v>62.494285103698708</v>
      </c>
      <c r="AF84" s="5"/>
      <c r="AI84">
        <f>AI82</f>
        <v>159.92039984207847</v>
      </c>
      <c r="AJ84">
        <f>(2666 * 8 * 6 * 2)/1024</f>
        <v>249.9375</v>
      </c>
      <c r="AK84">
        <f>((AI84)/AJ84)*100</f>
        <v>63.984155975825338</v>
      </c>
      <c r="AP84" s="5"/>
      <c r="AR84">
        <f>AT84/AS84</f>
        <v>169.90138323401726</v>
      </c>
      <c r="AS84">
        <f>SUM(AS40:AS83)</f>
        <v>2278.0572925949978</v>
      </c>
      <c r="AT84">
        <f>SUM(AT40:AT83)</f>
        <v>387045.08509823051</v>
      </c>
    </row>
    <row r="85" spans="1:46" x14ac:dyDescent="0.35">
      <c r="D85">
        <f>(2666 * 8 * 6 * 2)/1024</f>
        <v>249.9375</v>
      </c>
      <c r="E85">
        <f>((F83)/D85)*100</f>
        <v>67.523380293247442</v>
      </c>
      <c r="F85">
        <v>218.54</v>
      </c>
      <c r="K85" s="5"/>
      <c r="M85" s="1"/>
      <c r="N85">
        <f>N83</f>
        <v>155.31817444410001</v>
      </c>
      <c r="O85">
        <f>(2666 * 8 * 6 * 2)/1024</f>
        <v>249.9375</v>
      </c>
      <c r="P85">
        <f>((N85)/O85)*100</f>
        <v>62.142805479009752</v>
      </c>
      <c r="U85" s="5"/>
      <c r="AF85" s="5"/>
      <c r="AP85" s="5"/>
      <c r="AR85" t="s">
        <v>327</v>
      </c>
      <c r="AS85" t="s">
        <v>326</v>
      </c>
    </row>
    <row r="86" spans="1:46" x14ac:dyDescent="0.35">
      <c r="K86" s="5"/>
      <c r="M86" s="1"/>
      <c r="U86" s="5"/>
      <c r="AF86" s="5"/>
      <c r="AP86" s="5"/>
      <c r="AR86">
        <f>AR84</f>
        <v>169.90138323401726</v>
      </c>
      <c r="AS86">
        <f>(2666 * 8 * 6 * 2)/1024</f>
        <v>249.9375</v>
      </c>
      <c r="AT86">
        <f>((AR86)/AS86)*100</f>
        <v>67.977547680527039</v>
      </c>
    </row>
    <row r="87" spans="1:46" x14ac:dyDescent="0.35">
      <c r="F87">
        <f>((218-168)/168)*100</f>
        <v>29.761904761904763</v>
      </c>
      <c r="K87" s="5"/>
      <c r="M87" s="1"/>
      <c r="U87" s="5"/>
      <c r="AF87" s="5"/>
      <c r="AP87" s="5"/>
    </row>
    <row r="88" spans="1:46" s="16" customFormat="1" x14ac:dyDescent="0.35"/>
    <row r="89" spans="1:46" s="5" customFormat="1" x14ac:dyDescent="0.35">
      <c r="A89" s="5" t="s">
        <v>386</v>
      </c>
    </row>
    <row r="90" spans="1:46" s="16" customFormat="1" x14ac:dyDescent="0.35">
      <c r="A90"/>
      <c r="B90" s="9" t="s">
        <v>23</v>
      </c>
      <c r="C90">
        <v>3023.7049999999999</v>
      </c>
      <c r="D90"/>
      <c r="E90"/>
      <c r="F90"/>
      <c r="G90"/>
      <c r="H90"/>
      <c r="I90"/>
      <c r="J90"/>
      <c r="K90"/>
      <c r="M90" s="5"/>
      <c r="O90" t="s">
        <v>23</v>
      </c>
      <c r="P90">
        <v>3165.3119999999999</v>
      </c>
      <c r="Q90" s="8"/>
      <c r="R90"/>
      <c r="S90"/>
      <c r="T90"/>
      <c r="U90"/>
      <c r="V90"/>
      <c r="W90"/>
      <c r="X90"/>
      <c r="Z90" s="5"/>
      <c r="AB90" t="s">
        <v>23</v>
      </c>
      <c r="AC90">
        <v>3023.5929999999998</v>
      </c>
      <c r="AD90"/>
      <c r="AE90"/>
      <c r="AF90"/>
      <c r="AG90"/>
      <c r="AH90"/>
      <c r="AI90"/>
      <c r="AJ90"/>
    </row>
    <row r="91" spans="1:46" s="16" customFormat="1" x14ac:dyDescent="0.35">
      <c r="A91"/>
      <c r="B91" t="s">
        <v>402</v>
      </c>
      <c r="C91" t="s">
        <v>417</v>
      </c>
      <c r="D91">
        <v>177.55699999999999</v>
      </c>
      <c r="E91"/>
      <c r="F91"/>
      <c r="G91"/>
      <c r="H91"/>
      <c r="I91"/>
      <c r="J91"/>
      <c r="K91"/>
      <c r="M91" s="5"/>
      <c r="O91" t="s">
        <v>402</v>
      </c>
      <c r="P91" t="s">
        <v>444</v>
      </c>
      <c r="Q91" s="8">
        <v>174045456000000</v>
      </c>
      <c r="R91"/>
      <c r="S91"/>
      <c r="T91"/>
      <c r="U91"/>
      <c r="V91"/>
      <c r="W91"/>
      <c r="X91"/>
      <c r="Z91" s="5"/>
      <c r="AB91" t="s">
        <v>543</v>
      </c>
      <c r="AC91" t="s">
        <v>527</v>
      </c>
      <c r="AD91">
        <v>166923.06400000001</v>
      </c>
      <c r="AE91"/>
      <c r="AF91"/>
      <c r="AG91"/>
      <c r="AH91"/>
      <c r="AI91"/>
      <c r="AJ91"/>
    </row>
    <row r="92" spans="1:46" s="16" customFormat="1" x14ac:dyDescent="0.35">
      <c r="A92"/>
      <c r="B92" t="s">
        <v>402</v>
      </c>
      <c r="C92" t="s">
        <v>418</v>
      </c>
      <c r="D92">
        <v>0.378</v>
      </c>
      <c r="E92"/>
      <c r="F92"/>
      <c r="G92"/>
      <c r="H92"/>
      <c r="I92"/>
      <c r="J92"/>
      <c r="K92"/>
      <c r="M92" s="5"/>
      <c r="O92" t="s">
        <v>402</v>
      </c>
      <c r="P92" t="s">
        <v>613</v>
      </c>
      <c r="Q92" s="8">
        <v>200925522000000</v>
      </c>
      <c r="R92"/>
      <c r="S92"/>
      <c r="T92"/>
      <c r="U92"/>
      <c r="V92"/>
      <c r="W92"/>
      <c r="X92"/>
      <c r="Z92" s="5"/>
      <c r="AB92" t="s">
        <v>543</v>
      </c>
      <c r="AC92" t="s">
        <v>14</v>
      </c>
      <c r="AD92" s="2">
        <v>42.7</v>
      </c>
      <c r="AE92" t="s">
        <v>427</v>
      </c>
      <c r="AF92"/>
      <c r="AG92"/>
      <c r="AH92"/>
      <c r="AI92"/>
      <c r="AJ92"/>
    </row>
    <row r="93" spans="1:46" x14ac:dyDescent="0.35">
      <c r="B93" t="s">
        <v>402</v>
      </c>
      <c r="C93" t="s">
        <v>419</v>
      </c>
      <c r="D93">
        <v>0</v>
      </c>
      <c r="M93" s="5"/>
      <c r="O93" t="s">
        <v>402</v>
      </c>
      <c r="P93" t="s">
        <v>420</v>
      </c>
      <c r="Q93">
        <v>0.86599999999999999</v>
      </c>
      <c r="Z93" s="5"/>
      <c r="AB93" t="s">
        <v>543</v>
      </c>
      <c r="AD93" t="s">
        <v>475</v>
      </c>
      <c r="AE93" s="2">
        <v>7.5</v>
      </c>
      <c r="AF93" t="s">
        <v>429</v>
      </c>
    </row>
    <row r="94" spans="1:46" x14ac:dyDescent="0.35">
      <c r="B94" t="s">
        <v>402</v>
      </c>
      <c r="C94" t="s">
        <v>420</v>
      </c>
      <c r="D94">
        <v>0.83599999999999997</v>
      </c>
      <c r="M94" s="5"/>
      <c r="O94" t="s">
        <v>402</v>
      </c>
      <c r="P94" t="s">
        <v>445</v>
      </c>
      <c r="Q94">
        <v>0.99299999999999999</v>
      </c>
      <c r="Z94" s="5"/>
      <c r="AB94" t="s">
        <v>543</v>
      </c>
      <c r="AD94" t="s">
        <v>485</v>
      </c>
      <c r="AE94">
        <v>2.4</v>
      </c>
      <c r="AF94" t="s">
        <v>429</v>
      </c>
      <c r="AP94" s="5"/>
    </row>
    <row r="95" spans="1:46" x14ac:dyDescent="0.35">
      <c r="B95" t="s">
        <v>402</v>
      </c>
      <c r="C95" t="s">
        <v>421</v>
      </c>
      <c r="D95">
        <v>997.66899999999998</v>
      </c>
      <c r="M95" s="5"/>
      <c r="O95" t="s">
        <v>402</v>
      </c>
      <c r="P95" t="s">
        <v>446</v>
      </c>
      <c r="Q95">
        <v>30.4</v>
      </c>
      <c r="R95" t="s">
        <v>427</v>
      </c>
      <c r="Z95" s="5"/>
      <c r="AB95" t="s">
        <v>543</v>
      </c>
      <c r="AD95" t="s">
        <v>486</v>
      </c>
      <c r="AE95">
        <v>1.8</v>
      </c>
      <c r="AF95" t="s">
        <v>429</v>
      </c>
      <c r="AP95" s="5"/>
    </row>
    <row r="96" spans="1:46" x14ac:dyDescent="0.35">
      <c r="B96" t="s">
        <v>402</v>
      </c>
      <c r="C96" t="s">
        <v>422</v>
      </c>
      <c r="D96">
        <v>74</v>
      </c>
      <c r="M96" s="5"/>
      <c r="O96" t="s">
        <v>404</v>
      </c>
      <c r="Q96" t="s">
        <v>526</v>
      </c>
      <c r="R96">
        <v>29.8</v>
      </c>
      <c r="S96" t="s">
        <v>427</v>
      </c>
      <c r="Z96" s="5"/>
      <c r="AB96" t="s">
        <v>543</v>
      </c>
      <c r="AD96" t="s">
        <v>430</v>
      </c>
      <c r="AE96" s="2">
        <v>22</v>
      </c>
      <c r="AF96" t="s">
        <v>429</v>
      </c>
      <c r="AP96" s="5"/>
    </row>
    <row r="97" spans="1:42" x14ac:dyDescent="0.35">
      <c r="B97" t="s">
        <v>575</v>
      </c>
      <c r="C97" s="1">
        <v>0.95599999999999996</v>
      </c>
      <c r="M97" s="5"/>
      <c r="O97" t="s">
        <v>407</v>
      </c>
      <c r="R97" t="s">
        <v>447</v>
      </c>
      <c r="S97">
        <v>20.100000000000001</v>
      </c>
      <c r="T97" t="s">
        <v>406</v>
      </c>
      <c r="Z97" s="5"/>
      <c r="AB97" t="s">
        <v>543</v>
      </c>
      <c r="AE97" t="s">
        <v>431</v>
      </c>
      <c r="AF97" s="2">
        <v>57.6</v>
      </c>
      <c r="AG97" t="s">
        <v>432</v>
      </c>
      <c r="AP97" s="5"/>
    </row>
    <row r="98" spans="1:42" x14ac:dyDescent="0.35">
      <c r="B98" t="s">
        <v>402</v>
      </c>
      <c r="C98" t="s">
        <v>423</v>
      </c>
      <c r="D98">
        <v>53.537999999999997</v>
      </c>
      <c r="E98">
        <v>56</v>
      </c>
      <c r="M98" s="5"/>
      <c r="O98" t="s">
        <v>410</v>
      </c>
      <c r="S98" t="s">
        <v>448</v>
      </c>
      <c r="T98">
        <v>0</v>
      </c>
      <c r="U98" t="s">
        <v>406</v>
      </c>
      <c r="Z98" s="5"/>
      <c r="AB98" t="s">
        <v>543</v>
      </c>
      <c r="AD98" t="s">
        <v>528</v>
      </c>
      <c r="AE98">
        <v>5.7</v>
      </c>
      <c r="AF98" t="s">
        <v>429</v>
      </c>
      <c r="AP98" s="5"/>
    </row>
    <row r="99" spans="1:42" x14ac:dyDescent="0.35">
      <c r="B99" t="s">
        <v>402</v>
      </c>
      <c r="C99" t="s">
        <v>424</v>
      </c>
      <c r="D99">
        <v>84.578000000000003</v>
      </c>
      <c r="E99" s="1">
        <v>2.8000000000000001E-2</v>
      </c>
      <c r="M99" s="5"/>
      <c r="O99" t="s">
        <v>410</v>
      </c>
      <c r="S99" t="s">
        <v>449</v>
      </c>
      <c r="T99">
        <v>4.4000000000000004</v>
      </c>
      <c r="U99" t="s">
        <v>406</v>
      </c>
      <c r="Z99" s="5"/>
      <c r="AB99" t="s">
        <v>543</v>
      </c>
      <c r="AD99" t="s">
        <v>529</v>
      </c>
      <c r="AE99" t="s">
        <v>530</v>
      </c>
      <c r="AF99" s="1">
        <v>4.0000000000000001E-3</v>
      </c>
    </row>
    <row r="100" spans="1:42" x14ac:dyDescent="0.35">
      <c r="B100" t="s">
        <v>402</v>
      </c>
      <c r="C100" t="s">
        <v>425</v>
      </c>
      <c r="M100" s="5"/>
      <c r="O100" t="s">
        <v>410</v>
      </c>
      <c r="S100" t="s">
        <v>450</v>
      </c>
      <c r="T100">
        <v>15.6</v>
      </c>
      <c r="U100" t="s">
        <v>406</v>
      </c>
      <c r="Z100" s="5"/>
      <c r="AB100" t="s">
        <v>543</v>
      </c>
      <c r="AC100" t="s">
        <v>531</v>
      </c>
      <c r="AD100">
        <v>0</v>
      </c>
      <c r="AE100" t="s">
        <v>432</v>
      </c>
    </row>
    <row r="101" spans="1:42" x14ac:dyDescent="0.35">
      <c r="B101" t="s">
        <v>404</v>
      </c>
      <c r="C101" t="s">
        <v>426</v>
      </c>
      <c r="D101">
        <v>19.795999999999999</v>
      </c>
      <c r="E101" s="1">
        <v>7.0000000000000001E-3</v>
      </c>
      <c r="M101" s="5"/>
      <c r="O101" t="s">
        <v>407</v>
      </c>
      <c r="R101" t="s">
        <v>451</v>
      </c>
      <c r="S101">
        <v>79.900000000000006</v>
      </c>
      <c r="T101" t="s">
        <v>406</v>
      </c>
      <c r="Z101" s="5"/>
      <c r="AB101" t="s">
        <v>543</v>
      </c>
      <c r="AC101" t="s">
        <v>532</v>
      </c>
      <c r="AD101" s="8">
        <v>72225186690600</v>
      </c>
      <c r="AH101">
        <v>600</v>
      </c>
    </row>
    <row r="102" spans="1:42" x14ac:dyDescent="0.35">
      <c r="B102" t="s">
        <v>14</v>
      </c>
      <c r="C102" s="2">
        <v>43.1</v>
      </c>
      <c r="D102" t="s">
        <v>427</v>
      </c>
      <c r="M102" s="5"/>
      <c r="O102" t="s">
        <v>404</v>
      </c>
      <c r="Q102" t="s">
        <v>452</v>
      </c>
      <c r="R102">
        <v>0.6</v>
      </c>
      <c r="S102" t="s">
        <v>427</v>
      </c>
      <c r="Z102" s="5"/>
      <c r="AB102" t="s">
        <v>543</v>
      </c>
      <c r="AC102" t="s">
        <v>533</v>
      </c>
      <c r="AD102" s="8">
        <v>22994089802000</v>
      </c>
      <c r="AH102">
        <v>0</v>
      </c>
    </row>
    <row r="103" spans="1:42" x14ac:dyDescent="0.35">
      <c r="B103" t="s">
        <v>402</v>
      </c>
      <c r="C103" t="s">
        <v>428</v>
      </c>
      <c r="D103">
        <v>12</v>
      </c>
      <c r="E103" t="s">
        <v>429</v>
      </c>
      <c r="M103" s="5"/>
      <c r="O103" t="s">
        <v>407</v>
      </c>
      <c r="R103" t="s">
        <v>453</v>
      </c>
      <c r="S103">
        <v>0</v>
      </c>
      <c r="T103" t="s">
        <v>427</v>
      </c>
      <c r="Z103" s="5"/>
      <c r="AB103" t="s">
        <v>543</v>
      </c>
      <c r="AC103" t="s">
        <v>534</v>
      </c>
      <c r="AD103" s="8">
        <v>332183251200</v>
      </c>
    </row>
    <row r="104" spans="1:42" x14ac:dyDescent="0.35">
      <c r="B104" t="s">
        <v>402</v>
      </c>
      <c r="C104" t="s">
        <v>430</v>
      </c>
      <c r="D104" s="2">
        <v>21.7</v>
      </c>
      <c r="E104" t="s">
        <v>429</v>
      </c>
      <c r="M104" s="5"/>
      <c r="O104" t="s">
        <v>402</v>
      </c>
      <c r="P104" t="s">
        <v>454</v>
      </c>
      <c r="Q104">
        <v>4.3</v>
      </c>
      <c r="R104" t="s">
        <v>427</v>
      </c>
      <c r="Z104" s="5"/>
      <c r="AB104" t="s">
        <v>543</v>
      </c>
      <c r="AD104" t="s">
        <v>535</v>
      </c>
      <c r="AE104" s="8">
        <v>317032190700</v>
      </c>
      <c r="AH104">
        <v>700</v>
      </c>
    </row>
    <row r="105" spans="1:42" x14ac:dyDescent="0.35">
      <c r="B105" t="s">
        <v>404</v>
      </c>
      <c r="D105" t="s">
        <v>431</v>
      </c>
      <c r="E105" s="2">
        <v>56.2</v>
      </c>
      <c r="F105" t="s">
        <v>432</v>
      </c>
      <c r="M105" s="5"/>
      <c r="O105" t="s">
        <v>404</v>
      </c>
      <c r="P105" s="1"/>
      <c r="Q105" t="s">
        <v>455</v>
      </c>
      <c r="R105">
        <v>1.3</v>
      </c>
      <c r="S105" t="s">
        <v>427</v>
      </c>
      <c r="Z105" s="5"/>
      <c r="AB105" t="s">
        <v>543</v>
      </c>
      <c r="AD105" t="s">
        <v>536</v>
      </c>
      <c r="AE105">
        <v>1250087500</v>
      </c>
      <c r="AH105">
        <v>500</v>
      </c>
    </row>
    <row r="106" spans="1:42" x14ac:dyDescent="0.35">
      <c r="B106" t="s">
        <v>433</v>
      </c>
      <c r="C106" s="1" t="s">
        <v>434</v>
      </c>
      <c r="M106" s="5"/>
      <c r="O106" t="s">
        <v>407</v>
      </c>
      <c r="P106" s="1"/>
      <c r="R106" t="s">
        <v>456</v>
      </c>
      <c r="S106">
        <v>0.6</v>
      </c>
      <c r="T106" t="s">
        <v>429</v>
      </c>
      <c r="Z106" s="5"/>
      <c r="AB106" t="s">
        <v>543</v>
      </c>
      <c r="AD106" t="s">
        <v>537</v>
      </c>
      <c r="AE106">
        <v>6570459900</v>
      </c>
      <c r="AH106">
        <v>900</v>
      </c>
    </row>
    <row r="107" spans="1:42" x14ac:dyDescent="0.35">
      <c r="M107" s="5"/>
      <c r="O107" t="s">
        <v>407</v>
      </c>
      <c r="P107" s="1"/>
      <c r="R107" t="s">
        <v>457</v>
      </c>
      <c r="S107">
        <v>0.4</v>
      </c>
      <c r="T107" t="s">
        <v>429</v>
      </c>
      <c r="Z107" s="5"/>
      <c r="AB107" t="s">
        <v>543</v>
      </c>
      <c r="AC107" t="s">
        <v>542</v>
      </c>
      <c r="AD107">
        <v>22</v>
      </c>
    </row>
    <row r="108" spans="1:42" x14ac:dyDescent="0.35">
      <c r="A108" s="14" t="s">
        <v>538</v>
      </c>
      <c r="B108" s="14"/>
      <c r="M108" s="5"/>
      <c r="O108" t="s">
        <v>407</v>
      </c>
      <c r="P108" s="1"/>
      <c r="R108" t="s">
        <v>458</v>
      </c>
      <c r="S108">
        <v>0.5</v>
      </c>
      <c r="T108" t="s">
        <v>429</v>
      </c>
      <c r="Z108" s="5"/>
      <c r="AB108" t="s">
        <v>543</v>
      </c>
      <c r="AC108" t="s">
        <v>422</v>
      </c>
      <c r="AD108">
        <v>81</v>
      </c>
    </row>
    <row r="109" spans="1:42" x14ac:dyDescent="0.35">
      <c r="B109" t="s">
        <v>562</v>
      </c>
      <c r="C109" t="s">
        <v>563</v>
      </c>
      <c r="D109" t="s">
        <v>540</v>
      </c>
      <c r="E109" t="s">
        <v>564</v>
      </c>
      <c r="F109" t="s">
        <v>435</v>
      </c>
      <c r="M109" s="5"/>
      <c r="O109" t="s">
        <v>410</v>
      </c>
      <c r="P109" s="1"/>
      <c r="S109" t="s">
        <v>459</v>
      </c>
      <c r="T109">
        <v>0.5</v>
      </c>
      <c r="U109" t="s">
        <v>429</v>
      </c>
      <c r="Z109" s="5"/>
      <c r="AB109" t="s">
        <v>543</v>
      </c>
      <c r="AC109" t="s">
        <v>522</v>
      </c>
      <c r="AD109" t="s">
        <v>523</v>
      </c>
    </row>
    <row r="110" spans="1:42" x14ac:dyDescent="0.35">
      <c r="B110" t="s">
        <v>565</v>
      </c>
      <c r="C110">
        <v>118</v>
      </c>
      <c r="D110">
        <v>214.2</v>
      </c>
      <c r="E110">
        <v>76.278999999999996</v>
      </c>
      <c r="F110" s="1">
        <v>0.52500000000000002</v>
      </c>
      <c r="H110" s="1"/>
      <c r="M110" s="5"/>
      <c r="O110" t="s">
        <v>410</v>
      </c>
      <c r="S110" t="s">
        <v>460</v>
      </c>
      <c r="T110">
        <v>0</v>
      </c>
      <c r="U110" t="s">
        <v>429</v>
      </c>
      <c r="Z110" s="5"/>
    </row>
    <row r="111" spans="1:42" x14ac:dyDescent="0.35">
      <c r="B111" t="s">
        <v>566</v>
      </c>
      <c r="C111">
        <v>107</v>
      </c>
      <c r="D111">
        <v>107.1</v>
      </c>
      <c r="E111">
        <v>64.456999999999994</v>
      </c>
      <c r="F111" s="1">
        <v>0.56200000000000006</v>
      </c>
      <c r="M111" s="5"/>
      <c r="O111" t="s">
        <v>410</v>
      </c>
      <c r="S111" t="s">
        <v>461</v>
      </c>
      <c r="T111">
        <v>0.1</v>
      </c>
      <c r="U111" t="s">
        <v>429</v>
      </c>
      <c r="Z111" s="5"/>
      <c r="AB111" t="s">
        <v>538</v>
      </c>
    </row>
    <row r="112" spans="1:42" x14ac:dyDescent="0.35">
      <c r="B112" t="s">
        <v>0</v>
      </c>
      <c r="C112">
        <v>78</v>
      </c>
      <c r="D112" t="s">
        <v>401</v>
      </c>
      <c r="M112" s="5"/>
      <c r="O112" t="s">
        <v>407</v>
      </c>
      <c r="R112" t="s">
        <v>462</v>
      </c>
      <c r="S112">
        <v>4.2</v>
      </c>
      <c r="T112" t="s">
        <v>429</v>
      </c>
      <c r="Z112" s="5"/>
      <c r="AB112" t="s">
        <v>539</v>
      </c>
      <c r="AC112" s="9" t="s">
        <v>544</v>
      </c>
      <c r="AD112" t="s">
        <v>545</v>
      </c>
      <c r="AE112" t="s">
        <v>546</v>
      </c>
      <c r="AF112" t="s">
        <v>435</v>
      </c>
    </row>
    <row r="113" spans="2:32" x14ac:dyDescent="0.35">
      <c r="B113" t="s">
        <v>402</v>
      </c>
      <c r="C113" t="s">
        <v>403</v>
      </c>
      <c r="M113" s="5"/>
      <c r="O113" t="s">
        <v>407</v>
      </c>
      <c r="R113" t="s">
        <v>463</v>
      </c>
      <c r="S113">
        <v>0</v>
      </c>
      <c r="T113" t="s">
        <v>429</v>
      </c>
      <c r="Z113" s="5"/>
      <c r="AB113" t="s">
        <v>547</v>
      </c>
      <c r="AC113">
        <v>118</v>
      </c>
      <c r="AD113">
        <v>214</v>
      </c>
      <c r="AE113">
        <v>128.15199999999999</v>
      </c>
      <c r="AF113" s="1">
        <v>0.66500000000000004</v>
      </c>
    </row>
    <row r="114" spans="2:32" x14ac:dyDescent="0.35">
      <c r="B114" t="s">
        <v>404</v>
      </c>
      <c r="D114" t="s">
        <v>405</v>
      </c>
      <c r="E114">
        <v>19.8</v>
      </c>
      <c r="F114" t="s">
        <v>406</v>
      </c>
      <c r="M114" s="5"/>
      <c r="O114" t="s">
        <v>407</v>
      </c>
      <c r="R114" t="s">
        <v>464</v>
      </c>
      <c r="S114">
        <v>1</v>
      </c>
      <c r="T114" t="s">
        <v>429</v>
      </c>
      <c r="Z114" s="5"/>
      <c r="AB114" t="s">
        <v>548</v>
      </c>
      <c r="AC114">
        <v>107</v>
      </c>
      <c r="AD114">
        <v>107.2</v>
      </c>
      <c r="AE114">
        <v>65.956999999999994</v>
      </c>
      <c r="AF114" s="1">
        <v>0.57599999999999996</v>
      </c>
    </row>
    <row r="115" spans="2:32" x14ac:dyDescent="0.35">
      <c r="B115" t="s">
        <v>407</v>
      </c>
      <c r="E115" t="s">
        <v>408</v>
      </c>
      <c r="F115">
        <v>80.099999999999994</v>
      </c>
      <c r="G115" t="s">
        <v>409</v>
      </c>
      <c r="M115" s="5"/>
      <c r="O115" t="s">
        <v>404</v>
      </c>
      <c r="Q115" t="s">
        <v>465</v>
      </c>
      <c r="R115">
        <v>3</v>
      </c>
      <c r="S115" t="s">
        <v>427</v>
      </c>
      <c r="Z115" s="5"/>
      <c r="AB115" t="s">
        <v>541</v>
      </c>
    </row>
    <row r="116" spans="2:32" x14ac:dyDescent="0.35">
      <c r="B116" t="s">
        <v>410</v>
      </c>
      <c r="F116" t="s">
        <v>309</v>
      </c>
      <c r="G116">
        <v>0</v>
      </c>
      <c r="H116" t="s">
        <v>409</v>
      </c>
      <c r="M116" s="5"/>
      <c r="O116" t="s">
        <v>407</v>
      </c>
      <c r="R116" t="s">
        <v>466</v>
      </c>
      <c r="S116">
        <v>7.8</v>
      </c>
      <c r="T116" t="s">
        <v>429</v>
      </c>
      <c r="Z116" s="5"/>
      <c r="AB116" t="s">
        <v>387</v>
      </c>
    </row>
    <row r="117" spans="2:32" x14ac:dyDescent="0.35">
      <c r="B117" t="s">
        <v>410</v>
      </c>
      <c r="F117" t="s">
        <v>310</v>
      </c>
      <c r="G117">
        <v>0.1</v>
      </c>
      <c r="H117" t="s">
        <v>409</v>
      </c>
      <c r="M117" s="5"/>
      <c r="O117" t="s">
        <v>407</v>
      </c>
      <c r="R117" t="s">
        <v>467</v>
      </c>
      <c r="S117">
        <v>5.5</v>
      </c>
      <c r="T117" t="s">
        <v>429</v>
      </c>
      <c r="Z117" s="5"/>
      <c r="AB117" t="s">
        <v>549</v>
      </c>
    </row>
    <row r="118" spans="2:32" x14ac:dyDescent="0.35">
      <c r="B118" t="s">
        <v>410</v>
      </c>
      <c r="F118" t="s">
        <v>311</v>
      </c>
      <c r="G118">
        <v>80</v>
      </c>
      <c r="H118" t="s">
        <v>409</v>
      </c>
      <c r="M118" s="5"/>
      <c r="O118" t="s">
        <v>407</v>
      </c>
      <c r="R118" t="s">
        <v>468</v>
      </c>
      <c r="S118" s="1">
        <v>0</v>
      </c>
      <c r="T118" t="s">
        <v>429</v>
      </c>
      <c r="Z118" s="5"/>
      <c r="AB118" t="s">
        <v>550</v>
      </c>
    </row>
    <row r="119" spans="2:32" x14ac:dyDescent="0.35">
      <c r="B119" t="s">
        <v>407</v>
      </c>
      <c r="E119" t="s">
        <v>312</v>
      </c>
      <c r="F119">
        <v>19.899999999999999</v>
      </c>
      <c r="G119" t="s">
        <v>409</v>
      </c>
      <c r="M119" s="5"/>
      <c r="O119" t="s">
        <v>407</v>
      </c>
      <c r="R119" t="s">
        <v>469</v>
      </c>
      <c r="S119" s="1">
        <v>0.66100000000000003</v>
      </c>
      <c r="Z119" s="5"/>
      <c r="AB119" t="s">
        <v>551</v>
      </c>
    </row>
    <row r="120" spans="2:32" x14ac:dyDescent="0.35">
      <c r="B120" t="s">
        <v>404</v>
      </c>
      <c r="D120" t="s">
        <v>411</v>
      </c>
      <c r="E120">
        <v>0.5</v>
      </c>
      <c r="F120" t="s">
        <v>406</v>
      </c>
      <c r="M120" s="5"/>
      <c r="O120" t="s">
        <v>407</v>
      </c>
      <c r="R120" t="s">
        <v>470</v>
      </c>
      <c r="S120" s="1">
        <v>1.4999999999999999E-2</v>
      </c>
      <c r="Z120" s="5"/>
      <c r="AB120" t="s">
        <v>552</v>
      </c>
    </row>
    <row r="121" spans="2:32" x14ac:dyDescent="0.35">
      <c r="B121" t="s">
        <v>407</v>
      </c>
      <c r="E121" t="s">
        <v>408</v>
      </c>
      <c r="F121">
        <v>0.7</v>
      </c>
      <c r="G121" t="s">
        <v>412</v>
      </c>
      <c r="M121" s="5"/>
      <c r="O121" t="s">
        <v>402</v>
      </c>
      <c r="P121" t="s">
        <v>471</v>
      </c>
      <c r="Q121">
        <v>1.5</v>
      </c>
      <c r="R121" t="s">
        <v>427</v>
      </c>
      <c r="Z121" s="5"/>
      <c r="AB121" t="s">
        <v>553</v>
      </c>
    </row>
    <row r="122" spans="2:32" x14ac:dyDescent="0.35">
      <c r="B122" t="s">
        <v>410</v>
      </c>
      <c r="F122" t="s">
        <v>309</v>
      </c>
      <c r="G122">
        <v>0.7</v>
      </c>
      <c r="H122" t="s">
        <v>412</v>
      </c>
      <c r="M122" s="5"/>
      <c r="O122" t="s">
        <v>404</v>
      </c>
      <c r="Q122" t="s">
        <v>472</v>
      </c>
      <c r="R122">
        <v>1.4</v>
      </c>
      <c r="S122" t="s">
        <v>427</v>
      </c>
      <c r="Z122" s="5"/>
      <c r="AB122" t="s">
        <v>554</v>
      </c>
    </row>
    <row r="123" spans="2:32" x14ac:dyDescent="0.35">
      <c r="B123" t="s">
        <v>410</v>
      </c>
      <c r="F123" t="s">
        <v>310</v>
      </c>
      <c r="G123">
        <v>0</v>
      </c>
      <c r="H123" t="s">
        <v>412</v>
      </c>
      <c r="M123" s="5"/>
      <c r="O123" t="s">
        <v>404</v>
      </c>
      <c r="Q123" t="s">
        <v>473</v>
      </c>
      <c r="R123">
        <v>0</v>
      </c>
      <c r="S123" t="s">
        <v>427</v>
      </c>
      <c r="Z123" s="5"/>
      <c r="AB123" t="s">
        <v>555</v>
      </c>
    </row>
    <row r="124" spans="2:32" x14ac:dyDescent="0.35">
      <c r="B124" t="s">
        <v>410</v>
      </c>
      <c r="F124" t="s">
        <v>311</v>
      </c>
      <c r="G124">
        <v>0</v>
      </c>
      <c r="H124" t="s">
        <v>412</v>
      </c>
      <c r="M124" s="5"/>
      <c r="O124" t="s">
        <v>402</v>
      </c>
      <c r="P124" t="s">
        <v>474</v>
      </c>
      <c r="Q124" s="2">
        <v>63.8</v>
      </c>
      <c r="R124" t="s">
        <v>427</v>
      </c>
      <c r="Z124" s="5"/>
      <c r="AB124" t="s">
        <v>556</v>
      </c>
    </row>
    <row r="125" spans="2:32" x14ac:dyDescent="0.35">
      <c r="B125" t="s">
        <v>407</v>
      </c>
      <c r="E125" t="s">
        <v>312</v>
      </c>
      <c r="F125" s="2">
        <v>99.3</v>
      </c>
      <c r="G125" t="s">
        <v>412</v>
      </c>
      <c r="M125" s="5"/>
      <c r="O125" t="s">
        <v>404</v>
      </c>
      <c r="Q125" t="s">
        <v>14</v>
      </c>
      <c r="R125" s="2">
        <v>43</v>
      </c>
      <c r="S125" t="s">
        <v>427</v>
      </c>
      <c r="Z125" s="5"/>
      <c r="AB125" t="s">
        <v>557</v>
      </c>
    </row>
    <row r="126" spans="2:32" x14ac:dyDescent="0.35">
      <c r="B126" t="s">
        <v>404</v>
      </c>
      <c r="D126" t="s">
        <v>413</v>
      </c>
      <c r="E126">
        <v>0</v>
      </c>
      <c r="F126" t="s">
        <v>406</v>
      </c>
      <c r="M126" s="5"/>
      <c r="O126" t="s">
        <v>407</v>
      </c>
      <c r="R126" t="s">
        <v>475</v>
      </c>
      <c r="S126">
        <v>7.9</v>
      </c>
      <c r="T126" t="s">
        <v>429</v>
      </c>
      <c r="Z126" s="5"/>
      <c r="AB126" t="s">
        <v>558</v>
      </c>
    </row>
    <row r="127" spans="2:32" x14ac:dyDescent="0.35">
      <c r="B127" t="s">
        <v>404</v>
      </c>
      <c r="D127" t="s">
        <v>414</v>
      </c>
      <c r="E127">
        <v>79.599999999999994</v>
      </c>
      <c r="F127" t="s">
        <v>406</v>
      </c>
      <c r="M127" s="5"/>
      <c r="O127" t="s">
        <v>410</v>
      </c>
      <c r="S127" t="s">
        <v>476</v>
      </c>
      <c r="T127">
        <v>5</v>
      </c>
      <c r="U127" t="s">
        <v>429</v>
      </c>
      <c r="Z127" s="5"/>
      <c r="AB127" t="s">
        <v>559</v>
      </c>
    </row>
    <row r="128" spans="2:32" x14ac:dyDescent="0.35">
      <c r="B128" t="s">
        <v>402</v>
      </c>
      <c r="C128" t="s">
        <v>415</v>
      </c>
      <c r="D128">
        <v>0.59499999999999997</v>
      </c>
      <c r="M128" s="5"/>
      <c r="O128" t="s">
        <v>477</v>
      </c>
      <c r="T128" t="s">
        <v>478</v>
      </c>
      <c r="U128">
        <v>4.5999999999999996</v>
      </c>
      <c r="V128" t="s">
        <v>429</v>
      </c>
      <c r="Z128" s="5"/>
      <c r="AB128" t="s">
        <v>560</v>
      </c>
    </row>
    <row r="129" spans="1:29" x14ac:dyDescent="0.35">
      <c r="A129" s="9"/>
      <c r="B129" s="9" t="s">
        <v>402</v>
      </c>
      <c r="C129" t="s">
        <v>416</v>
      </c>
      <c r="D129">
        <v>1.883</v>
      </c>
      <c r="M129" s="5"/>
      <c r="O129" t="s">
        <v>477</v>
      </c>
      <c r="T129" t="s">
        <v>479</v>
      </c>
      <c r="U129">
        <v>0.4</v>
      </c>
      <c r="V129" t="s">
        <v>429</v>
      </c>
      <c r="Z129" s="5"/>
      <c r="AB129" t="s">
        <v>561</v>
      </c>
    </row>
    <row r="130" spans="1:29" x14ac:dyDescent="0.35">
      <c r="B130" t="s">
        <v>387</v>
      </c>
      <c r="M130" s="5"/>
      <c r="O130" t="s">
        <v>410</v>
      </c>
      <c r="S130" t="s">
        <v>480</v>
      </c>
      <c r="T130">
        <v>2</v>
      </c>
      <c r="U130" t="s">
        <v>429</v>
      </c>
      <c r="Z130" s="5"/>
    </row>
    <row r="131" spans="1:29" x14ac:dyDescent="0.35">
      <c r="B131" t="s">
        <v>388</v>
      </c>
      <c r="M131" s="5"/>
      <c r="O131" t="s">
        <v>410</v>
      </c>
      <c r="S131" t="s">
        <v>481</v>
      </c>
      <c r="T131">
        <v>0</v>
      </c>
      <c r="U131" t="s">
        <v>429</v>
      </c>
      <c r="Z131" s="5"/>
    </row>
    <row r="132" spans="1:29" x14ac:dyDescent="0.35">
      <c r="B132" t="s">
        <v>389</v>
      </c>
      <c r="M132" s="5"/>
      <c r="O132" t="s">
        <v>410</v>
      </c>
      <c r="S132" t="s">
        <v>482</v>
      </c>
      <c r="T132">
        <v>65.400000000000006</v>
      </c>
      <c r="U132" t="s">
        <v>429</v>
      </c>
      <c r="Z132" s="5"/>
    </row>
    <row r="133" spans="1:29" x14ac:dyDescent="0.35">
      <c r="B133" t="s">
        <v>390</v>
      </c>
      <c r="C133" s="2"/>
      <c r="D133" s="2"/>
      <c r="M133" s="5"/>
      <c r="O133" t="s">
        <v>410</v>
      </c>
      <c r="S133" t="s">
        <v>483</v>
      </c>
      <c r="T133">
        <v>3.6</v>
      </c>
      <c r="U133" t="s">
        <v>429</v>
      </c>
      <c r="Z133" s="5"/>
    </row>
    <row r="134" spans="1:29" x14ac:dyDescent="0.35">
      <c r="B134" t="s">
        <v>391</v>
      </c>
      <c r="C134" s="2"/>
      <c r="D134" s="2"/>
      <c r="M134" s="5"/>
      <c r="O134" t="s">
        <v>410</v>
      </c>
      <c r="S134" t="s">
        <v>484</v>
      </c>
      <c r="T134">
        <v>100</v>
      </c>
      <c r="U134" t="s">
        <v>429</v>
      </c>
      <c r="Z134" s="5"/>
    </row>
    <row r="135" spans="1:29" x14ac:dyDescent="0.35">
      <c r="B135" t="s">
        <v>392</v>
      </c>
      <c r="C135" s="2"/>
      <c r="D135" s="2"/>
      <c r="M135" s="5"/>
      <c r="O135" t="s">
        <v>407</v>
      </c>
      <c r="R135" t="s">
        <v>485</v>
      </c>
      <c r="S135">
        <v>2.2999999999999998</v>
      </c>
      <c r="T135" t="s">
        <v>429</v>
      </c>
      <c r="Z135" s="5"/>
    </row>
    <row r="136" spans="1:29" x14ac:dyDescent="0.35">
      <c r="B136" t="s">
        <v>393</v>
      </c>
      <c r="C136" s="2"/>
      <c r="D136" s="2"/>
      <c r="M136" s="5"/>
      <c r="O136" t="s">
        <v>407</v>
      </c>
      <c r="R136" t="s">
        <v>486</v>
      </c>
      <c r="S136">
        <v>1.6</v>
      </c>
      <c r="T136" t="s">
        <v>429</v>
      </c>
      <c r="Z136" s="5"/>
    </row>
    <row r="137" spans="1:29" x14ac:dyDescent="0.35">
      <c r="B137" t="s">
        <v>394</v>
      </c>
      <c r="C137" s="2"/>
      <c r="D137" s="2"/>
      <c r="M137" s="5"/>
      <c r="O137" t="s">
        <v>410</v>
      </c>
      <c r="S137" t="s">
        <v>487</v>
      </c>
      <c r="T137">
        <v>0.1</v>
      </c>
      <c r="U137" t="s">
        <v>429</v>
      </c>
      <c r="Z137" s="5"/>
    </row>
    <row r="138" spans="1:29" x14ac:dyDescent="0.35">
      <c r="B138" t="s">
        <v>395</v>
      </c>
      <c r="C138" s="2"/>
      <c r="D138" s="2"/>
      <c r="M138" s="5"/>
      <c r="O138" t="s">
        <v>410</v>
      </c>
      <c r="S138" t="s">
        <v>488</v>
      </c>
      <c r="T138">
        <v>0</v>
      </c>
      <c r="U138" t="s">
        <v>429</v>
      </c>
      <c r="Z138" s="5"/>
    </row>
    <row r="139" spans="1:29" x14ac:dyDescent="0.35">
      <c r="B139" t="s">
        <v>396</v>
      </c>
      <c r="C139" s="2"/>
      <c r="D139" s="2"/>
      <c r="M139" s="5"/>
      <c r="O139" t="s">
        <v>410</v>
      </c>
      <c r="S139" t="s">
        <v>489</v>
      </c>
      <c r="T139">
        <v>4.2</v>
      </c>
      <c r="U139" t="s">
        <v>429</v>
      </c>
      <c r="Z139" s="5"/>
    </row>
    <row r="140" spans="1:29" x14ac:dyDescent="0.35">
      <c r="B140" t="s">
        <v>397</v>
      </c>
      <c r="C140" s="2"/>
      <c r="D140" s="2"/>
      <c r="M140" s="5"/>
      <c r="O140" t="s">
        <v>410</v>
      </c>
      <c r="S140" t="s">
        <v>490</v>
      </c>
      <c r="T140">
        <v>5.9</v>
      </c>
      <c r="U140" t="s">
        <v>429</v>
      </c>
      <c r="Z140" s="5"/>
    </row>
    <row r="141" spans="1:29" x14ac:dyDescent="0.35">
      <c r="B141" t="s">
        <v>398</v>
      </c>
      <c r="C141" s="7"/>
      <c r="D141" s="7"/>
      <c r="M141" s="5"/>
      <c r="O141" t="s">
        <v>407</v>
      </c>
      <c r="R141" t="s">
        <v>430</v>
      </c>
      <c r="S141" s="2">
        <v>21</v>
      </c>
      <c r="T141" t="s">
        <v>429</v>
      </c>
      <c r="Z141" s="5"/>
    </row>
    <row r="142" spans="1:29" x14ac:dyDescent="0.35">
      <c r="B142" t="s">
        <v>399</v>
      </c>
      <c r="C142" s="7"/>
      <c r="D142" s="7"/>
      <c r="M142" s="5"/>
      <c r="O142" t="s">
        <v>410</v>
      </c>
      <c r="S142" t="s">
        <v>491</v>
      </c>
      <c r="T142" s="2">
        <v>32.299999999999997</v>
      </c>
      <c r="U142" t="s">
        <v>429</v>
      </c>
      <c r="Z142" s="5"/>
    </row>
    <row r="143" spans="1:29" x14ac:dyDescent="0.35">
      <c r="B143" t="s">
        <v>400</v>
      </c>
      <c r="C143" s="10"/>
      <c r="D143" s="10"/>
      <c r="M143" s="5"/>
      <c r="O143" t="s">
        <v>410</v>
      </c>
      <c r="S143" t="s">
        <v>492</v>
      </c>
      <c r="T143" s="2">
        <v>10.5</v>
      </c>
      <c r="U143" t="s">
        <v>429</v>
      </c>
      <c r="Z143" s="5"/>
    </row>
    <row r="144" spans="1:29" x14ac:dyDescent="0.35">
      <c r="C144" s="10" t="s">
        <v>570</v>
      </c>
      <c r="D144" s="10" t="s">
        <v>438</v>
      </c>
      <c r="E144" t="s">
        <v>439</v>
      </c>
      <c r="M144" s="5"/>
      <c r="O144" t="s">
        <v>477</v>
      </c>
      <c r="T144" t="s">
        <v>493</v>
      </c>
      <c r="U144" s="2">
        <v>96.7</v>
      </c>
      <c r="V144" t="s">
        <v>429</v>
      </c>
      <c r="Z144" s="5"/>
      <c r="AC144" t="s">
        <v>436</v>
      </c>
    </row>
    <row r="145" spans="3:31" x14ac:dyDescent="0.35">
      <c r="C145" s="10" t="s">
        <v>571</v>
      </c>
      <c r="D145" s="10" t="s">
        <v>20</v>
      </c>
      <c r="E145" t="s">
        <v>21</v>
      </c>
      <c r="M145" s="5"/>
      <c r="O145" t="s">
        <v>477</v>
      </c>
      <c r="T145" t="s">
        <v>785</v>
      </c>
      <c r="U145">
        <v>0.5</v>
      </c>
      <c r="V145" t="s">
        <v>429</v>
      </c>
      <c r="Z145" s="5"/>
      <c r="AC145" t="s">
        <v>437</v>
      </c>
      <c r="AD145" t="s">
        <v>438</v>
      </c>
      <c r="AE145" t="s">
        <v>439</v>
      </c>
    </row>
    <row r="146" spans="3:31" x14ac:dyDescent="0.35">
      <c r="C146" s="10">
        <v>0</v>
      </c>
      <c r="D146" s="2">
        <v>164.24767317589999</v>
      </c>
      <c r="E146">
        <f t="shared" ref="E146:E189" si="6">C146*D146</f>
        <v>0</v>
      </c>
      <c r="M146" s="5"/>
      <c r="O146" t="s">
        <v>477</v>
      </c>
      <c r="T146" t="s">
        <v>494</v>
      </c>
      <c r="U146">
        <v>1.7</v>
      </c>
      <c r="V146" t="s">
        <v>429</v>
      </c>
      <c r="Z146" s="5"/>
      <c r="AC146" t="s">
        <v>22</v>
      </c>
      <c r="AD146" t="s">
        <v>20</v>
      </c>
      <c r="AE146" t="s">
        <v>21</v>
      </c>
    </row>
    <row r="147" spans="3:31" x14ac:dyDescent="0.35">
      <c r="C147" s="10">
        <v>5</v>
      </c>
      <c r="D147" s="2">
        <v>145.36461979799901</v>
      </c>
      <c r="E147">
        <f t="shared" si="6"/>
        <v>726.82309898999506</v>
      </c>
      <c r="M147" s="5"/>
      <c r="O147" t="s">
        <v>407</v>
      </c>
      <c r="R147" t="s">
        <v>677</v>
      </c>
      <c r="S147">
        <v>5.6</v>
      </c>
      <c r="T147" t="s">
        <v>429</v>
      </c>
      <c r="Z147" s="5"/>
      <c r="AC147">
        <v>0</v>
      </c>
      <c r="AD147" s="2">
        <v>173.38792955260001</v>
      </c>
      <c r="AE147">
        <f t="shared" ref="AE147:AE190" si="7">AC147*AD147</f>
        <v>0</v>
      </c>
    </row>
    <row r="148" spans="3:31" x14ac:dyDescent="0.35">
      <c r="C148" s="10">
        <v>10</v>
      </c>
      <c r="D148" s="2">
        <v>97.741265417999998</v>
      </c>
      <c r="E148">
        <f t="shared" si="6"/>
        <v>977.41265418</v>
      </c>
      <c r="M148" s="5"/>
      <c r="O148" t="s">
        <v>410</v>
      </c>
      <c r="S148" t="s">
        <v>679</v>
      </c>
      <c r="T148">
        <v>32.799999999999997</v>
      </c>
      <c r="U148" t="s">
        <v>429</v>
      </c>
      <c r="Z148" s="5"/>
      <c r="AC148">
        <v>5</v>
      </c>
      <c r="AD148" s="2">
        <v>46.109785625000001</v>
      </c>
      <c r="AE148">
        <f t="shared" si="7"/>
        <v>230.548928125</v>
      </c>
    </row>
    <row r="149" spans="3:31" x14ac:dyDescent="0.35">
      <c r="C149" s="10">
        <v>15</v>
      </c>
      <c r="D149" s="2">
        <v>124.69759584960001</v>
      </c>
      <c r="E149">
        <f t="shared" si="6"/>
        <v>1870.4639377440001</v>
      </c>
      <c r="M149" s="5"/>
      <c r="O149" t="s">
        <v>410</v>
      </c>
      <c r="S149" t="s">
        <v>495</v>
      </c>
      <c r="T149">
        <v>0.1</v>
      </c>
      <c r="U149" t="s">
        <v>429</v>
      </c>
      <c r="Z149" s="5"/>
      <c r="AC149">
        <v>10</v>
      </c>
      <c r="AD149" s="2">
        <v>95.878118174999997</v>
      </c>
      <c r="AE149">
        <f t="shared" si="7"/>
        <v>958.78118174999997</v>
      </c>
    </row>
    <row r="150" spans="3:31" x14ac:dyDescent="0.35">
      <c r="C150" s="10">
        <v>20</v>
      </c>
      <c r="D150" s="2">
        <v>131.9393694204</v>
      </c>
      <c r="E150">
        <f t="shared" si="6"/>
        <v>2638.787388408</v>
      </c>
      <c r="M150" s="5"/>
      <c r="O150" t="s">
        <v>410</v>
      </c>
      <c r="S150" t="s">
        <v>496</v>
      </c>
      <c r="T150">
        <v>1.5</v>
      </c>
      <c r="U150" t="s">
        <v>429</v>
      </c>
      <c r="Z150" s="5"/>
      <c r="AC150">
        <v>15</v>
      </c>
      <c r="AD150" s="2">
        <v>40.531257462499902</v>
      </c>
      <c r="AE150">
        <f t="shared" si="7"/>
        <v>607.96886193749856</v>
      </c>
    </row>
    <row r="151" spans="3:31" x14ac:dyDescent="0.35">
      <c r="C151" s="10">
        <v>25</v>
      </c>
      <c r="D151" s="2">
        <v>98.754206606400004</v>
      </c>
      <c r="E151">
        <f t="shared" si="6"/>
        <v>2468.8551651600001</v>
      </c>
      <c r="M151" s="5"/>
      <c r="O151" t="s">
        <v>410</v>
      </c>
      <c r="S151" t="s">
        <v>497</v>
      </c>
      <c r="T151">
        <v>0.8</v>
      </c>
      <c r="U151" t="s">
        <v>429</v>
      </c>
      <c r="Z151" s="5"/>
      <c r="AC151">
        <v>20</v>
      </c>
      <c r="AD151" s="2">
        <v>63.389616762499998</v>
      </c>
      <c r="AE151">
        <f t="shared" si="7"/>
        <v>1267.79233525</v>
      </c>
    </row>
    <row r="152" spans="3:31" x14ac:dyDescent="0.35">
      <c r="C152" s="10">
        <v>30</v>
      </c>
      <c r="D152" s="2">
        <v>73.203899018399895</v>
      </c>
      <c r="E152">
        <f t="shared" si="6"/>
        <v>2196.1169705519969</v>
      </c>
      <c r="M152" s="5"/>
      <c r="O152" t="s">
        <v>477</v>
      </c>
      <c r="T152" t="s">
        <v>498</v>
      </c>
      <c r="U152">
        <v>0.4</v>
      </c>
      <c r="V152" t="s">
        <v>429</v>
      </c>
      <c r="Z152" s="5"/>
      <c r="AC152">
        <v>25</v>
      </c>
      <c r="AD152" s="2">
        <v>87.850480087499903</v>
      </c>
      <c r="AE152">
        <f t="shared" si="7"/>
        <v>2196.2620021874977</v>
      </c>
    </row>
    <row r="153" spans="3:31" x14ac:dyDescent="0.35">
      <c r="C153" s="10">
        <v>35</v>
      </c>
      <c r="D153" s="2">
        <v>57.662055112799997</v>
      </c>
      <c r="E153">
        <f t="shared" si="6"/>
        <v>2018.171928948</v>
      </c>
      <c r="M153" s="5"/>
      <c r="O153" t="s">
        <v>477</v>
      </c>
      <c r="T153" t="s">
        <v>498</v>
      </c>
      <c r="U153">
        <v>0.4</v>
      </c>
      <c r="V153" t="s">
        <v>429</v>
      </c>
      <c r="Z153" s="5"/>
      <c r="AC153">
        <v>30</v>
      </c>
      <c r="AD153" s="2">
        <v>66.519035000000002</v>
      </c>
      <c r="AE153">
        <f t="shared" si="7"/>
        <v>1995.57105</v>
      </c>
    </row>
    <row r="154" spans="3:31" x14ac:dyDescent="0.35">
      <c r="C154" s="10">
        <v>40</v>
      </c>
      <c r="D154" s="7">
        <v>72.236313405600001</v>
      </c>
      <c r="E154">
        <f t="shared" si="6"/>
        <v>2889.4525362240001</v>
      </c>
      <c r="M154" s="5"/>
      <c r="O154" t="s">
        <v>404</v>
      </c>
      <c r="Q154" t="s">
        <v>499</v>
      </c>
      <c r="R154" s="2">
        <v>20.9</v>
      </c>
      <c r="S154" t="s">
        <v>427</v>
      </c>
      <c r="Z154" s="5"/>
      <c r="AC154">
        <v>35</v>
      </c>
      <c r="AD154" s="2">
        <v>48.7403110999999</v>
      </c>
      <c r="AE154">
        <f t="shared" si="7"/>
        <v>1705.9108884999964</v>
      </c>
    </row>
    <row r="155" spans="3:31" x14ac:dyDescent="0.35">
      <c r="C155" s="10">
        <v>45</v>
      </c>
      <c r="D155" s="7">
        <v>37.1310978912</v>
      </c>
      <c r="E155">
        <f t="shared" si="6"/>
        <v>1670.8994051039999</v>
      </c>
      <c r="M155" s="5"/>
      <c r="O155" t="s">
        <v>407</v>
      </c>
      <c r="R155" t="s">
        <v>500</v>
      </c>
      <c r="S155">
        <v>1.6</v>
      </c>
      <c r="T155" t="s">
        <v>429</v>
      </c>
      <c r="Z155" s="5"/>
      <c r="AC155">
        <v>40</v>
      </c>
      <c r="AD155" s="7">
        <v>57.463375462499897</v>
      </c>
      <c r="AE155">
        <f t="shared" si="7"/>
        <v>2298.5350184999961</v>
      </c>
    </row>
    <row r="156" spans="3:31" x14ac:dyDescent="0.35">
      <c r="C156" s="10">
        <v>50</v>
      </c>
      <c r="D156" s="7">
        <v>68.789289659999994</v>
      </c>
      <c r="E156">
        <f t="shared" si="6"/>
        <v>3439.4644829999997</v>
      </c>
      <c r="M156" s="5"/>
      <c r="O156" t="s">
        <v>407</v>
      </c>
      <c r="R156" t="s">
        <v>501</v>
      </c>
      <c r="S156">
        <v>18.600000000000001</v>
      </c>
      <c r="T156" t="s">
        <v>429</v>
      </c>
      <c r="Z156" s="5"/>
      <c r="AC156">
        <v>45</v>
      </c>
      <c r="AD156" s="7">
        <v>64.810705237500002</v>
      </c>
      <c r="AE156">
        <f t="shared" si="7"/>
        <v>2916.4817356875001</v>
      </c>
    </row>
    <row r="157" spans="3:31" x14ac:dyDescent="0.35">
      <c r="C157" s="10">
        <v>55</v>
      </c>
      <c r="D157" s="7">
        <v>67.746111421199998</v>
      </c>
      <c r="E157">
        <f t="shared" si="6"/>
        <v>3726.0361281659998</v>
      </c>
      <c r="M157" s="5"/>
      <c r="O157" t="s">
        <v>410</v>
      </c>
      <c r="S157" t="s">
        <v>502</v>
      </c>
      <c r="T157">
        <v>23.4</v>
      </c>
      <c r="U157" t="s">
        <v>429</v>
      </c>
      <c r="Z157" s="5"/>
      <c r="AC157">
        <v>50</v>
      </c>
      <c r="AD157" s="7">
        <v>59.988075199999997</v>
      </c>
      <c r="AE157">
        <f t="shared" si="7"/>
        <v>2999.4037599999997</v>
      </c>
    </row>
    <row r="158" spans="3:31" x14ac:dyDescent="0.35">
      <c r="C158" s="10">
        <v>60</v>
      </c>
      <c r="D158" s="7">
        <v>44.1460935839999</v>
      </c>
      <c r="E158">
        <f t="shared" si="6"/>
        <v>2648.7656150399939</v>
      </c>
      <c r="M158" s="5"/>
      <c r="O158" t="s">
        <v>477</v>
      </c>
      <c r="T158" t="s">
        <v>503</v>
      </c>
      <c r="U158">
        <v>9.3000000000000007</v>
      </c>
      <c r="V158" t="s">
        <v>429</v>
      </c>
      <c r="Z158" s="5"/>
      <c r="AC158">
        <v>55</v>
      </c>
      <c r="AD158" s="7">
        <v>60.441614074999997</v>
      </c>
      <c r="AE158">
        <f t="shared" si="7"/>
        <v>3324.2887741249997</v>
      </c>
    </row>
    <row r="159" spans="3:31" x14ac:dyDescent="0.35">
      <c r="C159" s="10">
        <v>65</v>
      </c>
      <c r="D159" s="7">
        <v>38.522002209599897</v>
      </c>
      <c r="E159">
        <f t="shared" si="6"/>
        <v>2503.9301436239934</v>
      </c>
      <c r="M159" s="5"/>
      <c r="O159" t="s">
        <v>504</v>
      </c>
      <c r="U159" t="s">
        <v>505</v>
      </c>
      <c r="V159">
        <v>26.5</v>
      </c>
      <c r="W159" t="s">
        <v>429</v>
      </c>
      <c r="Z159" s="5"/>
      <c r="AC159">
        <v>60</v>
      </c>
      <c r="AD159" s="7">
        <v>48.513541662499897</v>
      </c>
      <c r="AE159">
        <f t="shared" si="7"/>
        <v>2910.812499749994</v>
      </c>
    </row>
    <row r="160" spans="3:31" x14ac:dyDescent="0.35">
      <c r="C160" s="10">
        <v>70</v>
      </c>
      <c r="D160" s="7">
        <v>39.051150591599999</v>
      </c>
      <c r="E160">
        <f t="shared" si="6"/>
        <v>2733.580541412</v>
      </c>
      <c r="M160" s="5"/>
      <c r="O160" t="s">
        <v>410</v>
      </c>
      <c r="S160" t="s">
        <v>506</v>
      </c>
      <c r="T160">
        <v>7.7</v>
      </c>
      <c r="U160" t="s">
        <v>429</v>
      </c>
      <c r="Z160" s="5"/>
      <c r="AC160">
        <v>65</v>
      </c>
      <c r="AD160" s="7">
        <v>47.999530937499898</v>
      </c>
      <c r="AE160">
        <f t="shared" si="7"/>
        <v>3119.9695109374934</v>
      </c>
    </row>
    <row r="161" spans="3:31" x14ac:dyDescent="0.35">
      <c r="C161" s="10">
        <v>75</v>
      </c>
      <c r="D161" s="7">
        <v>117.138333249599</v>
      </c>
      <c r="E161">
        <f t="shared" si="6"/>
        <v>8785.3749937199245</v>
      </c>
      <c r="M161" s="5"/>
      <c r="O161" t="s">
        <v>410</v>
      </c>
      <c r="S161" t="s">
        <v>507</v>
      </c>
      <c r="T161">
        <v>6.5</v>
      </c>
      <c r="U161" t="s">
        <v>429</v>
      </c>
      <c r="Z161" s="5"/>
      <c r="AC161">
        <v>70</v>
      </c>
      <c r="AD161" s="7">
        <v>24.506217212499902</v>
      </c>
      <c r="AE161">
        <f t="shared" si="7"/>
        <v>1715.4352048749931</v>
      </c>
    </row>
    <row r="162" spans="3:31" x14ac:dyDescent="0.35">
      <c r="C162" s="10">
        <v>80</v>
      </c>
      <c r="D162" s="7">
        <v>56.951484428399901</v>
      </c>
      <c r="E162">
        <f t="shared" si="6"/>
        <v>4556.1187542719917</v>
      </c>
      <c r="M162" s="5"/>
      <c r="O162" t="s">
        <v>410</v>
      </c>
      <c r="S162" t="s">
        <v>508</v>
      </c>
      <c r="T162">
        <v>12.5</v>
      </c>
      <c r="U162" t="s">
        <v>429</v>
      </c>
      <c r="Z162" s="5"/>
      <c r="AC162">
        <v>75</v>
      </c>
      <c r="AD162" s="7">
        <v>11.610595200000001</v>
      </c>
      <c r="AE162">
        <f t="shared" si="7"/>
        <v>870.79464000000007</v>
      </c>
    </row>
    <row r="163" spans="3:31" x14ac:dyDescent="0.35">
      <c r="C163" s="10">
        <v>85</v>
      </c>
      <c r="D163" s="6">
        <v>195.07433065559999</v>
      </c>
      <c r="E163">
        <f t="shared" si="6"/>
        <v>16581.318105726001</v>
      </c>
      <c r="M163" s="5"/>
      <c r="O163" t="s">
        <v>477</v>
      </c>
      <c r="T163" t="s">
        <v>509</v>
      </c>
      <c r="U163">
        <v>19</v>
      </c>
      <c r="V163" t="s">
        <v>429</v>
      </c>
      <c r="Z163" s="5"/>
      <c r="AC163">
        <v>80</v>
      </c>
      <c r="AD163" s="7">
        <v>14.346946412499999</v>
      </c>
      <c r="AE163">
        <f t="shared" si="7"/>
        <v>1147.755713</v>
      </c>
    </row>
    <row r="164" spans="3:31" x14ac:dyDescent="0.35">
      <c r="C164" s="10">
        <v>90</v>
      </c>
      <c r="D164" s="6">
        <v>134.917718884799</v>
      </c>
      <c r="E164">
        <f t="shared" si="6"/>
        <v>12142.594699631911</v>
      </c>
      <c r="M164" s="5"/>
      <c r="O164" t="s">
        <v>504</v>
      </c>
      <c r="U164" t="s">
        <v>510</v>
      </c>
      <c r="V164">
        <v>23.2</v>
      </c>
      <c r="W164" t="s">
        <v>429</v>
      </c>
      <c r="Z164" s="5"/>
      <c r="AC164">
        <v>85</v>
      </c>
      <c r="AD164" s="6">
        <v>19.865002725</v>
      </c>
      <c r="AE164">
        <f t="shared" si="7"/>
        <v>1688.5252316250001</v>
      </c>
    </row>
    <row r="165" spans="3:31" x14ac:dyDescent="0.35">
      <c r="C165" s="10">
        <v>95</v>
      </c>
      <c r="D165" s="6">
        <v>205.9445502744</v>
      </c>
      <c r="E165">
        <f t="shared" si="6"/>
        <v>19564.732276068</v>
      </c>
      <c r="M165" s="5"/>
      <c r="O165" t="s">
        <v>504</v>
      </c>
      <c r="U165" t="s">
        <v>511</v>
      </c>
      <c r="V165">
        <v>12.5</v>
      </c>
      <c r="W165" t="s">
        <v>429</v>
      </c>
      <c r="Z165" s="5"/>
      <c r="AC165">
        <v>90</v>
      </c>
      <c r="AD165" s="6">
        <v>19.819648837500001</v>
      </c>
      <c r="AE165">
        <f t="shared" si="7"/>
        <v>1783.7683953750002</v>
      </c>
    </row>
    <row r="166" spans="3:31" x14ac:dyDescent="0.35">
      <c r="C166" s="10">
        <v>100</v>
      </c>
      <c r="D166" s="6">
        <v>382.06025032920002</v>
      </c>
      <c r="E166">
        <f t="shared" si="6"/>
        <v>38206.025032919999</v>
      </c>
      <c r="M166" s="5"/>
      <c r="O166" t="s">
        <v>504</v>
      </c>
      <c r="U166" t="s">
        <v>512</v>
      </c>
      <c r="V166">
        <v>21.8</v>
      </c>
      <c r="W166" t="s">
        <v>429</v>
      </c>
      <c r="Z166" s="5"/>
      <c r="AC166">
        <v>95</v>
      </c>
      <c r="AD166" s="6">
        <v>38.958989362499999</v>
      </c>
      <c r="AE166">
        <f t="shared" si="7"/>
        <v>3701.1039894374999</v>
      </c>
    </row>
    <row r="167" spans="3:31" x14ac:dyDescent="0.35">
      <c r="C167" s="10">
        <v>105</v>
      </c>
      <c r="D167" s="6">
        <v>315.96205815479902</v>
      </c>
      <c r="E167">
        <f t="shared" si="6"/>
        <v>33176.016106253897</v>
      </c>
      <c r="M167" s="5"/>
      <c r="O167" t="s">
        <v>504</v>
      </c>
      <c r="U167" t="s">
        <v>513</v>
      </c>
      <c r="V167">
        <v>18.600000000000001</v>
      </c>
      <c r="W167" t="s">
        <v>429</v>
      </c>
      <c r="Z167" s="5"/>
      <c r="AC167">
        <v>100</v>
      </c>
      <c r="AD167" s="6">
        <v>29.752150199999999</v>
      </c>
      <c r="AE167">
        <f t="shared" si="7"/>
        <v>2975.2150200000001</v>
      </c>
    </row>
    <row r="168" spans="3:31" x14ac:dyDescent="0.35">
      <c r="C168" s="10">
        <v>110</v>
      </c>
      <c r="D168" s="6">
        <v>5.5636172736000002</v>
      </c>
      <c r="E168">
        <f t="shared" si="6"/>
        <v>611.99790009600008</v>
      </c>
      <c r="M168" s="5"/>
      <c r="O168" t="s">
        <v>477</v>
      </c>
      <c r="T168" t="s">
        <v>514</v>
      </c>
      <c r="U168">
        <v>22.6</v>
      </c>
      <c r="V168" t="s">
        <v>429</v>
      </c>
      <c r="Z168" s="5"/>
      <c r="AC168">
        <v>105</v>
      </c>
      <c r="AD168" s="6">
        <v>28.814836525</v>
      </c>
      <c r="AE168">
        <f t="shared" si="7"/>
        <v>3025.5578351250001</v>
      </c>
    </row>
    <row r="169" spans="3:31" x14ac:dyDescent="0.35">
      <c r="C169" s="10">
        <v>115</v>
      </c>
      <c r="D169" s="6">
        <v>4.7018613372000004</v>
      </c>
      <c r="E169">
        <f t="shared" si="6"/>
        <v>540.71405377800011</v>
      </c>
      <c r="M169" s="5"/>
      <c r="O169" t="s">
        <v>504</v>
      </c>
      <c r="U169" t="s">
        <v>515</v>
      </c>
      <c r="V169">
        <v>26.3</v>
      </c>
      <c r="W169" t="s">
        <v>429</v>
      </c>
      <c r="Z169" s="5"/>
      <c r="AC169">
        <v>110</v>
      </c>
      <c r="AD169" s="6">
        <v>23.221190400000001</v>
      </c>
      <c r="AE169">
        <f t="shared" si="7"/>
        <v>2554.3309440000003</v>
      </c>
    </row>
    <row r="170" spans="3:31" x14ac:dyDescent="0.35">
      <c r="C170" s="10">
        <v>120</v>
      </c>
      <c r="D170" s="6">
        <v>5.5787357987999897</v>
      </c>
      <c r="E170">
        <f t="shared" si="6"/>
        <v>669.44829585599882</v>
      </c>
      <c r="M170" s="5"/>
      <c r="O170" t="s">
        <v>504</v>
      </c>
      <c r="U170" t="s">
        <v>516</v>
      </c>
      <c r="V170">
        <v>26.6</v>
      </c>
      <c r="W170" t="s">
        <v>429</v>
      </c>
      <c r="Z170" s="5"/>
      <c r="AC170">
        <v>115</v>
      </c>
      <c r="AD170" s="6">
        <v>23.372370024999899</v>
      </c>
      <c r="AE170">
        <f t="shared" si="7"/>
        <v>2687.8225528749886</v>
      </c>
    </row>
    <row r="171" spans="3:31" x14ac:dyDescent="0.35">
      <c r="C171" s="10">
        <v>125</v>
      </c>
      <c r="D171" s="6">
        <v>2.0863564775999901</v>
      </c>
      <c r="E171">
        <f t="shared" si="6"/>
        <v>260.79455969999879</v>
      </c>
      <c r="M171" s="5"/>
      <c r="O171" t="s">
        <v>477</v>
      </c>
      <c r="T171" t="s">
        <v>517</v>
      </c>
      <c r="U171">
        <v>14.6</v>
      </c>
      <c r="V171" t="s">
        <v>429</v>
      </c>
      <c r="Z171" s="5"/>
      <c r="AC171">
        <v>120</v>
      </c>
      <c r="AD171" s="6">
        <v>26.5471421499999</v>
      </c>
      <c r="AE171">
        <f t="shared" si="7"/>
        <v>3185.657057999988</v>
      </c>
    </row>
    <row r="172" spans="3:31" x14ac:dyDescent="0.35">
      <c r="C172" s="10">
        <v>130</v>
      </c>
      <c r="D172" s="6">
        <v>1.6932748223999901</v>
      </c>
      <c r="E172">
        <f t="shared" si="6"/>
        <v>220.1257269119987</v>
      </c>
      <c r="M172" s="5"/>
      <c r="O172" t="s">
        <v>504</v>
      </c>
      <c r="U172" t="s">
        <v>518</v>
      </c>
      <c r="V172">
        <v>14.6</v>
      </c>
      <c r="W172" t="s">
        <v>429</v>
      </c>
      <c r="Z172" s="5"/>
      <c r="AC172">
        <v>125</v>
      </c>
      <c r="AD172" s="6">
        <v>17.672898162500001</v>
      </c>
      <c r="AE172">
        <f t="shared" si="7"/>
        <v>2209.1122703125002</v>
      </c>
    </row>
    <row r="173" spans="3:31" x14ac:dyDescent="0.35">
      <c r="C173" s="10">
        <v>135</v>
      </c>
      <c r="D173" s="6">
        <v>2.0258823767999998</v>
      </c>
      <c r="E173">
        <f t="shared" si="6"/>
        <v>273.49412086799998</v>
      </c>
      <c r="M173" s="5"/>
      <c r="O173" t="s">
        <v>504</v>
      </c>
      <c r="T173" s="1"/>
      <c r="U173" t="s">
        <v>519</v>
      </c>
      <c r="V173">
        <v>7</v>
      </c>
      <c r="W173" t="s">
        <v>429</v>
      </c>
      <c r="Z173" s="5"/>
      <c r="AC173">
        <v>130</v>
      </c>
      <c r="AD173" s="6">
        <v>14.241120674999999</v>
      </c>
      <c r="AE173">
        <f t="shared" si="7"/>
        <v>1851.34568775</v>
      </c>
    </row>
    <row r="174" spans="3:31" x14ac:dyDescent="0.35">
      <c r="C174" s="10">
        <v>140</v>
      </c>
      <c r="D174" s="6">
        <v>2.6759789604000002</v>
      </c>
      <c r="E174">
        <f t="shared" si="6"/>
        <v>374.63705445600004</v>
      </c>
      <c r="M174" s="5"/>
      <c r="O174" t="s">
        <v>410</v>
      </c>
      <c r="S174" t="s">
        <v>520</v>
      </c>
      <c r="T174" s="3">
        <v>0.79400000000000004</v>
      </c>
      <c r="Z174" s="5"/>
      <c r="AC174">
        <v>135</v>
      </c>
      <c r="AD174" s="6">
        <v>16.8867641125</v>
      </c>
      <c r="AE174">
        <f t="shared" si="7"/>
        <v>2279.7131551875</v>
      </c>
    </row>
    <row r="175" spans="3:31" x14ac:dyDescent="0.35">
      <c r="C175" s="10">
        <v>145</v>
      </c>
      <c r="D175" s="6">
        <v>3.9912906527999898</v>
      </c>
      <c r="E175">
        <f t="shared" si="6"/>
        <v>578.73714465599858</v>
      </c>
      <c r="M175" s="5"/>
      <c r="O175" t="s">
        <v>402</v>
      </c>
      <c r="P175" t="s">
        <v>521</v>
      </c>
      <c r="Q175">
        <v>997.69100000000003</v>
      </c>
      <c r="Z175" s="5"/>
      <c r="AC175">
        <v>140</v>
      </c>
      <c r="AD175" s="6">
        <v>17.476364650000001</v>
      </c>
      <c r="AE175">
        <f t="shared" si="7"/>
        <v>2446.6910510000002</v>
      </c>
    </row>
    <row r="176" spans="3:31" x14ac:dyDescent="0.35">
      <c r="C176" s="10">
        <v>150</v>
      </c>
      <c r="D176" s="6">
        <v>20.077401465600001</v>
      </c>
      <c r="E176">
        <f t="shared" si="6"/>
        <v>3011.6102198400004</v>
      </c>
      <c r="M176" s="5"/>
      <c r="O176" t="s">
        <v>402</v>
      </c>
      <c r="P176" t="s">
        <v>422</v>
      </c>
      <c r="Q176">
        <v>82</v>
      </c>
      <c r="Z176" s="5"/>
      <c r="AC176">
        <v>145</v>
      </c>
      <c r="AD176" s="6">
        <v>21.905927662499899</v>
      </c>
      <c r="AE176">
        <f t="shared" si="7"/>
        <v>3176.3595110624851</v>
      </c>
    </row>
    <row r="177" spans="3:31" x14ac:dyDescent="0.35">
      <c r="C177" s="10">
        <v>155</v>
      </c>
      <c r="D177" s="6">
        <v>9.6002635020000007</v>
      </c>
      <c r="E177">
        <f t="shared" si="6"/>
        <v>1488.0408428100002</v>
      </c>
      <c r="M177" s="5"/>
      <c r="O177" t="s">
        <v>402</v>
      </c>
      <c r="P177" s="1" t="s">
        <v>522</v>
      </c>
      <c r="Q177" t="s">
        <v>523</v>
      </c>
      <c r="Z177" s="5"/>
      <c r="AC177">
        <v>150</v>
      </c>
      <c r="AD177" s="6">
        <v>104.4802388375</v>
      </c>
      <c r="AE177">
        <f t="shared" si="7"/>
        <v>15672.035825625</v>
      </c>
    </row>
    <row r="178" spans="3:31" x14ac:dyDescent="0.35">
      <c r="C178" s="10">
        <v>160</v>
      </c>
      <c r="D178" s="6">
        <v>7.1359438943999898</v>
      </c>
      <c r="E178">
        <f t="shared" si="6"/>
        <v>1141.7510231039983</v>
      </c>
      <c r="M178" s="5"/>
      <c r="O178" t="s">
        <v>524</v>
      </c>
      <c r="P178" s="1">
        <v>0.95499999999999996</v>
      </c>
      <c r="Z178" s="5"/>
      <c r="AC178">
        <v>155</v>
      </c>
      <c r="AD178" s="6">
        <v>50.85682585</v>
      </c>
      <c r="AE178">
        <f t="shared" si="7"/>
        <v>7882.8080067499995</v>
      </c>
    </row>
    <row r="179" spans="3:31" x14ac:dyDescent="0.35">
      <c r="C179" s="10">
        <v>165</v>
      </c>
      <c r="D179" s="6">
        <v>11.958753433199901</v>
      </c>
      <c r="E179">
        <f t="shared" si="6"/>
        <v>1973.1943164779836</v>
      </c>
      <c r="M179" s="5"/>
      <c r="O179" t="s">
        <v>402</v>
      </c>
      <c r="P179" t="s">
        <v>423</v>
      </c>
      <c r="Q179" t="s">
        <v>525</v>
      </c>
      <c r="Z179" s="5"/>
      <c r="AC179">
        <v>160</v>
      </c>
      <c r="AD179" s="6">
        <v>35.49697595</v>
      </c>
      <c r="AE179">
        <f t="shared" si="7"/>
        <v>5679.5161520000001</v>
      </c>
    </row>
    <row r="180" spans="3:31" x14ac:dyDescent="0.35">
      <c r="C180" s="10">
        <v>170</v>
      </c>
      <c r="D180" s="6">
        <v>33.880614973199997</v>
      </c>
      <c r="E180">
        <f t="shared" si="6"/>
        <v>5759.7045454439995</v>
      </c>
      <c r="M180" s="5"/>
      <c r="O180" t="s">
        <v>387</v>
      </c>
      <c r="Z180" s="5"/>
      <c r="AC180">
        <v>165</v>
      </c>
      <c r="AD180" s="6">
        <v>54.636316474999902</v>
      </c>
      <c r="AE180">
        <f t="shared" si="7"/>
        <v>9014.9922183749841</v>
      </c>
    </row>
    <row r="181" spans="3:31" x14ac:dyDescent="0.35">
      <c r="C181" s="10">
        <v>175</v>
      </c>
      <c r="D181" s="6">
        <v>11.7470940804</v>
      </c>
      <c r="E181">
        <f t="shared" si="6"/>
        <v>2055.7414640699999</v>
      </c>
      <c r="M181" s="5"/>
      <c r="O181" t="s">
        <v>388</v>
      </c>
      <c r="Z181" s="5"/>
      <c r="AC181">
        <v>170</v>
      </c>
      <c r="AD181" s="6">
        <v>190.19908621249999</v>
      </c>
      <c r="AE181">
        <f t="shared" si="7"/>
        <v>32333.844656124998</v>
      </c>
    </row>
    <row r="182" spans="3:31" x14ac:dyDescent="0.35">
      <c r="C182" s="10">
        <v>180</v>
      </c>
      <c r="D182" s="6">
        <v>14.589376818</v>
      </c>
      <c r="E182">
        <f t="shared" si="6"/>
        <v>2626.08782724</v>
      </c>
      <c r="M182" s="5"/>
      <c r="O182" t="s">
        <v>389</v>
      </c>
      <c r="Z182" s="5"/>
      <c r="AC182">
        <v>175</v>
      </c>
      <c r="AD182" s="6">
        <v>63.616386200000001</v>
      </c>
      <c r="AE182">
        <f t="shared" si="7"/>
        <v>11132.867585</v>
      </c>
    </row>
    <row r="183" spans="3:31" x14ac:dyDescent="0.35">
      <c r="C183" s="10">
        <v>185</v>
      </c>
      <c r="D183" s="6">
        <v>18.217822865999999</v>
      </c>
      <c r="E183">
        <f t="shared" si="6"/>
        <v>3370.2972302099997</v>
      </c>
      <c r="M183" s="5"/>
      <c r="O183" t="s">
        <v>390</v>
      </c>
      <c r="Z183" s="5"/>
      <c r="AC183">
        <v>180</v>
      </c>
      <c r="AD183" s="6">
        <v>74.410611424999999</v>
      </c>
      <c r="AE183">
        <f t="shared" si="7"/>
        <v>13393.910056499999</v>
      </c>
    </row>
    <row r="184" spans="3:31" x14ac:dyDescent="0.35">
      <c r="C184" s="10">
        <v>190</v>
      </c>
      <c r="D184" s="6">
        <v>21.2868834816</v>
      </c>
      <c r="E184">
        <f t="shared" si="6"/>
        <v>4044.5078615040002</v>
      </c>
      <c r="M184" s="5"/>
      <c r="O184" t="s">
        <v>391</v>
      </c>
      <c r="Z184" s="5"/>
      <c r="AC184">
        <v>185</v>
      </c>
      <c r="AD184" s="6">
        <v>100.489096737499</v>
      </c>
      <c r="AE184">
        <f t="shared" si="7"/>
        <v>18590.482896437316</v>
      </c>
    </row>
    <row r="185" spans="3:31" x14ac:dyDescent="0.35">
      <c r="C185" s="10">
        <v>195</v>
      </c>
      <c r="D185" s="6">
        <v>34.727252384399897</v>
      </c>
      <c r="E185">
        <f t="shared" si="6"/>
        <v>6771.8142149579799</v>
      </c>
      <c r="M185" s="5"/>
      <c r="O185" t="s">
        <v>567</v>
      </c>
      <c r="Z185" s="5"/>
      <c r="AC185">
        <v>190</v>
      </c>
      <c r="AD185" s="6">
        <v>107.1107643125</v>
      </c>
      <c r="AE185">
        <f t="shared" si="7"/>
        <v>20351.045219374999</v>
      </c>
    </row>
    <row r="186" spans="3:31" x14ac:dyDescent="0.35">
      <c r="C186" s="10">
        <v>200</v>
      </c>
      <c r="D186" s="6">
        <v>36.843845912399999</v>
      </c>
      <c r="E186">
        <f t="shared" si="6"/>
        <v>7368.7691824799995</v>
      </c>
      <c r="M186" s="5"/>
      <c r="O186" t="s">
        <v>568</v>
      </c>
      <c r="Z186" s="5"/>
      <c r="AC186">
        <v>195</v>
      </c>
      <c r="AD186" s="6">
        <v>174.431051325</v>
      </c>
      <c r="AE186">
        <f t="shared" si="7"/>
        <v>34014.055008374999</v>
      </c>
    </row>
    <row r="187" spans="3:31" x14ac:dyDescent="0.35">
      <c r="C187" s="10">
        <v>205</v>
      </c>
      <c r="D187" s="6">
        <v>64.707287855999994</v>
      </c>
      <c r="E187">
        <f t="shared" si="6"/>
        <v>13264.994010479999</v>
      </c>
      <c r="M187" s="5"/>
      <c r="O187" t="s">
        <v>569</v>
      </c>
      <c r="Z187" s="5"/>
      <c r="AC187">
        <v>200</v>
      </c>
      <c r="AD187" s="6">
        <v>188.233751087499</v>
      </c>
      <c r="AE187">
        <f t="shared" si="7"/>
        <v>37646.750217499801</v>
      </c>
    </row>
    <row r="188" spans="3:31" x14ac:dyDescent="0.35">
      <c r="C188" s="10">
        <v>210</v>
      </c>
      <c r="D188" s="6">
        <v>33.608481519599998</v>
      </c>
      <c r="E188">
        <f t="shared" si="6"/>
        <v>7057.7811191159999</v>
      </c>
      <c r="M188" s="5"/>
      <c r="O188" t="s">
        <v>395</v>
      </c>
      <c r="Z188" s="5"/>
      <c r="AC188">
        <v>205</v>
      </c>
      <c r="AD188" s="6">
        <v>349.25516967499999</v>
      </c>
      <c r="AE188">
        <f t="shared" si="7"/>
        <v>71597.309783374993</v>
      </c>
    </row>
    <row r="189" spans="3:31" x14ac:dyDescent="0.35">
      <c r="C189" s="10">
        <v>215</v>
      </c>
      <c r="D189" s="6">
        <v>7.7255663771999998</v>
      </c>
      <c r="E189">
        <f t="shared" si="6"/>
        <v>1660.996771098</v>
      </c>
      <c r="M189" s="5"/>
      <c r="O189" t="s">
        <v>396</v>
      </c>
      <c r="Z189" s="5"/>
      <c r="AC189">
        <v>210</v>
      </c>
      <c r="AD189" s="6">
        <v>181.612083512499</v>
      </c>
      <c r="AE189">
        <f t="shared" si="7"/>
        <v>38138.53753762479</v>
      </c>
    </row>
    <row r="190" spans="3:31" x14ac:dyDescent="0.35">
      <c r="C190" t="s">
        <v>442</v>
      </c>
      <c r="D190" t="s">
        <v>440</v>
      </c>
      <c r="E190" t="s">
        <v>441</v>
      </c>
      <c r="M190" s="5"/>
      <c r="O190" t="s">
        <v>397</v>
      </c>
      <c r="Z190" s="5"/>
      <c r="AC190">
        <v>215</v>
      </c>
      <c r="AD190" s="6">
        <v>38.142619387499998</v>
      </c>
      <c r="AE190">
        <f t="shared" si="7"/>
        <v>8200.6631683124997</v>
      </c>
    </row>
    <row r="191" spans="3:31" x14ac:dyDescent="0.35">
      <c r="C191">
        <f>E191/D191</f>
        <v>76.279324611424414</v>
      </c>
      <c r="D191">
        <f>SUM(D146:D189)</f>
        <v>3023.7050554030943</v>
      </c>
      <c r="E191">
        <f>SUM(E146:E189)</f>
        <v>230646.17945029767</v>
      </c>
      <c r="M191" s="5"/>
      <c r="O191" t="s">
        <v>398</v>
      </c>
      <c r="Z191" s="5"/>
      <c r="AC191" t="s">
        <v>442</v>
      </c>
      <c r="AD191" t="s">
        <v>440</v>
      </c>
      <c r="AE191" t="s">
        <v>441</v>
      </c>
    </row>
    <row r="192" spans="3:31" x14ac:dyDescent="0.35">
      <c r="D192" s="1"/>
      <c r="M192" s="5"/>
      <c r="O192" t="s">
        <v>399</v>
      </c>
      <c r="Z192" s="5"/>
      <c r="AC192">
        <f>AE192/AD192</f>
        <v>128.15229925233987</v>
      </c>
      <c r="AD192">
        <f>SUM(AD147:AD190)</f>
        <v>3023.592517640096</v>
      </c>
      <c r="AE192">
        <f>SUM(AE147:AE190)</f>
        <v>387480.33313774935</v>
      </c>
    </row>
    <row r="193" spans="4:26" x14ac:dyDescent="0.35">
      <c r="D193" s="1"/>
      <c r="M193" s="5"/>
      <c r="Z193" s="5"/>
    </row>
    <row r="194" spans="4:26" x14ac:dyDescent="0.35">
      <c r="D194" s="1"/>
      <c r="M194" s="5"/>
      <c r="Z194" s="5"/>
    </row>
    <row r="195" spans="4:26" x14ac:dyDescent="0.35">
      <c r="M195" s="5"/>
      <c r="Z195" s="5"/>
    </row>
    <row r="196" spans="4:26" x14ac:dyDescent="0.35">
      <c r="M196" s="5"/>
      <c r="Z196" s="5"/>
    </row>
    <row r="197" spans="4:26" x14ac:dyDescent="0.35">
      <c r="M197" s="5"/>
      <c r="Z197" s="5"/>
    </row>
    <row r="198" spans="4:26" x14ac:dyDescent="0.35">
      <c r="M198" s="5"/>
      <c r="Z198" s="5"/>
    </row>
    <row r="199" spans="4:26" x14ac:dyDescent="0.35">
      <c r="D199" s="1"/>
      <c r="M199" s="5"/>
      <c r="Z199" s="5"/>
    </row>
    <row r="200" spans="4:26" x14ac:dyDescent="0.35">
      <c r="D200" s="1"/>
      <c r="M200" s="5"/>
      <c r="Z200" s="5"/>
    </row>
    <row r="201" spans="4:26" x14ac:dyDescent="0.35">
      <c r="D201" s="1"/>
      <c r="M201" s="5"/>
      <c r="Z201" s="5"/>
    </row>
    <row r="202" spans="4:26" x14ac:dyDescent="0.35">
      <c r="M202" s="5"/>
      <c r="Z202" s="5"/>
    </row>
    <row r="203" spans="4:26" x14ac:dyDescent="0.35">
      <c r="M203" s="5"/>
      <c r="Z203" s="5"/>
    </row>
    <row r="204" spans="4:26" x14ac:dyDescent="0.35">
      <c r="M204" s="5"/>
      <c r="Z204" s="5"/>
    </row>
    <row r="205" spans="4:26" x14ac:dyDescent="0.35">
      <c r="M205" s="5"/>
      <c r="Z205" s="5"/>
    </row>
    <row r="206" spans="4:26" x14ac:dyDescent="0.35">
      <c r="M206" s="5"/>
      <c r="Z206" s="5"/>
    </row>
    <row r="207" spans="4:26" x14ac:dyDescent="0.35">
      <c r="M207" s="5"/>
      <c r="Z207" s="5"/>
    </row>
    <row r="208" spans="4:26" s="16" customFormat="1" x14ac:dyDescent="0.35">
      <c r="M208" s="5"/>
      <c r="Z208" s="5"/>
    </row>
    <row r="209" spans="1:33" s="5" customFormat="1" x14ac:dyDescent="0.35">
      <c r="A209" s="5" t="s">
        <v>586</v>
      </c>
    </row>
    <row r="210" spans="1:33" x14ac:dyDescent="0.35">
      <c r="B210" s="9" t="s">
        <v>23</v>
      </c>
      <c r="C210">
        <v>2630.9209999999998</v>
      </c>
      <c r="M210" s="5"/>
      <c r="O210" t="s">
        <v>23</v>
      </c>
      <c r="P210" t="s">
        <v>576</v>
      </c>
      <c r="Q210" s="8"/>
      <c r="Z210" s="5"/>
      <c r="AB210" t="s">
        <v>23</v>
      </c>
      <c r="AC210" t="s">
        <v>580</v>
      </c>
    </row>
    <row r="211" spans="1:33" x14ac:dyDescent="0.35">
      <c r="B211" t="s">
        <v>402</v>
      </c>
      <c r="C211" t="s">
        <v>417</v>
      </c>
      <c r="D211">
        <v>204.27</v>
      </c>
      <c r="M211" s="5"/>
      <c r="O211" t="s">
        <v>402</v>
      </c>
      <c r="P211" t="s">
        <v>444</v>
      </c>
      <c r="Q211" s="8">
        <v>202915098000000</v>
      </c>
      <c r="Z211" s="5"/>
      <c r="AB211" t="s">
        <v>543</v>
      </c>
      <c r="AC211" t="s">
        <v>527</v>
      </c>
      <c r="AD211" t="s">
        <v>581</v>
      </c>
    </row>
    <row r="212" spans="1:33" x14ac:dyDescent="0.35">
      <c r="B212" t="s">
        <v>402</v>
      </c>
      <c r="C212" t="s">
        <v>418</v>
      </c>
      <c r="D212">
        <v>0.442</v>
      </c>
      <c r="M212" s="5"/>
      <c r="O212" t="s">
        <v>402</v>
      </c>
      <c r="P212" t="s">
        <v>613</v>
      </c>
      <c r="Q212" s="8">
        <v>207723447000000</v>
      </c>
      <c r="Z212" s="5"/>
      <c r="AB212" t="s">
        <v>543</v>
      </c>
      <c r="AC212" t="s">
        <v>14</v>
      </c>
      <c r="AD212" s="2">
        <v>51.2</v>
      </c>
      <c r="AE212" t="s">
        <v>427</v>
      </c>
    </row>
    <row r="213" spans="1:33" x14ac:dyDescent="0.35">
      <c r="B213" t="s">
        <v>402</v>
      </c>
      <c r="C213" t="s">
        <v>419</v>
      </c>
      <c r="D213">
        <v>0</v>
      </c>
      <c r="M213" s="5"/>
      <c r="O213" t="s">
        <v>402</v>
      </c>
      <c r="P213" t="s">
        <v>420</v>
      </c>
      <c r="Q213">
        <v>0.97699999999999998</v>
      </c>
      <c r="Z213" s="5"/>
      <c r="AB213" t="s">
        <v>543</v>
      </c>
      <c r="AD213" t="s">
        <v>475</v>
      </c>
      <c r="AE213" s="2">
        <v>7.4</v>
      </c>
      <c r="AF213" t="s">
        <v>429</v>
      </c>
    </row>
    <row r="214" spans="1:33" x14ac:dyDescent="0.35">
      <c r="B214" t="s">
        <v>402</v>
      </c>
      <c r="C214" t="s">
        <v>420</v>
      </c>
      <c r="D214">
        <v>0.98</v>
      </c>
      <c r="M214" s="5"/>
      <c r="O214" t="s">
        <v>402</v>
      </c>
      <c r="P214" t="s">
        <v>445</v>
      </c>
      <c r="Q214">
        <v>0.99399999999999999</v>
      </c>
      <c r="Z214" s="5"/>
      <c r="AB214" t="s">
        <v>543</v>
      </c>
      <c r="AD214" t="s">
        <v>485</v>
      </c>
      <c r="AE214">
        <v>2</v>
      </c>
      <c r="AF214" t="s">
        <v>429</v>
      </c>
    </row>
    <row r="215" spans="1:33" x14ac:dyDescent="0.35">
      <c r="B215" t="s">
        <v>402</v>
      </c>
      <c r="C215" t="s">
        <v>584</v>
      </c>
      <c r="D215">
        <v>1.397</v>
      </c>
      <c r="M215" s="5"/>
      <c r="O215" t="s">
        <v>402</v>
      </c>
      <c r="P215" t="s">
        <v>446</v>
      </c>
      <c r="Q215">
        <v>26.9</v>
      </c>
      <c r="R215" t="s">
        <v>427</v>
      </c>
      <c r="Z215" s="5"/>
      <c r="AB215" t="s">
        <v>543</v>
      </c>
      <c r="AD215" t="s">
        <v>486</v>
      </c>
      <c r="AE215">
        <v>2.1</v>
      </c>
      <c r="AF215" t="s">
        <v>429</v>
      </c>
    </row>
    <row r="216" spans="1:33" x14ac:dyDescent="0.35">
      <c r="B216" t="s">
        <v>402</v>
      </c>
      <c r="C216" t="s">
        <v>422</v>
      </c>
      <c r="D216">
        <v>78</v>
      </c>
      <c r="M216" s="5"/>
      <c r="O216" t="s">
        <v>404</v>
      </c>
      <c r="Q216" t="s">
        <v>526</v>
      </c>
      <c r="R216">
        <v>26.5</v>
      </c>
      <c r="S216" t="s">
        <v>427</v>
      </c>
      <c r="Z216" s="5"/>
      <c r="AB216" t="s">
        <v>543</v>
      </c>
      <c r="AD216" t="s">
        <v>430</v>
      </c>
      <c r="AE216" s="2">
        <v>29.4</v>
      </c>
      <c r="AF216" t="s">
        <v>429</v>
      </c>
    </row>
    <row r="217" spans="1:33" x14ac:dyDescent="0.35">
      <c r="B217" t="s">
        <v>575</v>
      </c>
      <c r="C217" s="1">
        <v>0.96</v>
      </c>
      <c r="M217" s="5"/>
      <c r="O217" t="s">
        <v>407</v>
      </c>
      <c r="R217" t="s">
        <v>447</v>
      </c>
      <c r="S217">
        <v>19.5</v>
      </c>
      <c r="T217" t="s">
        <v>406</v>
      </c>
      <c r="Z217" s="5"/>
      <c r="AB217" t="s">
        <v>543</v>
      </c>
      <c r="AE217" t="s">
        <v>431</v>
      </c>
      <c r="AF217" s="2">
        <v>66.7</v>
      </c>
      <c r="AG217" t="s">
        <v>432</v>
      </c>
    </row>
    <row r="218" spans="1:33" x14ac:dyDescent="0.35">
      <c r="B218" t="s">
        <v>402</v>
      </c>
      <c r="C218" t="s">
        <v>423</v>
      </c>
      <c r="D218">
        <v>53.738</v>
      </c>
      <c r="E218">
        <v>56</v>
      </c>
      <c r="M218" s="5"/>
      <c r="O218" t="s">
        <v>410</v>
      </c>
      <c r="S218" t="s">
        <v>448</v>
      </c>
      <c r="T218">
        <v>0</v>
      </c>
      <c r="U218" t="s">
        <v>406</v>
      </c>
      <c r="Z218" s="5"/>
      <c r="AB218" t="s">
        <v>543</v>
      </c>
      <c r="AD218" t="s">
        <v>528</v>
      </c>
      <c r="AE218">
        <v>7.1</v>
      </c>
      <c r="AF218" t="s">
        <v>429</v>
      </c>
    </row>
    <row r="219" spans="1:33" x14ac:dyDescent="0.35">
      <c r="B219" t="s">
        <v>402</v>
      </c>
      <c r="C219" t="s">
        <v>424</v>
      </c>
      <c r="D219">
        <v>68.504000000000005</v>
      </c>
      <c r="E219" s="1">
        <v>2.5999999999999999E-2</v>
      </c>
      <c r="M219" s="5"/>
      <c r="O219" t="s">
        <v>410</v>
      </c>
      <c r="S219" t="s">
        <v>449</v>
      </c>
      <c r="T219">
        <v>4.3</v>
      </c>
      <c r="U219" t="s">
        <v>406</v>
      </c>
      <c r="Z219" s="5"/>
      <c r="AB219" t="s">
        <v>543</v>
      </c>
      <c r="AD219" t="s">
        <v>529</v>
      </c>
      <c r="AE219" t="s">
        <v>530</v>
      </c>
      <c r="AF219" s="1">
        <v>3.0000000000000001E-3</v>
      </c>
    </row>
    <row r="220" spans="1:33" x14ac:dyDescent="0.35">
      <c r="B220" t="s">
        <v>402</v>
      </c>
      <c r="C220" t="s">
        <v>425</v>
      </c>
      <c r="M220" s="5"/>
      <c r="O220" t="s">
        <v>410</v>
      </c>
      <c r="S220" t="s">
        <v>450</v>
      </c>
      <c r="T220">
        <v>15.2</v>
      </c>
      <c r="U220" t="s">
        <v>406</v>
      </c>
      <c r="Z220" s="5"/>
      <c r="AB220" t="s">
        <v>543</v>
      </c>
      <c r="AC220" t="s">
        <v>531</v>
      </c>
      <c r="AD220">
        <v>0</v>
      </c>
      <c r="AE220" t="s">
        <v>432</v>
      </c>
    </row>
    <row r="221" spans="1:33" x14ac:dyDescent="0.35">
      <c r="B221" t="s">
        <v>404</v>
      </c>
      <c r="C221" t="s">
        <v>426</v>
      </c>
      <c r="D221">
        <v>15.226000000000001</v>
      </c>
      <c r="E221" s="1">
        <v>6.0000000000000001E-3</v>
      </c>
      <c r="M221" s="5"/>
      <c r="O221" t="s">
        <v>407</v>
      </c>
      <c r="R221" t="s">
        <v>451</v>
      </c>
      <c r="S221">
        <v>80.5</v>
      </c>
      <c r="T221" t="s">
        <v>406</v>
      </c>
      <c r="Z221" s="5"/>
      <c r="AB221" t="s">
        <v>543</v>
      </c>
      <c r="AC221" t="s">
        <v>532</v>
      </c>
      <c r="AD221">
        <v>74662929820700</v>
      </c>
    </row>
    <row r="222" spans="1:33" x14ac:dyDescent="0.35">
      <c r="B222" t="s">
        <v>14</v>
      </c>
      <c r="C222" s="2">
        <v>51.3</v>
      </c>
      <c r="D222" t="s">
        <v>427</v>
      </c>
      <c r="M222" s="5"/>
      <c r="O222" t="s">
        <v>404</v>
      </c>
      <c r="Q222" t="s">
        <v>452</v>
      </c>
      <c r="R222">
        <v>0.4</v>
      </c>
      <c r="S222" t="s">
        <v>427</v>
      </c>
      <c r="Z222" s="5"/>
      <c r="AB222" t="s">
        <v>543</v>
      </c>
      <c r="AC222" t="s">
        <v>533</v>
      </c>
      <c r="AD222">
        <v>24063881894800</v>
      </c>
    </row>
    <row r="223" spans="1:33" x14ac:dyDescent="0.35">
      <c r="B223" t="s">
        <v>402</v>
      </c>
      <c r="C223" t="s">
        <v>428</v>
      </c>
      <c r="D223">
        <v>11.6</v>
      </c>
      <c r="E223" t="s">
        <v>429</v>
      </c>
      <c r="M223" s="5"/>
      <c r="O223" t="s">
        <v>407</v>
      </c>
      <c r="R223" t="s">
        <v>453</v>
      </c>
      <c r="S223">
        <v>0</v>
      </c>
      <c r="T223" t="s">
        <v>427</v>
      </c>
      <c r="Z223" s="5"/>
      <c r="AB223" t="s">
        <v>543</v>
      </c>
      <c r="AC223" t="s">
        <v>534</v>
      </c>
      <c r="AD223">
        <v>355329871350</v>
      </c>
    </row>
    <row r="224" spans="1:33" x14ac:dyDescent="0.35">
      <c r="B224" t="s">
        <v>402</v>
      </c>
      <c r="C224" t="s">
        <v>430</v>
      </c>
      <c r="D224" s="2">
        <v>29.1</v>
      </c>
      <c r="E224" t="s">
        <v>429</v>
      </c>
      <c r="M224" s="5"/>
      <c r="O224" t="s">
        <v>402</v>
      </c>
      <c r="P224" t="s">
        <v>454</v>
      </c>
      <c r="Q224">
        <v>4.2</v>
      </c>
      <c r="R224" t="s">
        <v>427</v>
      </c>
      <c r="Z224" s="5"/>
      <c r="AB224" t="s">
        <v>543</v>
      </c>
      <c r="AD224" t="s">
        <v>535</v>
      </c>
      <c r="AE224">
        <v>350199512250</v>
      </c>
    </row>
    <row r="225" spans="1:32" x14ac:dyDescent="0.35">
      <c r="B225" t="s">
        <v>404</v>
      </c>
      <c r="D225" t="s">
        <v>431</v>
      </c>
      <c r="E225" s="2">
        <v>66.7</v>
      </c>
      <c r="F225" t="s">
        <v>432</v>
      </c>
      <c r="M225" s="5"/>
      <c r="O225" t="s">
        <v>404</v>
      </c>
      <c r="Q225" t="s">
        <v>455</v>
      </c>
      <c r="R225">
        <v>1.3</v>
      </c>
      <c r="S225" t="s">
        <v>427</v>
      </c>
      <c r="Z225" s="5"/>
      <c r="AB225" t="s">
        <v>543</v>
      </c>
      <c r="AD225" t="s">
        <v>536</v>
      </c>
      <c r="AE225">
        <v>1155080850</v>
      </c>
    </row>
    <row r="226" spans="1:32" x14ac:dyDescent="0.35">
      <c r="B226" t="s">
        <v>433</v>
      </c>
      <c r="C226" t="s">
        <v>434</v>
      </c>
      <c r="M226" s="5"/>
      <c r="O226" t="s">
        <v>407</v>
      </c>
      <c r="R226" t="s">
        <v>456</v>
      </c>
      <c r="S226">
        <v>0.7</v>
      </c>
      <c r="T226" t="s">
        <v>429</v>
      </c>
      <c r="Z226" s="5"/>
      <c r="AB226" t="s">
        <v>543</v>
      </c>
      <c r="AD226" t="s">
        <v>537</v>
      </c>
      <c r="AE226">
        <v>5685397950</v>
      </c>
    </row>
    <row r="227" spans="1:32" x14ac:dyDescent="0.35">
      <c r="M227" s="5"/>
      <c r="O227" t="s">
        <v>407</v>
      </c>
      <c r="R227" t="s">
        <v>457</v>
      </c>
      <c r="S227">
        <v>0.4</v>
      </c>
      <c r="T227" t="s">
        <v>429</v>
      </c>
      <c r="Z227" s="5"/>
      <c r="AB227" t="s">
        <v>543</v>
      </c>
      <c r="AC227" t="s">
        <v>542</v>
      </c>
      <c r="AD227">
        <v>25</v>
      </c>
    </row>
    <row r="228" spans="1:32" x14ac:dyDescent="0.35">
      <c r="A228" s="15" t="s">
        <v>22</v>
      </c>
      <c r="B228" s="15"/>
      <c r="M228" s="5"/>
      <c r="O228" t="s">
        <v>407</v>
      </c>
      <c r="R228" t="s">
        <v>458</v>
      </c>
      <c r="S228">
        <v>0.5</v>
      </c>
      <c r="T228" t="s">
        <v>429</v>
      </c>
      <c r="Z228" s="5"/>
      <c r="AB228" t="s">
        <v>543</v>
      </c>
      <c r="AC228" t="s">
        <v>422</v>
      </c>
      <c r="AD228">
        <v>80</v>
      </c>
    </row>
    <row r="229" spans="1:32" x14ac:dyDescent="0.35">
      <c r="B229" t="s">
        <v>562</v>
      </c>
      <c r="C229" t="s">
        <v>563</v>
      </c>
      <c r="D229" t="s">
        <v>540</v>
      </c>
      <c r="E229" t="s">
        <v>564</v>
      </c>
      <c r="F229" t="s">
        <v>435</v>
      </c>
      <c r="M229" s="5"/>
      <c r="O229" t="s">
        <v>410</v>
      </c>
      <c r="S229" t="s">
        <v>459</v>
      </c>
      <c r="T229">
        <v>0.4</v>
      </c>
      <c r="U229" t="s">
        <v>429</v>
      </c>
      <c r="Z229" s="5"/>
      <c r="AB229" t="s">
        <v>543</v>
      </c>
      <c r="AC229" t="s">
        <v>522</v>
      </c>
      <c r="AD229" t="s">
        <v>523</v>
      </c>
    </row>
    <row r="230" spans="1:32" x14ac:dyDescent="0.35">
      <c r="B230" t="s">
        <v>565</v>
      </c>
      <c r="C230">
        <v>118</v>
      </c>
      <c r="D230">
        <v>213.7</v>
      </c>
      <c r="E230">
        <v>146.61500000000001</v>
      </c>
      <c r="F230" s="1">
        <v>0.74399999999999999</v>
      </c>
      <c r="M230" s="5"/>
      <c r="O230" t="s">
        <v>410</v>
      </c>
      <c r="S230" t="s">
        <v>460</v>
      </c>
      <c r="T230">
        <v>0</v>
      </c>
      <c r="U230" t="s">
        <v>429</v>
      </c>
      <c r="Z230" s="5"/>
    </row>
    <row r="231" spans="1:32" x14ac:dyDescent="0.35">
      <c r="B231" t="s">
        <v>566</v>
      </c>
      <c r="C231">
        <v>107</v>
      </c>
      <c r="D231">
        <v>107</v>
      </c>
      <c r="E231">
        <v>75.23</v>
      </c>
      <c r="F231" s="1">
        <v>0.66700000000000004</v>
      </c>
      <c r="M231" s="5"/>
      <c r="O231" t="s">
        <v>410</v>
      </c>
      <c r="S231" t="s">
        <v>461</v>
      </c>
      <c r="T231">
        <v>0.1</v>
      </c>
      <c r="U231" t="s">
        <v>429</v>
      </c>
      <c r="Z231" s="5"/>
      <c r="AB231" t="s">
        <v>538</v>
      </c>
    </row>
    <row r="232" spans="1:32" x14ac:dyDescent="0.35">
      <c r="B232" t="s">
        <v>0</v>
      </c>
      <c r="C232">
        <v>77.8</v>
      </c>
      <c r="D232" t="s">
        <v>401</v>
      </c>
      <c r="M232" s="5"/>
      <c r="O232" t="s">
        <v>407</v>
      </c>
      <c r="R232" t="s">
        <v>462</v>
      </c>
      <c r="S232">
        <v>4.4000000000000004</v>
      </c>
      <c r="T232" t="s">
        <v>429</v>
      </c>
      <c r="Z232" s="5"/>
      <c r="AB232" t="s">
        <v>539</v>
      </c>
      <c r="AC232" t="s">
        <v>544</v>
      </c>
      <c r="AD232" t="s">
        <v>545</v>
      </c>
      <c r="AE232" t="s">
        <v>546</v>
      </c>
      <c r="AF232" t="s">
        <v>435</v>
      </c>
    </row>
    <row r="233" spans="1:32" x14ac:dyDescent="0.35">
      <c r="B233" t="s">
        <v>402</v>
      </c>
      <c r="C233" t="s">
        <v>403</v>
      </c>
      <c r="M233" s="5"/>
      <c r="O233" t="s">
        <v>407</v>
      </c>
      <c r="R233" t="s">
        <v>463</v>
      </c>
      <c r="S233">
        <v>0</v>
      </c>
      <c r="T233" t="s">
        <v>429</v>
      </c>
      <c r="Z233" s="5"/>
      <c r="AB233" t="s">
        <v>547</v>
      </c>
      <c r="AC233">
        <v>118</v>
      </c>
      <c r="AD233">
        <v>213.9</v>
      </c>
      <c r="AE233">
        <v>146.77500000000001</v>
      </c>
      <c r="AF233" s="1">
        <v>0.747</v>
      </c>
    </row>
    <row r="234" spans="1:32" x14ac:dyDescent="0.35">
      <c r="B234" t="s">
        <v>404</v>
      </c>
      <c r="D234" t="s">
        <v>405</v>
      </c>
      <c r="E234">
        <v>19.100000000000001</v>
      </c>
      <c r="F234" t="s">
        <v>406</v>
      </c>
      <c r="M234" s="5"/>
      <c r="O234" t="s">
        <v>407</v>
      </c>
      <c r="R234" t="s">
        <v>464</v>
      </c>
      <c r="S234">
        <v>0.6</v>
      </c>
      <c r="T234" t="s">
        <v>429</v>
      </c>
      <c r="Z234" s="5"/>
      <c r="AB234" t="s">
        <v>548</v>
      </c>
      <c r="AC234">
        <v>107</v>
      </c>
      <c r="AD234">
        <v>107.1</v>
      </c>
      <c r="AE234">
        <v>75.241</v>
      </c>
      <c r="AF234" s="1">
        <v>0.66700000000000004</v>
      </c>
    </row>
    <row r="235" spans="1:32" x14ac:dyDescent="0.35">
      <c r="B235" t="s">
        <v>407</v>
      </c>
      <c r="E235" t="s">
        <v>408</v>
      </c>
      <c r="F235">
        <v>80</v>
      </c>
      <c r="G235" t="s">
        <v>409</v>
      </c>
      <c r="M235" s="5"/>
      <c r="O235" t="s">
        <v>404</v>
      </c>
      <c r="Q235" t="s">
        <v>465</v>
      </c>
      <c r="R235">
        <v>2.9</v>
      </c>
      <c r="S235" t="s">
        <v>427</v>
      </c>
      <c r="Z235" s="5"/>
      <c r="AB235" t="s">
        <v>541</v>
      </c>
    </row>
    <row r="236" spans="1:32" x14ac:dyDescent="0.35">
      <c r="B236" t="s">
        <v>410</v>
      </c>
      <c r="F236" t="s">
        <v>309</v>
      </c>
      <c r="G236">
        <v>0</v>
      </c>
      <c r="H236" t="s">
        <v>409</v>
      </c>
      <c r="M236" s="5"/>
      <c r="O236" t="s">
        <v>407</v>
      </c>
      <c r="R236" t="s">
        <v>466</v>
      </c>
      <c r="S236">
        <v>6.8</v>
      </c>
      <c r="T236" t="s">
        <v>429</v>
      </c>
      <c r="Z236" s="5"/>
      <c r="AB236" t="s">
        <v>387</v>
      </c>
    </row>
    <row r="237" spans="1:32" x14ac:dyDescent="0.35">
      <c r="B237" t="s">
        <v>410</v>
      </c>
      <c r="F237" t="s">
        <v>310</v>
      </c>
      <c r="G237">
        <v>0.1</v>
      </c>
      <c r="H237" t="s">
        <v>409</v>
      </c>
      <c r="M237" s="5"/>
      <c r="O237" t="s">
        <v>407</v>
      </c>
      <c r="R237" t="s">
        <v>467</v>
      </c>
      <c r="S237">
        <v>5</v>
      </c>
      <c r="T237" t="s">
        <v>429</v>
      </c>
      <c r="Z237" s="5"/>
      <c r="AB237" t="s">
        <v>549</v>
      </c>
    </row>
    <row r="238" spans="1:32" x14ac:dyDescent="0.35">
      <c r="B238" t="s">
        <v>410</v>
      </c>
      <c r="F238" t="s">
        <v>311</v>
      </c>
      <c r="G238">
        <v>79.900000000000006</v>
      </c>
      <c r="H238" t="s">
        <v>409</v>
      </c>
      <c r="M238" s="5"/>
      <c r="O238" t="s">
        <v>407</v>
      </c>
      <c r="R238" t="s">
        <v>468</v>
      </c>
      <c r="S238">
        <v>0</v>
      </c>
      <c r="T238" t="s">
        <v>429</v>
      </c>
      <c r="Z238" s="5"/>
      <c r="AB238" t="s">
        <v>550</v>
      </c>
    </row>
    <row r="239" spans="1:32" x14ac:dyDescent="0.35">
      <c r="B239" t="s">
        <v>407</v>
      </c>
      <c r="E239" t="s">
        <v>312</v>
      </c>
      <c r="F239">
        <v>20</v>
      </c>
      <c r="G239" t="s">
        <v>409</v>
      </c>
      <c r="M239" s="5"/>
      <c r="O239" t="s">
        <v>407</v>
      </c>
      <c r="R239" t="s">
        <v>469</v>
      </c>
      <c r="S239" s="1">
        <v>0.66900000000000004</v>
      </c>
      <c r="Z239" s="5"/>
      <c r="AB239" t="s">
        <v>551</v>
      </c>
    </row>
    <row r="240" spans="1:32" x14ac:dyDescent="0.35">
      <c r="B240" t="s">
        <v>404</v>
      </c>
      <c r="D240" t="s">
        <v>411</v>
      </c>
      <c r="E240">
        <v>0.5</v>
      </c>
      <c r="F240" t="s">
        <v>406</v>
      </c>
      <c r="M240" s="5"/>
      <c r="O240" t="s">
        <v>407</v>
      </c>
      <c r="R240" t="s">
        <v>470</v>
      </c>
      <c r="S240" s="1">
        <v>1.4999999999999999E-2</v>
      </c>
      <c r="Z240" s="5"/>
      <c r="AB240" t="s">
        <v>552</v>
      </c>
    </row>
    <row r="241" spans="2:28" x14ac:dyDescent="0.35">
      <c r="B241" t="s">
        <v>407</v>
      </c>
      <c r="E241" t="s">
        <v>408</v>
      </c>
      <c r="F241">
        <v>0.7</v>
      </c>
      <c r="G241" t="s">
        <v>412</v>
      </c>
      <c r="M241" s="5"/>
      <c r="O241" t="s">
        <v>402</v>
      </c>
      <c r="P241" t="s">
        <v>471</v>
      </c>
      <c r="Q241">
        <v>1.3</v>
      </c>
      <c r="R241" t="s">
        <v>427</v>
      </c>
      <c r="Z241" s="5"/>
      <c r="AB241" t="s">
        <v>553</v>
      </c>
    </row>
    <row r="242" spans="2:28" x14ac:dyDescent="0.35">
      <c r="B242" t="s">
        <v>410</v>
      </c>
      <c r="F242" t="s">
        <v>309</v>
      </c>
      <c r="G242">
        <v>0.7</v>
      </c>
      <c r="H242" t="s">
        <v>412</v>
      </c>
      <c r="M242" s="5"/>
      <c r="O242" t="s">
        <v>404</v>
      </c>
      <c r="Q242" t="s">
        <v>472</v>
      </c>
      <c r="R242">
        <v>1.2</v>
      </c>
      <c r="S242" t="s">
        <v>427</v>
      </c>
      <c r="Z242" s="5"/>
      <c r="AB242" t="s">
        <v>582</v>
      </c>
    </row>
    <row r="243" spans="2:28" x14ac:dyDescent="0.35">
      <c r="B243" t="s">
        <v>410</v>
      </c>
      <c r="F243" t="s">
        <v>310</v>
      </c>
      <c r="G243">
        <v>0</v>
      </c>
      <c r="H243" t="s">
        <v>412</v>
      </c>
      <c r="M243" s="5"/>
      <c r="O243" t="s">
        <v>404</v>
      </c>
      <c r="Q243" t="s">
        <v>473</v>
      </c>
      <c r="R243">
        <v>0</v>
      </c>
      <c r="S243" t="s">
        <v>427</v>
      </c>
      <c r="Z243" s="5"/>
      <c r="AB243" t="s">
        <v>583</v>
      </c>
    </row>
    <row r="244" spans="2:28" x14ac:dyDescent="0.35">
      <c r="B244" t="s">
        <v>410</v>
      </c>
      <c r="F244" t="s">
        <v>311</v>
      </c>
      <c r="G244">
        <v>0</v>
      </c>
      <c r="H244" t="s">
        <v>412</v>
      </c>
      <c r="M244" s="5"/>
      <c r="O244" t="s">
        <v>402</v>
      </c>
      <c r="P244" t="s">
        <v>474</v>
      </c>
      <c r="Q244" s="2">
        <v>67.7</v>
      </c>
      <c r="R244" t="s">
        <v>427</v>
      </c>
      <c r="Z244" s="5"/>
      <c r="AB244" t="s">
        <v>556</v>
      </c>
    </row>
    <row r="245" spans="2:28" x14ac:dyDescent="0.35">
      <c r="B245" t="s">
        <v>407</v>
      </c>
      <c r="E245" t="s">
        <v>312</v>
      </c>
      <c r="F245" s="2">
        <v>99.3</v>
      </c>
      <c r="G245" t="s">
        <v>412</v>
      </c>
      <c r="M245" s="5"/>
      <c r="O245" t="s">
        <v>404</v>
      </c>
      <c r="Q245" t="s">
        <v>14</v>
      </c>
      <c r="R245" s="2">
        <v>51.4</v>
      </c>
      <c r="S245" t="s">
        <v>427</v>
      </c>
      <c r="Z245" s="5"/>
      <c r="AB245" t="s">
        <v>557</v>
      </c>
    </row>
    <row r="246" spans="2:28" x14ac:dyDescent="0.35">
      <c r="B246" t="s">
        <v>404</v>
      </c>
      <c r="D246" t="s">
        <v>413</v>
      </c>
      <c r="E246">
        <v>0</v>
      </c>
      <c r="F246" t="s">
        <v>406</v>
      </c>
      <c r="M246" s="5"/>
      <c r="O246" t="s">
        <v>407</v>
      </c>
      <c r="R246" t="s">
        <v>475</v>
      </c>
      <c r="S246">
        <v>7.5</v>
      </c>
      <c r="T246" t="s">
        <v>429</v>
      </c>
      <c r="Z246" s="5"/>
      <c r="AB246" t="s">
        <v>558</v>
      </c>
    </row>
    <row r="247" spans="2:28" x14ac:dyDescent="0.35">
      <c r="B247" t="s">
        <v>404</v>
      </c>
      <c r="D247" t="s">
        <v>414</v>
      </c>
      <c r="E247">
        <v>80.400000000000006</v>
      </c>
      <c r="F247" t="s">
        <v>406</v>
      </c>
      <c r="M247" s="5"/>
      <c r="O247" t="s">
        <v>410</v>
      </c>
      <c r="S247" t="s">
        <v>476</v>
      </c>
      <c r="T247">
        <v>1.9</v>
      </c>
      <c r="U247" t="s">
        <v>429</v>
      </c>
      <c r="Z247" s="5"/>
      <c r="AB247" t="s">
        <v>559</v>
      </c>
    </row>
    <row r="248" spans="2:28" x14ac:dyDescent="0.35">
      <c r="B248" t="s">
        <v>402</v>
      </c>
      <c r="C248" t="s">
        <v>415</v>
      </c>
      <c r="D248">
        <v>0.57199999999999995</v>
      </c>
      <c r="M248" s="5"/>
      <c r="O248" t="s">
        <v>477</v>
      </c>
      <c r="T248" t="s">
        <v>478</v>
      </c>
      <c r="U248">
        <v>1.5</v>
      </c>
      <c r="V248" t="s">
        <v>429</v>
      </c>
      <c r="Z248" s="5"/>
      <c r="AB248" t="s">
        <v>560</v>
      </c>
    </row>
    <row r="249" spans="2:28" x14ac:dyDescent="0.35">
      <c r="B249" t="s">
        <v>402</v>
      </c>
      <c r="C249" t="s">
        <v>416</v>
      </c>
      <c r="D249">
        <v>1.7789999999999999</v>
      </c>
      <c r="M249" s="5"/>
      <c r="O249" t="s">
        <v>477</v>
      </c>
      <c r="T249" t="s">
        <v>479</v>
      </c>
      <c r="U249">
        <v>0.4</v>
      </c>
      <c r="V249" t="s">
        <v>429</v>
      </c>
      <c r="Z249" s="5"/>
      <c r="AB249" t="s">
        <v>561</v>
      </c>
    </row>
    <row r="250" spans="2:28" x14ac:dyDescent="0.35">
      <c r="B250" t="s">
        <v>387</v>
      </c>
      <c r="M250" s="5"/>
      <c r="O250" t="s">
        <v>410</v>
      </c>
      <c r="S250" t="s">
        <v>480</v>
      </c>
      <c r="T250">
        <v>1.7</v>
      </c>
      <c r="U250" t="s">
        <v>429</v>
      </c>
      <c r="Z250" s="5"/>
    </row>
    <row r="251" spans="2:28" x14ac:dyDescent="0.35">
      <c r="B251" t="s">
        <v>388</v>
      </c>
      <c r="M251" s="5"/>
      <c r="O251" t="s">
        <v>410</v>
      </c>
      <c r="S251" t="s">
        <v>481</v>
      </c>
      <c r="T251">
        <v>0</v>
      </c>
      <c r="U251" t="s">
        <v>429</v>
      </c>
      <c r="Z251" s="5"/>
    </row>
    <row r="252" spans="2:28" x14ac:dyDescent="0.35">
      <c r="B252" t="s">
        <v>389</v>
      </c>
      <c r="M252" s="5"/>
      <c r="O252" t="s">
        <v>410</v>
      </c>
      <c r="S252" t="s">
        <v>482</v>
      </c>
      <c r="T252">
        <v>83.3</v>
      </c>
      <c r="U252" t="s">
        <v>429</v>
      </c>
      <c r="Z252" s="5"/>
    </row>
    <row r="253" spans="2:28" x14ac:dyDescent="0.35">
      <c r="B253" t="s">
        <v>390</v>
      </c>
      <c r="M253" s="5"/>
      <c r="O253" t="s">
        <v>410</v>
      </c>
      <c r="S253" t="s">
        <v>483</v>
      </c>
      <c r="T253">
        <v>3.2</v>
      </c>
      <c r="U253" t="s">
        <v>429</v>
      </c>
      <c r="Z253" s="5"/>
    </row>
    <row r="254" spans="2:28" x14ac:dyDescent="0.35">
      <c r="B254" t="s">
        <v>391</v>
      </c>
      <c r="M254" s="5"/>
      <c r="O254" t="s">
        <v>410</v>
      </c>
      <c r="S254" t="s">
        <v>484</v>
      </c>
      <c r="T254">
        <v>100</v>
      </c>
      <c r="U254" t="s">
        <v>429</v>
      </c>
      <c r="Z254" s="5"/>
    </row>
    <row r="255" spans="2:28" x14ac:dyDescent="0.35">
      <c r="B255" t="s">
        <v>572</v>
      </c>
      <c r="M255" s="5"/>
      <c r="O255" t="s">
        <v>407</v>
      </c>
      <c r="R255" t="s">
        <v>485</v>
      </c>
      <c r="S255">
        <v>1.9</v>
      </c>
      <c r="T255" t="s">
        <v>429</v>
      </c>
      <c r="Z255" s="5"/>
    </row>
    <row r="256" spans="2:28" x14ac:dyDescent="0.35">
      <c r="B256" t="s">
        <v>573</v>
      </c>
      <c r="M256" s="5"/>
      <c r="O256" t="s">
        <v>407</v>
      </c>
      <c r="R256" t="s">
        <v>486</v>
      </c>
      <c r="S256">
        <v>2</v>
      </c>
      <c r="T256" t="s">
        <v>429</v>
      </c>
      <c r="Z256" s="5"/>
    </row>
    <row r="257" spans="2:30" x14ac:dyDescent="0.35">
      <c r="B257" t="s">
        <v>574</v>
      </c>
      <c r="M257" s="5"/>
      <c r="O257" t="s">
        <v>410</v>
      </c>
      <c r="S257" t="s">
        <v>487</v>
      </c>
      <c r="T257">
        <v>0.1</v>
      </c>
      <c r="U257" t="s">
        <v>429</v>
      </c>
      <c r="Z257" s="5"/>
    </row>
    <row r="258" spans="2:30" x14ac:dyDescent="0.35">
      <c r="B258" t="s">
        <v>395</v>
      </c>
      <c r="M258" s="5"/>
      <c r="O258" t="s">
        <v>410</v>
      </c>
      <c r="S258" t="s">
        <v>488</v>
      </c>
      <c r="T258">
        <v>0</v>
      </c>
      <c r="U258" t="s">
        <v>429</v>
      </c>
      <c r="Z258" s="5"/>
    </row>
    <row r="259" spans="2:30" x14ac:dyDescent="0.35">
      <c r="B259" t="s">
        <v>396</v>
      </c>
      <c r="M259" s="5"/>
      <c r="O259" t="s">
        <v>410</v>
      </c>
      <c r="S259" t="s">
        <v>489</v>
      </c>
      <c r="T259">
        <v>3.6</v>
      </c>
      <c r="U259" t="s">
        <v>429</v>
      </c>
      <c r="Z259" s="5"/>
    </row>
    <row r="260" spans="2:30" x14ac:dyDescent="0.35">
      <c r="B260" t="s">
        <v>397</v>
      </c>
      <c r="M260" s="5"/>
      <c r="O260" t="s">
        <v>410</v>
      </c>
      <c r="S260" t="s">
        <v>490</v>
      </c>
      <c r="T260">
        <v>7.2</v>
      </c>
      <c r="U260" t="s">
        <v>429</v>
      </c>
      <c r="Z260" s="5"/>
    </row>
    <row r="261" spans="2:30" x14ac:dyDescent="0.35">
      <c r="B261" t="s">
        <v>398</v>
      </c>
      <c r="M261" s="5"/>
      <c r="O261" t="s">
        <v>407</v>
      </c>
      <c r="R261" t="s">
        <v>430</v>
      </c>
      <c r="S261" s="2">
        <v>29.4</v>
      </c>
      <c r="T261" t="s">
        <v>429</v>
      </c>
      <c r="Z261" s="5"/>
    </row>
    <row r="262" spans="2:30" x14ac:dyDescent="0.35">
      <c r="B262" t="s">
        <v>399</v>
      </c>
      <c r="M262" s="5"/>
      <c r="O262" t="s">
        <v>410</v>
      </c>
      <c r="S262" t="s">
        <v>491</v>
      </c>
      <c r="T262" s="2">
        <v>40</v>
      </c>
      <c r="U262" t="s">
        <v>429</v>
      </c>
      <c r="Z262" s="5"/>
    </row>
    <row r="263" spans="2:30" x14ac:dyDescent="0.35">
      <c r="B263" t="s">
        <v>400</v>
      </c>
      <c r="M263" s="5"/>
      <c r="O263" t="s">
        <v>410</v>
      </c>
      <c r="S263" t="s">
        <v>492</v>
      </c>
      <c r="T263" s="2">
        <v>10.7</v>
      </c>
      <c r="U263" t="s">
        <v>429</v>
      </c>
      <c r="Z263" s="5"/>
    </row>
    <row r="264" spans="2:30" x14ac:dyDescent="0.35">
      <c r="C264" t="s">
        <v>355</v>
      </c>
      <c r="M264" s="5"/>
      <c r="O264" t="s">
        <v>477</v>
      </c>
      <c r="T264" t="s">
        <v>493</v>
      </c>
      <c r="U264" s="2">
        <v>90.8</v>
      </c>
      <c r="V264" t="s">
        <v>429</v>
      </c>
      <c r="Z264" s="5"/>
      <c r="AB264" t="s">
        <v>436</v>
      </c>
    </row>
    <row r="265" spans="2:30" x14ac:dyDescent="0.35">
      <c r="C265" t="s">
        <v>570</v>
      </c>
      <c r="D265" t="s">
        <v>438</v>
      </c>
      <c r="E265" t="s">
        <v>439</v>
      </c>
      <c r="M265" s="5"/>
      <c r="O265" t="s">
        <v>477</v>
      </c>
      <c r="T265" t="s">
        <v>785</v>
      </c>
      <c r="U265">
        <v>0.4</v>
      </c>
      <c r="V265" t="s">
        <v>429</v>
      </c>
      <c r="Z265" s="5"/>
      <c r="AB265" t="s">
        <v>437</v>
      </c>
      <c r="AC265" t="s">
        <v>587</v>
      </c>
    </row>
    <row r="266" spans="2:30" x14ac:dyDescent="0.35">
      <c r="C266" t="s">
        <v>571</v>
      </c>
      <c r="D266" t="s">
        <v>20</v>
      </c>
      <c r="E266" t="s">
        <v>21</v>
      </c>
      <c r="M266" s="5"/>
      <c r="O266" t="s">
        <v>477</v>
      </c>
      <c r="T266" t="s">
        <v>494</v>
      </c>
      <c r="U266">
        <v>1.3</v>
      </c>
      <c r="V266" t="s">
        <v>429</v>
      </c>
      <c r="Z266" s="5"/>
      <c r="AB266" t="s">
        <v>22</v>
      </c>
      <c r="AC266" t="s">
        <v>20</v>
      </c>
      <c r="AD266" t="s">
        <v>21</v>
      </c>
    </row>
    <row r="267" spans="2:30" x14ac:dyDescent="0.35">
      <c r="C267">
        <v>0</v>
      </c>
      <c r="D267" s="2">
        <v>109.3411018539</v>
      </c>
      <c r="E267">
        <f t="shared" ref="E267:E310" si="8">C267*D267</f>
        <v>0</v>
      </c>
      <c r="M267" s="5"/>
      <c r="O267" t="s">
        <v>407</v>
      </c>
      <c r="R267" t="s">
        <v>677</v>
      </c>
      <c r="S267">
        <v>7.1</v>
      </c>
      <c r="T267" t="s">
        <v>429</v>
      </c>
      <c r="Z267" s="5"/>
      <c r="AB267">
        <v>0</v>
      </c>
      <c r="AC267" s="2">
        <v>115.02832966029899</v>
      </c>
      <c r="AD267">
        <f t="shared" ref="AD267:AD310" si="9">AB267*AC267</f>
        <v>0</v>
      </c>
    </row>
    <row r="268" spans="2:30" x14ac:dyDescent="0.35">
      <c r="C268">
        <v>5</v>
      </c>
      <c r="D268" s="2">
        <v>36.582963179399997</v>
      </c>
      <c r="E268">
        <f t="shared" si="8"/>
        <v>182.91481589699998</v>
      </c>
      <c r="M268" s="5"/>
      <c r="O268" t="s">
        <v>410</v>
      </c>
      <c r="S268" t="s">
        <v>679</v>
      </c>
      <c r="T268">
        <v>35.5</v>
      </c>
      <c r="U268" t="s">
        <v>429</v>
      </c>
      <c r="Z268" s="5"/>
      <c r="AB268">
        <v>5</v>
      </c>
      <c r="AC268" s="2">
        <v>43.906043503399999</v>
      </c>
      <c r="AD268">
        <f t="shared" si="9"/>
        <v>219.53021751699998</v>
      </c>
    </row>
    <row r="269" spans="2:30" x14ac:dyDescent="0.35">
      <c r="C269">
        <v>10</v>
      </c>
      <c r="D269" s="2">
        <v>26.440760873999999</v>
      </c>
      <c r="E269">
        <f t="shared" si="8"/>
        <v>264.40760874</v>
      </c>
      <c r="M269" s="5"/>
      <c r="O269" t="s">
        <v>410</v>
      </c>
      <c r="S269" t="s">
        <v>495</v>
      </c>
      <c r="T269">
        <v>0.1</v>
      </c>
      <c r="U269" t="s">
        <v>429</v>
      </c>
      <c r="Z269" s="5"/>
      <c r="AB269">
        <v>10</v>
      </c>
      <c r="AC269" s="2">
        <v>22.4721144539999</v>
      </c>
      <c r="AD269">
        <f t="shared" si="9"/>
        <v>224.72114453999899</v>
      </c>
    </row>
    <row r="270" spans="2:30" x14ac:dyDescent="0.35">
      <c r="C270">
        <v>15</v>
      </c>
      <c r="D270" s="2">
        <v>69.601027753400004</v>
      </c>
      <c r="E270">
        <f t="shared" si="8"/>
        <v>1044.015416301</v>
      </c>
      <c r="M270" s="5"/>
      <c r="O270" t="s">
        <v>410</v>
      </c>
      <c r="S270" t="s">
        <v>496</v>
      </c>
      <c r="T270">
        <v>1.3</v>
      </c>
      <c r="U270" t="s">
        <v>429</v>
      </c>
      <c r="Z270" s="5"/>
      <c r="AB270">
        <v>15</v>
      </c>
      <c r="AC270" s="2">
        <v>65.431963664599905</v>
      </c>
      <c r="AD270">
        <f t="shared" si="9"/>
        <v>981.47945496899854</v>
      </c>
    </row>
    <row r="271" spans="2:30" x14ac:dyDescent="0.35">
      <c r="C271">
        <v>20</v>
      </c>
      <c r="D271" s="2">
        <v>19.1004899448</v>
      </c>
      <c r="E271">
        <f t="shared" si="8"/>
        <v>382.00979889600001</v>
      </c>
      <c r="M271" s="5"/>
      <c r="O271" t="s">
        <v>410</v>
      </c>
      <c r="S271" t="s">
        <v>497</v>
      </c>
      <c r="T271">
        <v>0.7</v>
      </c>
      <c r="U271" t="s">
        <v>429</v>
      </c>
      <c r="Z271" s="5"/>
      <c r="AB271">
        <v>20</v>
      </c>
      <c r="AC271" s="2">
        <v>15.901320754</v>
      </c>
      <c r="AD271">
        <f t="shared" si="9"/>
        <v>318.02641507999999</v>
      </c>
    </row>
    <row r="272" spans="2:30" x14ac:dyDescent="0.35">
      <c r="C272">
        <v>25</v>
      </c>
      <c r="D272" s="2">
        <v>32.110396663400003</v>
      </c>
      <c r="E272">
        <f t="shared" si="8"/>
        <v>802.75991658500004</v>
      </c>
      <c r="M272" s="5"/>
      <c r="O272" t="s">
        <v>477</v>
      </c>
      <c r="T272" t="s">
        <v>498</v>
      </c>
      <c r="U272">
        <v>0.3</v>
      </c>
      <c r="V272" t="s">
        <v>429</v>
      </c>
      <c r="Z272" s="5"/>
      <c r="AB272">
        <v>25</v>
      </c>
      <c r="AC272" s="2">
        <v>34.601799624199899</v>
      </c>
      <c r="AD272">
        <f t="shared" si="9"/>
        <v>865.04499060499745</v>
      </c>
    </row>
    <row r="273" spans="3:30" x14ac:dyDescent="0.35">
      <c r="C273">
        <v>30</v>
      </c>
      <c r="D273" s="2">
        <v>31.689449226600001</v>
      </c>
      <c r="E273">
        <f t="shared" si="8"/>
        <v>950.68347679800002</v>
      </c>
      <c r="M273" s="5"/>
      <c r="O273" t="s">
        <v>477</v>
      </c>
      <c r="T273" t="s">
        <v>498</v>
      </c>
      <c r="U273">
        <v>0.4</v>
      </c>
      <c r="V273" t="s">
        <v>429</v>
      </c>
      <c r="Z273" s="5"/>
      <c r="AB273">
        <v>30</v>
      </c>
      <c r="AC273" s="2">
        <v>31.119278963199999</v>
      </c>
      <c r="AD273">
        <f t="shared" si="9"/>
        <v>933.57836889600003</v>
      </c>
    </row>
    <row r="274" spans="3:30" x14ac:dyDescent="0.35">
      <c r="C274">
        <v>35</v>
      </c>
      <c r="D274" s="2">
        <v>66.5491588366</v>
      </c>
      <c r="E274">
        <f t="shared" si="8"/>
        <v>2329.2205592810001</v>
      </c>
      <c r="M274" s="5"/>
      <c r="O274" t="s">
        <v>404</v>
      </c>
      <c r="Q274" t="s">
        <v>499</v>
      </c>
      <c r="R274" s="2">
        <v>16.3</v>
      </c>
      <c r="S274" t="s">
        <v>427</v>
      </c>
      <c r="Z274" s="5"/>
      <c r="AB274">
        <v>35</v>
      </c>
      <c r="AC274" s="2">
        <v>63.973247463199897</v>
      </c>
      <c r="AD274">
        <f t="shared" si="9"/>
        <v>2239.0636612119965</v>
      </c>
    </row>
    <row r="275" spans="3:30" x14ac:dyDescent="0.35">
      <c r="C275">
        <v>40</v>
      </c>
      <c r="D275" s="7">
        <v>27.414201821599999</v>
      </c>
      <c r="E275">
        <f t="shared" si="8"/>
        <v>1096.568072864</v>
      </c>
      <c r="M275" s="5"/>
      <c r="O275" t="s">
        <v>407</v>
      </c>
      <c r="R275" t="s">
        <v>500</v>
      </c>
      <c r="S275">
        <v>1.3</v>
      </c>
      <c r="T275" t="s">
        <v>429</v>
      </c>
      <c r="Z275" s="5"/>
      <c r="AB275">
        <v>40</v>
      </c>
      <c r="AC275" s="7">
        <v>25.218706220599898</v>
      </c>
      <c r="AD275">
        <f t="shared" si="9"/>
        <v>1008.7482488239959</v>
      </c>
    </row>
    <row r="276" spans="3:30" x14ac:dyDescent="0.35">
      <c r="C276">
        <v>45</v>
      </c>
      <c r="D276" s="7">
        <v>23.849303216199999</v>
      </c>
      <c r="E276">
        <f t="shared" si="8"/>
        <v>1073.2186447290001</v>
      </c>
      <c r="M276" s="5"/>
      <c r="O276" t="s">
        <v>407</v>
      </c>
      <c r="R276" t="s">
        <v>501</v>
      </c>
      <c r="S276">
        <v>15.2</v>
      </c>
      <c r="T276" t="s">
        <v>429</v>
      </c>
      <c r="Z276" s="5"/>
      <c r="AB276">
        <v>45</v>
      </c>
      <c r="AC276" s="7">
        <v>24.8113170112</v>
      </c>
      <c r="AD276">
        <f t="shared" si="9"/>
        <v>1116.509265504</v>
      </c>
    </row>
    <row r="277" spans="3:30" x14ac:dyDescent="0.35">
      <c r="C277">
        <v>50</v>
      </c>
      <c r="D277" s="7">
        <v>26.638079985000001</v>
      </c>
      <c r="E277">
        <f t="shared" si="8"/>
        <v>1331.90399925</v>
      </c>
      <c r="M277" s="5"/>
      <c r="O277" t="s">
        <v>410</v>
      </c>
      <c r="S277" t="s">
        <v>502</v>
      </c>
      <c r="T277">
        <v>26.7</v>
      </c>
      <c r="U277" t="s">
        <v>429</v>
      </c>
      <c r="Z277" s="5"/>
      <c r="AB277">
        <v>50</v>
      </c>
      <c r="AC277" s="7">
        <v>27.9915811619999</v>
      </c>
      <c r="AD277">
        <f t="shared" si="9"/>
        <v>1399.5790580999949</v>
      </c>
    </row>
    <row r="278" spans="3:30" x14ac:dyDescent="0.35">
      <c r="C278">
        <v>55</v>
      </c>
      <c r="D278" s="7">
        <v>30.663389849400001</v>
      </c>
      <c r="E278">
        <f t="shared" si="8"/>
        <v>1686.4864417170002</v>
      </c>
      <c r="M278" s="5"/>
      <c r="O278" t="s">
        <v>477</v>
      </c>
      <c r="T278" t="s">
        <v>503</v>
      </c>
      <c r="U278">
        <v>5</v>
      </c>
      <c r="V278" t="s">
        <v>429</v>
      </c>
      <c r="Z278" s="5"/>
      <c r="AB278">
        <v>55</v>
      </c>
      <c r="AC278" s="7">
        <v>27.886448462800001</v>
      </c>
      <c r="AD278">
        <f t="shared" si="9"/>
        <v>1533.7546654540001</v>
      </c>
    </row>
    <row r="279" spans="3:30" x14ac:dyDescent="0.35">
      <c r="C279">
        <v>60</v>
      </c>
      <c r="D279" s="7">
        <v>32.715508603799996</v>
      </c>
      <c r="E279">
        <f t="shared" si="8"/>
        <v>1962.9305162279998</v>
      </c>
      <c r="M279" s="5"/>
      <c r="O279" t="s">
        <v>504</v>
      </c>
      <c r="U279" t="s">
        <v>505</v>
      </c>
      <c r="V279">
        <v>13.5</v>
      </c>
      <c r="W279" t="s">
        <v>429</v>
      </c>
      <c r="Z279" s="5"/>
      <c r="AB279">
        <v>60</v>
      </c>
      <c r="AC279" s="7">
        <v>30.817022453</v>
      </c>
      <c r="AD279">
        <f t="shared" si="9"/>
        <v>1849.02134718</v>
      </c>
    </row>
    <row r="280" spans="3:30" x14ac:dyDescent="0.35">
      <c r="C280">
        <v>65</v>
      </c>
      <c r="D280" s="7">
        <v>38.2009798895999</v>
      </c>
      <c r="E280">
        <f t="shared" si="8"/>
        <v>2483.0636928239933</v>
      </c>
      <c r="M280" s="5"/>
      <c r="O280" t="s">
        <v>410</v>
      </c>
      <c r="S280" t="s">
        <v>506</v>
      </c>
      <c r="T280">
        <v>6.7</v>
      </c>
      <c r="U280" t="s">
        <v>429</v>
      </c>
      <c r="Z280" s="5"/>
      <c r="AB280">
        <v>65</v>
      </c>
      <c r="AC280" s="7">
        <v>35.705692965799997</v>
      </c>
      <c r="AD280">
        <f t="shared" si="9"/>
        <v>2320.870042777</v>
      </c>
    </row>
    <row r="281" spans="3:30" x14ac:dyDescent="0.35">
      <c r="C281">
        <v>70</v>
      </c>
      <c r="D281" s="7">
        <v>45.357086315199901</v>
      </c>
      <c r="E281">
        <f t="shared" si="8"/>
        <v>3174.9960420639932</v>
      </c>
      <c r="M281" s="5"/>
      <c r="O281" t="s">
        <v>410</v>
      </c>
      <c r="S281" t="s">
        <v>507</v>
      </c>
      <c r="T281">
        <v>5.5</v>
      </c>
      <c r="U281" t="s">
        <v>429</v>
      </c>
      <c r="Z281" s="5"/>
      <c r="AB281">
        <v>70</v>
      </c>
      <c r="AC281" s="7">
        <v>43.8666187412</v>
      </c>
      <c r="AD281">
        <f t="shared" si="9"/>
        <v>3070.663311884</v>
      </c>
    </row>
    <row r="282" spans="3:30" x14ac:dyDescent="0.35">
      <c r="C282">
        <v>75</v>
      </c>
      <c r="D282" s="7">
        <v>32.465571063199903</v>
      </c>
      <c r="E282">
        <f t="shared" si="8"/>
        <v>2434.9178297399926</v>
      </c>
      <c r="M282" s="5"/>
      <c r="O282" t="s">
        <v>410</v>
      </c>
      <c r="S282" t="s">
        <v>508</v>
      </c>
      <c r="T282">
        <v>11.3</v>
      </c>
      <c r="U282" t="s">
        <v>429</v>
      </c>
      <c r="Z282" s="5"/>
      <c r="AB282">
        <v>75</v>
      </c>
      <c r="AC282" s="7">
        <v>32.486004052799998</v>
      </c>
      <c r="AD282">
        <f t="shared" si="9"/>
        <v>2436.4503039599999</v>
      </c>
    </row>
    <row r="283" spans="3:30" x14ac:dyDescent="0.35">
      <c r="C283">
        <v>80</v>
      </c>
      <c r="D283" s="7">
        <v>24.0860861494</v>
      </c>
      <c r="E283">
        <f t="shared" si="8"/>
        <v>1926.886891952</v>
      </c>
      <c r="M283" s="5"/>
      <c r="O283" t="s">
        <v>477</v>
      </c>
      <c r="T283" t="s">
        <v>509</v>
      </c>
      <c r="U283">
        <v>16.8</v>
      </c>
      <c r="V283" t="s">
        <v>429</v>
      </c>
      <c r="Z283" s="5"/>
      <c r="AB283">
        <v>80</v>
      </c>
      <c r="AC283" s="7">
        <v>23.851981130999999</v>
      </c>
      <c r="AD283">
        <f t="shared" si="9"/>
        <v>1908.15849048</v>
      </c>
    </row>
    <row r="284" spans="3:30" x14ac:dyDescent="0.35">
      <c r="C284">
        <v>85</v>
      </c>
      <c r="D284" s="6">
        <v>27.769376221400002</v>
      </c>
      <c r="E284">
        <f t="shared" si="8"/>
        <v>2360.3969788190002</v>
      </c>
      <c r="M284" s="5"/>
      <c r="O284" t="s">
        <v>504</v>
      </c>
      <c r="U284" t="s">
        <v>510</v>
      </c>
      <c r="V284">
        <v>20.7</v>
      </c>
      <c r="W284" t="s">
        <v>429</v>
      </c>
      <c r="Z284" s="5"/>
      <c r="AB284">
        <v>85</v>
      </c>
      <c r="AC284" s="6">
        <v>29.371447838999998</v>
      </c>
      <c r="AD284">
        <f t="shared" si="9"/>
        <v>2496.5730663149998</v>
      </c>
    </row>
    <row r="285" spans="3:30" x14ac:dyDescent="0.35">
      <c r="C285">
        <v>90</v>
      </c>
      <c r="D285" s="6">
        <v>21.9418851432</v>
      </c>
      <c r="E285">
        <f t="shared" si="8"/>
        <v>1974.7696628880001</v>
      </c>
      <c r="M285" s="5"/>
      <c r="O285" t="s">
        <v>504</v>
      </c>
      <c r="U285" t="s">
        <v>511</v>
      </c>
      <c r="V285">
        <v>11.1</v>
      </c>
      <c r="W285" t="s">
        <v>429</v>
      </c>
      <c r="Z285" s="5"/>
      <c r="AB285">
        <v>90</v>
      </c>
      <c r="AC285" s="6">
        <v>25.902068765399999</v>
      </c>
      <c r="AD285">
        <f t="shared" si="9"/>
        <v>2331.1861888859999</v>
      </c>
    </row>
    <row r="286" spans="3:30" x14ac:dyDescent="0.35">
      <c r="C286">
        <v>95</v>
      </c>
      <c r="D286" s="6">
        <v>10.760468853200001</v>
      </c>
      <c r="E286">
        <f t="shared" si="8"/>
        <v>1022.244541054</v>
      </c>
      <c r="M286" s="5"/>
      <c r="O286" t="s">
        <v>504</v>
      </c>
      <c r="U286" t="s">
        <v>512</v>
      </c>
      <c r="V286">
        <v>19.399999999999999</v>
      </c>
      <c r="W286" t="s">
        <v>429</v>
      </c>
      <c r="Z286" s="5"/>
      <c r="AB286">
        <v>95</v>
      </c>
      <c r="AC286" s="6">
        <v>11.6171632616</v>
      </c>
      <c r="AD286">
        <f t="shared" si="9"/>
        <v>1103.6305098519999</v>
      </c>
    </row>
    <row r="287" spans="3:30" x14ac:dyDescent="0.35">
      <c r="C287">
        <v>100</v>
      </c>
      <c r="D287" s="6">
        <v>8.8662053875999902</v>
      </c>
      <c r="E287">
        <f t="shared" si="8"/>
        <v>886.62053875999902</v>
      </c>
      <c r="M287" s="5"/>
      <c r="O287" t="s">
        <v>504</v>
      </c>
      <c r="U287" t="s">
        <v>513</v>
      </c>
      <c r="V287">
        <v>16.3</v>
      </c>
      <c r="W287" t="s">
        <v>429</v>
      </c>
      <c r="Z287" s="5"/>
      <c r="AB287">
        <v>100</v>
      </c>
      <c r="AC287" s="6">
        <v>9.1859695925999905</v>
      </c>
      <c r="AD287">
        <f t="shared" si="9"/>
        <v>918.59695925999904</v>
      </c>
    </row>
    <row r="288" spans="3:30" x14ac:dyDescent="0.35">
      <c r="C288">
        <v>105</v>
      </c>
      <c r="D288" s="6">
        <v>9.0503698911999901</v>
      </c>
      <c r="E288">
        <f t="shared" si="8"/>
        <v>950.28883857599897</v>
      </c>
      <c r="M288" s="5"/>
      <c r="O288" t="s">
        <v>477</v>
      </c>
      <c r="T288" t="s">
        <v>514</v>
      </c>
      <c r="U288">
        <v>19.899999999999999</v>
      </c>
      <c r="V288" t="s">
        <v>429</v>
      </c>
      <c r="Z288" s="5"/>
      <c r="AB288">
        <v>105</v>
      </c>
      <c r="AC288" s="6">
        <v>8.3449079989999895</v>
      </c>
      <c r="AD288">
        <f t="shared" si="9"/>
        <v>876.21533989499892</v>
      </c>
    </row>
    <row r="289" spans="3:30" x14ac:dyDescent="0.35">
      <c r="C289">
        <v>110</v>
      </c>
      <c r="D289" s="6">
        <v>23.665138712600001</v>
      </c>
      <c r="E289">
        <f t="shared" si="8"/>
        <v>2603.165258386</v>
      </c>
      <c r="M289" s="5"/>
      <c r="O289" t="s">
        <v>504</v>
      </c>
      <c r="U289" t="s">
        <v>515</v>
      </c>
      <c r="V289">
        <v>23.3</v>
      </c>
      <c r="W289" t="s">
        <v>429</v>
      </c>
      <c r="Z289" s="5"/>
      <c r="AB289">
        <v>110</v>
      </c>
      <c r="AC289" s="6">
        <v>22.498397628799999</v>
      </c>
      <c r="AD289">
        <f t="shared" si="9"/>
        <v>2474.823739168</v>
      </c>
    </row>
    <row r="290" spans="3:30" x14ac:dyDescent="0.35">
      <c r="C290">
        <v>115</v>
      </c>
      <c r="D290" s="6">
        <v>8.0374651214000004</v>
      </c>
      <c r="E290">
        <f t="shared" si="8"/>
        <v>924.30848896100008</v>
      </c>
      <c r="M290" s="5"/>
      <c r="O290" t="s">
        <v>504</v>
      </c>
      <c r="U290" t="s">
        <v>516</v>
      </c>
      <c r="V290">
        <v>23.5</v>
      </c>
      <c r="W290" t="s">
        <v>429</v>
      </c>
      <c r="Z290" s="5"/>
      <c r="AB290">
        <v>115</v>
      </c>
      <c r="AC290" s="6">
        <v>10.8023848428</v>
      </c>
      <c r="AD290">
        <f t="shared" si="9"/>
        <v>1242.2742569219999</v>
      </c>
    </row>
    <row r="291" spans="3:30" x14ac:dyDescent="0.35">
      <c r="C291">
        <v>120</v>
      </c>
      <c r="D291" s="6">
        <v>6.4852214481999901</v>
      </c>
      <c r="E291">
        <f t="shared" si="8"/>
        <v>778.22657378399879</v>
      </c>
      <c r="M291" s="5"/>
      <c r="O291" t="s">
        <v>477</v>
      </c>
      <c r="T291" t="s">
        <v>517</v>
      </c>
      <c r="U291">
        <v>13.4</v>
      </c>
      <c r="V291" t="s">
        <v>429</v>
      </c>
      <c r="Z291" s="5"/>
      <c r="AB291">
        <v>120</v>
      </c>
      <c r="AC291" s="6">
        <v>7.3461473565999897</v>
      </c>
      <c r="AD291">
        <f t="shared" si="9"/>
        <v>881.5376827919988</v>
      </c>
    </row>
    <row r="292" spans="3:30" x14ac:dyDescent="0.35">
      <c r="C292">
        <v>125</v>
      </c>
      <c r="D292" s="6">
        <v>20.534342151400001</v>
      </c>
      <c r="E292">
        <f t="shared" si="8"/>
        <v>2566.792768925</v>
      </c>
      <c r="M292" s="5"/>
      <c r="O292" t="s">
        <v>504</v>
      </c>
      <c r="U292" t="s">
        <v>518</v>
      </c>
      <c r="V292">
        <v>13.4</v>
      </c>
      <c r="W292" t="s">
        <v>429</v>
      </c>
      <c r="Z292" s="5"/>
      <c r="AB292">
        <v>125</v>
      </c>
      <c r="AC292" s="6">
        <v>20.803132854199902</v>
      </c>
      <c r="AD292">
        <f t="shared" si="9"/>
        <v>2600.3916067749878</v>
      </c>
    </row>
    <row r="293" spans="3:30" x14ac:dyDescent="0.35">
      <c r="C293">
        <v>130</v>
      </c>
      <c r="D293" s="6">
        <v>23.757220964399998</v>
      </c>
      <c r="E293">
        <f t="shared" si="8"/>
        <v>3088.4387253719997</v>
      </c>
      <c r="M293" s="5"/>
      <c r="O293" t="s">
        <v>504</v>
      </c>
      <c r="U293" t="s">
        <v>519</v>
      </c>
      <c r="V293">
        <v>6.4</v>
      </c>
      <c r="W293" t="s">
        <v>429</v>
      </c>
      <c r="Z293" s="5"/>
      <c r="AB293">
        <v>130</v>
      </c>
      <c r="AC293" s="6">
        <v>22.156716356399901</v>
      </c>
      <c r="AD293">
        <f t="shared" si="9"/>
        <v>2880.3731263319874</v>
      </c>
    </row>
    <row r="294" spans="3:30" x14ac:dyDescent="0.35">
      <c r="C294">
        <v>135</v>
      </c>
      <c r="D294" s="6">
        <v>14.7200056806</v>
      </c>
      <c r="E294">
        <f t="shared" si="8"/>
        <v>1987.2007668809999</v>
      </c>
      <c r="M294" s="5"/>
      <c r="O294" t="s">
        <v>410</v>
      </c>
      <c r="S294" t="s">
        <v>520</v>
      </c>
      <c r="T294" s="3">
        <v>0.79300000000000004</v>
      </c>
      <c r="Z294" s="5"/>
      <c r="AB294">
        <v>135</v>
      </c>
      <c r="AC294" s="6">
        <v>14.350613440799901</v>
      </c>
      <c r="AD294">
        <f t="shared" si="9"/>
        <v>1937.3328145079865</v>
      </c>
    </row>
    <row r="295" spans="3:30" x14ac:dyDescent="0.35">
      <c r="C295">
        <v>140</v>
      </c>
      <c r="D295" s="6">
        <v>25.822494326199902</v>
      </c>
      <c r="E295">
        <f t="shared" si="8"/>
        <v>3615.1492056679863</v>
      </c>
      <c r="M295" s="5"/>
      <c r="O295" t="s">
        <v>402</v>
      </c>
      <c r="P295" t="s">
        <v>584</v>
      </c>
      <c r="Q295">
        <v>1.397</v>
      </c>
      <c r="Z295" s="5"/>
      <c r="AB295">
        <v>140</v>
      </c>
      <c r="AC295" s="6">
        <v>25.0741487591999</v>
      </c>
      <c r="AD295">
        <f t="shared" si="9"/>
        <v>3510.3808262879861</v>
      </c>
    </row>
    <row r="296" spans="3:30" x14ac:dyDescent="0.35">
      <c r="C296">
        <v>145</v>
      </c>
      <c r="D296" s="6">
        <v>26.098741081599901</v>
      </c>
      <c r="E296">
        <f t="shared" si="8"/>
        <v>3784.3174568319855</v>
      </c>
      <c r="M296" s="5"/>
      <c r="O296" t="s">
        <v>402</v>
      </c>
      <c r="P296" t="s">
        <v>422</v>
      </c>
      <c r="Q296">
        <v>76</v>
      </c>
      <c r="Z296" s="5"/>
      <c r="AB296">
        <v>145</v>
      </c>
      <c r="AC296" s="6">
        <v>24.5353436758</v>
      </c>
      <c r="AD296">
        <f t="shared" si="9"/>
        <v>3557.6248329909999</v>
      </c>
    </row>
    <row r="297" spans="3:30" x14ac:dyDescent="0.35">
      <c r="C297">
        <v>150</v>
      </c>
      <c r="D297" s="6">
        <v>29.795185760999999</v>
      </c>
      <c r="E297">
        <f t="shared" si="8"/>
        <v>4469.2778641499999</v>
      </c>
      <c r="M297" s="5"/>
      <c r="O297" t="s">
        <v>402</v>
      </c>
      <c r="P297" t="s">
        <v>522</v>
      </c>
      <c r="Q297" t="s">
        <v>523</v>
      </c>
      <c r="Z297" s="5"/>
      <c r="AB297">
        <v>150</v>
      </c>
      <c r="AC297" s="6">
        <v>29.502863713</v>
      </c>
      <c r="AD297">
        <f t="shared" si="9"/>
        <v>4425.42955695</v>
      </c>
    </row>
    <row r="298" spans="3:30" x14ac:dyDescent="0.35">
      <c r="C298">
        <v>155</v>
      </c>
      <c r="D298" s="6">
        <v>26.032968044599901</v>
      </c>
      <c r="E298">
        <f t="shared" si="8"/>
        <v>4035.1100469129847</v>
      </c>
      <c r="M298" s="5"/>
      <c r="O298" t="s">
        <v>524</v>
      </c>
      <c r="P298" s="1">
        <v>0.95599999999999996</v>
      </c>
      <c r="Z298" s="5"/>
      <c r="AB298">
        <v>155</v>
      </c>
      <c r="AC298" s="6">
        <v>26.191183688199999</v>
      </c>
      <c r="AD298">
        <f t="shared" si="9"/>
        <v>4059.6334716709998</v>
      </c>
    </row>
    <row r="299" spans="3:30" x14ac:dyDescent="0.35">
      <c r="C299">
        <v>160</v>
      </c>
      <c r="D299" s="6">
        <v>21.4814738842</v>
      </c>
      <c r="E299">
        <f t="shared" si="8"/>
        <v>3437.035821472</v>
      </c>
      <c r="M299" s="5"/>
      <c r="O299" t="s">
        <v>402</v>
      </c>
      <c r="P299" t="s">
        <v>423</v>
      </c>
      <c r="Q299" t="s">
        <v>577</v>
      </c>
      <c r="Z299" s="5"/>
      <c r="AB299">
        <v>160</v>
      </c>
      <c r="AC299" s="6">
        <v>22.4326896918</v>
      </c>
      <c r="AD299">
        <f t="shared" si="9"/>
        <v>3589.2303506879998</v>
      </c>
    </row>
    <row r="300" spans="3:30" x14ac:dyDescent="0.35">
      <c r="C300">
        <v>165</v>
      </c>
      <c r="D300" s="6">
        <v>28.085086798999999</v>
      </c>
      <c r="E300">
        <f t="shared" si="8"/>
        <v>4634.039321835</v>
      </c>
      <c r="M300" s="5"/>
      <c r="O300" t="s">
        <v>387</v>
      </c>
      <c r="Z300" s="5"/>
      <c r="AB300">
        <v>165</v>
      </c>
      <c r="AC300" s="6">
        <v>29.5291468877999</v>
      </c>
      <c r="AD300">
        <f t="shared" si="9"/>
        <v>4872.3092364869835</v>
      </c>
    </row>
    <row r="301" spans="3:30" x14ac:dyDescent="0.35">
      <c r="C301">
        <v>170</v>
      </c>
      <c r="D301" s="6">
        <v>39.897924244199999</v>
      </c>
      <c r="E301">
        <f t="shared" si="8"/>
        <v>6782.647121514</v>
      </c>
      <c r="M301" s="5"/>
      <c r="O301" t="s">
        <v>388</v>
      </c>
      <c r="Z301" s="5"/>
      <c r="AB301">
        <v>170</v>
      </c>
      <c r="AC301" s="6">
        <v>39.635027598400001</v>
      </c>
      <c r="AD301">
        <f t="shared" si="9"/>
        <v>6737.9546917280004</v>
      </c>
    </row>
    <row r="302" spans="3:30" x14ac:dyDescent="0.35">
      <c r="C302">
        <v>175</v>
      </c>
      <c r="D302" s="6">
        <v>116.9181505712</v>
      </c>
      <c r="E302">
        <f t="shared" si="8"/>
        <v>20460.676349960002</v>
      </c>
      <c r="M302" s="5"/>
      <c r="O302" t="s">
        <v>389</v>
      </c>
      <c r="Z302" s="5"/>
      <c r="AB302">
        <v>175</v>
      </c>
      <c r="AC302" s="6">
        <v>115.31742943499999</v>
      </c>
      <c r="AD302">
        <f t="shared" si="9"/>
        <v>20180.550151125</v>
      </c>
    </row>
    <row r="303" spans="3:30" x14ac:dyDescent="0.35">
      <c r="C303">
        <v>180</v>
      </c>
      <c r="D303" s="6">
        <v>89.832813934599997</v>
      </c>
      <c r="E303">
        <f t="shared" si="8"/>
        <v>16169.906508227999</v>
      </c>
      <c r="M303" s="5"/>
      <c r="O303" t="s">
        <v>390</v>
      </c>
      <c r="Z303" s="5"/>
      <c r="AB303">
        <v>180</v>
      </c>
      <c r="AC303" s="6">
        <v>86.261379693600006</v>
      </c>
      <c r="AD303">
        <f t="shared" si="9"/>
        <v>15527.048344848001</v>
      </c>
    </row>
    <row r="304" spans="3:30" x14ac:dyDescent="0.35">
      <c r="C304">
        <v>185</v>
      </c>
      <c r="D304" s="6">
        <v>95.3182852204</v>
      </c>
      <c r="E304">
        <f t="shared" si="8"/>
        <v>17633.882765774</v>
      </c>
      <c r="M304" s="5"/>
      <c r="O304" t="s">
        <v>391</v>
      </c>
      <c r="Z304" s="5"/>
      <c r="AB304">
        <v>185</v>
      </c>
      <c r="AC304" s="6">
        <v>93.239562602999996</v>
      </c>
      <c r="AD304">
        <f t="shared" si="9"/>
        <v>17249.319081555001</v>
      </c>
    </row>
    <row r="305" spans="1:30" x14ac:dyDescent="0.35">
      <c r="C305">
        <v>190</v>
      </c>
      <c r="D305" s="6">
        <v>198.91081849540001</v>
      </c>
      <c r="E305">
        <f t="shared" si="8"/>
        <v>37793.055514126005</v>
      </c>
      <c r="M305" s="5"/>
      <c r="O305" t="s">
        <v>567</v>
      </c>
      <c r="Z305" s="5"/>
      <c r="AB305">
        <v>190</v>
      </c>
      <c r="AC305" s="6">
        <v>183.5354096284</v>
      </c>
      <c r="AD305">
        <f t="shared" si="9"/>
        <v>34871.727829395997</v>
      </c>
    </row>
    <row r="306" spans="1:30" x14ac:dyDescent="0.35">
      <c r="C306">
        <v>195</v>
      </c>
      <c r="D306" s="6">
        <v>212.80208390979999</v>
      </c>
      <c r="E306">
        <f t="shared" si="8"/>
        <v>41496.406362410999</v>
      </c>
      <c r="M306" s="5"/>
      <c r="O306" t="s">
        <v>578</v>
      </c>
      <c r="Z306" s="5"/>
      <c r="AB306">
        <v>195</v>
      </c>
      <c r="AC306" s="6">
        <v>219.37251846819899</v>
      </c>
      <c r="AD306">
        <f t="shared" si="9"/>
        <v>42777.641101298803</v>
      </c>
    </row>
    <row r="307" spans="1:30" x14ac:dyDescent="0.35">
      <c r="C307">
        <v>200</v>
      </c>
      <c r="D307" s="6">
        <v>235.59901853399899</v>
      </c>
      <c r="E307">
        <f t="shared" si="8"/>
        <v>47119.803706799794</v>
      </c>
      <c r="M307" s="5"/>
      <c r="O307" t="s">
        <v>579</v>
      </c>
      <c r="Z307" s="5"/>
      <c r="AB307">
        <v>200</v>
      </c>
      <c r="AC307" s="6">
        <v>237.53419225499999</v>
      </c>
      <c r="AD307">
        <f t="shared" si="9"/>
        <v>47506.838450999996</v>
      </c>
    </row>
    <row r="308" spans="1:30" x14ac:dyDescent="0.35">
      <c r="C308">
        <v>205</v>
      </c>
      <c r="D308" s="6">
        <v>335.54772555919999</v>
      </c>
      <c r="E308">
        <f t="shared" si="8"/>
        <v>68787.283739635997</v>
      </c>
      <c r="M308" s="5"/>
      <c r="O308" t="s">
        <v>395</v>
      </c>
      <c r="Z308" s="5"/>
      <c r="AB308">
        <v>205</v>
      </c>
      <c r="AC308" s="6">
        <v>340.6562285828</v>
      </c>
      <c r="AD308">
        <f t="shared" si="9"/>
        <v>69834.526859474005</v>
      </c>
    </row>
    <row r="309" spans="1:30" x14ac:dyDescent="0.35">
      <c r="C309">
        <v>210</v>
      </c>
      <c r="D309" s="6">
        <v>267.85411587879997</v>
      </c>
      <c r="E309">
        <f t="shared" si="8"/>
        <v>56249.364334547994</v>
      </c>
      <c r="M309" s="5"/>
      <c r="O309" t="s">
        <v>396</v>
      </c>
      <c r="Z309" s="5"/>
      <c r="AB309">
        <v>210</v>
      </c>
      <c r="AC309" s="6">
        <v>265.670330878399</v>
      </c>
      <c r="AD309">
        <f t="shared" si="9"/>
        <v>55790.769484463788</v>
      </c>
    </row>
    <row r="310" spans="1:30" x14ac:dyDescent="0.35">
      <c r="C310">
        <v>215</v>
      </c>
      <c r="D310" s="6">
        <v>32.531344100200002</v>
      </c>
      <c r="E310">
        <f t="shared" si="8"/>
        <v>6994.2389815430006</v>
      </c>
      <c r="M310" s="5"/>
      <c r="O310" t="s">
        <v>397</v>
      </c>
      <c r="Z310" s="5"/>
      <c r="AB310">
        <v>215</v>
      </c>
      <c r="AC310" s="6">
        <v>42.381619364999999</v>
      </c>
      <c r="AD310">
        <f t="shared" si="9"/>
        <v>9112.0481634749995</v>
      </c>
    </row>
    <row r="311" spans="1:30" x14ac:dyDescent="0.35">
      <c r="C311" t="s">
        <v>442</v>
      </c>
      <c r="D311" t="s">
        <v>440</v>
      </c>
      <c r="E311" t="s">
        <v>441</v>
      </c>
      <c r="M311" s="5"/>
      <c r="O311" t="s">
        <v>398</v>
      </c>
      <c r="Z311" s="5"/>
      <c r="AB311" t="s">
        <v>442</v>
      </c>
      <c r="AC311" t="s">
        <v>440</v>
      </c>
      <c r="AD311" t="s">
        <v>441</v>
      </c>
    </row>
    <row r="312" spans="1:30" x14ac:dyDescent="0.35">
      <c r="C312">
        <f>E312/D312</f>
        <v>146.61464971327649</v>
      </c>
      <c r="D312">
        <f>SUM(D267:D310)</f>
        <v>2630.9214851450984</v>
      </c>
      <c r="E312">
        <f>SUM(E267:E310)</f>
        <v>385731.63196768175</v>
      </c>
      <c r="M312" s="5"/>
      <c r="O312" t="s">
        <v>399</v>
      </c>
      <c r="Z312" s="5"/>
      <c r="AB312">
        <f>AD312/AC312</f>
        <v>146.77494915407419</v>
      </c>
      <c r="AC312">
        <f>SUM(AC267:AC310)</f>
        <v>2628.317495148096</v>
      </c>
      <c r="AD312">
        <f>SUM(AD267:AD310)</f>
        <v>385771.16671112546</v>
      </c>
    </row>
    <row r="313" spans="1:30" x14ac:dyDescent="0.35">
      <c r="M313" s="5"/>
      <c r="Z313" s="5"/>
    </row>
    <row r="314" spans="1:30" x14ac:dyDescent="0.35">
      <c r="D314" s="1"/>
      <c r="M314" s="5"/>
      <c r="Z314" s="5"/>
    </row>
    <row r="315" spans="1:30" x14ac:dyDescent="0.35">
      <c r="D315" s="1"/>
      <c r="M315" s="5"/>
      <c r="Z315" s="5"/>
    </row>
    <row r="316" spans="1:30" x14ac:dyDescent="0.35">
      <c r="D316" s="1"/>
      <c r="M316" s="5"/>
      <c r="Z316" s="5"/>
    </row>
    <row r="317" spans="1:30" x14ac:dyDescent="0.35">
      <c r="D317" s="1"/>
      <c r="M317" s="5"/>
      <c r="Z317" s="5"/>
    </row>
    <row r="318" spans="1:30" x14ac:dyDescent="0.35">
      <c r="M318" s="5"/>
    </row>
    <row r="319" spans="1:30" s="5" customFormat="1" x14ac:dyDescent="0.35">
      <c r="A319" s="5" t="s">
        <v>588</v>
      </c>
      <c r="D319" s="11"/>
    </row>
    <row r="320" spans="1:30" x14ac:dyDescent="0.35">
      <c r="B320" t="s">
        <v>23</v>
      </c>
      <c r="C320" t="s">
        <v>592</v>
      </c>
      <c r="M320" s="5"/>
      <c r="O320" t="s">
        <v>23</v>
      </c>
      <c r="P320" t="s">
        <v>594</v>
      </c>
      <c r="Z320" s="5"/>
      <c r="AB320" t="s">
        <v>23</v>
      </c>
      <c r="AC320">
        <v>2425.6419999999998</v>
      </c>
    </row>
    <row r="321" spans="2:33" x14ac:dyDescent="0.35">
      <c r="B321" t="s">
        <v>402</v>
      </c>
      <c r="C321" t="s">
        <v>417</v>
      </c>
      <c r="D321">
        <v>222.15700000000001</v>
      </c>
      <c r="M321" s="5"/>
      <c r="O321" t="s">
        <v>402</v>
      </c>
      <c r="P321" t="s">
        <v>444</v>
      </c>
      <c r="Q321">
        <v>241451280000000</v>
      </c>
      <c r="Z321" s="5"/>
      <c r="AB321" t="s">
        <v>543</v>
      </c>
      <c r="AC321" t="s">
        <v>527</v>
      </c>
      <c r="AD321">
        <v>134282.43700000001</v>
      </c>
    </row>
    <row r="322" spans="2:33" x14ac:dyDescent="0.35">
      <c r="B322" t="s">
        <v>402</v>
      </c>
      <c r="C322" t="s">
        <v>418</v>
      </c>
      <c r="D322">
        <v>0.48399999999999999</v>
      </c>
      <c r="M322" s="5"/>
      <c r="O322" t="s">
        <v>402</v>
      </c>
      <c r="P322" t="s">
        <v>613</v>
      </c>
      <c r="Q322">
        <v>210067560000000</v>
      </c>
      <c r="Z322" s="5"/>
      <c r="AB322" t="s">
        <v>543</v>
      </c>
      <c r="AC322" t="s">
        <v>14</v>
      </c>
      <c r="AD322" s="2">
        <v>58</v>
      </c>
      <c r="AE322" t="s">
        <v>427</v>
      </c>
    </row>
    <row r="323" spans="2:33" x14ac:dyDescent="0.35">
      <c r="B323" t="s">
        <v>402</v>
      </c>
      <c r="C323" t="s">
        <v>419</v>
      </c>
      <c r="D323">
        <v>0</v>
      </c>
      <c r="M323" s="5"/>
      <c r="O323" t="s">
        <v>402</v>
      </c>
      <c r="P323" t="s">
        <v>420</v>
      </c>
      <c r="Q323" s="2">
        <v>1.149</v>
      </c>
      <c r="Z323" s="5"/>
      <c r="AB323" t="s">
        <v>543</v>
      </c>
      <c r="AD323" t="s">
        <v>475</v>
      </c>
      <c r="AE323" s="2">
        <v>7.4</v>
      </c>
      <c r="AF323" t="s">
        <v>429</v>
      </c>
    </row>
    <row r="324" spans="2:33" x14ac:dyDescent="0.35">
      <c r="B324" t="s">
        <v>402</v>
      </c>
      <c r="C324" t="s">
        <v>420</v>
      </c>
      <c r="D324" s="2">
        <v>1.151</v>
      </c>
      <c r="M324" s="5"/>
      <c r="O324" t="s">
        <v>402</v>
      </c>
      <c r="P324" t="s">
        <v>445</v>
      </c>
      <c r="Q324">
        <v>0.99299999999999999</v>
      </c>
      <c r="Z324" s="5"/>
      <c r="AB324" t="s">
        <v>543</v>
      </c>
      <c r="AD324" t="s">
        <v>485</v>
      </c>
      <c r="AE324">
        <v>1.6</v>
      </c>
      <c r="AF324" t="s">
        <v>429</v>
      </c>
    </row>
    <row r="325" spans="2:33" x14ac:dyDescent="0.35">
      <c r="B325" t="s">
        <v>402</v>
      </c>
      <c r="C325" t="s">
        <v>584</v>
      </c>
      <c r="D325">
        <v>1.796</v>
      </c>
      <c r="M325" s="5"/>
      <c r="O325" t="s">
        <v>402</v>
      </c>
      <c r="P325" t="s">
        <v>446</v>
      </c>
      <c r="Q325">
        <v>22.8</v>
      </c>
      <c r="R325" t="s">
        <v>427</v>
      </c>
      <c r="Z325" s="5"/>
      <c r="AB325" t="s">
        <v>543</v>
      </c>
      <c r="AD325" t="s">
        <v>486</v>
      </c>
      <c r="AE325">
        <v>2.4</v>
      </c>
      <c r="AF325" t="s">
        <v>429</v>
      </c>
    </row>
    <row r="326" spans="2:33" x14ac:dyDescent="0.35">
      <c r="B326" t="s">
        <v>402</v>
      </c>
      <c r="C326" t="s">
        <v>422</v>
      </c>
      <c r="D326">
        <v>91</v>
      </c>
      <c r="M326" s="5"/>
      <c r="O326" t="s">
        <v>404</v>
      </c>
      <c r="Q326" t="s">
        <v>526</v>
      </c>
      <c r="R326">
        <v>22.4</v>
      </c>
      <c r="S326" t="s">
        <v>427</v>
      </c>
      <c r="Z326" s="5"/>
      <c r="AB326" t="s">
        <v>543</v>
      </c>
      <c r="AD326" t="s">
        <v>430</v>
      </c>
      <c r="AE326" s="2">
        <v>35.299999999999997</v>
      </c>
      <c r="AF326" t="s">
        <v>429</v>
      </c>
    </row>
    <row r="327" spans="2:33" x14ac:dyDescent="0.35">
      <c r="B327" t="s">
        <v>575</v>
      </c>
      <c r="C327" s="1">
        <v>0.96399999999999997</v>
      </c>
      <c r="M327" s="5"/>
      <c r="O327" t="s">
        <v>407</v>
      </c>
      <c r="R327" t="s">
        <v>447</v>
      </c>
      <c r="S327">
        <v>19.3</v>
      </c>
      <c r="T327" t="s">
        <v>406</v>
      </c>
      <c r="Z327" s="5"/>
      <c r="AB327" t="s">
        <v>543</v>
      </c>
      <c r="AE327" t="s">
        <v>431</v>
      </c>
      <c r="AF327" s="2">
        <v>73.7</v>
      </c>
      <c r="AG327" t="s">
        <v>432</v>
      </c>
    </row>
    <row r="328" spans="2:33" x14ac:dyDescent="0.35">
      <c r="B328" t="s">
        <v>402</v>
      </c>
      <c r="C328" t="s">
        <v>423</v>
      </c>
      <c r="D328">
        <v>53.994</v>
      </c>
      <c r="E328">
        <v>56</v>
      </c>
      <c r="M328" s="5"/>
      <c r="O328" t="s">
        <v>410</v>
      </c>
      <c r="S328" t="s">
        <v>448</v>
      </c>
      <c r="T328">
        <v>0</v>
      </c>
      <c r="U328" t="s">
        <v>406</v>
      </c>
      <c r="Z328" s="5"/>
      <c r="AB328" t="s">
        <v>543</v>
      </c>
      <c r="AD328" t="s">
        <v>528</v>
      </c>
      <c r="AE328">
        <v>8.1999999999999993</v>
      </c>
      <c r="AF328" t="s">
        <v>429</v>
      </c>
    </row>
    <row r="329" spans="2:33" x14ac:dyDescent="0.35">
      <c r="B329" t="s">
        <v>402</v>
      </c>
      <c r="C329" t="s">
        <v>424</v>
      </c>
      <c r="D329">
        <v>54.048999999999999</v>
      </c>
      <c r="E329" s="1">
        <v>-2.1999999999999999E-2</v>
      </c>
      <c r="M329" s="5"/>
      <c r="O329" t="s">
        <v>410</v>
      </c>
      <c r="S329" t="s">
        <v>449</v>
      </c>
      <c r="T329">
        <v>4.3</v>
      </c>
      <c r="U329" t="s">
        <v>406</v>
      </c>
      <c r="Z329" s="5"/>
      <c r="AB329" t="s">
        <v>543</v>
      </c>
      <c r="AD329" t="s">
        <v>529</v>
      </c>
      <c r="AE329" t="s">
        <v>530</v>
      </c>
      <c r="AF329" s="1">
        <v>3.0000000000000001E-3</v>
      </c>
    </row>
    <row r="330" spans="2:33" x14ac:dyDescent="0.35">
      <c r="B330" t="s">
        <v>402</v>
      </c>
      <c r="C330" t="s">
        <v>425</v>
      </c>
      <c r="M330" s="5"/>
      <c r="O330" t="s">
        <v>410</v>
      </c>
      <c r="S330" t="s">
        <v>450</v>
      </c>
      <c r="T330">
        <v>15</v>
      </c>
      <c r="U330" t="s">
        <v>406</v>
      </c>
      <c r="Z330" s="5"/>
      <c r="AB330" t="s">
        <v>543</v>
      </c>
      <c r="AC330" t="s">
        <v>531</v>
      </c>
      <c r="AD330">
        <v>0</v>
      </c>
      <c r="AE330" t="s">
        <v>432</v>
      </c>
    </row>
    <row r="331" spans="2:33" x14ac:dyDescent="0.35">
      <c r="B331" t="s">
        <v>404</v>
      </c>
      <c r="C331" t="s">
        <v>426</v>
      </c>
      <c r="D331">
        <v>20.873999999999999</v>
      </c>
      <c r="E331" s="1">
        <v>-8.9999999999999993E-3</v>
      </c>
      <c r="M331" s="5"/>
      <c r="O331" t="s">
        <v>407</v>
      </c>
      <c r="R331" t="s">
        <v>451</v>
      </c>
      <c r="S331">
        <v>80.7</v>
      </c>
      <c r="T331" t="s">
        <v>406</v>
      </c>
      <c r="Z331" s="5"/>
      <c r="AB331" t="s">
        <v>543</v>
      </c>
      <c r="AC331" t="s">
        <v>532</v>
      </c>
      <c r="AD331" s="8">
        <v>75243007222500</v>
      </c>
    </row>
    <row r="332" spans="2:33" x14ac:dyDescent="0.35">
      <c r="B332" t="s">
        <v>14</v>
      </c>
      <c r="C332" s="2">
        <v>58</v>
      </c>
      <c r="D332" t="s">
        <v>427</v>
      </c>
      <c r="M332" s="5"/>
      <c r="O332" t="s">
        <v>404</v>
      </c>
      <c r="Q332" t="s">
        <v>452</v>
      </c>
      <c r="R332">
        <v>0.4</v>
      </c>
      <c r="S332" t="s">
        <v>427</v>
      </c>
      <c r="Z332" s="5"/>
      <c r="AB332" t="s">
        <v>543</v>
      </c>
      <c r="AC332" t="s">
        <v>533</v>
      </c>
      <c r="AD332" s="8">
        <v>24285968557200</v>
      </c>
    </row>
    <row r="333" spans="2:33" x14ac:dyDescent="0.35">
      <c r="B333" t="s">
        <v>402</v>
      </c>
      <c r="C333" t="s">
        <v>428</v>
      </c>
      <c r="D333">
        <v>11.7</v>
      </c>
      <c r="E333" t="s">
        <v>429</v>
      </c>
      <c r="M333" s="5"/>
      <c r="O333" t="s">
        <v>407</v>
      </c>
      <c r="R333" t="s">
        <v>453</v>
      </c>
      <c r="S333">
        <v>0</v>
      </c>
      <c r="T333" t="s">
        <v>427</v>
      </c>
      <c r="Z333" s="5"/>
      <c r="AB333" t="s">
        <v>543</v>
      </c>
      <c r="AC333" t="s">
        <v>534</v>
      </c>
      <c r="AD333" s="8">
        <v>375881309850</v>
      </c>
    </row>
    <row r="334" spans="2:33" x14ac:dyDescent="0.35">
      <c r="B334" t="s">
        <v>402</v>
      </c>
      <c r="C334" t="s">
        <v>430</v>
      </c>
      <c r="D334" s="2">
        <v>34.799999999999997</v>
      </c>
      <c r="E334" t="s">
        <v>429</v>
      </c>
      <c r="M334" s="5"/>
      <c r="O334" t="s">
        <v>402</v>
      </c>
      <c r="P334" t="s">
        <v>454</v>
      </c>
      <c r="Q334">
        <v>3.8</v>
      </c>
      <c r="R334" t="s">
        <v>427</v>
      </c>
      <c r="Z334" s="5"/>
      <c r="AB334" t="s">
        <v>543</v>
      </c>
      <c r="AD334" t="s">
        <v>535</v>
      </c>
      <c r="AE334" s="8">
        <v>367285708200</v>
      </c>
    </row>
    <row r="335" spans="2:33" x14ac:dyDescent="0.35">
      <c r="B335" t="s">
        <v>404</v>
      </c>
      <c r="D335" t="s">
        <v>431</v>
      </c>
      <c r="E335" s="2">
        <v>73.7</v>
      </c>
      <c r="F335" t="s">
        <v>432</v>
      </c>
      <c r="M335" s="5"/>
      <c r="O335" t="s">
        <v>404</v>
      </c>
      <c r="Q335" t="s">
        <v>455</v>
      </c>
      <c r="R335">
        <v>1.3</v>
      </c>
      <c r="S335" t="s">
        <v>427</v>
      </c>
      <c r="Z335" s="5"/>
      <c r="AB335" t="s">
        <v>543</v>
      </c>
      <c r="AD335" t="s">
        <v>536</v>
      </c>
      <c r="AE335">
        <v>1115078050</v>
      </c>
    </row>
    <row r="336" spans="2:33" x14ac:dyDescent="0.35">
      <c r="B336" t="s">
        <v>433</v>
      </c>
      <c r="C336" t="s">
        <v>593</v>
      </c>
      <c r="M336" s="5"/>
      <c r="O336" t="s">
        <v>407</v>
      </c>
      <c r="R336" t="s">
        <v>456</v>
      </c>
      <c r="S336">
        <v>0.8</v>
      </c>
      <c r="T336" t="s">
        <v>429</v>
      </c>
      <c r="Z336" s="5"/>
      <c r="AB336" t="s">
        <v>543</v>
      </c>
      <c r="AD336" t="s">
        <v>537</v>
      </c>
      <c r="AE336">
        <v>5660396200</v>
      </c>
    </row>
    <row r="337" spans="2:32" x14ac:dyDescent="0.35">
      <c r="M337" s="5"/>
      <c r="O337" t="s">
        <v>407</v>
      </c>
      <c r="R337" t="s">
        <v>457</v>
      </c>
      <c r="S337">
        <v>0.5</v>
      </c>
      <c r="T337" t="s">
        <v>429</v>
      </c>
      <c r="Z337" s="5"/>
      <c r="AB337" t="s">
        <v>543</v>
      </c>
      <c r="AC337" t="s">
        <v>542</v>
      </c>
      <c r="AD337">
        <v>28</v>
      </c>
    </row>
    <row r="338" spans="2:32" x14ac:dyDescent="0.35">
      <c r="B338" t="s">
        <v>22</v>
      </c>
      <c r="M338" s="5"/>
      <c r="O338" t="s">
        <v>407</v>
      </c>
      <c r="R338" t="s">
        <v>458</v>
      </c>
      <c r="S338">
        <v>0.4</v>
      </c>
      <c r="T338" t="s">
        <v>429</v>
      </c>
      <c r="Z338" s="5"/>
      <c r="AB338" t="s">
        <v>543</v>
      </c>
      <c r="AC338" t="s">
        <v>422</v>
      </c>
      <c r="AD338">
        <v>83</v>
      </c>
    </row>
    <row r="339" spans="2:32" x14ac:dyDescent="0.35">
      <c r="B339" t="s">
        <v>562</v>
      </c>
      <c r="C339" t="s">
        <v>563</v>
      </c>
      <c r="D339" t="s">
        <v>540</v>
      </c>
      <c r="E339" t="s">
        <v>564</v>
      </c>
      <c r="F339" t="s">
        <v>435</v>
      </c>
      <c r="M339" s="5"/>
      <c r="O339" t="s">
        <v>410</v>
      </c>
      <c r="S339" t="s">
        <v>459</v>
      </c>
      <c r="T339">
        <v>0.4</v>
      </c>
      <c r="U339" t="s">
        <v>429</v>
      </c>
      <c r="Z339" s="5"/>
      <c r="AB339" t="s">
        <v>543</v>
      </c>
      <c r="AC339" t="s">
        <v>522</v>
      </c>
      <c r="AD339" t="s">
        <v>523</v>
      </c>
    </row>
    <row r="340" spans="2:32" x14ac:dyDescent="0.35">
      <c r="B340" t="s">
        <v>565</v>
      </c>
      <c r="C340">
        <v>118</v>
      </c>
      <c r="D340">
        <v>213.8</v>
      </c>
      <c r="E340">
        <v>158.411</v>
      </c>
      <c r="F340" s="1">
        <v>0.81</v>
      </c>
      <c r="M340" s="5"/>
      <c r="O340" t="s">
        <v>410</v>
      </c>
      <c r="S340" t="s">
        <v>460</v>
      </c>
      <c r="T340">
        <v>0</v>
      </c>
      <c r="U340" t="s">
        <v>429</v>
      </c>
      <c r="Z340" s="5"/>
    </row>
    <row r="341" spans="2:32" x14ac:dyDescent="0.35">
      <c r="B341" t="s">
        <v>566</v>
      </c>
      <c r="C341">
        <v>107</v>
      </c>
      <c r="D341">
        <v>107.2</v>
      </c>
      <c r="E341">
        <v>80.855999999999995</v>
      </c>
      <c r="F341" s="1">
        <v>0.73699999999999999</v>
      </c>
      <c r="M341" s="5"/>
      <c r="O341" t="s">
        <v>410</v>
      </c>
      <c r="S341" t="s">
        <v>461</v>
      </c>
      <c r="T341">
        <v>0.1</v>
      </c>
      <c r="U341" t="s">
        <v>429</v>
      </c>
      <c r="Z341" s="5"/>
      <c r="AB341" t="s">
        <v>538</v>
      </c>
    </row>
    <row r="342" spans="2:32" x14ac:dyDescent="0.35">
      <c r="B342" t="s">
        <v>0</v>
      </c>
      <c r="C342">
        <v>77.900000000000006</v>
      </c>
      <c r="D342" t="s">
        <v>401</v>
      </c>
      <c r="M342" s="5"/>
      <c r="O342" t="s">
        <v>407</v>
      </c>
      <c r="R342" t="s">
        <v>462</v>
      </c>
      <c r="S342">
        <v>4.5999999999999996</v>
      </c>
      <c r="T342" t="s">
        <v>429</v>
      </c>
      <c r="Z342" s="5"/>
      <c r="AB342" t="s">
        <v>539</v>
      </c>
      <c r="AC342" t="s">
        <v>544</v>
      </c>
      <c r="AD342" t="s">
        <v>545</v>
      </c>
      <c r="AE342" t="s">
        <v>546</v>
      </c>
      <c r="AF342" t="s">
        <v>435</v>
      </c>
    </row>
    <row r="343" spans="2:32" x14ac:dyDescent="0.35">
      <c r="B343" t="s">
        <v>402</v>
      </c>
      <c r="C343" t="s">
        <v>403</v>
      </c>
      <c r="M343" s="5"/>
      <c r="O343" t="s">
        <v>407</v>
      </c>
      <c r="R343" t="s">
        <v>463</v>
      </c>
      <c r="S343">
        <v>0</v>
      </c>
      <c r="T343" t="s">
        <v>429</v>
      </c>
      <c r="Z343" s="5"/>
      <c r="AB343" t="s">
        <v>547</v>
      </c>
      <c r="AC343">
        <v>118</v>
      </c>
      <c r="AD343">
        <v>214.1</v>
      </c>
      <c r="AE343">
        <v>158.67599999999999</v>
      </c>
      <c r="AF343" s="1">
        <v>0.81200000000000006</v>
      </c>
    </row>
    <row r="344" spans="2:32" x14ac:dyDescent="0.35">
      <c r="B344" t="s">
        <v>404</v>
      </c>
      <c r="D344" t="s">
        <v>405</v>
      </c>
      <c r="E344">
        <v>19</v>
      </c>
      <c r="F344" t="s">
        <v>406</v>
      </c>
      <c r="M344" s="5"/>
      <c r="O344" t="s">
        <v>407</v>
      </c>
      <c r="R344" t="s">
        <v>464</v>
      </c>
      <c r="S344">
        <v>0.6</v>
      </c>
      <c r="T344" t="s">
        <v>429</v>
      </c>
      <c r="Z344" s="5"/>
      <c r="AB344" t="s">
        <v>548</v>
      </c>
      <c r="AC344">
        <v>107</v>
      </c>
      <c r="AD344">
        <v>107.4</v>
      </c>
      <c r="AE344">
        <v>80.974000000000004</v>
      </c>
      <c r="AF344" s="1">
        <v>0.73699999999999999</v>
      </c>
    </row>
    <row r="345" spans="2:32" x14ac:dyDescent="0.35">
      <c r="B345" t="s">
        <v>407</v>
      </c>
      <c r="E345" t="s">
        <v>408</v>
      </c>
      <c r="F345">
        <v>80</v>
      </c>
      <c r="G345" t="s">
        <v>409</v>
      </c>
      <c r="M345" s="5"/>
      <c r="O345" t="s">
        <v>404</v>
      </c>
      <c r="Q345" t="s">
        <v>465</v>
      </c>
      <c r="R345">
        <v>2.4</v>
      </c>
      <c r="S345" t="s">
        <v>427</v>
      </c>
      <c r="Z345" s="5"/>
      <c r="AB345" t="s">
        <v>541</v>
      </c>
    </row>
    <row r="346" spans="2:32" x14ac:dyDescent="0.35">
      <c r="B346" t="s">
        <v>410</v>
      </c>
      <c r="F346" t="s">
        <v>309</v>
      </c>
      <c r="G346">
        <v>0</v>
      </c>
      <c r="H346" t="s">
        <v>409</v>
      </c>
      <c r="M346" s="5"/>
      <c r="O346" t="s">
        <v>407</v>
      </c>
      <c r="R346" t="s">
        <v>466</v>
      </c>
      <c r="S346">
        <v>5.9</v>
      </c>
      <c r="T346" t="s">
        <v>429</v>
      </c>
      <c r="Z346" s="5"/>
      <c r="AB346" t="s">
        <v>387</v>
      </c>
    </row>
    <row r="347" spans="2:32" x14ac:dyDescent="0.35">
      <c r="B347" t="s">
        <v>410</v>
      </c>
      <c r="F347" t="s">
        <v>310</v>
      </c>
      <c r="G347">
        <v>0.1</v>
      </c>
      <c r="H347" t="s">
        <v>409</v>
      </c>
      <c r="M347" s="5"/>
      <c r="O347" t="s">
        <v>407</v>
      </c>
      <c r="R347" t="s">
        <v>467</v>
      </c>
      <c r="S347">
        <v>4.2</v>
      </c>
      <c r="T347" t="s">
        <v>429</v>
      </c>
      <c r="Z347" s="5"/>
      <c r="AB347" t="s">
        <v>549</v>
      </c>
    </row>
    <row r="348" spans="2:32" x14ac:dyDescent="0.35">
      <c r="B348" t="s">
        <v>410</v>
      </c>
      <c r="F348" t="s">
        <v>311</v>
      </c>
      <c r="G348">
        <v>80</v>
      </c>
      <c r="H348" t="s">
        <v>409</v>
      </c>
      <c r="M348" s="5"/>
      <c r="O348" t="s">
        <v>407</v>
      </c>
      <c r="R348" t="s">
        <v>468</v>
      </c>
      <c r="S348">
        <v>0</v>
      </c>
      <c r="T348" t="s">
        <v>429</v>
      </c>
      <c r="Z348" s="5"/>
      <c r="AB348" t="s">
        <v>550</v>
      </c>
    </row>
    <row r="349" spans="2:32" x14ac:dyDescent="0.35">
      <c r="B349" t="s">
        <v>407</v>
      </c>
      <c r="E349" t="s">
        <v>312</v>
      </c>
      <c r="F349">
        <v>20</v>
      </c>
      <c r="G349" t="s">
        <v>409</v>
      </c>
      <c r="M349" s="5"/>
      <c r="O349" t="s">
        <v>407</v>
      </c>
      <c r="R349" t="s">
        <v>469</v>
      </c>
      <c r="S349" s="1">
        <v>0.66800000000000004</v>
      </c>
      <c r="Z349" s="5"/>
      <c r="AB349" t="s">
        <v>551</v>
      </c>
    </row>
    <row r="350" spans="2:32" x14ac:dyDescent="0.35">
      <c r="B350" t="s">
        <v>404</v>
      </c>
      <c r="D350" t="s">
        <v>411</v>
      </c>
      <c r="E350">
        <v>0.5</v>
      </c>
      <c r="F350" t="s">
        <v>406</v>
      </c>
      <c r="M350" s="5"/>
      <c r="O350" t="s">
        <v>407</v>
      </c>
      <c r="R350" t="s">
        <v>470</v>
      </c>
      <c r="S350" s="1">
        <v>1.4999999999999999E-2</v>
      </c>
      <c r="Z350" s="5"/>
      <c r="AB350" t="s">
        <v>552</v>
      </c>
    </row>
    <row r="351" spans="2:32" x14ac:dyDescent="0.35">
      <c r="B351" t="s">
        <v>407</v>
      </c>
      <c r="E351" t="s">
        <v>408</v>
      </c>
      <c r="F351">
        <v>0.7</v>
      </c>
      <c r="G351" t="s">
        <v>412</v>
      </c>
      <c r="M351" s="5"/>
      <c r="O351" t="s">
        <v>402</v>
      </c>
      <c r="P351" t="s">
        <v>471</v>
      </c>
      <c r="Q351">
        <v>1.1000000000000001</v>
      </c>
      <c r="R351" t="s">
        <v>427</v>
      </c>
      <c r="Z351" s="5"/>
      <c r="AB351" t="s">
        <v>553</v>
      </c>
    </row>
    <row r="352" spans="2:32" x14ac:dyDescent="0.35">
      <c r="B352" t="s">
        <v>410</v>
      </c>
      <c r="F352" t="s">
        <v>309</v>
      </c>
      <c r="G352">
        <v>0.7</v>
      </c>
      <c r="H352" t="s">
        <v>412</v>
      </c>
      <c r="M352" s="5"/>
      <c r="O352" t="s">
        <v>404</v>
      </c>
      <c r="Q352" t="s">
        <v>472</v>
      </c>
      <c r="R352">
        <v>1</v>
      </c>
      <c r="S352" t="s">
        <v>427</v>
      </c>
      <c r="Z352" s="5"/>
      <c r="AB352" t="s">
        <v>598</v>
      </c>
    </row>
    <row r="353" spans="2:28" x14ac:dyDescent="0.35">
      <c r="B353" t="s">
        <v>410</v>
      </c>
      <c r="F353" t="s">
        <v>310</v>
      </c>
      <c r="G353">
        <v>0</v>
      </c>
      <c r="H353" t="s">
        <v>412</v>
      </c>
      <c r="M353" s="5"/>
      <c r="O353" t="s">
        <v>404</v>
      </c>
      <c r="Q353" t="s">
        <v>473</v>
      </c>
      <c r="R353">
        <v>0</v>
      </c>
      <c r="S353" t="s">
        <v>427</v>
      </c>
      <c r="Z353" s="5"/>
      <c r="AB353" t="s">
        <v>599</v>
      </c>
    </row>
    <row r="354" spans="2:28" x14ac:dyDescent="0.35">
      <c r="B354" t="s">
        <v>410</v>
      </c>
      <c r="F354" t="s">
        <v>311</v>
      </c>
      <c r="G354">
        <v>0</v>
      </c>
      <c r="H354" t="s">
        <v>412</v>
      </c>
      <c r="M354" s="5"/>
      <c r="O354" t="s">
        <v>402</v>
      </c>
      <c r="P354" t="s">
        <v>474</v>
      </c>
      <c r="Q354" s="2">
        <v>72.400000000000006</v>
      </c>
      <c r="R354" t="s">
        <v>427</v>
      </c>
      <c r="Z354" s="5"/>
      <c r="AB354" t="s">
        <v>556</v>
      </c>
    </row>
    <row r="355" spans="2:28" x14ac:dyDescent="0.35">
      <c r="B355" t="s">
        <v>407</v>
      </c>
      <c r="E355" t="s">
        <v>312</v>
      </c>
      <c r="F355" s="2">
        <v>99.3</v>
      </c>
      <c r="G355" t="s">
        <v>412</v>
      </c>
      <c r="M355" s="5"/>
      <c r="O355" t="s">
        <v>404</v>
      </c>
      <c r="Q355" t="s">
        <v>14</v>
      </c>
      <c r="R355" s="2">
        <v>58.1</v>
      </c>
      <c r="S355" t="s">
        <v>427</v>
      </c>
      <c r="Z355" s="5"/>
      <c r="AB355" t="s">
        <v>557</v>
      </c>
    </row>
    <row r="356" spans="2:28" x14ac:dyDescent="0.35">
      <c r="B356" t="s">
        <v>404</v>
      </c>
      <c r="D356" t="s">
        <v>413</v>
      </c>
      <c r="E356">
        <v>0</v>
      </c>
      <c r="F356" t="s">
        <v>406</v>
      </c>
      <c r="M356" s="5"/>
      <c r="O356" t="s">
        <v>407</v>
      </c>
      <c r="R356" t="s">
        <v>475</v>
      </c>
      <c r="S356">
        <v>7.6</v>
      </c>
      <c r="T356" t="s">
        <v>429</v>
      </c>
      <c r="Z356" s="5"/>
      <c r="AB356" t="s">
        <v>558</v>
      </c>
    </row>
    <row r="357" spans="2:28" x14ac:dyDescent="0.35">
      <c r="B357" t="s">
        <v>404</v>
      </c>
      <c r="D357" t="s">
        <v>414</v>
      </c>
      <c r="E357">
        <v>80.400000000000006</v>
      </c>
      <c r="F357" t="s">
        <v>406</v>
      </c>
      <c r="M357" s="5"/>
      <c r="O357" t="s">
        <v>410</v>
      </c>
      <c r="S357" t="s">
        <v>476</v>
      </c>
      <c r="T357">
        <v>1.7</v>
      </c>
      <c r="U357" t="s">
        <v>429</v>
      </c>
      <c r="Z357" s="5"/>
      <c r="AB357" t="s">
        <v>559</v>
      </c>
    </row>
    <row r="358" spans="2:28" x14ac:dyDescent="0.35">
      <c r="B358" t="s">
        <v>402</v>
      </c>
      <c r="C358" t="s">
        <v>415</v>
      </c>
      <c r="D358">
        <v>0.56699999999999995</v>
      </c>
      <c r="M358" s="5"/>
      <c r="O358" t="s">
        <v>477</v>
      </c>
      <c r="T358" t="s">
        <v>478</v>
      </c>
      <c r="U358">
        <v>1.3</v>
      </c>
      <c r="V358" t="s">
        <v>429</v>
      </c>
      <c r="Z358" s="5"/>
      <c r="AB358" t="s">
        <v>560</v>
      </c>
    </row>
    <row r="359" spans="2:28" x14ac:dyDescent="0.35">
      <c r="B359" t="s">
        <v>402</v>
      </c>
      <c r="C359" t="s">
        <v>416</v>
      </c>
      <c r="D359">
        <v>1.756</v>
      </c>
      <c r="M359" s="5"/>
      <c r="O359" t="s">
        <v>477</v>
      </c>
      <c r="T359" t="s">
        <v>479</v>
      </c>
      <c r="U359">
        <v>0.4</v>
      </c>
      <c r="V359" t="s">
        <v>429</v>
      </c>
      <c r="Z359" s="5"/>
      <c r="AB359" t="s">
        <v>561</v>
      </c>
    </row>
    <row r="360" spans="2:28" x14ac:dyDescent="0.35">
      <c r="B360" t="s">
        <v>387</v>
      </c>
      <c r="M360" s="5"/>
      <c r="O360" t="s">
        <v>410</v>
      </c>
      <c r="S360" t="s">
        <v>480</v>
      </c>
      <c r="T360">
        <v>1.5</v>
      </c>
      <c r="U360" t="s">
        <v>429</v>
      </c>
      <c r="Z360" s="5"/>
    </row>
    <row r="361" spans="2:28" x14ac:dyDescent="0.35">
      <c r="B361" t="s">
        <v>388</v>
      </c>
      <c r="M361" s="5"/>
      <c r="O361" t="s">
        <v>410</v>
      </c>
      <c r="S361" t="s">
        <v>481</v>
      </c>
      <c r="T361">
        <v>0</v>
      </c>
      <c r="U361" t="s">
        <v>429</v>
      </c>
      <c r="Z361" s="5"/>
    </row>
    <row r="362" spans="2:28" x14ac:dyDescent="0.35">
      <c r="B362" t="s">
        <v>389</v>
      </c>
      <c r="M362" s="5"/>
      <c r="O362" t="s">
        <v>410</v>
      </c>
      <c r="S362" t="s">
        <v>482</v>
      </c>
      <c r="T362">
        <v>95.5</v>
      </c>
      <c r="U362" t="s">
        <v>429</v>
      </c>
      <c r="Z362" s="5"/>
    </row>
    <row r="363" spans="2:28" x14ac:dyDescent="0.35">
      <c r="B363" t="s">
        <v>390</v>
      </c>
      <c r="M363" s="5"/>
      <c r="O363" t="s">
        <v>410</v>
      </c>
      <c r="S363" t="s">
        <v>483</v>
      </c>
      <c r="T363">
        <v>2.7</v>
      </c>
      <c r="U363" t="s">
        <v>429</v>
      </c>
      <c r="Z363" s="5"/>
    </row>
    <row r="364" spans="2:28" x14ac:dyDescent="0.35">
      <c r="B364" t="s">
        <v>391</v>
      </c>
      <c r="M364" s="5"/>
      <c r="O364" t="s">
        <v>410</v>
      </c>
      <c r="S364" t="s">
        <v>484</v>
      </c>
      <c r="T364">
        <v>100</v>
      </c>
      <c r="U364" t="s">
        <v>429</v>
      </c>
      <c r="Z364" s="5"/>
    </row>
    <row r="365" spans="2:28" x14ac:dyDescent="0.35">
      <c r="B365" t="s">
        <v>589</v>
      </c>
      <c r="M365" s="5"/>
      <c r="O365" t="s">
        <v>407</v>
      </c>
      <c r="R365" t="s">
        <v>485</v>
      </c>
      <c r="S365">
        <v>1.6</v>
      </c>
      <c r="T365" t="s">
        <v>429</v>
      </c>
      <c r="Z365" s="5"/>
    </row>
    <row r="366" spans="2:28" x14ac:dyDescent="0.35">
      <c r="B366" t="s">
        <v>590</v>
      </c>
      <c r="M366" s="5"/>
      <c r="O366" t="s">
        <v>407</v>
      </c>
      <c r="R366" t="s">
        <v>486</v>
      </c>
      <c r="S366">
        <v>2.2999999999999998</v>
      </c>
      <c r="T366" t="s">
        <v>429</v>
      </c>
      <c r="Z366" s="5"/>
    </row>
    <row r="367" spans="2:28" x14ac:dyDescent="0.35">
      <c r="B367" t="s">
        <v>591</v>
      </c>
      <c r="M367" s="5"/>
      <c r="O367" t="s">
        <v>410</v>
      </c>
      <c r="S367" t="s">
        <v>487</v>
      </c>
      <c r="T367">
        <v>0.1</v>
      </c>
      <c r="U367" t="s">
        <v>429</v>
      </c>
      <c r="Z367" s="5"/>
    </row>
    <row r="368" spans="2:28" x14ac:dyDescent="0.35">
      <c r="B368" t="s">
        <v>395</v>
      </c>
      <c r="M368" s="5"/>
      <c r="O368" t="s">
        <v>410</v>
      </c>
      <c r="S368" t="s">
        <v>488</v>
      </c>
      <c r="T368">
        <v>0</v>
      </c>
      <c r="U368" t="s">
        <v>429</v>
      </c>
      <c r="Z368" s="5"/>
    </row>
    <row r="369" spans="2:26" x14ac:dyDescent="0.35">
      <c r="B369" t="s">
        <v>396</v>
      </c>
      <c r="M369" s="5"/>
      <c r="O369" t="s">
        <v>410</v>
      </c>
      <c r="S369" t="s">
        <v>489</v>
      </c>
      <c r="T369">
        <v>3</v>
      </c>
      <c r="U369" t="s">
        <v>429</v>
      </c>
      <c r="Z369" s="5"/>
    </row>
    <row r="370" spans="2:26" x14ac:dyDescent="0.35">
      <c r="B370" t="s">
        <v>397</v>
      </c>
      <c r="M370" s="5"/>
      <c r="O370" t="s">
        <v>410</v>
      </c>
      <c r="S370" t="s">
        <v>490</v>
      </c>
      <c r="T370">
        <v>8</v>
      </c>
      <c r="U370" t="s">
        <v>429</v>
      </c>
      <c r="Z370" s="5"/>
    </row>
    <row r="371" spans="2:26" x14ac:dyDescent="0.35">
      <c r="B371" t="s">
        <v>398</v>
      </c>
      <c r="M371" s="5"/>
      <c r="O371" t="s">
        <v>407</v>
      </c>
      <c r="R371" t="s">
        <v>430</v>
      </c>
      <c r="S371" s="2">
        <v>35.200000000000003</v>
      </c>
      <c r="T371" t="s">
        <v>429</v>
      </c>
      <c r="Z371" s="5"/>
    </row>
    <row r="372" spans="2:26" x14ac:dyDescent="0.35">
      <c r="B372" t="s">
        <v>399</v>
      </c>
      <c r="M372" s="5"/>
      <c r="O372" t="s">
        <v>410</v>
      </c>
      <c r="S372" t="s">
        <v>491</v>
      </c>
      <c r="T372" s="2">
        <v>44.3</v>
      </c>
      <c r="U372" t="s">
        <v>429</v>
      </c>
      <c r="Z372" s="5"/>
    </row>
    <row r="373" spans="2:26" x14ac:dyDescent="0.35">
      <c r="B373" t="s">
        <v>400</v>
      </c>
      <c r="M373" s="5"/>
      <c r="O373" t="s">
        <v>410</v>
      </c>
      <c r="S373" t="s">
        <v>492</v>
      </c>
      <c r="T373" s="2">
        <v>10.6</v>
      </c>
      <c r="U373" t="s">
        <v>429</v>
      </c>
      <c r="Z373" s="5"/>
    </row>
    <row r="374" spans="2:26" x14ac:dyDescent="0.35">
      <c r="M374" s="5"/>
      <c r="O374" t="s">
        <v>477</v>
      </c>
      <c r="T374" t="s">
        <v>493</v>
      </c>
      <c r="U374" s="2">
        <v>80.599999999999994</v>
      </c>
      <c r="V374" t="s">
        <v>429</v>
      </c>
      <c r="Z374" s="5"/>
    </row>
    <row r="375" spans="2:26" x14ac:dyDescent="0.35">
      <c r="M375" s="5"/>
      <c r="O375" t="s">
        <v>477</v>
      </c>
      <c r="T375" t="s">
        <v>785</v>
      </c>
      <c r="U375">
        <v>0.4</v>
      </c>
      <c r="V375" t="s">
        <v>429</v>
      </c>
      <c r="Z375" s="5"/>
    </row>
    <row r="376" spans="2:26" x14ac:dyDescent="0.35">
      <c r="M376" s="5"/>
      <c r="O376" t="s">
        <v>477</v>
      </c>
      <c r="T376" t="s">
        <v>494</v>
      </c>
      <c r="U376">
        <v>1.1000000000000001</v>
      </c>
      <c r="V376" t="s">
        <v>429</v>
      </c>
      <c r="Z376" s="5"/>
    </row>
    <row r="377" spans="2:26" x14ac:dyDescent="0.35">
      <c r="M377" s="5"/>
      <c r="O377" t="s">
        <v>407</v>
      </c>
      <c r="R377" t="s">
        <v>677</v>
      </c>
      <c r="S377">
        <v>8.1</v>
      </c>
      <c r="T377" t="s">
        <v>429</v>
      </c>
      <c r="Z377" s="5"/>
    </row>
    <row r="378" spans="2:26" x14ac:dyDescent="0.35">
      <c r="M378" s="5"/>
      <c r="O378" t="s">
        <v>410</v>
      </c>
      <c r="S378" t="s">
        <v>679</v>
      </c>
      <c r="T378">
        <v>36.4</v>
      </c>
      <c r="U378" t="s">
        <v>429</v>
      </c>
      <c r="Z378" s="5"/>
    </row>
    <row r="379" spans="2:26" x14ac:dyDescent="0.35">
      <c r="M379" s="5"/>
      <c r="O379" t="s">
        <v>410</v>
      </c>
      <c r="S379" t="s">
        <v>495</v>
      </c>
      <c r="T379">
        <v>0.1</v>
      </c>
      <c r="U379" t="s">
        <v>429</v>
      </c>
      <c r="Z379" s="5"/>
    </row>
    <row r="380" spans="2:26" x14ac:dyDescent="0.35">
      <c r="M380" s="5"/>
      <c r="O380" t="s">
        <v>410</v>
      </c>
      <c r="S380" t="s">
        <v>496</v>
      </c>
      <c r="T380">
        <v>1.1000000000000001</v>
      </c>
      <c r="U380" t="s">
        <v>429</v>
      </c>
      <c r="Z380" s="5"/>
    </row>
    <row r="381" spans="2:26" x14ac:dyDescent="0.35">
      <c r="M381" s="5"/>
      <c r="O381" t="s">
        <v>410</v>
      </c>
      <c r="S381" t="s">
        <v>497</v>
      </c>
      <c r="T381">
        <v>0.7</v>
      </c>
      <c r="U381" t="s">
        <v>429</v>
      </c>
      <c r="Z381" s="5"/>
    </row>
    <row r="382" spans="2:26" x14ac:dyDescent="0.35">
      <c r="M382" s="5"/>
      <c r="O382" t="s">
        <v>477</v>
      </c>
      <c r="T382" t="s">
        <v>498</v>
      </c>
      <c r="U382">
        <v>0.3</v>
      </c>
      <c r="V382" t="s">
        <v>429</v>
      </c>
      <c r="Z382" s="5"/>
    </row>
    <row r="383" spans="2:26" x14ac:dyDescent="0.35">
      <c r="M383" s="5"/>
      <c r="O383" t="s">
        <v>477</v>
      </c>
      <c r="T383" t="s">
        <v>498</v>
      </c>
      <c r="U383">
        <v>0.4</v>
      </c>
      <c r="V383" t="s">
        <v>429</v>
      </c>
      <c r="Z383" s="5"/>
    </row>
    <row r="384" spans="2:26" x14ac:dyDescent="0.35">
      <c r="M384" s="5"/>
      <c r="O384" t="s">
        <v>404</v>
      </c>
      <c r="Q384" t="s">
        <v>499</v>
      </c>
      <c r="R384" s="2">
        <v>14.3</v>
      </c>
      <c r="S384" t="s">
        <v>427</v>
      </c>
      <c r="Z384" s="5"/>
    </row>
    <row r="385" spans="13:26" x14ac:dyDescent="0.35">
      <c r="M385" s="5"/>
      <c r="O385" t="s">
        <v>407</v>
      </c>
      <c r="R385" t="s">
        <v>500</v>
      </c>
      <c r="S385">
        <v>1.1000000000000001</v>
      </c>
      <c r="T385" t="s">
        <v>429</v>
      </c>
      <c r="Z385" s="5"/>
    </row>
    <row r="386" spans="13:26" x14ac:dyDescent="0.35">
      <c r="M386" s="5"/>
      <c r="O386" t="s">
        <v>407</v>
      </c>
      <c r="R386" t="s">
        <v>501</v>
      </c>
      <c r="S386">
        <v>13.4</v>
      </c>
      <c r="T386" t="s">
        <v>429</v>
      </c>
      <c r="Z386" s="5"/>
    </row>
    <row r="387" spans="13:26" x14ac:dyDescent="0.35">
      <c r="M387" s="5"/>
      <c r="O387" t="s">
        <v>410</v>
      </c>
      <c r="S387" t="s">
        <v>502</v>
      </c>
      <c r="T387">
        <v>30.1</v>
      </c>
      <c r="U387" t="s">
        <v>429</v>
      </c>
      <c r="Z387" s="5"/>
    </row>
    <row r="388" spans="13:26" x14ac:dyDescent="0.35">
      <c r="M388" s="5"/>
      <c r="O388" t="s">
        <v>477</v>
      </c>
      <c r="T388" t="s">
        <v>503</v>
      </c>
      <c r="U388">
        <v>5.0999999999999996</v>
      </c>
      <c r="V388" t="s">
        <v>429</v>
      </c>
      <c r="Z388" s="5"/>
    </row>
    <row r="389" spans="13:26" x14ac:dyDescent="0.35">
      <c r="M389" s="5"/>
      <c r="O389" t="s">
        <v>504</v>
      </c>
      <c r="U389" t="s">
        <v>505</v>
      </c>
      <c r="V389">
        <v>13.7</v>
      </c>
      <c r="W389" t="s">
        <v>429</v>
      </c>
      <c r="Z389" s="5"/>
    </row>
    <row r="390" spans="13:26" x14ac:dyDescent="0.35">
      <c r="M390" s="5"/>
      <c r="O390" t="s">
        <v>410</v>
      </c>
      <c r="S390" t="s">
        <v>506</v>
      </c>
      <c r="T390">
        <v>5.8</v>
      </c>
      <c r="U390" t="s">
        <v>429</v>
      </c>
      <c r="Z390" s="5"/>
    </row>
    <row r="391" spans="13:26" x14ac:dyDescent="0.35">
      <c r="M391" s="5"/>
      <c r="O391" t="s">
        <v>410</v>
      </c>
      <c r="S391" t="s">
        <v>507</v>
      </c>
      <c r="T391">
        <v>4.7</v>
      </c>
      <c r="U391" t="s">
        <v>429</v>
      </c>
      <c r="Z391" s="5"/>
    </row>
    <row r="392" spans="13:26" x14ac:dyDescent="0.35">
      <c r="M392" s="5"/>
      <c r="O392" t="s">
        <v>410</v>
      </c>
      <c r="S392" t="s">
        <v>508</v>
      </c>
      <c r="T392">
        <v>9.5</v>
      </c>
      <c r="U392" t="s">
        <v>429</v>
      </c>
      <c r="Z392" s="5"/>
    </row>
    <row r="393" spans="13:26" x14ac:dyDescent="0.35">
      <c r="M393" s="5"/>
      <c r="O393" t="s">
        <v>477</v>
      </c>
      <c r="T393" t="s">
        <v>509</v>
      </c>
      <c r="U393">
        <v>14.4</v>
      </c>
      <c r="V393" t="s">
        <v>429</v>
      </c>
      <c r="Z393" s="5"/>
    </row>
    <row r="394" spans="13:26" x14ac:dyDescent="0.35">
      <c r="M394" s="5"/>
      <c r="O394" t="s">
        <v>504</v>
      </c>
      <c r="U394" t="s">
        <v>510</v>
      </c>
      <c r="V394">
        <v>17.8</v>
      </c>
      <c r="W394" t="s">
        <v>429</v>
      </c>
      <c r="Z394" s="5"/>
    </row>
    <row r="395" spans="13:26" x14ac:dyDescent="0.35">
      <c r="M395" s="5"/>
      <c r="O395" t="s">
        <v>504</v>
      </c>
      <c r="U395" t="s">
        <v>511</v>
      </c>
      <c r="V395">
        <v>9.4</v>
      </c>
      <c r="W395" t="s">
        <v>429</v>
      </c>
      <c r="Z395" s="5"/>
    </row>
    <row r="396" spans="13:26" x14ac:dyDescent="0.35">
      <c r="M396" s="5"/>
      <c r="O396" t="s">
        <v>504</v>
      </c>
      <c r="U396" t="s">
        <v>512</v>
      </c>
      <c r="V396">
        <v>16.600000000000001</v>
      </c>
      <c r="W396" t="s">
        <v>429</v>
      </c>
      <c r="Z396" s="5"/>
    </row>
    <row r="397" spans="13:26" x14ac:dyDescent="0.35">
      <c r="M397" s="5"/>
      <c r="O397" t="s">
        <v>504</v>
      </c>
      <c r="U397" t="s">
        <v>513</v>
      </c>
      <c r="V397">
        <v>13.9</v>
      </c>
      <c r="W397" t="s">
        <v>429</v>
      </c>
      <c r="Z397" s="5"/>
    </row>
    <row r="398" spans="13:26" x14ac:dyDescent="0.35">
      <c r="M398" s="5"/>
      <c r="O398" t="s">
        <v>477</v>
      </c>
      <c r="T398" t="s">
        <v>514</v>
      </c>
      <c r="U398">
        <v>16.8</v>
      </c>
      <c r="V398" t="s">
        <v>429</v>
      </c>
      <c r="Z398" s="5"/>
    </row>
    <row r="399" spans="13:26" x14ac:dyDescent="0.35">
      <c r="M399" s="5"/>
      <c r="O399" t="s">
        <v>504</v>
      </c>
      <c r="U399" t="s">
        <v>515</v>
      </c>
      <c r="V399">
        <v>19.8</v>
      </c>
      <c r="W399" t="s">
        <v>429</v>
      </c>
      <c r="Z399" s="5"/>
    </row>
    <row r="400" spans="13:26" x14ac:dyDescent="0.35">
      <c r="M400" s="5"/>
      <c r="O400" t="s">
        <v>504</v>
      </c>
      <c r="U400" t="s">
        <v>516</v>
      </c>
      <c r="V400">
        <v>19.899999999999999</v>
      </c>
      <c r="W400" t="s">
        <v>429</v>
      </c>
      <c r="Z400" s="5"/>
    </row>
    <row r="401" spans="13:26" x14ac:dyDescent="0.35">
      <c r="M401" s="5"/>
      <c r="O401" t="s">
        <v>477</v>
      </c>
      <c r="T401" t="s">
        <v>517</v>
      </c>
      <c r="U401">
        <v>11.5</v>
      </c>
      <c r="V401" t="s">
        <v>429</v>
      </c>
      <c r="Z401" s="5"/>
    </row>
    <row r="402" spans="13:26" x14ac:dyDescent="0.35">
      <c r="M402" s="5"/>
      <c r="O402" t="s">
        <v>504</v>
      </c>
      <c r="U402" t="s">
        <v>518</v>
      </c>
      <c r="V402">
        <v>11.5</v>
      </c>
      <c r="W402" t="s">
        <v>429</v>
      </c>
      <c r="Z402" s="5"/>
    </row>
    <row r="403" spans="13:26" x14ac:dyDescent="0.35">
      <c r="M403" s="5"/>
      <c r="O403" t="s">
        <v>504</v>
      </c>
      <c r="U403" t="s">
        <v>519</v>
      </c>
      <c r="V403">
        <v>5.4</v>
      </c>
      <c r="W403" t="s">
        <v>429</v>
      </c>
      <c r="Z403" s="5"/>
    </row>
    <row r="404" spans="13:26" x14ac:dyDescent="0.35">
      <c r="M404" s="5"/>
      <c r="O404" t="s">
        <v>410</v>
      </c>
      <c r="S404" t="s">
        <v>520</v>
      </c>
      <c r="T404" s="3">
        <v>0.79400000000000004</v>
      </c>
      <c r="Z404" s="5"/>
    </row>
    <row r="405" spans="13:26" x14ac:dyDescent="0.35">
      <c r="M405" s="5"/>
      <c r="O405" t="s">
        <v>402</v>
      </c>
      <c r="P405" t="s">
        <v>584</v>
      </c>
      <c r="Q405">
        <v>1.796</v>
      </c>
      <c r="Z405" s="5"/>
    </row>
    <row r="406" spans="13:26" x14ac:dyDescent="0.35">
      <c r="M406" s="5"/>
      <c r="O406" t="s">
        <v>402</v>
      </c>
      <c r="P406" t="s">
        <v>422</v>
      </c>
      <c r="Q406">
        <v>86</v>
      </c>
      <c r="Z406" s="5"/>
    </row>
    <row r="407" spans="13:26" x14ac:dyDescent="0.35">
      <c r="M407" s="5"/>
      <c r="O407" t="s">
        <v>402</v>
      </c>
      <c r="P407" t="s">
        <v>522</v>
      </c>
      <c r="Q407" t="s">
        <v>523</v>
      </c>
      <c r="Z407" s="5"/>
    </row>
    <row r="408" spans="13:26" x14ac:dyDescent="0.35">
      <c r="M408" s="5"/>
      <c r="O408" t="s">
        <v>524</v>
      </c>
      <c r="P408" s="1">
        <v>0.96099999999999997</v>
      </c>
      <c r="Z408" s="5"/>
    </row>
    <row r="409" spans="13:26" x14ac:dyDescent="0.35">
      <c r="M409" s="5"/>
      <c r="O409" t="s">
        <v>402</v>
      </c>
      <c r="P409" t="s">
        <v>423</v>
      </c>
      <c r="Q409" t="s">
        <v>595</v>
      </c>
      <c r="Z409" s="5"/>
    </row>
    <row r="410" spans="13:26" x14ac:dyDescent="0.35">
      <c r="M410" s="5"/>
      <c r="O410" t="s">
        <v>387</v>
      </c>
      <c r="Z410" s="5"/>
    </row>
    <row r="411" spans="13:26" x14ac:dyDescent="0.35">
      <c r="M411" s="5"/>
      <c r="O411" t="s">
        <v>388</v>
      </c>
      <c r="Z411" s="5"/>
    </row>
    <row r="412" spans="13:26" x14ac:dyDescent="0.35">
      <c r="M412" s="5"/>
      <c r="O412" t="s">
        <v>389</v>
      </c>
      <c r="Z412" s="5"/>
    </row>
    <row r="413" spans="13:26" x14ac:dyDescent="0.35">
      <c r="M413" s="5"/>
      <c r="O413" t="s">
        <v>390</v>
      </c>
      <c r="Z413" s="5"/>
    </row>
    <row r="414" spans="13:26" x14ac:dyDescent="0.35">
      <c r="M414" s="5"/>
      <c r="O414" t="s">
        <v>391</v>
      </c>
      <c r="Z414" s="5"/>
    </row>
    <row r="415" spans="13:26" x14ac:dyDescent="0.35">
      <c r="M415" s="5"/>
      <c r="O415" t="s">
        <v>567</v>
      </c>
      <c r="Z415" s="5"/>
    </row>
    <row r="416" spans="13:26" x14ac:dyDescent="0.35">
      <c r="M416" s="5"/>
      <c r="O416" t="s">
        <v>596</v>
      </c>
      <c r="Z416" s="5"/>
    </row>
    <row r="417" spans="13:26" x14ac:dyDescent="0.35">
      <c r="M417" s="5"/>
      <c r="O417" t="s">
        <v>597</v>
      </c>
      <c r="Z417" s="5"/>
    </row>
    <row r="418" spans="13:26" x14ac:dyDescent="0.35">
      <c r="M418" s="5"/>
      <c r="O418" t="s">
        <v>395</v>
      </c>
      <c r="Z418" s="5"/>
    </row>
    <row r="419" spans="13:26" x14ac:dyDescent="0.35">
      <c r="M419" s="5"/>
      <c r="O419" t="s">
        <v>396</v>
      </c>
      <c r="Z419" s="5"/>
    </row>
    <row r="420" spans="13:26" x14ac:dyDescent="0.35">
      <c r="M420" s="5"/>
      <c r="O420" t="s">
        <v>397</v>
      </c>
      <c r="Z420" s="5"/>
    </row>
    <row r="421" spans="13:26" x14ac:dyDescent="0.35">
      <c r="M421" s="5"/>
      <c r="O421" t="s">
        <v>398</v>
      </c>
      <c r="Z421" s="5"/>
    </row>
    <row r="422" spans="13:26" x14ac:dyDescent="0.35">
      <c r="M422" s="5"/>
      <c r="O422" t="s">
        <v>399</v>
      </c>
      <c r="Z422" s="5"/>
    </row>
    <row r="423" spans="13:26" x14ac:dyDescent="0.35">
      <c r="M423" s="5"/>
      <c r="Z423" s="5"/>
    </row>
    <row r="424" spans="13:26" x14ac:dyDescent="0.35">
      <c r="M424" s="5"/>
      <c r="Z424" s="5"/>
    </row>
    <row r="425" spans="13:26" x14ac:dyDescent="0.35">
      <c r="M425" s="5"/>
      <c r="Z425" s="5"/>
    </row>
    <row r="426" spans="13:26" x14ac:dyDescent="0.35">
      <c r="M426" s="5"/>
      <c r="Z426" s="5"/>
    </row>
    <row r="427" spans="13:26" x14ac:dyDescent="0.35">
      <c r="M427" s="5"/>
      <c r="Z427" s="5"/>
    </row>
    <row r="428" spans="13:26" x14ac:dyDescent="0.35">
      <c r="M428" s="5"/>
      <c r="Z428" s="5"/>
    </row>
    <row r="429" spans="13:26" x14ac:dyDescent="0.35">
      <c r="M429" s="5"/>
      <c r="Z429" s="5"/>
    </row>
    <row r="430" spans="13:26" x14ac:dyDescent="0.35">
      <c r="M430" s="5"/>
      <c r="Z430" s="5"/>
    </row>
    <row r="431" spans="13:26" x14ac:dyDescent="0.35">
      <c r="M431" s="5"/>
      <c r="Z431" s="5"/>
    </row>
    <row r="432" spans="13:26" x14ac:dyDescent="0.35">
      <c r="M432" s="5"/>
      <c r="Z432" s="5"/>
    </row>
    <row r="433" spans="13:26" x14ac:dyDescent="0.35">
      <c r="M433" s="5"/>
      <c r="Z433" s="5"/>
    </row>
    <row r="434" spans="13:26" x14ac:dyDescent="0.35">
      <c r="M434" s="5"/>
      <c r="Z434" s="5"/>
    </row>
    <row r="435" spans="13:26" x14ac:dyDescent="0.35">
      <c r="M435" s="5"/>
      <c r="Z435" s="5"/>
    </row>
    <row r="436" spans="13:26" x14ac:dyDescent="0.35">
      <c r="M436" s="5"/>
      <c r="Z436" s="5"/>
    </row>
    <row r="437" spans="13:26" x14ac:dyDescent="0.35">
      <c r="M437" s="5"/>
      <c r="Z437" s="5"/>
    </row>
    <row r="438" spans="13:26" x14ac:dyDescent="0.35">
      <c r="M438" s="5"/>
      <c r="Z438" s="5"/>
    </row>
    <row r="439" spans="13:26" x14ac:dyDescent="0.35">
      <c r="M439" s="5"/>
      <c r="Z439" s="5"/>
    </row>
    <row r="440" spans="13:26" x14ac:dyDescent="0.35">
      <c r="M440" s="5"/>
      <c r="Z440" s="5"/>
    </row>
    <row r="441" spans="13:26" x14ac:dyDescent="0.35">
      <c r="M441" s="5"/>
      <c r="Z441" s="5"/>
    </row>
    <row r="442" spans="13:26" x14ac:dyDescent="0.35">
      <c r="M442" s="5"/>
      <c r="Z442" s="5"/>
    </row>
    <row r="443" spans="13:26" x14ac:dyDescent="0.35">
      <c r="M443" s="5"/>
      <c r="Z443" s="5"/>
    </row>
    <row r="444" spans="13:26" x14ac:dyDescent="0.35">
      <c r="M444" s="5"/>
      <c r="Z444" s="5"/>
    </row>
    <row r="445" spans="13:26" x14ac:dyDescent="0.35">
      <c r="M445" s="5"/>
      <c r="Z445" s="5"/>
    </row>
    <row r="446" spans="13:26" x14ac:dyDescent="0.35">
      <c r="M446" s="5"/>
      <c r="Z446" s="5"/>
    </row>
    <row r="447" spans="13:26" x14ac:dyDescent="0.35">
      <c r="M447" s="5"/>
      <c r="Z447" s="5"/>
    </row>
    <row r="448" spans="13:26" x14ac:dyDescent="0.35">
      <c r="M448" s="5"/>
      <c r="Z448" s="5"/>
    </row>
    <row r="449" spans="13:26" x14ac:dyDescent="0.35">
      <c r="M449" s="5"/>
      <c r="Z449" s="5"/>
    </row>
    <row r="450" spans="13:26" x14ac:dyDescent="0.35">
      <c r="M450" s="5"/>
      <c r="Z450" s="5"/>
    </row>
    <row r="451" spans="13:26" x14ac:dyDescent="0.35">
      <c r="M451" s="5"/>
      <c r="Z451" s="5"/>
    </row>
    <row r="452" spans="13:26" x14ac:dyDescent="0.35">
      <c r="M452" s="5"/>
      <c r="Z452" s="5"/>
    </row>
    <row r="453" spans="13:26" x14ac:dyDescent="0.35">
      <c r="M453" s="5"/>
      <c r="Z453" s="5"/>
    </row>
    <row r="454" spans="13:26" x14ac:dyDescent="0.35">
      <c r="M454" s="5"/>
      <c r="Z454" s="5"/>
    </row>
    <row r="455" spans="13:26" x14ac:dyDescent="0.35">
      <c r="M455" s="5"/>
      <c r="Z455" s="5"/>
    </row>
    <row r="456" spans="13:26" x14ac:dyDescent="0.35">
      <c r="M456" s="5"/>
      <c r="Z456" s="5"/>
    </row>
    <row r="457" spans="13:26" x14ac:dyDescent="0.35">
      <c r="M457" s="5"/>
      <c r="Z457" s="5"/>
    </row>
    <row r="458" spans="13:26" x14ac:dyDescent="0.35">
      <c r="M458" s="5"/>
      <c r="Z458" s="5"/>
    </row>
    <row r="459" spans="13:26" x14ac:dyDescent="0.35">
      <c r="M459" s="5"/>
      <c r="Z459" s="5"/>
    </row>
    <row r="460" spans="13:26" x14ac:dyDescent="0.35">
      <c r="M460" s="5"/>
      <c r="Z460" s="5"/>
    </row>
    <row r="461" spans="13:26" x14ac:dyDescent="0.35">
      <c r="M461" s="5"/>
      <c r="Z461" s="5"/>
    </row>
    <row r="462" spans="13:26" x14ac:dyDescent="0.35">
      <c r="M462" s="5"/>
      <c r="Z462" s="5"/>
    </row>
    <row r="463" spans="13:26" x14ac:dyDescent="0.35">
      <c r="M463" s="5"/>
      <c r="Z463" s="5"/>
    </row>
    <row r="464" spans="13:26" x14ac:dyDescent="0.35">
      <c r="M464" s="5"/>
      <c r="Z464" s="5"/>
    </row>
    <row r="465" spans="13:26" x14ac:dyDescent="0.35">
      <c r="M465" s="5"/>
      <c r="Z465" s="5"/>
    </row>
    <row r="466" spans="13:26" x14ac:dyDescent="0.35">
      <c r="M466" s="5"/>
      <c r="Z466" s="5"/>
    </row>
    <row r="467" spans="13:26" x14ac:dyDescent="0.35">
      <c r="M467" s="5"/>
      <c r="Z467" s="5"/>
    </row>
    <row r="468" spans="13:26" x14ac:dyDescent="0.35">
      <c r="M468" s="5"/>
      <c r="Z468" s="5"/>
    </row>
    <row r="469" spans="13:26" x14ac:dyDescent="0.35">
      <c r="M469" s="5"/>
      <c r="Z469" s="5"/>
    </row>
    <row r="470" spans="13:26" x14ac:dyDescent="0.35">
      <c r="M470" s="5"/>
      <c r="Z470" s="5"/>
    </row>
    <row r="471" spans="13:26" x14ac:dyDescent="0.35">
      <c r="M471" s="5"/>
      <c r="Z471" s="5"/>
    </row>
    <row r="472" spans="13:26" x14ac:dyDescent="0.35">
      <c r="M472" s="5"/>
      <c r="Z472" s="5"/>
    </row>
    <row r="473" spans="13:26" x14ac:dyDescent="0.35">
      <c r="M473" s="5"/>
      <c r="Z473" s="5"/>
    </row>
    <row r="474" spans="13:26" x14ac:dyDescent="0.35">
      <c r="M474" s="5"/>
      <c r="Z474" s="5"/>
    </row>
    <row r="475" spans="13:26" x14ac:dyDescent="0.35">
      <c r="M475" s="5"/>
      <c r="Z475" s="5"/>
    </row>
    <row r="476" spans="13:26" x14ac:dyDescent="0.35">
      <c r="M476" s="5"/>
      <c r="Z476" s="5"/>
    </row>
    <row r="477" spans="13:26" x14ac:dyDescent="0.35">
      <c r="M477" s="5"/>
      <c r="Z477" s="5"/>
    </row>
    <row r="478" spans="13:26" x14ac:dyDescent="0.35">
      <c r="M478" s="5"/>
      <c r="Z478" s="5"/>
    </row>
    <row r="479" spans="13:26" x14ac:dyDescent="0.35">
      <c r="M479" s="5"/>
      <c r="Z479" s="5"/>
    </row>
    <row r="480" spans="13:26" x14ac:dyDescent="0.35">
      <c r="M480" s="5"/>
      <c r="Z480" s="5"/>
    </row>
    <row r="481" spans="13:26" x14ac:dyDescent="0.35">
      <c r="M481" s="5"/>
      <c r="Z481" s="5"/>
    </row>
    <row r="482" spans="13:26" x14ac:dyDescent="0.35">
      <c r="M482" s="5"/>
      <c r="Z482" s="5"/>
    </row>
    <row r="483" spans="13:26" x14ac:dyDescent="0.35">
      <c r="M483" s="5"/>
      <c r="Z483" s="5"/>
    </row>
    <row r="484" spans="13:26" x14ac:dyDescent="0.35">
      <c r="M484" s="5"/>
      <c r="Z484" s="5"/>
    </row>
    <row r="485" spans="13:26" x14ac:dyDescent="0.35">
      <c r="M485" s="5"/>
      <c r="Z485" s="5"/>
    </row>
    <row r="486" spans="13:26" x14ac:dyDescent="0.35">
      <c r="M486" s="5"/>
      <c r="Z486" s="5"/>
    </row>
    <row r="487" spans="13:26" x14ac:dyDescent="0.35">
      <c r="M487" s="5"/>
      <c r="Z487" s="5"/>
    </row>
    <row r="488" spans="13:26" x14ac:dyDescent="0.35">
      <c r="M488" s="5"/>
      <c r="Z488" s="5"/>
    </row>
    <row r="489" spans="13:26" x14ac:dyDescent="0.35">
      <c r="M489" s="5"/>
      <c r="Z489" s="5"/>
    </row>
    <row r="490" spans="13:26" x14ac:dyDescent="0.35">
      <c r="M490" s="5"/>
      <c r="Z490" s="5"/>
    </row>
    <row r="491" spans="13:26" x14ac:dyDescent="0.35">
      <c r="M491" s="5"/>
      <c r="Z491" s="5"/>
    </row>
    <row r="492" spans="13:26" x14ac:dyDescent="0.35">
      <c r="M492" s="5"/>
      <c r="Z492" s="5"/>
    </row>
    <row r="493" spans="13:26" x14ac:dyDescent="0.35">
      <c r="M493" s="5"/>
      <c r="Z493" s="5"/>
    </row>
    <row r="494" spans="13:26" x14ac:dyDescent="0.35">
      <c r="M494" s="5"/>
      <c r="Z494" s="5"/>
    </row>
    <row r="495" spans="13:26" x14ac:dyDescent="0.35">
      <c r="M495" s="5"/>
      <c r="Z495" s="5"/>
    </row>
    <row r="496" spans="13:26" x14ac:dyDescent="0.35">
      <c r="M496" s="5"/>
      <c r="Z496" s="5"/>
    </row>
    <row r="497" spans="1:38" x14ac:dyDescent="0.35">
      <c r="M497" s="5"/>
      <c r="Z497" s="5"/>
    </row>
    <row r="498" spans="1:38" x14ac:dyDescent="0.35">
      <c r="M498" s="5"/>
      <c r="Z498" s="5"/>
    </row>
    <row r="499" spans="1:38" s="5" customFormat="1" x14ac:dyDescent="0.35">
      <c r="A499" s="5" t="s">
        <v>652</v>
      </c>
    </row>
    <row r="500" spans="1:38" x14ac:dyDescent="0.35">
      <c r="B500" t="s">
        <v>23</v>
      </c>
      <c r="C500">
        <v>2316.2730000000001</v>
      </c>
      <c r="M500" s="5"/>
      <c r="O500" t="s">
        <v>23</v>
      </c>
      <c r="P500" t="s">
        <v>619</v>
      </c>
      <c r="Z500" s="5"/>
      <c r="AB500" t="s">
        <v>23</v>
      </c>
      <c r="AC500">
        <v>2452.2939999999999</v>
      </c>
    </row>
    <row r="501" spans="1:38" s="16" customFormat="1" x14ac:dyDescent="0.35">
      <c r="A501"/>
      <c r="B501" t="s">
        <v>402</v>
      </c>
      <c r="C501" t="s">
        <v>417</v>
      </c>
      <c r="D501">
        <v>230.74</v>
      </c>
      <c r="E501"/>
      <c r="F501"/>
      <c r="G501"/>
      <c r="H501"/>
      <c r="I501"/>
      <c r="J501"/>
      <c r="K501"/>
      <c r="L501"/>
      <c r="M501" s="5"/>
      <c r="O501" t="s">
        <v>402</v>
      </c>
      <c r="P501" t="s">
        <v>444</v>
      </c>
      <c r="Q501" s="8">
        <v>297931500000000</v>
      </c>
      <c r="R501"/>
      <c r="S501"/>
      <c r="T501"/>
      <c r="U501"/>
      <c r="V501"/>
      <c r="W501"/>
      <c r="X501"/>
      <c r="Z501" s="5"/>
      <c r="AB501" t="s">
        <v>543</v>
      </c>
      <c r="AC501" t="s">
        <v>527</v>
      </c>
      <c r="AD501">
        <v>135749.79699999999</v>
      </c>
      <c r="AE501"/>
      <c r="AF501"/>
      <c r="AG501"/>
      <c r="AH501"/>
      <c r="AI501"/>
      <c r="AJ501"/>
      <c r="AK501"/>
      <c r="AL501"/>
    </row>
    <row r="502" spans="1:38" x14ac:dyDescent="0.35">
      <c r="B502" t="s">
        <v>402</v>
      </c>
      <c r="C502" t="s">
        <v>418</v>
      </c>
      <c r="D502">
        <v>0.48499999999999999</v>
      </c>
      <c r="M502" s="5"/>
      <c r="O502" t="s">
        <v>402</v>
      </c>
      <c r="P502" t="s">
        <v>613</v>
      </c>
      <c r="Q502" s="8">
        <v>222667609500000</v>
      </c>
      <c r="Z502" s="5"/>
      <c r="AB502" t="s">
        <v>543</v>
      </c>
      <c r="AC502" t="s">
        <v>14</v>
      </c>
      <c r="AD502" s="2">
        <v>62</v>
      </c>
      <c r="AE502" t="s">
        <v>427</v>
      </c>
    </row>
    <row r="503" spans="1:38" x14ac:dyDescent="0.35">
      <c r="B503" t="s">
        <v>402</v>
      </c>
      <c r="C503" t="s">
        <v>419</v>
      </c>
      <c r="D503">
        <v>0</v>
      </c>
      <c r="M503" s="5"/>
      <c r="O503" t="s">
        <v>402</v>
      </c>
      <c r="P503" t="s">
        <v>420</v>
      </c>
      <c r="Q503" s="2">
        <v>1.3380000000000001</v>
      </c>
      <c r="Z503" s="5"/>
      <c r="AB503" t="s">
        <v>543</v>
      </c>
      <c r="AD503" t="s">
        <v>475</v>
      </c>
      <c r="AE503" s="2">
        <v>7.9</v>
      </c>
      <c r="AF503" t="s">
        <v>429</v>
      </c>
    </row>
    <row r="504" spans="1:38" x14ac:dyDescent="0.35">
      <c r="B504" t="s">
        <v>402</v>
      </c>
      <c r="C504" t="s">
        <v>420</v>
      </c>
      <c r="D504" s="2">
        <v>1.3089999999999999</v>
      </c>
      <c r="M504" s="5"/>
      <c r="O504" t="s">
        <v>402</v>
      </c>
      <c r="P504" t="s">
        <v>445</v>
      </c>
      <c r="Q504">
        <v>0.99399999999999999</v>
      </c>
      <c r="Z504" s="5"/>
      <c r="AB504" t="s">
        <v>543</v>
      </c>
      <c r="AD504" t="s">
        <v>485</v>
      </c>
      <c r="AE504">
        <v>1.4</v>
      </c>
      <c r="AF504" t="s">
        <v>429</v>
      </c>
    </row>
    <row r="505" spans="1:38" x14ac:dyDescent="0.35">
      <c r="B505" t="s">
        <v>402</v>
      </c>
      <c r="C505" t="s">
        <v>602</v>
      </c>
      <c r="D505">
        <v>2.1949999999999998</v>
      </c>
      <c r="M505" s="5"/>
      <c r="O505" t="s">
        <v>402</v>
      </c>
      <c r="P505" t="s">
        <v>446</v>
      </c>
      <c r="Q505">
        <v>19.7</v>
      </c>
      <c r="R505" t="s">
        <v>427</v>
      </c>
      <c r="Z505" s="5"/>
      <c r="AB505" t="s">
        <v>543</v>
      </c>
      <c r="AD505" t="s">
        <v>486</v>
      </c>
      <c r="AE505">
        <v>2.5</v>
      </c>
      <c r="AF505" t="s">
        <v>429</v>
      </c>
    </row>
    <row r="506" spans="1:38" x14ac:dyDescent="0.35">
      <c r="B506" t="s">
        <v>402</v>
      </c>
      <c r="C506" t="s">
        <v>422</v>
      </c>
      <c r="D506">
        <v>83</v>
      </c>
      <c r="M506" s="5"/>
      <c r="O506" t="s">
        <v>404</v>
      </c>
      <c r="Q506" t="s">
        <v>526</v>
      </c>
      <c r="R506">
        <v>19.2</v>
      </c>
      <c r="S506" t="s">
        <v>427</v>
      </c>
      <c r="Z506" s="5"/>
      <c r="AB506" t="s">
        <v>543</v>
      </c>
      <c r="AD506" t="s">
        <v>430</v>
      </c>
      <c r="AE506" s="2">
        <v>37.1</v>
      </c>
      <c r="AF506" t="s">
        <v>429</v>
      </c>
    </row>
    <row r="507" spans="1:38" x14ac:dyDescent="0.35">
      <c r="B507" t="s">
        <v>575</v>
      </c>
      <c r="C507" s="1">
        <v>0.96699999999999997</v>
      </c>
      <c r="M507" s="5"/>
      <c r="O507" t="s">
        <v>407</v>
      </c>
      <c r="R507" t="s">
        <v>447</v>
      </c>
      <c r="S507">
        <v>18.100000000000001</v>
      </c>
      <c r="T507" t="s">
        <v>406</v>
      </c>
      <c r="Z507" s="5"/>
      <c r="AB507" t="s">
        <v>543</v>
      </c>
      <c r="AE507" t="s">
        <v>431</v>
      </c>
      <c r="AF507" s="2">
        <v>73.099999999999994</v>
      </c>
      <c r="AG507" t="s">
        <v>432</v>
      </c>
    </row>
    <row r="508" spans="1:38" x14ac:dyDescent="0.35">
      <c r="B508" t="s">
        <v>402</v>
      </c>
      <c r="C508" t="s">
        <v>423</v>
      </c>
      <c r="D508">
        <v>54.128999999999998</v>
      </c>
      <c r="E508">
        <v>56</v>
      </c>
      <c r="M508" s="5"/>
      <c r="O508" t="s">
        <v>410</v>
      </c>
      <c r="S508" t="s">
        <v>448</v>
      </c>
      <c r="T508">
        <v>0</v>
      </c>
      <c r="U508" t="s">
        <v>406</v>
      </c>
      <c r="Z508" s="5"/>
      <c r="AB508" t="s">
        <v>543</v>
      </c>
      <c r="AD508" t="s">
        <v>528</v>
      </c>
      <c r="AE508">
        <v>8.3000000000000007</v>
      </c>
      <c r="AF508" t="s">
        <v>429</v>
      </c>
    </row>
    <row r="509" spans="1:38" x14ac:dyDescent="0.35">
      <c r="B509" t="s">
        <v>402</v>
      </c>
      <c r="C509" t="s">
        <v>424</v>
      </c>
      <c r="D509">
        <v>47.033999999999999</v>
      </c>
      <c r="E509" s="1">
        <v>0.02</v>
      </c>
      <c r="M509" s="5"/>
      <c r="O509" t="s">
        <v>410</v>
      </c>
      <c r="S509" t="s">
        <v>449</v>
      </c>
      <c r="T509">
        <v>4</v>
      </c>
      <c r="U509" t="s">
        <v>406</v>
      </c>
      <c r="Z509" s="5"/>
      <c r="AB509" t="s">
        <v>543</v>
      </c>
      <c r="AD509" t="s">
        <v>529</v>
      </c>
      <c r="AE509" t="s">
        <v>530</v>
      </c>
      <c r="AF509" s="1">
        <v>3.0000000000000001E-3</v>
      </c>
    </row>
    <row r="510" spans="1:38" x14ac:dyDescent="0.35">
      <c r="B510" t="s">
        <v>402</v>
      </c>
      <c r="C510" t="s">
        <v>425</v>
      </c>
      <c r="M510" s="5"/>
      <c r="O510" t="s">
        <v>410</v>
      </c>
      <c r="S510" t="s">
        <v>450</v>
      </c>
      <c r="T510">
        <v>14.1</v>
      </c>
      <c r="U510" t="s">
        <v>406</v>
      </c>
      <c r="Z510" s="5"/>
      <c r="AB510" t="s">
        <v>543</v>
      </c>
      <c r="AC510" t="s">
        <v>531</v>
      </c>
      <c r="AD510">
        <v>0</v>
      </c>
      <c r="AE510" t="s">
        <v>432</v>
      </c>
    </row>
    <row r="511" spans="1:38" x14ac:dyDescent="0.35">
      <c r="B511" t="s">
        <v>404</v>
      </c>
      <c r="C511" t="s">
        <v>426</v>
      </c>
      <c r="D511">
        <v>14.785</v>
      </c>
      <c r="E511" s="1">
        <v>6.0000000000000001E-3</v>
      </c>
      <c r="M511" s="5"/>
      <c r="O511" t="s">
        <v>407</v>
      </c>
      <c r="R511" t="s">
        <v>451</v>
      </c>
      <c r="S511">
        <v>81.900000000000006</v>
      </c>
      <c r="T511" t="s">
        <v>406</v>
      </c>
      <c r="Z511" s="5"/>
      <c r="AB511" t="s">
        <v>543</v>
      </c>
      <c r="AC511" t="s">
        <v>532</v>
      </c>
      <c r="AD511">
        <v>78496994839200</v>
      </c>
    </row>
    <row r="512" spans="1:38" x14ac:dyDescent="0.35">
      <c r="B512" t="s">
        <v>14</v>
      </c>
      <c r="C512" s="2">
        <v>63.1</v>
      </c>
      <c r="D512" t="s">
        <v>427</v>
      </c>
      <c r="M512" s="5"/>
      <c r="O512" t="s">
        <v>404</v>
      </c>
      <c r="Q512" t="s">
        <v>452</v>
      </c>
      <c r="R512">
        <v>0.5</v>
      </c>
      <c r="S512" t="s">
        <v>427</v>
      </c>
      <c r="Z512" s="5"/>
      <c r="AB512" t="s">
        <v>543</v>
      </c>
      <c r="AC512" t="s">
        <v>533</v>
      </c>
      <c r="AD512">
        <v>25416522472800</v>
      </c>
    </row>
    <row r="513" spans="2:32" x14ac:dyDescent="0.35">
      <c r="B513" t="s">
        <v>402</v>
      </c>
      <c r="C513" t="s">
        <v>428</v>
      </c>
      <c r="D513">
        <v>11.3</v>
      </c>
      <c r="E513" t="s">
        <v>429</v>
      </c>
      <c r="M513" s="5"/>
      <c r="O513" t="s">
        <v>407</v>
      </c>
      <c r="R513" t="s">
        <v>453</v>
      </c>
      <c r="S513">
        <v>0</v>
      </c>
      <c r="T513" t="s">
        <v>427</v>
      </c>
      <c r="Z513" s="5"/>
      <c r="AB513" t="s">
        <v>543</v>
      </c>
      <c r="AC513" t="s">
        <v>534</v>
      </c>
      <c r="AD513">
        <v>388587199200</v>
      </c>
    </row>
    <row r="514" spans="2:32" x14ac:dyDescent="0.35">
      <c r="B514" t="s">
        <v>402</v>
      </c>
      <c r="C514" t="s">
        <v>430</v>
      </c>
      <c r="D514" s="2">
        <v>39.200000000000003</v>
      </c>
      <c r="E514" t="s">
        <v>429</v>
      </c>
      <c r="M514" s="5"/>
      <c r="O514" t="s">
        <v>402</v>
      </c>
      <c r="P514" t="s">
        <v>454</v>
      </c>
      <c r="Q514">
        <v>3.3</v>
      </c>
      <c r="R514" t="s">
        <v>427</v>
      </c>
      <c r="Z514" s="5"/>
      <c r="AB514" t="s">
        <v>543</v>
      </c>
      <c r="AD514" t="s">
        <v>535</v>
      </c>
      <c r="AE514">
        <v>379121536650</v>
      </c>
    </row>
    <row r="515" spans="2:32" x14ac:dyDescent="0.35">
      <c r="B515" t="s">
        <v>404</v>
      </c>
      <c r="D515" t="s">
        <v>431</v>
      </c>
      <c r="E515" s="2">
        <v>77.3</v>
      </c>
      <c r="F515" t="s">
        <v>432</v>
      </c>
      <c r="M515" s="5"/>
      <c r="O515" t="s">
        <v>404</v>
      </c>
      <c r="Q515" t="s">
        <v>455</v>
      </c>
      <c r="R515">
        <v>1.2</v>
      </c>
      <c r="S515" t="s">
        <v>427</v>
      </c>
      <c r="Z515" s="5"/>
      <c r="AB515" t="s">
        <v>543</v>
      </c>
      <c r="AD515" t="s">
        <v>536</v>
      </c>
      <c r="AE515">
        <v>1125078750</v>
      </c>
    </row>
    <row r="516" spans="2:32" x14ac:dyDescent="0.35">
      <c r="B516" t="s">
        <v>433</v>
      </c>
      <c r="C516" t="s">
        <v>593</v>
      </c>
      <c r="M516" s="5"/>
      <c r="O516" t="s">
        <v>407</v>
      </c>
      <c r="R516" t="s">
        <v>456</v>
      </c>
      <c r="S516">
        <v>0.8</v>
      </c>
      <c r="T516" t="s">
        <v>429</v>
      </c>
      <c r="Z516" s="5"/>
      <c r="AB516" t="s">
        <v>543</v>
      </c>
      <c r="AD516" t="s">
        <v>537</v>
      </c>
      <c r="AE516">
        <v>5840408800</v>
      </c>
    </row>
    <row r="517" spans="2:32" x14ac:dyDescent="0.35">
      <c r="M517" s="5"/>
      <c r="O517" t="s">
        <v>407</v>
      </c>
      <c r="R517" t="s">
        <v>457</v>
      </c>
      <c r="S517">
        <v>0.4</v>
      </c>
      <c r="T517" t="s">
        <v>429</v>
      </c>
      <c r="Z517" s="5"/>
      <c r="AB517" t="s">
        <v>543</v>
      </c>
      <c r="AC517" t="s">
        <v>542</v>
      </c>
      <c r="AD517">
        <v>31</v>
      </c>
    </row>
    <row r="518" spans="2:32" x14ac:dyDescent="0.35">
      <c r="B518" t="s">
        <v>22</v>
      </c>
      <c r="M518" s="5"/>
      <c r="O518" t="s">
        <v>407</v>
      </c>
      <c r="R518" t="s">
        <v>458</v>
      </c>
      <c r="S518">
        <v>0.4</v>
      </c>
      <c r="T518" t="s">
        <v>429</v>
      </c>
      <c r="Z518" s="5"/>
      <c r="AB518" t="s">
        <v>543</v>
      </c>
      <c r="AC518" t="s">
        <v>422</v>
      </c>
      <c r="AD518">
        <v>78</v>
      </c>
    </row>
    <row r="519" spans="2:32" x14ac:dyDescent="0.35">
      <c r="B519" t="s">
        <v>562</v>
      </c>
      <c r="C519" t="s">
        <v>563</v>
      </c>
      <c r="D519" t="s">
        <v>540</v>
      </c>
      <c r="E519" t="s">
        <v>564</v>
      </c>
      <c r="F519" t="s">
        <v>435</v>
      </c>
      <c r="M519" s="5"/>
      <c r="O519" t="s">
        <v>410</v>
      </c>
      <c r="S519" t="s">
        <v>459</v>
      </c>
      <c r="T519">
        <v>0.3</v>
      </c>
      <c r="U519" t="s">
        <v>429</v>
      </c>
      <c r="Z519" s="5"/>
      <c r="AB519" t="s">
        <v>543</v>
      </c>
      <c r="AC519" t="s">
        <v>522</v>
      </c>
      <c r="AD519" t="s">
        <v>523</v>
      </c>
    </row>
    <row r="520" spans="2:32" x14ac:dyDescent="0.35">
      <c r="B520" t="s">
        <v>565</v>
      </c>
      <c r="C520">
        <v>118</v>
      </c>
      <c r="D520">
        <v>214.1</v>
      </c>
      <c r="E520">
        <v>166.06</v>
      </c>
      <c r="F520" s="1">
        <v>0.85699999999999998</v>
      </c>
      <c r="M520" s="5"/>
      <c r="O520" t="s">
        <v>410</v>
      </c>
      <c r="S520" t="s">
        <v>460</v>
      </c>
      <c r="T520">
        <v>0</v>
      </c>
      <c r="U520" t="s">
        <v>429</v>
      </c>
      <c r="Z520" s="5"/>
    </row>
    <row r="521" spans="2:32" x14ac:dyDescent="0.35">
      <c r="B521" t="s">
        <v>566</v>
      </c>
      <c r="C521">
        <v>107</v>
      </c>
      <c r="D521">
        <v>107.4</v>
      </c>
      <c r="E521">
        <v>84.498999999999995</v>
      </c>
      <c r="F521" s="1">
        <v>0.77300000000000002</v>
      </c>
      <c r="M521" s="5"/>
      <c r="O521" t="s">
        <v>410</v>
      </c>
      <c r="S521" t="s">
        <v>461</v>
      </c>
      <c r="T521">
        <v>0</v>
      </c>
      <c r="U521" t="s">
        <v>429</v>
      </c>
      <c r="Z521" s="5"/>
      <c r="AB521" t="s">
        <v>538</v>
      </c>
    </row>
    <row r="522" spans="2:32" x14ac:dyDescent="0.35">
      <c r="B522" t="s">
        <v>0</v>
      </c>
      <c r="C522">
        <v>77.900000000000006</v>
      </c>
      <c r="D522" t="s">
        <v>401</v>
      </c>
      <c r="M522" s="5"/>
      <c r="O522" t="s">
        <v>407</v>
      </c>
      <c r="R522" t="s">
        <v>462</v>
      </c>
      <c r="S522">
        <v>4.5</v>
      </c>
      <c r="T522" t="s">
        <v>429</v>
      </c>
      <c r="Z522" s="5"/>
      <c r="AB522" t="s">
        <v>539</v>
      </c>
      <c r="AC522" t="s">
        <v>544</v>
      </c>
      <c r="AD522" t="s">
        <v>545</v>
      </c>
      <c r="AE522" t="s">
        <v>546</v>
      </c>
      <c r="AF522" t="s">
        <v>435</v>
      </c>
    </row>
    <row r="523" spans="2:32" x14ac:dyDescent="0.35">
      <c r="B523" t="s">
        <v>402</v>
      </c>
      <c r="C523" t="s">
        <v>403</v>
      </c>
      <c r="M523" s="5"/>
      <c r="O523" t="s">
        <v>407</v>
      </c>
      <c r="R523" t="s">
        <v>463</v>
      </c>
      <c r="S523">
        <v>0</v>
      </c>
      <c r="T523" t="s">
        <v>429</v>
      </c>
      <c r="Z523" s="5"/>
      <c r="AB523" t="s">
        <v>547</v>
      </c>
      <c r="AC523">
        <v>118</v>
      </c>
      <c r="AD523">
        <v>214.2</v>
      </c>
      <c r="AE523">
        <v>156.696</v>
      </c>
      <c r="AF523" s="1">
        <v>0.80900000000000005</v>
      </c>
    </row>
    <row r="524" spans="2:32" x14ac:dyDescent="0.35">
      <c r="B524" t="s">
        <v>404</v>
      </c>
      <c r="D524" t="s">
        <v>405</v>
      </c>
      <c r="E524">
        <v>18.399999999999999</v>
      </c>
      <c r="F524" t="s">
        <v>406</v>
      </c>
      <c r="M524" s="5"/>
      <c r="O524" t="s">
        <v>407</v>
      </c>
      <c r="R524" t="s">
        <v>464</v>
      </c>
      <c r="S524">
        <v>1</v>
      </c>
      <c r="T524" t="s">
        <v>429</v>
      </c>
      <c r="Z524" s="5"/>
      <c r="AB524" t="s">
        <v>548</v>
      </c>
      <c r="AC524">
        <v>107</v>
      </c>
      <c r="AD524">
        <v>107.5</v>
      </c>
      <c r="AE524">
        <v>79.795000000000002</v>
      </c>
      <c r="AF524" s="1">
        <v>0.73099999999999998</v>
      </c>
    </row>
    <row r="525" spans="2:32" x14ac:dyDescent="0.35">
      <c r="B525" t="s">
        <v>407</v>
      </c>
      <c r="E525" t="s">
        <v>408</v>
      </c>
      <c r="F525">
        <v>80</v>
      </c>
      <c r="G525" t="s">
        <v>409</v>
      </c>
      <c r="M525" s="5"/>
      <c r="O525" t="s">
        <v>404</v>
      </c>
      <c r="Q525" t="s">
        <v>465</v>
      </c>
      <c r="R525">
        <v>2</v>
      </c>
      <c r="S525" t="s">
        <v>427</v>
      </c>
      <c r="Z525" s="5"/>
      <c r="AB525" t="s">
        <v>541</v>
      </c>
    </row>
    <row r="526" spans="2:32" x14ac:dyDescent="0.35">
      <c r="B526" t="s">
        <v>410</v>
      </c>
      <c r="F526" t="s">
        <v>309</v>
      </c>
      <c r="G526">
        <v>0</v>
      </c>
      <c r="H526" t="s">
        <v>409</v>
      </c>
      <c r="M526" s="5"/>
      <c r="O526" t="s">
        <v>407</v>
      </c>
      <c r="R526" t="s">
        <v>466</v>
      </c>
      <c r="S526">
        <v>5.5</v>
      </c>
      <c r="T526" t="s">
        <v>429</v>
      </c>
      <c r="Z526" s="5"/>
      <c r="AB526" t="s">
        <v>387</v>
      </c>
    </row>
    <row r="527" spans="2:32" x14ac:dyDescent="0.35">
      <c r="B527" t="s">
        <v>410</v>
      </c>
      <c r="F527" t="s">
        <v>310</v>
      </c>
      <c r="G527">
        <v>0.1</v>
      </c>
      <c r="H527" t="s">
        <v>409</v>
      </c>
      <c r="M527" s="5"/>
      <c r="O527" t="s">
        <v>407</v>
      </c>
      <c r="R527" t="s">
        <v>467</v>
      </c>
      <c r="S527">
        <v>3.6</v>
      </c>
      <c r="T527" t="s">
        <v>429</v>
      </c>
      <c r="Z527" s="5"/>
      <c r="AB527" t="s">
        <v>549</v>
      </c>
    </row>
    <row r="528" spans="2:32" x14ac:dyDescent="0.35">
      <c r="B528" t="s">
        <v>410</v>
      </c>
      <c r="F528" t="s">
        <v>311</v>
      </c>
      <c r="G528">
        <v>79.900000000000006</v>
      </c>
      <c r="H528" t="s">
        <v>409</v>
      </c>
      <c r="M528" s="5"/>
      <c r="O528" t="s">
        <v>407</v>
      </c>
      <c r="R528" t="s">
        <v>468</v>
      </c>
      <c r="S528">
        <v>0</v>
      </c>
      <c r="T528" t="s">
        <v>429</v>
      </c>
      <c r="Z528" s="5"/>
      <c r="AB528" t="s">
        <v>550</v>
      </c>
    </row>
    <row r="529" spans="2:28" x14ac:dyDescent="0.35">
      <c r="B529" t="s">
        <v>407</v>
      </c>
      <c r="E529" t="s">
        <v>312</v>
      </c>
      <c r="F529">
        <v>20</v>
      </c>
      <c r="G529" t="s">
        <v>409</v>
      </c>
      <c r="M529" s="5"/>
      <c r="O529" t="s">
        <v>407</v>
      </c>
      <c r="R529" t="s">
        <v>469</v>
      </c>
      <c r="S529" s="1">
        <v>0.65900000000000003</v>
      </c>
      <c r="Z529" s="5"/>
      <c r="AB529" t="s">
        <v>551</v>
      </c>
    </row>
    <row r="530" spans="2:28" x14ac:dyDescent="0.35">
      <c r="B530" t="s">
        <v>404</v>
      </c>
      <c r="D530" t="s">
        <v>411</v>
      </c>
      <c r="E530">
        <v>0.5</v>
      </c>
      <c r="F530" t="s">
        <v>406</v>
      </c>
      <c r="M530" s="5"/>
      <c r="O530" t="s">
        <v>407</v>
      </c>
      <c r="R530" t="s">
        <v>470</v>
      </c>
      <c r="S530" s="1">
        <v>1.4E-2</v>
      </c>
      <c r="Z530" s="5"/>
      <c r="AB530" t="s">
        <v>552</v>
      </c>
    </row>
    <row r="531" spans="2:28" x14ac:dyDescent="0.35">
      <c r="B531" t="s">
        <v>407</v>
      </c>
      <c r="E531" t="s">
        <v>408</v>
      </c>
      <c r="F531">
        <v>0.8</v>
      </c>
      <c r="G531" t="s">
        <v>412</v>
      </c>
      <c r="M531" s="5"/>
      <c r="O531" t="s">
        <v>402</v>
      </c>
      <c r="P531" t="s">
        <v>471</v>
      </c>
      <c r="Q531">
        <v>0.9</v>
      </c>
      <c r="R531" t="s">
        <v>427</v>
      </c>
      <c r="Z531" s="5"/>
      <c r="AB531" t="s">
        <v>634</v>
      </c>
    </row>
    <row r="532" spans="2:28" x14ac:dyDescent="0.35">
      <c r="B532" t="s">
        <v>410</v>
      </c>
      <c r="F532" t="s">
        <v>309</v>
      </c>
      <c r="G532">
        <v>0.7</v>
      </c>
      <c r="H532" t="s">
        <v>412</v>
      </c>
      <c r="M532" s="5"/>
      <c r="O532" t="s">
        <v>404</v>
      </c>
      <c r="Q532" t="s">
        <v>472</v>
      </c>
      <c r="R532">
        <v>0.8</v>
      </c>
      <c r="S532" t="s">
        <v>427</v>
      </c>
      <c r="Z532" s="5"/>
      <c r="AB532" t="s">
        <v>635</v>
      </c>
    </row>
    <row r="533" spans="2:28" x14ac:dyDescent="0.35">
      <c r="B533" t="s">
        <v>410</v>
      </c>
      <c r="F533" t="s">
        <v>310</v>
      </c>
      <c r="G533">
        <v>0</v>
      </c>
      <c r="H533" t="s">
        <v>412</v>
      </c>
      <c r="M533" s="5"/>
      <c r="O533" t="s">
        <v>404</v>
      </c>
      <c r="Q533" t="s">
        <v>473</v>
      </c>
      <c r="R533">
        <v>0</v>
      </c>
      <c r="S533" t="s">
        <v>427</v>
      </c>
      <c r="Z533" s="5"/>
      <c r="AB533" t="s">
        <v>636</v>
      </c>
    </row>
    <row r="534" spans="2:28" x14ac:dyDescent="0.35">
      <c r="B534" t="s">
        <v>410</v>
      </c>
      <c r="F534" t="s">
        <v>311</v>
      </c>
      <c r="G534">
        <v>0</v>
      </c>
      <c r="H534" t="s">
        <v>412</v>
      </c>
      <c r="M534" s="5"/>
      <c r="O534" t="s">
        <v>402</v>
      </c>
      <c r="P534" t="s">
        <v>474</v>
      </c>
      <c r="Q534" s="2">
        <v>76.2</v>
      </c>
      <c r="R534" t="s">
        <v>427</v>
      </c>
      <c r="Z534" s="5"/>
      <c r="AB534" t="s">
        <v>556</v>
      </c>
    </row>
    <row r="535" spans="2:28" x14ac:dyDescent="0.35">
      <c r="B535" t="s">
        <v>407</v>
      </c>
      <c r="E535" t="s">
        <v>312</v>
      </c>
      <c r="F535" s="2">
        <v>99.2</v>
      </c>
      <c r="G535" t="s">
        <v>412</v>
      </c>
      <c r="M535" s="5"/>
      <c r="O535" t="s">
        <v>404</v>
      </c>
      <c r="Q535" t="s">
        <v>14</v>
      </c>
      <c r="R535" s="2">
        <v>61.6</v>
      </c>
      <c r="S535" t="s">
        <v>427</v>
      </c>
      <c r="Z535" s="5"/>
      <c r="AB535" t="s">
        <v>557</v>
      </c>
    </row>
    <row r="536" spans="2:28" x14ac:dyDescent="0.35">
      <c r="B536" t="s">
        <v>404</v>
      </c>
      <c r="D536" t="s">
        <v>413</v>
      </c>
      <c r="E536">
        <v>0</v>
      </c>
      <c r="F536" t="s">
        <v>406</v>
      </c>
      <c r="M536" s="5"/>
      <c r="O536" t="s">
        <v>407</v>
      </c>
      <c r="R536" t="s">
        <v>475</v>
      </c>
      <c r="S536">
        <v>8</v>
      </c>
      <c r="T536" t="s">
        <v>429</v>
      </c>
      <c r="Z536" s="5"/>
      <c r="AB536" t="s">
        <v>558</v>
      </c>
    </row>
    <row r="537" spans="2:28" x14ac:dyDescent="0.35">
      <c r="B537" t="s">
        <v>404</v>
      </c>
      <c r="D537" t="s">
        <v>414</v>
      </c>
      <c r="E537">
        <v>81.099999999999994</v>
      </c>
      <c r="F537" t="s">
        <v>406</v>
      </c>
      <c r="M537" s="5"/>
      <c r="O537" t="s">
        <v>410</v>
      </c>
      <c r="S537" t="s">
        <v>476</v>
      </c>
      <c r="T537">
        <v>2.7</v>
      </c>
      <c r="U537" t="s">
        <v>429</v>
      </c>
      <c r="Z537" s="5"/>
      <c r="AB537" t="s">
        <v>559</v>
      </c>
    </row>
    <row r="538" spans="2:28" x14ac:dyDescent="0.35">
      <c r="B538" t="s">
        <v>402</v>
      </c>
      <c r="C538" t="s">
        <v>415</v>
      </c>
      <c r="D538">
        <v>0.55200000000000005</v>
      </c>
      <c r="M538" s="5"/>
      <c r="O538" t="s">
        <v>477</v>
      </c>
      <c r="T538" t="s">
        <v>478</v>
      </c>
      <c r="U538">
        <v>2.2999999999999998</v>
      </c>
      <c r="V538" t="s">
        <v>429</v>
      </c>
      <c r="Z538" s="5"/>
      <c r="AB538" t="s">
        <v>560</v>
      </c>
    </row>
    <row r="539" spans="2:28" x14ac:dyDescent="0.35">
      <c r="B539" t="s">
        <v>402</v>
      </c>
      <c r="C539" t="s">
        <v>416</v>
      </c>
      <c r="D539">
        <v>1.6990000000000001</v>
      </c>
      <c r="M539" s="5"/>
      <c r="O539" t="s">
        <v>477</v>
      </c>
      <c r="T539" t="s">
        <v>479</v>
      </c>
      <c r="U539">
        <v>0.4</v>
      </c>
      <c r="V539" t="s">
        <v>429</v>
      </c>
      <c r="Z539" s="5"/>
      <c r="AB539" t="s">
        <v>561</v>
      </c>
    </row>
    <row r="540" spans="2:28" x14ac:dyDescent="0.35">
      <c r="B540" t="s">
        <v>387</v>
      </c>
      <c r="M540" s="5"/>
      <c r="O540" t="s">
        <v>410</v>
      </c>
      <c r="S540" t="s">
        <v>480</v>
      </c>
      <c r="T540">
        <v>1.2</v>
      </c>
      <c r="U540" t="s">
        <v>429</v>
      </c>
      <c r="Z540" s="5"/>
    </row>
    <row r="541" spans="2:28" x14ac:dyDescent="0.35">
      <c r="B541" t="s">
        <v>388</v>
      </c>
      <c r="M541" s="5"/>
      <c r="O541" t="s">
        <v>410</v>
      </c>
      <c r="S541" t="s">
        <v>481</v>
      </c>
      <c r="T541">
        <v>0</v>
      </c>
      <c r="U541" t="s">
        <v>429</v>
      </c>
      <c r="Z541" s="5"/>
    </row>
    <row r="542" spans="2:28" x14ac:dyDescent="0.35">
      <c r="B542" t="s">
        <v>389</v>
      </c>
      <c r="M542" s="5"/>
      <c r="O542" t="s">
        <v>410</v>
      </c>
      <c r="S542" t="s">
        <v>482</v>
      </c>
      <c r="T542">
        <v>97.8</v>
      </c>
      <c r="U542" t="s">
        <v>429</v>
      </c>
      <c r="Z542" s="5"/>
    </row>
    <row r="543" spans="2:28" x14ac:dyDescent="0.35">
      <c r="B543" t="s">
        <v>390</v>
      </c>
      <c r="M543" s="5"/>
      <c r="O543" t="s">
        <v>410</v>
      </c>
      <c r="S543" t="s">
        <v>483</v>
      </c>
      <c r="T543">
        <v>2.2000000000000002</v>
      </c>
      <c r="U543" t="s">
        <v>429</v>
      </c>
      <c r="Z543" s="5"/>
    </row>
    <row r="544" spans="2:28" x14ac:dyDescent="0.35">
      <c r="B544" t="s">
        <v>391</v>
      </c>
      <c r="M544" s="5"/>
      <c r="O544" t="s">
        <v>410</v>
      </c>
      <c r="S544" t="s">
        <v>484</v>
      </c>
      <c r="T544">
        <v>100</v>
      </c>
      <c r="U544" t="s">
        <v>429</v>
      </c>
      <c r="Z544" s="5"/>
    </row>
    <row r="545" spans="2:26" x14ac:dyDescent="0.35">
      <c r="B545" t="s">
        <v>589</v>
      </c>
      <c r="M545" s="5"/>
      <c r="O545" t="s">
        <v>407</v>
      </c>
      <c r="R545" t="s">
        <v>485</v>
      </c>
      <c r="S545">
        <v>1.3</v>
      </c>
      <c r="T545" t="s">
        <v>429</v>
      </c>
      <c r="Z545" s="5"/>
    </row>
    <row r="546" spans="2:26" x14ac:dyDescent="0.35">
      <c r="B546" t="s">
        <v>600</v>
      </c>
      <c r="M546" s="5"/>
      <c r="O546" t="s">
        <v>407</v>
      </c>
      <c r="R546" t="s">
        <v>486</v>
      </c>
      <c r="S546">
        <v>2.4</v>
      </c>
      <c r="T546" t="s">
        <v>429</v>
      </c>
      <c r="Z546" s="5"/>
    </row>
    <row r="547" spans="2:26" x14ac:dyDescent="0.35">
      <c r="B547" t="s">
        <v>601</v>
      </c>
      <c r="M547" s="5"/>
      <c r="O547" t="s">
        <v>410</v>
      </c>
      <c r="S547" t="s">
        <v>487</v>
      </c>
      <c r="T547">
        <v>0.1</v>
      </c>
      <c r="U547" t="s">
        <v>429</v>
      </c>
      <c r="Z547" s="5"/>
    </row>
    <row r="548" spans="2:26" x14ac:dyDescent="0.35">
      <c r="B548" t="s">
        <v>395</v>
      </c>
      <c r="M548" s="5"/>
      <c r="O548" t="s">
        <v>410</v>
      </c>
      <c r="S548" t="s">
        <v>488</v>
      </c>
      <c r="T548">
        <v>0</v>
      </c>
      <c r="U548" t="s">
        <v>429</v>
      </c>
      <c r="Z548" s="5"/>
    </row>
    <row r="549" spans="2:26" x14ac:dyDescent="0.35">
      <c r="B549" t="s">
        <v>396</v>
      </c>
      <c r="M549" s="5"/>
      <c r="O549" t="s">
        <v>410</v>
      </c>
      <c r="S549" t="s">
        <v>489</v>
      </c>
      <c r="T549">
        <v>2.5</v>
      </c>
      <c r="U549" t="s">
        <v>429</v>
      </c>
      <c r="Z549" s="5"/>
    </row>
    <row r="550" spans="2:26" x14ac:dyDescent="0.35">
      <c r="B550" t="s">
        <v>397</v>
      </c>
      <c r="M550" s="5"/>
      <c r="O550" t="s">
        <v>410</v>
      </c>
      <c r="S550" t="s">
        <v>490</v>
      </c>
      <c r="T550">
        <v>7.9</v>
      </c>
      <c r="U550" t="s">
        <v>429</v>
      </c>
      <c r="Z550" s="5"/>
    </row>
    <row r="551" spans="2:26" x14ac:dyDescent="0.35">
      <c r="B551" t="s">
        <v>398</v>
      </c>
      <c r="M551" s="5"/>
      <c r="O551" t="s">
        <v>407</v>
      </c>
      <c r="R551" t="s">
        <v>430</v>
      </c>
      <c r="S551" s="2">
        <v>36.799999999999997</v>
      </c>
      <c r="T551" t="s">
        <v>429</v>
      </c>
      <c r="Z551" s="5"/>
    </row>
    <row r="552" spans="2:26" x14ac:dyDescent="0.35">
      <c r="B552" t="s">
        <v>399</v>
      </c>
      <c r="M552" s="5"/>
      <c r="O552" t="s">
        <v>410</v>
      </c>
      <c r="S552" t="s">
        <v>491</v>
      </c>
      <c r="T552" s="2">
        <v>44.5</v>
      </c>
      <c r="U552" t="s">
        <v>429</v>
      </c>
      <c r="Z552" s="5"/>
    </row>
    <row r="553" spans="2:26" x14ac:dyDescent="0.35">
      <c r="B553" t="s">
        <v>400</v>
      </c>
      <c r="M553" s="5"/>
      <c r="O553" t="s">
        <v>410</v>
      </c>
      <c r="S553" t="s">
        <v>492</v>
      </c>
      <c r="T553">
        <v>10</v>
      </c>
      <c r="U553" t="s">
        <v>429</v>
      </c>
      <c r="Z553" s="5"/>
    </row>
    <row r="554" spans="2:26" x14ac:dyDescent="0.35">
      <c r="M554" s="5"/>
      <c r="O554" t="s">
        <v>477</v>
      </c>
      <c r="T554" t="s">
        <v>493</v>
      </c>
      <c r="U554">
        <v>67.400000000000006</v>
      </c>
      <c r="V554" t="s">
        <v>429</v>
      </c>
      <c r="Z554" s="5"/>
    </row>
    <row r="555" spans="2:26" x14ac:dyDescent="0.35">
      <c r="M555" s="5"/>
      <c r="O555" t="s">
        <v>477</v>
      </c>
      <c r="T555" t="s">
        <v>785</v>
      </c>
      <c r="U555">
        <v>0.3</v>
      </c>
      <c r="V555" t="s">
        <v>429</v>
      </c>
      <c r="Z555" s="5"/>
    </row>
    <row r="556" spans="2:26" x14ac:dyDescent="0.35">
      <c r="M556" s="5"/>
      <c r="O556" t="s">
        <v>477</v>
      </c>
      <c r="T556" t="s">
        <v>494</v>
      </c>
      <c r="U556">
        <v>0.8</v>
      </c>
      <c r="V556" t="s">
        <v>429</v>
      </c>
      <c r="Z556" s="5"/>
    </row>
    <row r="557" spans="2:26" x14ac:dyDescent="0.35">
      <c r="M557" s="5"/>
      <c r="O557" t="s">
        <v>407</v>
      </c>
      <c r="R557" t="s">
        <v>677</v>
      </c>
      <c r="S557">
        <v>8.4</v>
      </c>
      <c r="T557" t="s">
        <v>429</v>
      </c>
      <c r="Z557" s="5"/>
    </row>
    <row r="558" spans="2:26" x14ac:dyDescent="0.35">
      <c r="M558" s="5"/>
      <c r="O558" t="s">
        <v>410</v>
      </c>
      <c r="S558" t="s">
        <v>679</v>
      </c>
      <c r="T558">
        <v>34.799999999999997</v>
      </c>
      <c r="U558" t="s">
        <v>429</v>
      </c>
      <c r="Z558" s="5"/>
    </row>
    <row r="559" spans="2:26" x14ac:dyDescent="0.35">
      <c r="M559" s="5"/>
      <c r="O559" t="s">
        <v>410</v>
      </c>
      <c r="S559" t="s">
        <v>495</v>
      </c>
      <c r="T559">
        <v>0</v>
      </c>
      <c r="U559" t="s">
        <v>429</v>
      </c>
      <c r="Z559" s="5"/>
    </row>
    <row r="560" spans="2:26" x14ac:dyDescent="0.35">
      <c r="M560" s="5"/>
      <c r="O560" t="s">
        <v>410</v>
      </c>
      <c r="S560" t="s">
        <v>496</v>
      </c>
      <c r="T560">
        <v>0.9</v>
      </c>
      <c r="U560" t="s">
        <v>429</v>
      </c>
      <c r="Z560" s="5"/>
    </row>
    <row r="561" spans="13:26" x14ac:dyDescent="0.35">
      <c r="M561" s="5"/>
      <c r="O561" t="s">
        <v>410</v>
      </c>
      <c r="S561" t="s">
        <v>497</v>
      </c>
      <c r="T561">
        <v>0.6</v>
      </c>
      <c r="U561" t="s">
        <v>429</v>
      </c>
      <c r="Z561" s="5"/>
    </row>
    <row r="562" spans="13:26" x14ac:dyDescent="0.35">
      <c r="M562" s="5"/>
      <c r="O562" t="s">
        <v>477</v>
      </c>
      <c r="T562" t="s">
        <v>498</v>
      </c>
      <c r="U562">
        <v>0.2</v>
      </c>
      <c r="V562" t="s">
        <v>429</v>
      </c>
      <c r="Z562" s="5"/>
    </row>
    <row r="563" spans="13:26" x14ac:dyDescent="0.35">
      <c r="M563" s="5"/>
      <c r="O563" t="s">
        <v>477</v>
      </c>
      <c r="T563" t="s">
        <v>498</v>
      </c>
      <c r="U563">
        <v>0.4</v>
      </c>
      <c r="V563" t="s">
        <v>429</v>
      </c>
      <c r="Z563" s="5"/>
    </row>
    <row r="564" spans="13:26" x14ac:dyDescent="0.35">
      <c r="M564" s="5"/>
      <c r="O564" t="s">
        <v>404</v>
      </c>
      <c r="Q564" t="s">
        <v>499</v>
      </c>
      <c r="R564" s="2">
        <v>14.6</v>
      </c>
      <c r="S564" t="s">
        <v>427</v>
      </c>
      <c r="Z564" s="5"/>
    </row>
    <row r="565" spans="13:26" x14ac:dyDescent="0.35">
      <c r="M565" s="5"/>
      <c r="O565" t="s">
        <v>407</v>
      </c>
      <c r="R565" t="s">
        <v>500</v>
      </c>
      <c r="S565">
        <v>0.9</v>
      </c>
      <c r="T565" t="s">
        <v>429</v>
      </c>
      <c r="Z565" s="5"/>
    </row>
    <row r="566" spans="13:26" x14ac:dyDescent="0.35">
      <c r="M566" s="5"/>
      <c r="O566" t="s">
        <v>407</v>
      </c>
      <c r="R566" t="s">
        <v>501</v>
      </c>
      <c r="S566">
        <v>13.5</v>
      </c>
      <c r="T566" t="s">
        <v>429</v>
      </c>
      <c r="Z566" s="5"/>
    </row>
    <row r="567" spans="13:26" x14ac:dyDescent="0.35">
      <c r="M567" s="5"/>
      <c r="O567" t="s">
        <v>410</v>
      </c>
      <c r="S567" t="s">
        <v>502</v>
      </c>
      <c r="T567">
        <v>32.799999999999997</v>
      </c>
      <c r="U567" t="s">
        <v>429</v>
      </c>
      <c r="Z567" s="5"/>
    </row>
    <row r="568" spans="13:26" x14ac:dyDescent="0.35">
      <c r="M568" s="5"/>
      <c r="O568" t="s">
        <v>477</v>
      </c>
      <c r="T568" t="s">
        <v>503</v>
      </c>
      <c r="U568">
        <v>9.6</v>
      </c>
      <c r="V568" t="s">
        <v>429</v>
      </c>
      <c r="Z568" s="5"/>
    </row>
    <row r="569" spans="13:26" x14ac:dyDescent="0.35">
      <c r="M569" s="5"/>
      <c r="O569" t="s">
        <v>504</v>
      </c>
      <c r="U569" t="s">
        <v>505</v>
      </c>
      <c r="V569">
        <v>27.8</v>
      </c>
      <c r="W569" t="s">
        <v>429</v>
      </c>
      <c r="Z569" s="5"/>
    </row>
    <row r="570" spans="13:26" x14ac:dyDescent="0.35">
      <c r="M570" s="5"/>
      <c r="O570" t="s">
        <v>410</v>
      </c>
      <c r="S570" t="s">
        <v>506</v>
      </c>
      <c r="T570">
        <v>5.0999999999999996</v>
      </c>
      <c r="U570" t="s">
        <v>429</v>
      </c>
      <c r="Z570" s="5"/>
    </row>
    <row r="571" spans="13:26" x14ac:dyDescent="0.35">
      <c r="M571" s="5"/>
      <c r="O571" t="s">
        <v>410</v>
      </c>
      <c r="S571" t="s">
        <v>507</v>
      </c>
      <c r="T571">
        <v>4</v>
      </c>
      <c r="U571" t="s">
        <v>429</v>
      </c>
      <c r="Z571" s="5"/>
    </row>
    <row r="572" spans="13:26" x14ac:dyDescent="0.35">
      <c r="M572" s="5"/>
      <c r="O572" t="s">
        <v>410</v>
      </c>
      <c r="S572" t="s">
        <v>508</v>
      </c>
      <c r="T572">
        <v>8.1</v>
      </c>
      <c r="U572" t="s">
        <v>429</v>
      </c>
      <c r="Z572" s="5"/>
    </row>
    <row r="573" spans="13:26" x14ac:dyDescent="0.35">
      <c r="M573" s="5"/>
      <c r="O573" t="s">
        <v>477</v>
      </c>
      <c r="T573" t="s">
        <v>509</v>
      </c>
      <c r="U573">
        <v>12.4</v>
      </c>
      <c r="V573" t="s">
        <v>429</v>
      </c>
      <c r="Z573" s="5"/>
    </row>
    <row r="574" spans="13:26" x14ac:dyDescent="0.35">
      <c r="M574" s="5"/>
      <c r="O574" t="s">
        <v>504</v>
      </c>
      <c r="U574" t="s">
        <v>510</v>
      </c>
      <c r="V574">
        <v>15.1</v>
      </c>
      <c r="W574" t="s">
        <v>429</v>
      </c>
      <c r="Z574" s="5"/>
    </row>
    <row r="575" spans="13:26" x14ac:dyDescent="0.35">
      <c r="M575" s="5"/>
      <c r="O575" t="s">
        <v>504</v>
      </c>
      <c r="U575" t="s">
        <v>511</v>
      </c>
      <c r="V575">
        <v>8</v>
      </c>
      <c r="W575" t="s">
        <v>429</v>
      </c>
      <c r="Z575" s="5"/>
    </row>
    <row r="576" spans="13:26" x14ac:dyDescent="0.35">
      <c r="M576" s="5"/>
      <c r="O576" t="s">
        <v>504</v>
      </c>
      <c r="U576" t="s">
        <v>512</v>
      </c>
      <c r="V576">
        <v>14.2</v>
      </c>
      <c r="W576" t="s">
        <v>429</v>
      </c>
      <c r="Z576" s="5"/>
    </row>
    <row r="577" spans="13:26" x14ac:dyDescent="0.35">
      <c r="M577" s="5"/>
      <c r="O577" t="s">
        <v>504</v>
      </c>
      <c r="U577" t="s">
        <v>513</v>
      </c>
      <c r="V577">
        <v>12.5</v>
      </c>
      <c r="W577" t="s">
        <v>429</v>
      </c>
      <c r="Z577" s="5"/>
    </row>
    <row r="578" spans="13:26" x14ac:dyDescent="0.35">
      <c r="M578" s="5"/>
      <c r="O578" t="s">
        <v>477</v>
      </c>
      <c r="T578" t="s">
        <v>514</v>
      </c>
      <c r="U578">
        <v>14.5</v>
      </c>
      <c r="V578" t="s">
        <v>429</v>
      </c>
      <c r="Z578" s="5"/>
    </row>
    <row r="579" spans="13:26" x14ac:dyDescent="0.35">
      <c r="M579" s="5"/>
      <c r="O579" t="s">
        <v>504</v>
      </c>
      <c r="U579" t="s">
        <v>515</v>
      </c>
      <c r="V579">
        <v>17</v>
      </c>
      <c r="W579" t="s">
        <v>429</v>
      </c>
      <c r="Z579" s="5"/>
    </row>
    <row r="580" spans="13:26" x14ac:dyDescent="0.35">
      <c r="M580" s="5"/>
      <c r="O580" t="s">
        <v>504</v>
      </c>
      <c r="U580" t="s">
        <v>516</v>
      </c>
      <c r="V580">
        <v>17.100000000000001</v>
      </c>
      <c r="W580" t="s">
        <v>429</v>
      </c>
      <c r="Z580" s="5"/>
    </row>
    <row r="581" spans="13:26" x14ac:dyDescent="0.35">
      <c r="M581" s="5"/>
      <c r="O581" t="s">
        <v>477</v>
      </c>
      <c r="T581" t="s">
        <v>517</v>
      </c>
      <c r="U581">
        <v>9.9</v>
      </c>
      <c r="V581" t="s">
        <v>429</v>
      </c>
      <c r="Z581" s="5"/>
    </row>
    <row r="582" spans="13:26" x14ac:dyDescent="0.35">
      <c r="M582" s="5"/>
      <c r="O582" t="s">
        <v>504</v>
      </c>
      <c r="U582" t="s">
        <v>518</v>
      </c>
      <c r="V582">
        <v>9.9</v>
      </c>
      <c r="W582" t="s">
        <v>429</v>
      </c>
      <c r="Z582" s="5"/>
    </row>
    <row r="583" spans="13:26" x14ac:dyDescent="0.35">
      <c r="M583" s="5"/>
      <c r="O583" t="s">
        <v>504</v>
      </c>
      <c r="U583" t="s">
        <v>519</v>
      </c>
      <c r="V583">
        <v>4.9000000000000004</v>
      </c>
      <c r="W583" t="s">
        <v>429</v>
      </c>
      <c r="Z583" s="5"/>
    </row>
    <row r="584" spans="13:26" x14ac:dyDescent="0.35">
      <c r="M584" s="5"/>
      <c r="O584" t="s">
        <v>410</v>
      </c>
      <c r="S584" t="s">
        <v>520</v>
      </c>
      <c r="T584" s="3">
        <v>0.79400000000000004</v>
      </c>
      <c r="Z584" s="5"/>
    </row>
    <row r="585" spans="13:26" x14ac:dyDescent="0.35">
      <c r="M585" s="5"/>
      <c r="O585" t="s">
        <v>402</v>
      </c>
      <c r="P585" t="s">
        <v>521</v>
      </c>
      <c r="Q585">
        <v>2.1949999999999998</v>
      </c>
      <c r="Z585" s="5"/>
    </row>
    <row r="586" spans="13:26" x14ac:dyDescent="0.35">
      <c r="M586" s="5"/>
      <c r="O586" t="s">
        <v>402</v>
      </c>
      <c r="P586" t="s">
        <v>422</v>
      </c>
      <c r="Q586">
        <v>77</v>
      </c>
      <c r="Z586" s="5"/>
    </row>
    <row r="587" spans="13:26" x14ac:dyDescent="0.35">
      <c r="M587" s="5"/>
      <c r="O587" t="s">
        <v>402</v>
      </c>
      <c r="P587" t="s">
        <v>522</v>
      </c>
      <c r="Q587" t="s">
        <v>523</v>
      </c>
      <c r="Z587" s="5"/>
    </row>
    <row r="588" spans="13:26" x14ac:dyDescent="0.35">
      <c r="M588" s="5"/>
      <c r="O588" t="s">
        <v>524</v>
      </c>
      <c r="P588" s="1">
        <v>0.96399999999999997</v>
      </c>
      <c r="Z588" s="5"/>
    </row>
    <row r="589" spans="13:26" x14ac:dyDescent="0.35">
      <c r="M589" s="5"/>
      <c r="O589" t="s">
        <v>402</v>
      </c>
      <c r="P589" t="s">
        <v>423</v>
      </c>
      <c r="Q589" t="s">
        <v>620</v>
      </c>
      <c r="Z589" s="5"/>
    </row>
    <row r="590" spans="13:26" x14ac:dyDescent="0.35">
      <c r="M590" s="5"/>
      <c r="O590" t="s">
        <v>387</v>
      </c>
      <c r="Z590" s="5"/>
    </row>
    <row r="591" spans="13:26" x14ac:dyDescent="0.35">
      <c r="M591" s="5"/>
      <c r="O591" t="s">
        <v>388</v>
      </c>
      <c r="Z591" s="5"/>
    </row>
    <row r="592" spans="13:26" x14ac:dyDescent="0.35">
      <c r="M592" s="5"/>
      <c r="O592" t="s">
        <v>389</v>
      </c>
      <c r="Z592" s="5"/>
    </row>
    <row r="593" spans="13:26" x14ac:dyDescent="0.35">
      <c r="M593" s="5"/>
      <c r="O593" t="s">
        <v>390</v>
      </c>
      <c r="Z593" s="5"/>
    </row>
    <row r="594" spans="13:26" x14ac:dyDescent="0.35">
      <c r="M594" s="5"/>
      <c r="O594" t="s">
        <v>391</v>
      </c>
      <c r="Z594" s="5"/>
    </row>
    <row r="595" spans="13:26" x14ac:dyDescent="0.35">
      <c r="M595" s="5"/>
      <c r="O595" t="s">
        <v>604</v>
      </c>
      <c r="Z595" s="5"/>
    </row>
    <row r="596" spans="13:26" x14ac:dyDescent="0.35">
      <c r="M596" s="5"/>
      <c r="O596" t="s">
        <v>621</v>
      </c>
      <c r="Z596" s="5"/>
    </row>
    <row r="597" spans="13:26" x14ac:dyDescent="0.35">
      <c r="M597" s="5"/>
      <c r="O597" t="s">
        <v>622</v>
      </c>
      <c r="Z597" s="5"/>
    </row>
    <row r="598" spans="13:26" x14ac:dyDescent="0.35">
      <c r="M598" s="5"/>
      <c r="O598" t="s">
        <v>395</v>
      </c>
      <c r="Z598" s="5"/>
    </row>
    <row r="599" spans="13:26" x14ac:dyDescent="0.35">
      <c r="M599" s="5"/>
      <c r="O599" t="s">
        <v>396</v>
      </c>
      <c r="Z599" s="5"/>
    </row>
    <row r="600" spans="13:26" x14ac:dyDescent="0.35">
      <c r="M600" s="5"/>
      <c r="O600" t="s">
        <v>397</v>
      </c>
      <c r="Z600" s="5"/>
    </row>
    <row r="601" spans="13:26" x14ac:dyDescent="0.35">
      <c r="M601" s="5"/>
      <c r="O601" t="s">
        <v>398</v>
      </c>
      <c r="Z601" s="5"/>
    </row>
    <row r="602" spans="13:26" x14ac:dyDescent="0.35">
      <c r="M602" s="5"/>
      <c r="O602" t="s">
        <v>399</v>
      </c>
      <c r="Z602" s="5"/>
    </row>
    <row r="603" spans="13:26" x14ac:dyDescent="0.35">
      <c r="M603" s="5"/>
      <c r="Z603" s="5"/>
    </row>
    <row r="604" spans="13:26" x14ac:dyDescent="0.35">
      <c r="M604" s="5"/>
      <c r="Z604" s="5"/>
    </row>
    <row r="605" spans="13:26" x14ac:dyDescent="0.35">
      <c r="M605" s="5"/>
      <c r="Z605" s="5"/>
    </row>
    <row r="606" spans="13:26" x14ac:dyDescent="0.35">
      <c r="M606" s="5"/>
      <c r="Z606" s="5"/>
    </row>
    <row r="607" spans="13:26" x14ac:dyDescent="0.35">
      <c r="M607" s="5"/>
      <c r="Z607" s="5"/>
    </row>
    <row r="608" spans="13:26" x14ac:dyDescent="0.35">
      <c r="M608" s="5"/>
      <c r="Z608" s="5"/>
    </row>
    <row r="609" spans="13:26" x14ac:dyDescent="0.35">
      <c r="M609" s="5"/>
      <c r="Z609" s="5"/>
    </row>
    <row r="610" spans="13:26" x14ac:dyDescent="0.35">
      <c r="M610" s="5"/>
      <c r="Z610" s="5"/>
    </row>
    <row r="611" spans="13:26" x14ac:dyDescent="0.35">
      <c r="M611" s="5"/>
      <c r="Z611" s="5"/>
    </row>
    <row r="612" spans="13:26" x14ac:dyDescent="0.35">
      <c r="M612" s="5"/>
      <c r="Z612" s="5"/>
    </row>
    <row r="613" spans="13:26" x14ac:dyDescent="0.35">
      <c r="M613" s="5"/>
      <c r="Z613" s="5"/>
    </row>
    <row r="614" spans="13:26" x14ac:dyDescent="0.35">
      <c r="M614" s="5"/>
      <c r="Z614" s="5"/>
    </row>
    <row r="615" spans="13:26" x14ac:dyDescent="0.35">
      <c r="M615" s="5"/>
      <c r="Z615" s="5"/>
    </row>
    <row r="616" spans="13:26" x14ac:dyDescent="0.35">
      <c r="M616" s="5"/>
      <c r="Z616" s="5"/>
    </row>
    <row r="617" spans="13:26" x14ac:dyDescent="0.35">
      <c r="M617" s="5"/>
      <c r="Z617" s="5"/>
    </row>
    <row r="618" spans="13:26" x14ac:dyDescent="0.35">
      <c r="M618" s="5"/>
      <c r="Z618" s="5"/>
    </row>
    <row r="619" spans="13:26" x14ac:dyDescent="0.35">
      <c r="M619" s="5"/>
      <c r="Z619" s="5"/>
    </row>
    <row r="620" spans="13:26" x14ac:dyDescent="0.35">
      <c r="M620" s="5"/>
      <c r="Z620" s="5"/>
    </row>
    <row r="621" spans="13:26" x14ac:dyDescent="0.35">
      <c r="M621" s="5"/>
      <c r="Z621" s="5"/>
    </row>
    <row r="622" spans="13:26" x14ac:dyDescent="0.35">
      <c r="M622" s="5"/>
      <c r="Z622" s="5"/>
    </row>
    <row r="623" spans="13:26" x14ac:dyDescent="0.35">
      <c r="M623" s="5"/>
      <c r="Z623" s="5"/>
    </row>
    <row r="624" spans="13:26" x14ac:dyDescent="0.35">
      <c r="M624" s="5"/>
      <c r="Z624" s="5"/>
    </row>
    <row r="625" spans="13:26" x14ac:dyDescent="0.35">
      <c r="M625" s="5"/>
      <c r="Z625" s="5"/>
    </row>
    <row r="626" spans="13:26" x14ac:dyDescent="0.35">
      <c r="M626" s="5"/>
      <c r="Z626" s="5"/>
    </row>
    <row r="627" spans="13:26" x14ac:dyDescent="0.35">
      <c r="M627" s="5"/>
      <c r="Z627" s="5"/>
    </row>
    <row r="628" spans="13:26" x14ac:dyDescent="0.35">
      <c r="M628" s="5"/>
      <c r="Z628" s="5"/>
    </row>
    <row r="629" spans="13:26" x14ac:dyDescent="0.35">
      <c r="M629" s="5"/>
      <c r="Z629" s="5"/>
    </row>
    <row r="630" spans="13:26" x14ac:dyDescent="0.35">
      <c r="M630" s="5"/>
      <c r="Z630" s="5"/>
    </row>
    <row r="631" spans="13:26" x14ac:dyDescent="0.35">
      <c r="M631" s="5"/>
      <c r="Z631" s="5"/>
    </row>
    <row r="632" spans="13:26" x14ac:dyDescent="0.35">
      <c r="M632" s="5"/>
      <c r="Z632" s="5"/>
    </row>
    <row r="633" spans="13:26" x14ac:dyDescent="0.35">
      <c r="M633" s="5"/>
      <c r="Z633" s="5"/>
    </row>
    <row r="634" spans="13:26" x14ac:dyDescent="0.35">
      <c r="M634" s="5"/>
      <c r="Z634" s="5"/>
    </row>
    <row r="635" spans="13:26" x14ac:dyDescent="0.35">
      <c r="M635" s="5"/>
      <c r="Z635" s="5"/>
    </row>
    <row r="636" spans="13:26" x14ac:dyDescent="0.35">
      <c r="M636" s="5"/>
      <c r="Z636" s="5"/>
    </row>
    <row r="637" spans="13:26" x14ac:dyDescent="0.35">
      <c r="M637" s="5"/>
      <c r="Z637" s="5"/>
    </row>
    <row r="638" spans="13:26" x14ac:dyDescent="0.35">
      <c r="M638" s="5"/>
      <c r="Z638" s="5"/>
    </row>
    <row r="639" spans="13:26" x14ac:dyDescent="0.35">
      <c r="M639" s="5"/>
      <c r="Z639" s="5"/>
    </row>
    <row r="640" spans="13:26" x14ac:dyDescent="0.35">
      <c r="M640" s="5"/>
      <c r="Z640" s="5"/>
    </row>
    <row r="641" spans="13:26" x14ac:dyDescent="0.35">
      <c r="M641" s="5"/>
      <c r="Z641" s="5"/>
    </row>
    <row r="642" spans="13:26" x14ac:dyDescent="0.35">
      <c r="M642" s="5"/>
      <c r="Z642" s="5"/>
    </row>
    <row r="643" spans="13:26" x14ac:dyDescent="0.35">
      <c r="M643" s="5"/>
      <c r="Z643" s="5"/>
    </row>
    <row r="644" spans="13:26" x14ac:dyDescent="0.35">
      <c r="M644" s="5"/>
      <c r="Z644" s="5"/>
    </row>
    <row r="645" spans="13:26" x14ac:dyDescent="0.35">
      <c r="M645" s="5"/>
      <c r="Z645" s="5"/>
    </row>
    <row r="646" spans="13:26" x14ac:dyDescent="0.35">
      <c r="M646" s="5"/>
      <c r="Z646" s="5"/>
    </row>
    <row r="647" spans="13:26" x14ac:dyDescent="0.35">
      <c r="M647" s="5"/>
      <c r="Z647" s="5"/>
    </row>
    <row r="648" spans="13:26" x14ac:dyDescent="0.35">
      <c r="M648" s="5"/>
      <c r="Z648" s="5"/>
    </row>
    <row r="649" spans="13:26" x14ac:dyDescent="0.35">
      <c r="M649" s="5"/>
      <c r="Z649" s="5"/>
    </row>
    <row r="650" spans="13:26" x14ac:dyDescent="0.35">
      <c r="M650" s="5"/>
      <c r="Z650" s="5"/>
    </row>
    <row r="651" spans="13:26" x14ac:dyDescent="0.35">
      <c r="M651" s="5"/>
      <c r="Z651" s="5"/>
    </row>
    <row r="652" spans="13:26" x14ac:dyDescent="0.35">
      <c r="M652" s="5"/>
      <c r="Z652" s="5"/>
    </row>
    <row r="653" spans="13:26" x14ac:dyDescent="0.35">
      <c r="M653" s="5"/>
      <c r="Z653" s="5"/>
    </row>
    <row r="654" spans="13:26" x14ac:dyDescent="0.35">
      <c r="M654" s="5"/>
      <c r="Z654" s="5"/>
    </row>
    <row r="655" spans="13:26" x14ac:dyDescent="0.35">
      <c r="M655" s="5"/>
      <c r="Z655" s="5"/>
    </row>
    <row r="656" spans="13:26" x14ac:dyDescent="0.35">
      <c r="M656" s="5"/>
      <c r="Z656" s="5"/>
    </row>
    <row r="657" spans="13:26" x14ac:dyDescent="0.35">
      <c r="M657" s="5"/>
      <c r="Z657" s="5"/>
    </row>
    <row r="658" spans="13:26" x14ac:dyDescent="0.35">
      <c r="M658" s="5"/>
      <c r="Z658" s="5"/>
    </row>
    <row r="659" spans="13:26" x14ac:dyDescent="0.35">
      <c r="M659" s="5"/>
      <c r="Z659" s="5"/>
    </row>
    <row r="660" spans="13:26" x14ac:dyDescent="0.35">
      <c r="M660" s="5"/>
      <c r="Z660" s="5"/>
    </row>
    <row r="661" spans="13:26" x14ac:dyDescent="0.35">
      <c r="M661" s="5"/>
      <c r="Z661" s="5"/>
    </row>
    <row r="662" spans="13:26" x14ac:dyDescent="0.35">
      <c r="M662" s="5"/>
      <c r="Z662" s="5"/>
    </row>
    <row r="663" spans="13:26" x14ac:dyDescent="0.35">
      <c r="M663" s="5"/>
      <c r="Z663" s="5"/>
    </row>
    <row r="664" spans="13:26" x14ac:dyDescent="0.35">
      <c r="M664" s="5"/>
      <c r="Z664" s="5"/>
    </row>
    <row r="665" spans="13:26" x14ac:dyDescent="0.35">
      <c r="M665" s="5"/>
      <c r="Z665" s="5"/>
    </row>
    <row r="666" spans="13:26" x14ac:dyDescent="0.35">
      <c r="M666" s="5"/>
      <c r="Z666" s="5"/>
    </row>
    <row r="667" spans="13:26" x14ac:dyDescent="0.35">
      <c r="M667" s="5"/>
      <c r="Z667" s="5"/>
    </row>
    <row r="668" spans="13:26" x14ac:dyDescent="0.35">
      <c r="M668" s="5"/>
      <c r="Z668" s="5"/>
    </row>
    <row r="669" spans="13:26" x14ac:dyDescent="0.35">
      <c r="M669" s="5"/>
      <c r="Z669" s="5"/>
    </row>
    <row r="670" spans="13:26" x14ac:dyDescent="0.35">
      <c r="M670" s="5"/>
      <c r="Z670" s="5"/>
    </row>
    <row r="671" spans="13:26" x14ac:dyDescent="0.35">
      <c r="M671" s="5"/>
      <c r="Z671" s="5"/>
    </row>
    <row r="672" spans="13:26" x14ac:dyDescent="0.35">
      <c r="M672" s="5"/>
      <c r="Z672" s="5"/>
    </row>
    <row r="673" spans="1:73" x14ac:dyDescent="0.35">
      <c r="M673" s="5"/>
      <c r="Z673" s="5"/>
    </row>
    <row r="674" spans="1:73" x14ac:dyDescent="0.35">
      <c r="M674" s="5"/>
      <c r="Z674" s="5"/>
    </row>
    <row r="675" spans="1:73" x14ac:dyDescent="0.35">
      <c r="M675" s="5"/>
      <c r="Z675" s="5"/>
    </row>
    <row r="676" spans="1:73" x14ac:dyDescent="0.35">
      <c r="M676" s="5"/>
      <c r="Z676" s="5"/>
    </row>
    <row r="677" spans="1:73" x14ac:dyDescent="0.35">
      <c r="M677" s="5"/>
      <c r="Z677" s="5"/>
    </row>
    <row r="678" spans="1:73" s="17" customFormat="1" x14ac:dyDescent="0.35"/>
    <row r="679" spans="1:73" s="5" customFormat="1" x14ac:dyDescent="0.35">
      <c r="B679" s="5" t="s">
        <v>330</v>
      </c>
    </row>
    <row r="680" spans="1:73" s="5" customFormat="1" x14ac:dyDescent="0.35">
      <c r="A680"/>
      <c r="B680" t="s">
        <v>23</v>
      </c>
      <c r="C680">
        <v>2267.855</v>
      </c>
      <c r="D680"/>
      <c r="E680"/>
      <c r="F680"/>
      <c r="G680"/>
      <c r="H680"/>
      <c r="I680"/>
      <c r="J680"/>
      <c r="K680"/>
      <c r="L680"/>
      <c r="N680"/>
      <c r="O680" t="s">
        <v>23</v>
      </c>
      <c r="P680">
        <v>2403.4160000000002</v>
      </c>
      <c r="Q680"/>
      <c r="R680"/>
      <c r="S680"/>
      <c r="T680"/>
      <c r="U680"/>
      <c r="V680"/>
      <c r="W680"/>
      <c r="X680"/>
      <c r="Y680"/>
      <c r="AA680" s="16"/>
      <c r="AB680" t="s">
        <v>23</v>
      </c>
      <c r="AC680" t="s">
        <v>614</v>
      </c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</row>
    <row r="681" spans="1:73" x14ac:dyDescent="0.35">
      <c r="B681" t="s">
        <v>402</v>
      </c>
      <c r="C681" t="s">
        <v>417</v>
      </c>
      <c r="D681">
        <v>235.983</v>
      </c>
      <c r="M681" s="5"/>
      <c r="O681" t="s">
        <v>402</v>
      </c>
      <c r="P681" t="s">
        <v>444</v>
      </c>
      <c r="Q681">
        <v>325415839500000</v>
      </c>
      <c r="Z681" s="5"/>
      <c r="AB681" t="s">
        <v>543</v>
      </c>
      <c r="AC681" t="s">
        <v>527</v>
      </c>
      <c r="AD681" t="s">
        <v>615</v>
      </c>
    </row>
    <row r="682" spans="1:73" x14ac:dyDescent="0.35">
      <c r="B682" t="s">
        <v>402</v>
      </c>
      <c r="C682" t="s">
        <v>418</v>
      </c>
      <c r="D682">
        <v>0.50700000000000001</v>
      </c>
      <c r="M682" s="5"/>
      <c r="O682" t="s">
        <v>402</v>
      </c>
      <c r="P682" t="s">
        <v>613</v>
      </c>
      <c r="Q682">
        <v>229662945000000</v>
      </c>
      <c r="Z682" s="5"/>
      <c r="AB682" t="s">
        <v>543</v>
      </c>
      <c r="AC682" t="s">
        <v>14</v>
      </c>
      <c r="AD682" s="2">
        <v>63.1</v>
      </c>
      <c r="AE682" t="s">
        <v>427</v>
      </c>
    </row>
    <row r="683" spans="1:73" x14ac:dyDescent="0.35">
      <c r="B683" t="s">
        <v>402</v>
      </c>
      <c r="C683" t="s">
        <v>419</v>
      </c>
      <c r="D683">
        <v>0</v>
      </c>
      <c r="M683" s="5"/>
      <c r="O683" t="s">
        <v>402</v>
      </c>
      <c r="P683" t="s">
        <v>420</v>
      </c>
      <c r="Q683" s="2">
        <v>1.417</v>
      </c>
      <c r="Z683" s="5"/>
      <c r="AB683" t="s">
        <v>543</v>
      </c>
      <c r="AD683" t="s">
        <v>475</v>
      </c>
      <c r="AE683" s="2">
        <v>8</v>
      </c>
      <c r="AF683" t="s">
        <v>429</v>
      </c>
    </row>
    <row r="684" spans="1:73" x14ac:dyDescent="0.35">
      <c r="B684" t="s">
        <v>402</v>
      </c>
      <c r="C684" t="s">
        <v>420</v>
      </c>
      <c r="D684" s="2">
        <v>1.373</v>
      </c>
      <c r="M684" s="5"/>
      <c r="O684" t="s">
        <v>402</v>
      </c>
      <c r="P684" t="s">
        <v>445</v>
      </c>
      <c r="Q684">
        <v>0.99399999999999999</v>
      </c>
      <c r="Z684" s="5"/>
      <c r="AB684" t="s">
        <v>543</v>
      </c>
      <c r="AD684" t="s">
        <v>485</v>
      </c>
      <c r="AE684">
        <v>1.3</v>
      </c>
      <c r="AF684" t="s">
        <v>429</v>
      </c>
    </row>
    <row r="685" spans="1:73" x14ac:dyDescent="0.35">
      <c r="B685" t="s">
        <v>402</v>
      </c>
      <c r="C685" t="s">
        <v>602</v>
      </c>
      <c r="D685">
        <v>2.4420000000000002</v>
      </c>
      <c r="M685" s="5"/>
      <c r="O685" t="s">
        <v>402</v>
      </c>
      <c r="P685" t="s">
        <v>446</v>
      </c>
      <c r="Q685">
        <v>18.600000000000001</v>
      </c>
      <c r="R685" t="s">
        <v>427</v>
      </c>
      <c r="Z685" s="5"/>
      <c r="AB685" t="s">
        <v>543</v>
      </c>
      <c r="AD685" t="s">
        <v>486</v>
      </c>
      <c r="AE685">
        <v>2.5</v>
      </c>
      <c r="AF685" t="s">
        <v>429</v>
      </c>
    </row>
    <row r="686" spans="1:73" x14ac:dyDescent="0.35">
      <c r="B686" t="s">
        <v>402</v>
      </c>
      <c r="C686" t="s">
        <v>422</v>
      </c>
      <c r="D686">
        <v>81</v>
      </c>
      <c r="M686" s="5"/>
      <c r="O686" t="s">
        <v>404</v>
      </c>
      <c r="Q686" t="s">
        <v>526</v>
      </c>
      <c r="R686">
        <v>18.100000000000001</v>
      </c>
      <c r="S686" t="s">
        <v>427</v>
      </c>
      <c r="Z686" s="5"/>
      <c r="AB686" t="s">
        <v>543</v>
      </c>
      <c r="AD686" t="s">
        <v>430</v>
      </c>
      <c r="AE686" s="2">
        <v>37.700000000000003</v>
      </c>
      <c r="AF686" t="s">
        <v>429</v>
      </c>
    </row>
    <row r="687" spans="1:73" x14ac:dyDescent="0.35">
      <c r="B687" t="s">
        <v>575</v>
      </c>
      <c r="C687" s="1">
        <v>0.96799999999999997</v>
      </c>
      <c r="M687" s="5"/>
      <c r="O687" t="s">
        <v>407</v>
      </c>
      <c r="R687" t="s">
        <v>447</v>
      </c>
      <c r="S687">
        <v>17.600000000000001</v>
      </c>
      <c r="T687" t="s">
        <v>406</v>
      </c>
      <c r="Z687" s="5"/>
      <c r="AB687" t="s">
        <v>543</v>
      </c>
      <c r="AE687" t="s">
        <v>431</v>
      </c>
      <c r="AF687" s="2">
        <v>74.099999999999994</v>
      </c>
      <c r="AG687" t="s">
        <v>432</v>
      </c>
    </row>
    <row r="688" spans="1:73" x14ac:dyDescent="0.35">
      <c r="B688" t="s">
        <v>402</v>
      </c>
      <c r="C688" t="s">
        <v>423</v>
      </c>
      <c r="D688">
        <v>54.183</v>
      </c>
      <c r="E688">
        <v>56</v>
      </c>
      <c r="M688" s="5"/>
      <c r="O688" t="s">
        <v>410</v>
      </c>
      <c r="S688" t="s">
        <v>448</v>
      </c>
      <c r="T688">
        <v>0</v>
      </c>
      <c r="U688" t="s">
        <v>406</v>
      </c>
      <c r="Z688" s="5"/>
      <c r="AB688" t="s">
        <v>543</v>
      </c>
      <c r="AD688" t="s">
        <v>528</v>
      </c>
      <c r="AE688">
        <v>8.6</v>
      </c>
      <c r="AF688" t="s">
        <v>429</v>
      </c>
    </row>
    <row r="689" spans="2:32" x14ac:dyDescent="0.35">
      <c r="B689" t="s">
        <v>402</v>
      </c>
      <c r="C689" t="s">
        <v>424</v>
      </c>
      <c r="D689">
        <v>44.195999999999998</v>
      </c>
      <c r="E689" s="1">
        <v>-1.9E-2</v>
      </c>
      <c r="M689" s="5"/>
      <c r="O689" t="s">
        <v>410</v>
      </c>
      <c r="S689" t="s">
        <v>449</v>
      </c>
      <c r="T689">
        <v>3.9</v>
      </c>
      <c r="U689" t="s">
        <v>406</v>
      </c>
      <c r="Z689" s="5"/>
      <c r="AB689" t="s">
        <v>543</v>
      </c>
      <c r="AD689" t="s">
        <v>529</v>
      </c>
      <c r="AE689" t="s">
        <v>530</v>
      </c>
      <c r="AF689" s="1">
        <v>3.0000000000000001E-3</v>
      </c>
    </row>
    <row r="690" spans="2:32" x14ac:dyDescent="0.35">
      <c r="B690" t="s">
        <v>402</v>
      </c>
      <c r="C690" t="s">
        <v>425</v>
      </c>
      <c r="M690" s="5"/>
      <c r="O690" t="s">
        <v>410</v>
      </c>
      <c r="S690" t="s">
        <v>450</v>
      </c>
      <c r="T690">
        <v>13.7</v>
      </c>
      <c r="U690" t="s">
        <v>406</v>
      </c>
      <c r="Z690" s="5"/>
      <c r="AB690" t="s">
        <v>543</v>
      </c>
      <c r="AC690" t="s">
        <v>531</v>
      </c>
      <c r="AD690">
        <v>0</v>
      </c>
      <c r="AE690" t="s">
        <v>432</v>
      </c>
    </row>
    <row r="691" spans="2:32" x14ac:dyDescent="0.35">
      <c r="B691" t="s">
        <v>404</v>
      </c>
      <c r="C691" t="s">
        <v>426</v>
      </c>
      <c r="D691">
        <v>21.725999999999999</v>
      </c>
      <c r="E691" s="1">
        <v>-0.01</v>
      </c>
      <c r="M691" s="5"/>
      <c r="O691" t="s">
        <v>407</v>
      </c>
      <c r="R691" t="s">
        <v>451</v>
      </c>
      <c r="S691">
        <v>82.4</v>
      </c>
      <c r="T691" t="s">
        <v>406</v>
      </c>
      <c r="Z691" s="5"/>
      <c r="AB691" t="s">
        <v>543</v>
      </c>
      <c r="AC691" t="s">
        <v>532</v>
      </c>
      <c r="AD691">
        <v>83532630903750</v>
      </c>
    </row>
    <row r="692" spans="2:32" x14ac:dyDescent="0.35">
      <c r="B692" t="s">
        <v>14</v>
      </c>
      <c r="C692" s="2">
        <v>64.8</v>
      </c>
      <c r="D692" t="s">
        <v>427</v>
      </c>
      <c r="M692" s="5"/>
      <c r="O692" t="s">
        <v>404</v>
      </c>
      <c r="Q692" t="s">
        <v>452</v>
      </c>
      <c r="R692">
        <v>0.5</v>
      </c>
      <c r="S692" t="s">
        <v>427</v>
      </c>
      <c r="Z692" s="5"/>
      <c r="AB692" t="s">
        <v>543</v>
      </c>
      <c r="AC692" t="s">
        <v>533</v>
      </c>
      <c r="AD692">
        <v>27491924733000</v>
      </c>
    </row>
    <row r="693" spans="2:32" x14ac:dyDescent="0.35">
      <c r="B693" t="s">
        <v>402</v>
      </c>
      <c r="C693" t="s">
        <v>428</v>
      </c>
      <c r="D693">
        <v>11.4</v>
      </c>
      <c r="E693" t="s">
        <v>429</v>
      </c>
      <c r="M693" s="5"/>
      <c r="O693" t="s">
        <v>407</v>
      </c>
      <c r="R693" t="s">
        <v>453</v>
      </c>
      <c r="S693">
        <v>0</v>
      </c>
      <c r="T693" t="s">
        <v>427</v>
      </c>
      <c r="Z693" s="5"/>
      <c r="AB693" t="s">
        <v>543</v>
      </c>
      <c r="AC693" t="s">
        <v>534</v>
      </c>
      <c r="AD693">
        <v>391207382600</v>
      </c>
    </row>
    <row r="694" spans="2:32" x14ac:dyDescent="0.35">
      <c r="B694" t="s">
        <v>402</v>
      </c>
      <c r="C694" t="s">
        <v>430</v>
      </c>
      <c r="D694" s="2">
        <v>40.5</v>
      </c>
      <c r="E694" t="s">
        <v>429</v>
      </c>
      <c r="M694" s="5"/>
      <c r="O694" t="s">
        <v>402</v>
      </c>
      <c r="P694" t="s">
        <v>454</v>
      </c>
      <c r="Q694">
        <v>3</v>
      </c>
      <c r="R694" t="s">
        <v>427</v>
      </c>
      <c r="Z694" s="5"/>
      <c r="AB694" t="s">
        <v>543</v>
      </c>
      <c r="AD694" t="s">
        <v>535</v>
      </c>
      <c r="AE694">
        <v>382121746650</v>
      </c>
    </row>
    <row r="695" spans="2:32" x14ac:dyDescent="0.35">
      <c r="B695" t="s">
        <v>404</v>
      </c>
      <c r="D695" t="s">
        <v>431</v>
      </c>
      <c r="E695">
        <v>78.7</v>
      </c>
      <c r="F695" t="s">
        <v>432</v>
      </c>
      <c r="M695" s="5"/>
      <c r="O695" t="s">
        <v>404</v>
      </c>
      <c r="Q695" t="s">
        <v>455</v>
      </c>
      <c r="R695">
        <v>1.2</v>
      </c>
      <c r="S695" t="s">
        <v>427</v>
      </c>
      <c r="Z695" s="5"/>
      <c r="AB695" t="s">
        <v>543</v>
      </c>
      <c r="AD695" t="s">
        <v>536</v>
      </c>
      <c r="AE695">
        <v>1090076300</v>
      </c>
    </row>
    <row r="696" spans="2:32" x14ac:dyDescent="0.35">
      <c r="B696" t="s">
        <v>433</v>
      </c>
      <c r="C696" t="s">
        <v>593</v>
      </c>
      <c r="M696" s="5"/>
      <c r="O696" t="s">
        <v>407</v>
      </c>
      <c r="R696" t="s">
        <v>456</v>
      </c>
      <c r="S696">
        <v>0.8</v>
      </c>
      <c r="T696" t="s">
        <v>429</v>
      </c>
      <c r="Z696" s="5"/>
      <c r="AB696" t="s">
        <v>543</v>
      </c>
      <c r="AD696" t="s">
        <v>537</v>
      </c>
      <c r="AE696">
        <v>5310371700</v>
      </c>
    </row>
    <row r="697" spans="2:32" x14ac:dyDescent="0.35">
      <c r="M697" s="5"/>
      <c r="O697" t="s">
        <v>407</v>
      </c>
      <c r="R697" t="s">
        <v>457</v>
      </c>
      <c r="S697">
        <v>0.4</v>
      </c>
      <c r="T697" t="s">
        <v>429</v>
      </c>
      <c r="Z697" s="5"/>
      <c r="AB697" t="s">
        <v>543</v>
      </c>
      <c r="AC697" t="s">
        <v>542</v>
      </c>
      <c r="AD697">
        <v>31</v>
      </c>
    </row>
    <row r="698" spans="2:32" x14ac:dyDescent="0.35">
      <c r="B698" t="s">
        <v>22</v>
      </c>
      <c r="M698" s="5"/>
      <c r="O698" t="s">
        <v>407</v>
      </c>
      <c r="R698" t="s">
        <v>458</v>
      </c>
      <c r="S698">
        <v>0.4</v>
      </c>
      <c r="T698" t="s">
        <v>429</v>
      </c>
      <c r="Z698" s="5"/>
      <c r="AB698" t="s">
        <v>543</v>
      </c>
      <c r="AC698" t="s">
        <v>422</v>
      </c>
      <c r="AD698">
        <v>84</v>
      </c>
    </row>
    <row r="699" spans="2:32" x14ac:dyDescent="0.35">
      <c r="B699" t="s">
        <v>562</v>
      </c>
      <c r="C699" t="s">
        <v>563</v>
      </c>
      <c r="D699" t="s">
        <v>540</v>
      </c>
      <c r="E699" t="s">
        <v>564</v>
      </c>
      <c r="F699" t="s">
        <v>435</v>
      </c>
      <c r="M699" s="5"/>
      <c r="O699" t="s">
        <v>410</v>
      </c>
      <c r="S699" t="s">
        <v>459</v>
      </c>
      <c r="T699">
        <v>0.3</v>
      </c>
      <c r="U699" t="s">
        <v>429</v>
      </c>
      <c r="Z699" s="5"/>
      <c r="AB699" t="s">
        <v>543</v>
      </c>
      <c r="AC699" t="s">
        <v>522</v>
      </c>
      <c r="AD699" t="s">
        <v>523</v>
      </c>
    </row>
    <row r="700" spans="2:32" x14ac:dyDescent="0.35">
      <c r="B700" t="s">
        <v>565</v>
      </c>
      <c r="C700">
        <v>118</v>
      </c>
      <c r="D700">
        <v>214.6</v>
      </c>
      <c r="E700">
        <v>169.28299999999999</v>
      </c>
      <c r="F700" s="1">
        <v>0.86899999999999999</v>
      </c>
      <c r="M700" s="5"/>
      <c r="O700" t="s">
        <v>410</v>
      </c>
      <c r="S700" t="s">
        <v>460</v>
      </c>
      <c r="T700">
        <v>0</v>
      </c>
      <c r="U700" t="s">
        <v>429</v>
      </c>
      <c r="X700" s="2"/>
      <c r="Z700" s="5"/>
    </row>
    <row r="701" spans="2:32" x14ac:dyDescent="0.35">
      <c r="B701" t="s">
        <v>566</v>
      </c>
      <c r="C701">
        <v>107</v>
      </c>
      <c r="D701">
        <v>107.8</v>
      </c>
      <c r="E701">
        <v>86.039000000000001</v>
      </c>
      <c r="F701" s="1">
        <v>0.78700000000000003</v>
      </c>
      <c r="M701" s="5"/>
      <c r="O701" t="s">
        <v>410</v>
      </c>
      <c r="S701" t="s">
        <v>461</v>
      </c>
      <c r="T701">
        <v>0</v>
      </c>
      <c r="U701" t="s">
        <v>429</v>
      </c>
      <c r="Z701" s="5"/>
      <c r="AB701" t="s">
        <v>538</v>
      </c>
    </row>
    <row r="702" spans="2:32" x14ac:dyDescent="0.35">
      <c r="B702" t="s">
        <v>0</v>
      </c>
      <c r="C702">
        <v>77.8</v>
      </c>
      <c r="D702" t="s">
        <v>401</v>
      </c>
      <c r="M702" s="5"/>
      <c r="O702" t="s">
        <v>407</v>
      </c>
      <c r="R702" t="s">
        <v>462</v>
      </c>
      <c r="S702">
        <v>4.7</v>
      </c>
      <c r="T702" t="s">
        <v>429</v>
      </c>
      <c r="Z702" s="5"/>
      <c r="AB702" t="s">
        <v>539</v>
      </c>
      <c r="AC702" t="s">
        <v>544</v>
      </c>
      <c r="AD702" t="s">
        <v>545</v>
      </c>
      <c r="AE702" t="s">
        <v>546</v>
      </c>
      <c r="AF702" t="s">
        <v>435</v>
      </c>
    </row>
    <row r="703" spans="2:32" x14ac:dyDescent="0.35">
      <c r="B703" t="s">
        <v>402</v>
      </c>
      <c r="C703" t="s">
        <v>403</v>
      </c>
      <c r="M703" s="5"/>
      <c r="O703" t="s">
        <v>407</v>
      </c>
      <c r="R703" t="s">
        <v>463</v>
      </c>
      <c r="S703">
        <v>0</v>
      </c>
      <c r="T703" t="s">
        <v>429</v>
      </c>
      <c r="Z703" s="5"/>
      <c r="AB703" t="s">
        <v>547</v>
      </c>
      <c r="AC703">
        <v>118</v>
      </c>
      <c r="AD703">
        <v>214.5</v>
      </c>
      <c r="AE703">
        <v>159.28</v>
      </c>
      <c r="AF703" s="1">
        <v>0.81799999999999995</v>
      </c>
    </row>
    <row r="704" spans="2:32" x14ac:dyDescent="0.35">
      <c r="B704" t="s">
        <v>404</v>
      </c>
      <c r="D704" t="s">
        <v>405</v>
      </c>
      <c r="E704">
        <v>17.8</v>
      </c>
      <c r="F704" t="s">
        <v>406</v>
      </c>
      <c r="M704" s="5"/>
      <c r="O704" t="s">
        <v>407</v>
      </c>
      <c r="R704" t="s">
        <v>464</v>
      </c>
      <c r="S704">
        <v>1</v>
      </c>
      <c r="T704" t="s">
        <v>429</v>
      </c>
      <c r="Z704" s="5"/>
      <c r="AB704" t="s">
        <v>548</v>
      </c>
      <c r="AC704">
        <v>107</v>
      </c>
      <c r="AD704">
        <v>107.5</v>
      </c>
      <c r="AE704">
        <v>81.013999999999996</v>
      </c>
      <c r="AF704" s="1">
        <v>0.74099999999999999</v>
      </c>
    </row>
    <row r="705" spans="2:28" x14ac:dyDescent="0.35">
      <c r="B705" t="s">
        <v>407</v>
      </c>
      <c r="E705" t="s">
        <v>408</v>
      </c>
      <c r="F705">
        <v>79.900000000000006</v>
      </c>
      <c r="G705" t="s">
        <v>409</v>
      </c>
      <c r="M705" s="5"/>
      <c r="O705" t="s">
        <v>404</v>
      </c>
      <c r="Q705" t="s">
        <v>465</v>
      </c>
      <c r="R705">
        <v>1.8</v>
      </c>
      <c r="S705" t="s">
        <v>427</v>
      </c>
      <c r="Z705" s="5"/>
      <c r="AB705" t="s">
        <v>541</v>
      </c>
    </row>
    <row r="706" spans="2:28" x14ac:dyDescent="0.35">
      <c r="B706" t="s">
        <v>410</v>
      </c>
      <c r="F706" t="s">
        <v>309</v>
      </c>
      <c r="G706">
        <v>0</v>
      </c>
      <c r="H706" t="s">
        <v>409</v>
      </c>
      <c r="M706" s="5"/>
      <c r="O706" t="s">
        <v>407</v>
      </c>
      <c r="R706" t="s">
        <v>466</v>
      </c>
      <c r="S706">
        <v>5.3</v>
      </c>
      <c r="T706" t="s">
        <v>429</v>
      </c>
      <c r="Z706" s="5"/>
      <c r="AB706" t="s">
        <v>387</v>
      </c>
    </row>
    <row r="707" spans="2:28" x14ac:dyDescent="0.35">
      <c r="B707" t="s">
        <v>410</v>
      </c>
      <c r="F707" t="s">
        <v>310</v>
      </c>
      <c r="G707">
        <v>0.1</v>
      </c>
      <c r="H707" t="s">
        <v>409</v>
      </c>
      <c r="M707" s="5"/>
      <c r="O707" t="s">
        <v>407</v>
      </c>
      <c r="R707" t="s">
        <v>467</v>
      </c>
      <c r="S707">
        <v>3.4</v>
      </c>
      <c r="T707" t="s">
        <v>429</v>
      </c>
      <c r="Z707" s="5"/>
      <c r="AB707" t="s">
        <v>549</v>
      </c>
    </row>
    <row r="708" spans="2:28" x14ac:dyDescent="0.35">
      <c r="B708" t="s">
        <v>410</v>
      </c>
      <c r="F708" t="s">
        <v>311</v>
      </c>
      <c r="G708">
        <v>79.8</v>
      </c>
      <c r="H708" t="s">
        <v>409</v>
      </c>
      <c r="M708" s="5"/>
      <c r="O708" t="s">
        <v>407</v>
      </c>
      <c r="R708" t="s">
        <v>468</v>
      </c>
      <c r="S708">
        <v>0</v>
      </c>
      <c r="T708" t="s">
        <v>429</v>
      </c>
      <c r="Z708" s="5"/>
      <c r="AB708" t="s">
        <v>550</v>
      </c>
    </row>
    <row r="709" spans="2:28" x14ac:dyDescent="0.35">
      <c r="B709" t="s">
        <v>407</v>
      </c>
      <c r="E709" t="s">
        <v>312</v>
      </c>
      <c r="F709">
        <v>20.100000000000001</v>
      </c>
      <c r="G709" t="s">
        <v>409</v>
      </c>
      <c r="M709" s="5"/>
      <c r="O709" t="s">
        <v>407</v>
      </c>
      <c r="R709" t="s">
        <v>469</v>
      </c>
      <c r="S709" s="1">
        <v>0.66100000000000003</v>
      </c>
      <c r="Z709" s="5"/>
      <c r="AB709" t="s">
        <v>551</v>
      </c>
    </row>
    <row r="710" spans="2:28" x14ac:dyDescent="0.35">
      <c r="B710" t="s">
        <v>404</v>
      </c>
      <c r="D710" t="s">
        <v>411</v>
      </c>
      <c r="E710">
        <v>0.5</v>
      </c>
      <c r="F710" t="s">
        <v>406</v>
      </c>
      <c r="M710" s="5"/>
      <c r="O710" t="s">
        <v>407</v>
      </c>
      <c r="R710" t="s">
        <v>470</v>
      </c>
      <c r="S710" s="1">
        <v>1.2999999999999999E-2</v>
      </c>
      <c r="Z710" s="5"/>
      <c r="AB710" t="s">
        <v>552</v>
      </c>
    </row>
    <row r="711" spans="2:28" x14ac:dyDescent="0.35">
      <c r="B711" t="s">
        <v>407</v>
      </c>
      <c r="E711" t="s">
        <v>408</v>
      </c>
      <c r="F711">
        <v>0.8</v>
      </c>
      <c r="G711" t="s">
        <v>412</v>
      </c>
      <c r="M711" s="5"/>
      <c r="O711" t="s">
        <v>402</v>
      </c>
      <c r="P711" t="s">
        <v>471</v>
      </c>
      <c r="Q711">
        <v>0.8</v>
      </c>
      <c r="R711" t="s">
        <v>427</v>
      </c>
      <c r="Z711" s="5"/>
      <c r="AB711" t="s">
        <v>616</v>
      </c>
    </row>
    <row r="712" spans="2:28" x14ac:dyDescent="0.35">
      <c r="B712" t="s">
        <v>410</v>
      </c>
      <c r="F712" t="s">
        <v>309</v>
      </c>
      <c r="G712">
        <v>0.7</v>
      </c>
      <c r="H712" t="s">
        <v>412</v>
      </c>
      <c r="M712" s="5"/>
      <c r="O712" t="s">
        <v>404</v>
      </c>
      <c r="Q712" t="s">
        <v>472</v>
      </c>
      <c r="R712">
        <v>0.8</v>
      </c>
      <c r="S712" t="s">
        <v>427</v>
      </c>
      <c r="Z712" s="5"/>
      <c r="AB712" t="s">
        <v>617</v>
      </c>
    </row>
    <row r="713" spans="2:28" x14ac:dyDescent="0.35">
      <c r="B713" t="s">
        <v>410</v>
      </c>
      <c r="F713" t="s">
        <v>310</v>
      </c>
      <c r="G713">
        <v>0</v>
      </c>
      <c r="H713" t="s">
        <v>412</v>
      </c>
      <c r="M713" s="5"/>
      <c r="O713" t="s">
        <v>404</v>
      </c>
      <c r="Q713" t="s">
        <v>473</v>
      </c>
      <c r="R713">
        <v>0</v>
      </c>
      <c r="S713" t="s">
        <v>427</v>
      </c>
      <c r="Z713" s="5"/>
      <c r="AB713" t="s">
        <v>618</v>
      </c>
    </row>
    <row r="714" spans="2:28" x14ac:dyDescent="0.35">
      <c r="B714" t="s">
        <v>410</v>
      </c>
      <c r="F714" t="s">
        <v>311</v>
      </c>
      <c r="G714">
        <v>0</v>
      </c>
      <c r="H714" t="s">
        <v>412</v>
      </c>
      <c r="M714" s="5"/>
      <c r="O714" t="s">
        <v>402</v>
      </c>
      <c r="P714" t="s">
        <v>474</v>
      </c>
      <c r="Q714" s="2">
        <v>77.599999999999994</v>
      </c>
      <c r="R714" t="s">
        <v>427</v>
      </c>
      <c r="Z714" s="5"/>
      <c r="AB714" t="s">
        <v>556</v>
      </c>
    </row>
    <row r="715" spans="2:28" x14ac:dyDescent="0.35">
      <c r="B715" t="s">
        <v>407</v>
      </c>
      <c r="E715" t="s">
        <v>312</v>
      </c>
      <c r="F715" s="2">
        <v>99.2</v>
      </c>
      <c r="G715" t="s">
        <v>412</v>
      </c>
      <c r="M715" s="5"/>
      <c r="O715" t="s">
        <v>404</v>
      </c>
      <c r="Q715" t="s">
        <v>14</v>
      </c>
      <c r="R715" s="2">
        <v>63.5</v>
      </c>
      <c r="S715" t="s">
        <v>427</v>
      </c>
      <c r="Z715" s="5"/>
      <c r="AB715" t="s">
        <v>557</v>
      </c>
    </row>
    <row r="716" spans="2:28" x14ac:dyDescent="0.35">
      <c r="B716" t="s">
        <v>404</v>
      </c>
      <c r="D716" t="s">
        <v>413</v>
      </c>
      <c r="E716">
        <v>0</v>
      </c>
      <c r="F716" t="s">
        <v>406</v>
      </c>
      <c r="M716" s="5"/>
      <c r="O716" t="s">
        <v>407</v>
      </c>
      <c r="R716" t="s">
        <v>475</v>
      </c>
      <c r="S716">
        <v>8.1</v>
      </c>
      <c r="T716" t="s">
        <v>429</v>
      </c>
      <c r="Z716" s="5"/>
      <c r="AB716" t="s">
        <v>558</v>
      </c>
    </row>
    <row r="717" spans="2:28" x14ac:dyDescent="0.35">
      <c r="B717" t="s">
        <v>404</v>
      </c>
      <c r="D717" t="s">
        <v>414</v>
      </c>
      <c r="E717">
        <v>81.7</v>
      </c>
      <c r="F717" t="s">
        <v>406</v>
      </c>
      <c r="M717" s="5"/>
      <c r="O717" t="s">
        <v>410</v>
      </c>
      <c r="S717" t="s">
        <v>476</v>
      </c>
      <c r="T717">
        <v>4.5</v>
      </c>
      <c r="U717" t="s">
        <v>429</v>
      </c>
      <c r="Z717" s="5"/>
      <c r="AB717" t="s">
        <v>559</v>
      </c>
    </row>
    <row r="718" spans="2:28" x14ac:dyDescent="0.35">
      <c r="B718" t="s">
        <v>402</v>
      </c>
      <c r="C718" t="s">
        <v>415</v>
      </c>
      <c r="D718">
        <v>0.53100000000000003</v>
      </c>
      <c r="M718" s="5"/>
      <c r="O718" t="s">
        <v>477</v>
      </c>
      <c r="T718" t="s">
        <v>478</v>
      </c>
      <c r="U718">
        <v>4.0999999999999996</v>
      </c>
      <c r="V718" t="s">
        <v>429</v>
      </c>
      <c r="Z718" s="5"/>
      <c r="AB718" t="s">
        <v>560</v>
      </c>
    </row>
    <row r="719" spans="2:28" x14ac:dyDescent="0.35">
      <c r="B719" t="s">
        <v>402</v>
      </c>
      <c r="C719" t="s">
        <v>416</v>
      </c>
      <c r="D719">
        <v>1.6140000000000001</v>
      </c>
      <c r="M719" s="5"/>
      <c r="O719" t="s">
        <v>477</v>
      </c>
      <c r="T719" t="s">
        <v>479</v>
      </c>
      <c r="U719">
        <v>0.4</v>
      </c>
      <c r="V719" t="s">
        <v>429</v>
      </c>
      <c r="Z719" s="5"/>
      <c r="AB719" t="s">
        <v>561</v>
      </c>
    </row>
    <row r="720" spans="2:28" x14ac:dyDescent="0.35">
      <c r="B720" t="s">
        <v>387</v>
      </c>
      <c r="M720" s="5"/>
      <c r="O720" t="s">
        <v>410</v>
      </c>
      <c r="S720" t="s">
        <v>480</v>
      </c>
      <c r="T720">
        <v>1.1000000000000001</v>
      </c>
      <c r="U720" t="s">
        <v>429</v>
      </c>
      <c r="Z720" s="5"/>
    </row>
    <row r="721" spans="2:26" x14ac:dyDescent="0.35">
      <c r="B721" t="s">
        <v>388</v>
      </c>
      <c r="M721" s="5"/>
      <c r="O721" t="s">
        <v>410</v>
      </c>
      <c r="S721" t="s">
        <v>481</v>
      </c>
      <c r="T721">
        <v>0</v>
      </c>
      <c r="U721" t="s">
        <v>429</v>
      </c>
      <c r="Z721" s="5"/>
    </row>
    <row r="722" spans="2:26" x14ac:dyDescent="0.35">
      <c r="B722" t="s">
        <v>389</v>
      </c>
      <c r="M722" s="5"/>
      <c r="O722" t="s">
        <v>410</v>
      </c>
      <c r="S722" t="s">
        <v>482</v>
      </c>
      <c r="T722">
        <v>99.5</v>
      </c>
      <c r="U722" t="s">
        <v>429</v>
      </c>
      <c r="Z722" s="5"/>
    </row>
    <row r="723" spans="2:26" x14ac:dyDescent="0.35">
      <c r="B723" t="s">
        <v>390</v>
      </c>
      <c r="M723" s="5"/>
      <c r="O723" t="s">
        <v>410</v>
      </c>
      <c r="S723" t="s">
        <v>483</v>
      </c>
      <c r="T723">
        <v>2.1</v>
      </c>
      <c r="U723" t="s">
        <v>429</v>
      </c>
      <c r="Z723" s="5"/>
    </row>
    <row r="724" spans="2:26" x14ac:dyDescent="0.35">
      <c r="B724" t="s">
        <v>391</v>
      </c>
      <c r="M724" s="5"/>
      <c r="O724" t="s">
        <v>410</v>
      </c>
      <c r="S724" t="s">
        <v>484</v>
      </c>
      <c r="T724">
        <v>100</v>
      </c>
      <c r="U724" t="s">
        <v>429</v>
      </c>
      <c r="Z724" s="5"/>
    </row>
    <row r="725" spans="2:26" x14ac:dyDescent="0.35">
      <c r="B725" t="s">
        <v>607</v>
      </c>
      <c r="M725" s="5"/>
      <c r="O725" t="s">
        <v>407</v>
      </c>
      <c r="R725" t="s">
        <v>485</v>
      </c>
      <c r="S725">
        <v>1.2</v>
      </c>
      <c r="T725" t="s">
        <v>429</v>
      </c>
      <c r="Z725" s="5"/>
    </row>
    <row r="726" spans="2:26" x14ac:dyDescent="0.35">
      <c r="B726" t="s">
        <v>608</v>
      </c>
      <c r="M726" s="5"/>
      <c r="O726" t="s">
        <v>407</v>
      </c>
      <c r="R726" t="s">
        <v>486</v>
      </c>
      <c r="S726">
        <v>2.5</v>
      </c>
      <c r="T726" t="s">
        <v>429</v>
      </c>
      <c r="Z726" s="5"/>
    </row>
    <row r="727" spans="2:26" x14ac:dyDescent="0.35">
      <c r="B727" t="s">
        <v>609</v>
      </c>
      <c r="M727" s="5"/>
      <c r="O727" t="s">
        <v>410</v>
      </c>
      <c r="S727" t="s">
        <v>487</v>
      </c>
      <c r="T727">
        <v>0.1</v>
      </c>
      <c r="U727" t="s">
        <v>429</v>
      </c>
      <c r="Z727" s="5"/>
    </row>
    <row r="728" spans="2:26" x14ac:dyDescent="0.35">
      <c r="B728" t="s">
        <v>395</v>
      </c>
      <c r="M728" s="5"/>
      <c r="O728" t="s">
        <v>410</v>
      </c>
      <c r="S728" t="s">
        <v>488</v>
      </c>
      <c r="T728">
        <v>0</v>
      </c>
      <c r="U728" t="s">
        <v>429</v>
      </c>
      <c r="Z728" s="5"/>
    </row>
    <row r="729" spans="2:26" x14ac:dyDescent="0.35">
      <c r="B729" t="s">
        <v>396</v>
      </c>
      <c r="M729" s="5"/>
      <c r="O729" t="s">
        <v>410</v>
      </c>
      <c r="S729" t="s">
        <v>489</v>
      </c>
      <c r="T729">
        <v>2.2999999999999998</v>
      </c>
      <c r="U729" t="s">
        <v>429</v>
      </c>
      <c r="Z729" s="5"/>
    </row>
    <row r="730" spans="2:26" x14ac:dyDescent="0.35">
      <c r="B730" t="s">
        <v>397</v>
      </c>
      <c r="M730" s="5"/>
      <c r="O730" t="s">
        <v>410</v>
      </c>
      <c r="S730" t="s">
        <v>490</v>
      </c>
      <c r="T730">
        <v>7.9</v>
      </c>
      <c r="U730" t="s">
        <v>429</v>
      </c>
      <c r="Z730" s="5"/>
    </row>
    <row r="731" spans="2:26" x14ac:dyDescent="0.35">
      <c r="B731" t="s">
        <v>398</v>
      </c>
      <c r="M731" s="5"/>
      <c r="O731" t="s">
        <v>407</v>
      </c>
      <c r="R731" t="s">
        <v>430</v>
      </c>
      <c r="S731" s="2">
        <v>37.9</v>
      </c>
      <c r="T731" t="s">
        <v>429</v>
      </c>
      <c r="Z731" s="5"/>
    </row>
    <row r="732" spans="2:26" x14ac:dyDescent="0.35">
      <c r="B732" t="s">
        <v>399</v>
      </c>
      <c r="M732" s="5"/>
      <c r="O732" t="s">
        <v>410</v>
      </c>
      <c r="S732" t="s">
        <v>491</v>
      </c>
      <c r="T732" s="2">
        <v>44.8</v>
      </c>
      <c r="U732" t="s">
        <v>429</v>
      </c>
      <c r="Z732" s="5"/>
    </row>
    <row r="733" spans="2:26" x14ac:dyDescent="0.35">
      <c r="B733" t="s">
        <v>400</v>
      </c>
      <c r="M733" s="5"/>
      <c r="O733" t="s">
        <v>410</v>
      </c>
      <c r="S733" t="s">
        <v>492</v>
      </c>
      <c r="T733">
        <v>9.9</v>
      </c>
      <c r="U733" t="s">
        <v>429</v>
      </c>
      <c r="Z733" s="5"/>
    </row>
    <row r="734" spans="2:26" x14ac:dyDescent="0.35">
      <c r="M734" s="5"/>
      <c r="O734" t="s">
        <v>477</v>
      </c>
      <c r="T734" t="s">
        <v>493</v>
      </c>
      <c r="U734">
        <v>62.6</v>
      </c>
      <c r="V734" t="s">
        <v>429</v>
      </c>
      <c r="Z734" s="5"/>
    </row>
    <row r="735" spans="2:26" x14ac:dyDescent="0.35">
      <c r="M735" s="5"/>
      <c r="O735" t="s">
        <v>477</v>
      </c>
      <c r="T735" t="s">
        <v>713</v>
      </c>
      <c r="U735">
        <v>0.3</v>
      </c>
      <c r="V735" t="s">
        <v>429</v>
      </c>
      <c r="Z735" s="5"/>
    </row>
    <row r="736" spans="2:26" x14ac:dyDescent="0.35">
      <c r="M736" s="5"/>
      <c r="O736" t="s">
        <v>477</v>
      </c>
      <c r="T736" t="s">
        <v>494</v>
      </c>
      <c r="U736">
        <v>0.8</v>
      </c>
      <c r="V736" t="s">
        <v>429</v>
      </c>
      <c r="Z736" s="5"/>
    </row>
    <row r="737" spans="13:26" x14ac:dyDescent="0.35">
      <c r="M737" s="5"/>
      <c r="O737" t="s">
        <v>407</v>
      </c>
      <c r="R737" t="s">
        <v>528</v>
      </c>
      <c r="S737">
        <v>8.6999999999999993</v>
      </c>
      <c r="T737" t="s">
        <v>429</v>
      </c>
      <c r="Z737" s="5"/>
    </row>
    <row r="738" spans="13:26" x14ac:dyDescent="0.35">
      <c r="M738" s="5"/>
      <c r="O738" t="s">
        <v>410</v>
      </c>
      <c r="S738" t="s">
        <v>679</v>
      </c>
      <c r="T738">
        <v>34.9</v>
      </c>
      <c r="U738" t="s">
        <v>429</v>
      </c>
      <c r="Z738" s="5"/>
    </row>
    <row r="739" spans="13:26" x14ac:dyDescent="0.35">
      <c r="M739" s="5"/>
      <c r="O739" t="s">
        <v>410</v>
      </c>
      <c r="S739" t="s">
        <v>495</v>
      </c>
      <c r="T739">
        <v>0</v>
      </c>
      <c r="U739" t="s">
        <v>429</v>
      </c>
      <c r="Z739" s="5"/>
    </row>
    <row r="740" spans="13:26" x14ac:dyDescent="0.35">
      <c r="M740" s="5"/>
      <c r="O740" t="s">
        <v>410</v>
      </c>
      <c r="S740" t="s">
        <v>496</v>
      </c>
      <c r="T740">
        <v>0.8</v>
      </c>
      <c r="U740" t="s">
        <v>429</v>
      </c>
      <c r="Z740" s="5"/>
    </row>
    <row r="741" spans="13:26" x14ac:dyDescent="0.35">
      <c r="M741" s="5"/>
      <c r="O741" t="s">
        <v>410</v>
      </c>
      <c r="S741" t="s">
        <v>497</v>
      </c>
      <c r="T741">
        <v>0.6</v>
      </c>
      <c r="U741" t="s">
        <v>429</v>
      </c>
      <c r="Z741" s="5"/>
    </row>
    <row r="742" spans="13:26" x14ac:dyDescent="0.35">
      <c r="M742" s="5"/>
      <c r="O742" t="s">
        <v>477</v>
      </c>
      <c r="T742" t="s">
        <v>498</v>
      </c>
      <c r="U742">
        <v>0.2</v>
      </c>
      <c r="V742" t="s">
        <v>429</v>
      </c>
      <c r="Z742" s="5"/>
    </row>
    <row r="743" spans="13:26" x14ac:dyDescent="0.35">
      <c r="M743" s="5"/>
      <c r="O743" t="s">
        <v>477</v>
      </c>
      <c r="T743" t="s">
        <v>498</v>
      </c>
      <c r="U743">
        <v>0.3</v>
      </c>
      <c r="V743" t="s">
        <v>429</v>
      </c>
      <c r="Z743" s="5"/>
    </row>
    <row r="744" spans="13:26" x14ac:dyDescent="0.35">
      <c r="M744" s="5"/>
      <c r="O744" t="s">
        <v>404</v>
      </c>
      <c r="Q744" t="s">
        <v>499</v>
      </c>
      <c r="R744" s="2">
        <v>14.2</v>
      </c>
      <c r="S744" t="s">
        <v>427</v>
      </c>
      <c r="Z744" s="5"/>
    </row>
    <row r="745" spans="13:26" x14ac:dyDescent="0.35">
      <c r="M745" s="5"/>
      <c r="O745" t="s">
        <v>407</v>
      </c>
      <c r="R745" t="s">
        <v>500</v>
      </c>
      <c r="S745">
        <v>0.8</v>
      </c>
      <c r="T745" t="s">
        <v>429</v>
      </c>
      <c r="Z745" s="5"/>
    </row>
    <row r="746" spans="13:26" x14ac:dyDescent="0.35">
      <c r="M746" s="5"/>
      <c r="O746" t="s">
        <v>407</v>
      </c>
      <c r="R746" t="s">
        <v>501</v>
      </c>
      <c r="S746">
        <v>13.1</v>
      </c>
      <c r="T746" t="s">
        <v>429</v>
      </c>
      <c r="Z746" s="5"/>
    </row>
    <row r="747" spans="13:26" x14ac:dyDescent="0.35">
      <c r="M747" s="5"/>
      <c r="O747" t="s">
        <v>410</v>
      </c>
      <c r="S747" t="s">
        <v>502</v>
      </c>
      <c r="T747">
        <v>33.799999999999997</v>
      </c>
      <c r="U747" t="s">
        <v>429</v>
      </c>
      <c r="Z747" s="5"/>
    </row>
    <row r="748" spans="13:26" x14ac:dyDescent="0.35">
      <c r="M748" s="5"/>
      <c r="O748" t="s">
        <v>477</v>
      </c>
      <c r="T748" t="s">
        <v>503</v>
      </c>
      <c r="U748">
        <v>10.1</v>
      </c>
      <c r="V748" t="s">
        <v>429</v>
      </c>
      <c r="Z748" s="5"/>
    </row>
    <row r="749" spans="13:26" x14ac:dyDescent="0.35">
      <c r="M749" s="5"/>
      <c r="O749" t="s">
        <v>504</v>
      </c>
      <c r="U749" t="s">
        <v>505</v>
      </c>
      <c r="V749">
        <v>30</v>
      </c>
      <c r="W749" t="s">
        <v>429</v>
      </c>
      <c r="Z749" s="5"/>
    </row>
    <row r="750" spans="13:26" x14ac:dyDescent="0.35">
      <c r="M750" s="5"/>
      <c r="O750" t="s">
        <v>410</v>
      </c>
      <c r="S750" t="s">
        <v>506</v>
      </c>
      <c r="T750">
        <v>4.8</v>
      </c>
      <c r="U750" t="s">
        <v>429</v>
      </c>
      <c r="Z750" s="5"/>
    </row>
    <row r="751" spans="13:26" x14ac:dyDescent="0.35">
      <c r="M751" s="5"/>
      <c r="O751" t="s">
        <v>410</v>
      </c>
      <c r="S751" t="s">
        <v>507</v>
      </c>
      <c r="T751">
        <v>3.8</v>
      </c>
      <c r="U751" t="s">
        <v>429</v>
      </c>
      <c r="Z751" s="5"/>
    </row>
    <row r="752" spans="13:26" x14ac:dyDescent="0.35">
      <c r="M752" s="5"/>
      <c r="O752" t="s">
        <v>410</v>
      </c>
      <c r="S752" t="s">
        <v>508</v>
      </c>
      <c r="T752">
        <v>7.6</v>
      </c>
      <c r="U752" t="s">
        <v>429</v>
      </c>
      <c r="Z752" s="5"/>
    </row>
    <row r="753" spans="13:26" x14ac:dyDescent="0.35">
      <c r="M753" s="5"/>
      <c r="O753" t="s">
        <v>477</v>
      </c>
      <c r="T753" t="s">
        <v>509</v>
      </c>
      <c r="U753">
        <v>11.7</v>
      </c>
      <c r="V753" t="s">
        <v>429</v>
      </c>
      <c r="Z753" s="5"/>
    </row>
    <row r="754" spans="13:26" x14ac:dyDescent="0.35">
      <c r="M754" s="5"/>
      <c r="O754" t="s">
        <v>504</v>
      </c>
      <c r="U754" t="s">
        <v>510</v>
      </c>
      <c r="V754">
        <v>14.1</v>
      </c>
      <c r="W754" t="s">
        <v>429</v>
      </c>
      <c r="Z754" s="5"/>
    </row>
    <row r="755" spans="13:26" x14ac:dyDescent="0.35">
      <c r="M755" s="5"/>
      <c r="O755" t="s">
        <v>504</v>
      </c>
      <c r="U755" t="s">
        <v>511</v>
      </c>
      <c r="V755">
        <v>7.5</v>
      </c>
      <c r="W755" t="s">
        <v>429</v>
      </c>
      <c r="Z755" s="5"/>
    </row>
    <row r="756" spans="13:26" x14ac:dyDescent="0.35">
      <c r="M756" s="5"/>
      <c r="O756" t="s">
        <v>504</v>
      </c>
      <c r="U756" t="s">
        <v>512</v>
      </c>
      <c r="V756">
        <v>13.3</v>
      </c>
      <c r="W756" t="s">
        <v>429</v>
      </c>
      <c r="Z756" s="5"/>
    </row>
    <row r="757" spans="13:26" x14ac:dyDescent="0.35">
      <c r="M757" s="5"/>
      <c r="O757" t="s">
        <v>504</v>
      </c>
      <c r="U757" t="s">
        <v>513</v>
      </c>
      <c r="V757">
        <v>12</v>
      </c>
      <c r="W757" t="s">
        <v>429</v>
      </c>
      <c r="Z757" s="5"/>
    </row>
    <row r="758" spans="13:26" x14ac:dyDescent="0.35">
      <c r="M758" s="5"/>
      <c r="O758" t="s">
        <v>477</v>
      </c>
      <c r="T758" t="s">
        <v>514</v>
      </c>
      <c r="U758">
        <v>13.9</v>
      </c>
      <c r="V758" t="s">
        <v>429</v>
      </c>
      <c r="Z758" s="5"/>
    </row>
    <row r="759" spans="13:26" x14ac:dyDescent="0.35">
      <c r="M759" s="5"/>
      <c r="O759" t="s">
        <v>504</v>
      </c>
      <c r="U759" t="s">
        <v>515</v>
      </c>
      <c r="V759">
        <v>16.100000000000001</v>
      </c>
      <c r="W759" t="s">
        <v>429</v>
      </c>
      <c r="Z759" s="5"/>
    </row>
    <row r="760" spans="13:26" x14ac:dyDescent="0.35">
      <c r="M760" s="5"/>
      <c r="O760" t="s">
        <v>504</v>
      </c>
      <c r="U760" t="s">
        <v>516</v>
      </c>
      <c r="V760">
        <v>16.3</v>
      </c>
      <c r="W760" t="s">
        <v>429</v>
      </c>
      <c r="Z760" s="5"/>
    </row>
    <row r="761" spans="13:26" x14ac:dyDescent="0.35">
      <c r="M761" s="5"/>
      <c r="O761" t="s">
        <v>477</v>
      </c>
      <c r="T761" t="s">
        <v>517</v>
      </c>
      <c r="U761">
        <v>9.4</v>
      </c>
      <c r="V761" t="s">
        <v>429</v>
      </c>
      <c r="Z761" s="5"/>
    </row>
    <row r="762" spans="13:26" x14ac:dyDescent="0.35">
      <c r="M762" s="5"/>
      <c r="O762" t="s">
        <v>504</v>
      </c>
      <c r="U762" t="s">
        <v>518</v>
      </c>
      <c r="V762">
        <v>9.4</v>
      </c>
      <c r="W762" t="s">
        <v>429</v>
      </c>
      <c r="Z762" s="5"/>
    </row>
    <row r="763" spans="13:26" x14ac:dyDescent="0.35">
      <c r="M763" s="5"/>
      <c r="O763" t="s">
        <v>504</v>
      </c>
      <c r="U763" t="s">
        <v>519</v>
      </c>
      <c r="V763">
        <v>4.8</v>
      </c>
      <c r="W763" t="s">
        <v>429</v>
      </c>
      <c r="Z763" s="5"/>
    </row>
    <row r="764" spans="13:26" x14ac:dyDescent="0.35">
      <c r="M764" s="5"/>
      <c r="O764" t="s">
        <v>410</v>
      </c>
      <c r="S764" t="s">
        <v>520</v>
      </c>
      <c r="T764" s="3">
        <v>0.79200000000000004</v>
      </c>
      <c r="Z764" s="5"/>
    </row>
    <row r="765" spans="13:26" x14ac:dyDescent="0.35">
      <c r="M765" s="5"/>
      <c r="O765" t="s">
        <v>402</v>
      </c>
      <c r="P765" t="s">
        <v>521</v>
      </c>
      <c r="Q765">
        <v>2.4510000000000001</v>
      </c>
      <c r="Z765" s="5"/>
    </row>
    <row r="766" spans="13:26" x14ac:dyDescent="0.35">
      <c r="M766" s="5"/>
      <c r="O766" t="s">
        <v>402</v>
      </c>
      <c r="P766" t="s">
        <v>422</v>
      </c>
      <c r="Q766">
        <v>74</v>
      </c>
      <c r="Z766" s="5"/>
    </row>
    <row r="767" spans="13:26" x14ac:dyDescent="0.35">
      <c r="M767" s="5"/>
      <c r="O767" t="s">
        <v>402</v>
      </c>
      <c r="P767" t="s">
        <v>522</v>
      </c>
      <c r="Q767" t="s">
        <v>523</v>
      </c>
      <c r="Z767" s="5"/>
    </row>
    <row r="768" spans="13:26" x14ac:dyDescent="0.35">
      <c r="M768" s="5"/>
      <c r="O768" t="s">
        <v>524</v>
      </c>
      <c r="P768" s="1">
        <v>0.96599999999999997</v>
      </c>
      <c r="Z768" s="5"/>
    </row>
    <row r="769" spans="13:26" x14ac:dyDescent="0.35">
      <c r="M769" s="5"/>
      <c r="O769" t="s">
        <v>402</v>
      </c>
      <c r="P769" t="s">
        <v>423</v>
      </c>
      <c r="Q769" t="s">
        <v>610</v>
      </c>
      <c r="Z769" s="5"/>
    </row>
    <row r="770" spans="13:26" x14ac:dyDescent="0.35">
      <c r="M770" s="5"/>
      <c r="O770" t="s">
        <v>387</v>
      </c>
      <c r="Z770" s="5"/>
    </row>
    <row r="771" spans="13:26" x14ac:dyDescent="0.35">
      <c r="M771" s="5"/>
      <c r="O771" t="s">
        <v>388</v>
      </c>
      <c r="Z771" s="5"/>
    </row>
    <row r="772" spans="13:26" x14ac:dyDescent="0.35">
      <c r="M772" s="5"/>
      <c r="O772" t="s">
        <v>389</v>
      </c>
      <c r="Z772" s="5"/>
    </row>
    <row r="773" spans="13:26" x14ac:dyDescent="0.35">
      <c r="M773" s="5"/>
      <c r="O773" t="s">
        <v>390</v>
      </c>
      <c r="Z773" s="5"/>
    </row>
    <row r="774" spans="13:26" x14ac:dyDescent="0.35">
      <c r="M774" s="5"/>
      <c r="O774" t="s">
        <v>391</v>
      </c>
      <c r="Z774" s="5"/>
    </row>
    <row r="775" spans="13:26" x14ac:dyDescent="0.35">
      <c r="M775" s="5"/>
      <c r="O775" t="s">
        <v>604</v>
      </c>
      <c r="Z775" s="5"/>
    </row>
    <row r="776" spans="13:26" x14ac:dyDescent="0.35">
      <c r="M776" s="5"/>
      <c r="O776" t="s">
        <v>611</v>
      </c>
      <c r="Z776" s="5"/>
    </row>
    <row r="777" spans="13:26" x14ac:dyDescent="0.35">
      <c r="M777" s="5"/>
      <c r="O777" t="s">
        <v>612</v>
      </c>
      <c r="Z777" s="5"/>
    </row>
    <row r="778" spans="13:26" x14ac:dyDescent="0.35">
      <c r="M778" s="5"/>
      <c r="O778" t="s">
        <v>395</v>
      </c>
      <c r="Z778" s="5"/>
    </row>
    <row r="779" spans="13:26" x14ac:dyDescent="0.35">
      <c r="M779" s="5"/>
      <c r="O779" t="s">
        <v>396</v>
      </c>
      <c r="Z779" s="5"/>
    </row>
    <row r="780" spans="13:26" x14ac:dyDescent="0.35">
      <c r="M780" s="5"/>
      <c r="O780" t="s">
        <v>397</v>
      </c>
      <c r="Z780" s="5"/>
    </row>
    <row r="781" spans="13:26" x14ac:dyDescent="0.35">
      <c r="M781" s="5"/>
      <c r="O781" t="s">
        <v>398</v>
      </c>
      <c r="Z781" s="5"/>
    </row>
    <row r="782" spans="13:26" x14ac:dyDescent="0.35">
      <c r="M782" s="5"/>
      <c r="O782" t="s">
        <v>399</v>
      </c>
      <c r="Z782" s="5"/>
    </row>
    <row r="783" spans="13:26" x14ac:dyDescent="0.35">
      <c r="M783" s="5"/>
      <c r="Z783" s="5"/>
    </row>
    <row r="784" spans="13:26" x14ac:dyDescent="0.35">
      <c r="M784" s="5"/>
      <c r="Z784" s="5"/>
    </row>
    <row r="785" spans="13:26" x14ac:dyDescent="0.35">
      <c r="M785" s="5"/>
      <c r="Z785" s="5"/>
    </row>
    <row r="786" spans="13:26" x14ac:dyDescent="0.35">
      <c r="M786" s="5"/>
      <c r="Z786" s="5"/>
    </row>
    <row r="787" spans="13:26" x14ac:dyDescent="0.35">
      <c r="M787" s="5"/>
      <c r="Z787" s="5"/>
    </row>
    <row r="788" spans="13:26" x14ac:dyDescent="0.35">
      <c r="M788" s="5"/>
      <c r="Z788" s="5"/>
    </row>
    <row r="789" spans="13:26" x14ac:dyDescent="0.35">
      <c r="M789" s="5"/>
      <c r="Z789" s="5"/>
    </row>
    <row r="790" spans="13:26" x14ac:dyDescent="0.35">
      <c r="M790" s="5"/>
      <c r="Z790" s="5"/>
    </row>
    <row r="791" spans="13:26" x14ac:dyDescent="0.35">
      <c r="M791" s="5"/>
      <c r="Z791" s="5"/>
    </row>
    <row r="792" spans="13:26" x14ac:dyDescent="0.35">
      <c r="M792" s="5"/>
      <c r="Z792" s="5"/>
    </row>
    <row r="793" spans="13:26" x14ac:dyDescent="0.35">
      <c r="M793" s="5"/>
      <c r="Z793" s="5"/>
    </row>
    <row r="794" spans="13:26" x14ac:dyDescent="0.35">
      <c r="M794" s="5"/>
      <c r="Z794" s="5"/>
    </row>
    <row r="795" spans="13:26" x14ac:dyDescent="0.35">
      <c r="M795" s="5"/>
      <c r="Z795" s="5"/>
    </row>
    <row r="796" spans="13:26" x14ac:dyDescent="0.35">
      <c r="M796" s="5"/>
      <c r="Z796" s="5"/>
    </row>
    <row r="797" spans="13:26" x14ac:dyDescent="0.35">
      <c r="M797" s="5"/>
      <c r="Z797" s="5"/>
    </row>
    <row r="798" spans="13:26" x14ac:dyDescent="0.35">
      <c r="M798" s="5"/>
      <c r="Z798" s="5"/>
    </row>
    <row r="799" spans="13:26" x14ac:dyDescent="0.35">
      <c r="M799" s="5"/>
      <c r="Z799" s="5"/>
    </row>
    <row r="800" spans="13:26" x14ac:dyDescent="0.35">
      <c r="M800" s="5"/>
      <c r="Z800" s="5"/>
    </row>
    <row r="801" spans="13:26" x14ac:dyDescent="0.35">
      <c r="M801" s="5"/>
      <c r="Z801" s="5"/>
    </row>
    <row r="802" spans="13:26" x14ac:dyDescent="0.35">
      <c r="M802" s="5"/>
      <c r="Z802" s="5"/>
    </row>
    <row r="803" spans="13:26" x14ac:dyDescent="0.35">
      <c r="M803" s="5"/>
      <c r="Z803" s="5"/>
    </row>
    <row r="804" spans="13:26" x14ac:dyDescent="0.35">
      <c r="M804" s="5"/>
      <c r="Z804" s="5"/>
    </row>
    <row r="805" spans="13:26" x14ac:dyDescent="0.35">
      <c r="M805" s="5"/>
      <c r="Z805" s="5"/>
    </row>
    <row r="806" spans="13:26" x14ac:dyDescent="0.35">
      <c r="M806" s="5"/>
      <c r="Z806" s="5"/>
    </row>
    <row r="807" spans="13:26" x14ac:dyDescent="0.35">
      <c r="M807" s="5"/>
      <c r="Z807" s="5"/>
    </row>
    <row r="808" spans="13:26" x14ac:dyDescent="0.35">
      <c r="M808" s="5"/>
      <c r="Z808" s="5"/>
    </row>
    <row r="809" spans="13:26" x14ac:dyDescent="0.35">
      <c r="M809" s="5"/>
      <c r="Z809" s="5"/>
    </row>
    <row r="810" spans="13:26" x14ac:dyDescent="0.35">
      <c r="M810" s="5"/>
      <c r="Z810" s="5"/>
    </row>
    <row r="811" spans="13:26" x14ac:dyDescent="0.35">
      <c r="M811" s="5"/>
      <c r="Z811" s="5"/>
    </row>
    <row r="812" spans="13:26" x14ac:dyDescent="0.35">
      <c r="M812" s="5"/>
      <c r="Z812" s="5"/>
    </row>
    <row r="813" spans="13:26" x14ac:dyDescent="0.35">
      <c r="M813" s="5"/>
      <c r="Z813" s="5"/>
    </row>
    <row r="814" spans="13:26" x14ac:dyDescent="0.35">
      <c r="M814" s="5"/>
      <c r="Z814" s="5"/>
    </row>
    <row r="815" spans="13:26" x14ac:dyDescent="0.35">
      <c r="M815" s="5"/>
      <c r="Z815" s="5"/>
    </row>
    <row r="816" spans="13:26" x14ac:dyDescent="0.35">
      <c r="M816" s="5"/>
      <c r="Z816" s="5"/>
    </row>
    <row r="817" spans="13:26" x14ac:dyDescent="0.35">
      <c r="M817" s="5"/>
      <c r="Z817" s="5"/>
    </row>
    <row r="818" spans="13:26" x14ac:dyDescent="0.35">
      <c r="M818" s="5"/>
      <c r="Z818" s="5"/>
    </row>
    <row r="819" spans="13:26" x14ac:dyDescent="0.35">
      <c r="M819" s="5"/>
      <c r="Z819" s="5"/>
    </row>
    <row r="820" spans="13:26" x14ac:dyDescent="0.35">
      <c r="M820" s="5"/>
      <c r="Z820" s="5"/>
    </row>
    <row r="821" spans="13:26" x14ac:dyDescent="0.35">
      <c r="M821" s="5"/>
      <c r="Z821" s="5"/>
    </row>
    <row r="822" spans="13:26" x14ac:dyDescent="0.35">
      <c r="M822" s="5"/>
      <c r="Z822" s="5"/>
    </row>
    <row r="823" spans="13:26" x14ac:dyDescent="0.35">
      <c r="M823" s="5"/>
      <c r="Z823" s="5"/>
    </row>
    <row r="824" spans="13:26" x14ac:dyDescent="0.35">
      <c r="M824" s="5"/>
      <c r="Z824" s="5"/>
    </row>
    <row r="825" spans="13:26" x14ac:dyDescent="0.35">
      <c r="M825" s="5"/>
      <c r="Z825" s="5"/>
    </row>
    <row r="826" spans="13:26" x14ac:dyDescent="0.35">
      <c r="M826" s="5"/>
      <c r="Z826" s="5"/>
    </row>
    <row r="827" spans="13:26" x14ac:dyDescent="0.35">
      <c r="M827" s="5"/>
      <c r="Z827" s="5"/>
    </row>
    <row r="828" spans="13:26" x14ac:dyDescent="0.35">
      <c r="M828" s="5"/>
      <c r="Z828" s="5"/>
    </row>
    <row r="829" spans="13:26" x14ac:dyDescent="0.35">
      <c r="M829" s="5"/>
      <c r="Z829" s="5"/>
    </row>
    <row r="830" spans="13:26" x14ac:dyDescent="0.35">
      <c r="M830" s="5"/>
      <c r="Z830" s="5"/>
    </row>
    <row r="831" spans="13:26" x14ac:dyDescent="0.35">
      <c r="M831" s="5"/>
      <c r="Z831" s="5"/>
    </row>
    <row r="832" spans="13:26" x14ac:dyDescent="0.35">
      <c r="M832" s="5"/>
      <c r="Z832" s="5"/>
    </row>
    <row r="833" spans="13:37" x14ac:dyDescent="0.35">
      <c r="M833" s="5"/>
      <c r="Z833" s="5"/>
    </row>
    <row r="834" spans="13:37" x14ac:dyDescent="0.35">
      <c r="M834" s="5"/>
      <c r="Z834" s="5"/>
    </row>
    <row r="835" spans="13:37" x14ac:dyDescent="0.35">
      <c r="M835" s="5"/>
      <c r="Z835" s="5"/>
    </row>
    <row r="836" spans="13:37" x14ac:dyDescent="0.35">
      <c r="M836" s="5"/>
      <c r="Z836" s="5"/>
    </row>
    <row r="837" spans="13:37" x14ac:dyDescent="0.35">
      <c r="M837" s="5"/>
      <c r="Z837" s="5"/>
    </row>
    <row r="838" spans="13:37" x14ac:dyDescent="0.35">
      <c r="M838" s="5"/>
      <c r="Z838" s="5"/>
    </row>
    <row r="839" spans="13:37" x14ac:dyDescent="0.35">
      <c r="M839" s="5"/>
      <c r="Z839" s="5"/>
    </row>
    <row r="840" spans="13:37" x14ac:dyDescent="0.35">
      <c r="M840" s="5"/>
      <c r="Z840" s="5"/>
    </row>
    <row r="841" spans="13:37" x14ac:dyDescent="0.35">
      <c r="M841" s="5"/>
      <c r="Z841" s="5"/>
    </row>
    <row r="842" spans="13:37" x14ac:dyDescent="0.35">
      <c r="M842" s="5"/>
      <c r="Z842" s="5"/>
    </row>
    <row r="843" spans="13:37" x14ac:dyDescent="0.35">
      <c r="M843" s="5"/>
      <c r="Z843" s="5"/>
    </row>
    <row r="844" spans="13:37" x14ac:dyDescent="0.35">
      <c r="M844" s="5"/>
      <c r="Z844" s="5"/>
    </row>
    <row r="845" spans="13:37" x14ac:dyDescent="0.35">
      <c r="M845" s="5"/>
      <c r="Z845" s="5"/>
    </row>
    <row r="846" spans="13:37" x14ac:dyDescent="0.35">
      <c r="M846" s="5"/>
      <c r="Z846" s="5"/>
    </row>
    <row r="847" spans="13:37" x14ac:dyDescent="0.35">
      <c r="M847" s="5"/>
      <c r="Z847" s="5"/>
    </row>
    <row r="848" spans="13:37" x14ac:dyDescent="0.35">
      <c r="M848" s="5"/>
      <c r="Z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spans="1:36" s="5" customFormat="1" x14ac:dyDescent="0.35">
      <c r="A849" s="5" t="s">
        <v>625</v>
      </c>
    </row>
    <row r="850" spans="1:36" s="16" customFormat="1" x14ac:dyDescent="0.35">
      <c r="B850" s="16" t="s">
        <v>23</v>
      </c>
      <c r="C850" s="16">
        <v>2266.2130000000002</v>
      </c>
      <c r="O850" t="s">
        <v>23</v>
      </c>
      <c r="P850">
        <v>2386.2379999999998</v>
      </c>
      <c r="Q850"/>
      <c r="R850"/>
      <c r="S850"/>
      <c r="T850"/>
      <c r="U850"/>
      <c r="V850"/>
      <c r="W850"/>
      <c r="X850"/>
      <c r="Y850"/>
      <c r="AB850" t="s">
        <v>23</v>
      </c>
      <c r="AC850">
        <v>2412.6419999999998</v>
      </c>
      <c r="AD850"/>
      <c r="AE850"/>
      <c r="AF850"/>
      <c r="AG850"/>
      <c r="AH850"/>
      <c r="AI850"/>
      <c r="AJ850"/>
    </row>
    <row r="851" spans="1:36" x14ac:dyDescent="0.35">
      <c r="B851" t="s">
        <v>402</v>
      </c>
      <c r="C851" t="s">
        <v>417</v>
      </c>
      <c r="D851">
        <v>235.958</v>
      </c>
      <c r="M851" s="5"/>
      <c r="O851" t="s">
        <v>402</v>
      </c>
      <c r="P851" t="s">
        <v>444</v>
      </c>
      <c r="Q851" s="8">
        <v>326671542000000</v>
      </c>
      <c r="Z851" s="5"/>
      <c r="AB851" t="s">
        <v>543</v>
      </c>
      <c r="AC851" t="s">
        <v>527</v>
      </c>
      <c r="AD851">
        <v>133553.56099999999</v>
      </c>
    </row>
    <row r="852" spans="1:36" x14ac:dyDescent="0.35">
      <c r="B852" t="s">
        <v>402</v>
      </c>
      <c r="C852" t="s">
        <v>418</v>
      </c>
      <c r="D852">
        <v>0.50800000000000001</v>
      </c>
      <c r="M852" s="5"/>
      <c r="O852" t="s">
        <v>402</v>
      </c>
      <c r="P852" t="s">
        <v>613</v>
      </c>
      <c r="Q852" s="8">
        <v>235900755000000</v>
      </c>
      <c r="Z852" s="5"/>
      <c r="AB852" t="s">
        <v>543</v>
      </c>
      <c r="AC852" t="s">
        <v>14</v>
      </c>
      <c r="AD852" s="2">
        <v>62.5</v>
      </c>
      <c r="AE852" t="s">
        <v>427</v>
      </c>
    </row>
    <row r="853" spans="1:36" x14ac:dyDescent="0.35">
      <c r="B853" t="s">
        <v>402</v>
      </c>
      <c r="C853" t="s">
        <v>419</v>
      </c>
      <c r="D853">
        <v>0</v>
      </c>
      <c r="M853" s="5"/>
      <c r="O853" t="s">
        <v>402</v>
      </c>
      <c r="P853" t="s">
        <v>420</v>
      </c>
      <c r="Q853" s="2">
        <v>1.385</v>
      </c>
      <c r="Z853" s="5"/>
      <c r="AB853" t="s">
        <v>543</v>
      </c>
      <c r="AD853" t="s">
        <v>475</v>
      </c>
      <c r="AE853" s="2">
        <v>7.9</v>
      </c>
      <c r="AF853" t="s">
        <v>429</v>
      </c>
    </row>
    <row r="854" spans="1:36" x14ac:dyDescent="0.35">
      <c r="B854" t="s">
        <v>402</v>
      </c>
      <c r="C854" t="s">
        <v>420</v>
      </c>
      <c r="D854" s="2">
        <v>1.335</v>
      </c>
      <c r="M854" s="5"/>
      <c r="O854" t="s">
        <v>402</v>
      </c>
      <c r="P854" t="s">
        <v>445</v>
      </c>
      <c r="Q854">
        <v>0.99399999999999999</v>
      </c>
      <c r="Z854" s="5"/>
      <c r="AB854" t="s">
        <v>543</v>
      </c>
      <c r="AD854" t="s">
        <v>485</v>
      </c>
      <c r="AE854">
        <v>1.3</v>
      </c>
      <c r="AF854" t="s">
        <v>429</v>
      </c>
    </row>
    <row r="855" spans="1:36" x14ac:dyDescent="0.35">
      <c r="B855" t="s">
        <v>402</v>
      </c>
      <c r="C855" t="s">
        <v>584</v>
      </c>
      <c r="D855">
        <v>2.4670000000000001</v>
      </c>
      <c r="M855" s="5"/>
      <c r="O855" t="s">
        <v>402</v>
      </c>
      <c r="P855" t="s">
        <v>446</v>
      </c>
      <c r="Q855">
        <v>19</v>
      </c>
      <c r="R855" t="s">
        <v>427</v>
      </c>
      <c r="Z855" s="5"/>
      <c r="AB855" t="s">
        <v>543</v>
      </c>
      <c r="AD855" t="s">
        <v>486</v>
      </c>
      <c r="AE855">
        <v>2.5</v>
      </c>
      <c r="AF855" t="s">
        <v>429</v>
      </c>
    </row>
    <row r="856" spans="1:36" x14ac:dyDescent="0.35">
      <c r="B856" t="s">
        <v>402</v>
      </c>
      <c r="C856" t="s">
        <v>422</v>
      </c>
      <c r="D856">
        <v>78</v>
      </c>
      <c r="M856" s="5"/>
      <c r="O856" t="s">
        <v>404</v>
      </c>
      <c r="Q856" t="s">
        <v>526</v>
      </c>
      <c r="R856">
        <v>18.5</v>
      </c>
      <c r="S856" t="s">
        <v>427</v>
      </c>
      <c r="Z856" s="5"/>
      <c r="AB856" t="s">
        <v>543</v>
      </c>
      <c r="AD856" t="s">
        <v>430</v>
      </c>
      <c r="AE856" s="2">
        <v>37.5</v>
      </c>
      <c r="AF856" t="s">
        <v>429</v>
      </c>
    </row>
    <row r="857" spans="1:36" x14ac:dyDescent="0.35">
      <c r="B857" t="s">
        <v>575</v>
      </c>
      <c r="C857" s="1">
        <v>0.96599999999999997</v>
      </c>
      <c r="M857" s="5"/>
      <c r="O857" t="s">
        <v>407</v>
      </c>
      <c r="R857" t="s">
        <v>447</v>
      </c>
      <c r="S857">
        <v>17.100000000000001</v>
      </c>
      <c r="T857" t="s">
        <v>406</v>
      </c>
      <c r="Z857" s="5"/>
      <c r="AB857" t="s">
        <v>543</v>
      </c>
      <c r="AE857" t="s">
        <v>431</v>
      </c>
      <c r="AF857">
        <v>0</v>
      </c>
      <c r="AG857" t="s">
        <v>432</v>
      </c>
    </row>
    <row r="858" spans="1:36" x14ac:dyDescent="0.35">
      <c r="B858" t="s">
        <v>402</v>
      </c>
      <c r="C858" t="s">
        <v>423</v>
      </c>
      <c r="D858">
        <v>54.113999999999997</v>
      </c>
      <c r="E858">
        <v>56</v>
      </c>
      <c r="M858" s="5"/>
      <c r="O858" t="s">
        <v>410</v>
      </c>
      <c r="S858" t="s">
        <v>448</v>
      </c>
      <c r="T858">
        <v>0</v>
      </c>
      <c r="U858" t="s">
        <v>406</v>
      </c>
      <c r="Z858" s="5"/>
      <c r="AB858" t="s">
        <v>543</v>
      </c>
      <c r="AD858" t="s">
        <v>528</v>
      </c>
      <c r="AE858">
        <v>8.6999999999999993</v>
      </c>
      <c r="AF858" t="s">
        <v>429</v>
      </c>
    </row>
    <row r="859" spans="1:36" x14ac:dyDescent="0.35">
      <c r="B859" t="s">
        <v>402</v>
      </c>
      <c r="C859" t="s">
        <v>424</v>
      </c>
      <c r="D859">
        <v>46.761000000000003</v>
      </c>
      <c r="E859" s="1">
        <v>-2.1000000000000001E-2</v>
      </c>
      <c r="M859" s="5"/>
      <c r="O859" t="s">
        <v>410</v>
      </c>
      <c r="S859" t="s">
        <v>449</v>
      </c>
      <c r="T859">
        <v>3.8</v>
      </c>
      <c r="U859" t="s">
        <v>406</v>
      </c>
      <c r="Z859" s="5"/>
      <c r="AB859" t="s">
        <v>543</v>
      </c>
      <c r="AD859" t="s">
        <v>529</v>
      </c>
      <c r="AE859" t="s">
        <v>530</v>
      </c>
      <c r="AF859" s="1">
        <v>3.0000000000000001E-3</v>
      </c>
    </row>
    <row r="860" spans="1:36" x14ac:dyDescent="0.35">
      <c r="B860" t="s">
        <v>402</v>
      </c>
      <c r="C860" t="s">
        <v>425</v>
      </c>
      <c r="M860" s="5"/>
      <c r="O860" t="s">
        <v>410</v>
      </c>
      <c r="S860" t="s">
        <v>450</v>
      </c>
      <c r="T860">
        <v>13.3</v>
      </c>
      <c r="U860" t="s">
        <v>406</v>
      </c>
      <c r="Z860" s="5"/>
      <c r="AB860" t="s">
        <v>543</v>
      </c>
      <c r="AC860" t="s">
        <v>531</v>
      </c>
      <c r="AD860">
        <v>0</v>
      </c>
      <c r="AE860" t="s">
        <v>432</v>
      </c>
    </row>
    <row r="861" spans="1:36" x14ac:dyDescent="0.35">
      <c r="B861" t="s">
        <v>404</v>
      </c>
      <c r="C861" t="s">
        <v>426</v>
      </c>
      <c r="D861">
        <v>17.125</v>
      </c>
      <c r="E861" s="1">
        <v>-8.0000000000000002E-3</v>
      </c>
      <c r="M861" s="5"/>
      <c r="O861" t="s">
        <v>407</v>
      </c>
      <c r="R861" t="s">
        <v>451</v>
      </c>
      <c r="S861">
        <v>82.9</v>
      </c>
      <c r="T861" t="s">
        <v>406</v>
      </c>
      <c r="Z861" s="5"/>
      <c r="AB861" t="s">
        <v>543</v>
      </c>
      <c r="AC861" t="s">
        <v>532</v>
      </c>
      <c r="AD861">
        <v>86378171267400</v>
      </c>
    </row>
    <row r="862" spans="1:36" x14ac:dyDescent="0.35">
      <c r="B862" t="s">
        <v>14</v>
      </c>
      <c r="C862">
        <v>64.2</v>
      </c>
      <c r="D862" t="s">
        <v>427</v>
      </c>
      <c r="M862" s="5"/>
      <c r="O862" t="s">
        <v>404</v>
      </c>
      <c r="Q862" t="s">
        <v>452</v>
      </c>
      <c r="R862">
        <v>0.5</v>
      </c>
      <c r="S862" t="s">
        <v>427</v>
      </c>
      <c r="Z862" s="5"/>
      <c r="AB862" t="s">
        <v>543</v>
      </c>
      <c r="AC862" t="s">
        <v>533</v>
      </c>
      <c r="AD862">
        <v>28741012204500</v>
      </c>
    </row>
    <row r="863" spans="1:36" x14ac:dyDescent="0.35">
      <c r="B863" t="s">
        <v>402</v>
      </c>
      <c r="C863" t="s">
        <v>428</v>
      </c>
      <c r="D863">
        <v>11.4</v>
      </c>
      <c r="E863" t="s">
        <v>429</v>
      </c>
      <c r="M863" s="5"/>
      <c r="O863" t="s">
        <v>407</v>
      </c>
      <c r="R863" t="s">
        <v>453</v>
      </c>
      <c r="S863">
        <v>0</v>
      </c>
      <c r="T863" t="s">
        <v>427</v>
      </c>
      <c r="Z863" s="5"/>
      <c r="AB863" t="s">
        <v>543</v>
      </c>
      <c r="AC863" t="s">
        <v>534</v>
      </c>
      <c r="AD863">
        <v>391267386800</v>
      </c>
    </row>
    <row r="864" spans="1:36" x14ac:dyDescent="0.35">
      <c r="B864" t="s">
        <v>402</v>
      </c>
      <c r="C864" t="s">
        <v>430</v>
      </c>
      <c r="D864" s="2">
        <v>40</v>
      </c>
      <c r="E864" t="s">
        <v>429</v>
      </c>
      <c r="M864" s="5"/>
      <c r="O864" t="s">
        <v>402</v>
      </c>
      <c r="P864" t="s">
        <v>454</v>
      </c>
      <c r="Q864">
        <v>3.3</v>
      </c>
      <c r="R864" t="s">
        <v>427</v>
      </c>
      <c r="Z864" s="5"/>
      <c r="AB864" t="s">
        <v>543</v>
      </c>
      <c r="AD864" t="s">
        <v>535</v>
      </c>
      <c r="AE864" s="8">
        <v>382186751200</v>
      </c>
    </row>
    <row r="865" spans="2:32" x14ac:dyDescent="0.35">
      <c r="B865" t="s">
        <v>404</v>
      </c>
      <c r="D865" t="s">
        <v>431</v>
      </c>
      <c r="E865" s="2">
        <v>78.8</v>
      </c>
      <c r="F865" t="s">
        <v>432</v>
      </c>
      <c r="M865" s="5"/>
      <c r="O865" t="s">
        <v>404</v>
      </c>
      <c r="Q865" t="s">
        <v>455</v>
      </c>
      <c r="R865">
        <v>1.2</v>
      </c>
      <c r="S865" t="s">
        <v>427</v>
      </c>
      <c r="Z865" s="5"/>
      <c r="AB865" t="s">
        <v>543</v>
      </c>
      <c r="AD865" t="s">
        <v>536</v>
      </c>
      <c r="AE865">
        <v>1130079100</v>
      </c>
    </row>
    <row r="866" spans="2:32" x14ac:dyDescent="0.35">
      <c r="B866" t="s">
        <v>433</v>
      </c>
      <c r="C866" t="s">
        <v>593</v>
      </c>
      <c r="M866" s="5"/>
      <c r="O866" t="s">
        <v>407</v>
      </c>
      <c r="R866" t="s">
        <v>456</v>
      </c>
      <c r="S866">
        <v>0.8</v>
      </c>
      <c r="T866" t="s">
        <v>429</v>
      </c>
      <c r="Z866" s="5"/>
      <c r="AB866" t="s">
        <v>543</v>
      </c>
      <c r="AD866" t="s">
        <v>537</v>
      </c>
      <c r="AE866">
        <v>5450381500</v>
      </c>
    </row>
    <row r="867" spans="2:32" x14ac:dyDescent="0.35">
      <c r="M867" s="5"/>
      <c r="O867" t="s">
        <v>407</v>
      </c>
      <c r="R867" t="s">
        <v>457</v>
      </c>
      <c r="S867">
        <v>0.4</v>
      </c>
      <c r="T867" t="s">
        <v>429</v>
      </c>
      <c r="Z867" s="5"/>
      <c r="AB867" t="s">
        <v>543</v>
      </c>
      <c r="AC867" t="s">
        <v>542</v>
      </c>
      <c r="AD867">
        <v>30</v>
      </c>
    </row>
    <row r="868" spans="2:32" x14ac:dyDescent="0.35">
      <c r="B868" t="s">
        <v>22</v>
      </c>
      <c r="M868" s="5"/>
      <c r="O868" t="s">
        <v>407</v>
      </c>
      <c r="R868" t="s">
        <v>458</v>
      </c>
      <c r="S868">
        <v>0.4</v>
      </c>
      <c r="T868" t="s">
        <v>429</v>
      </c>
      <c r="Z868" s="5"/>
      <c r="AB868" t="s">
        <v>543</v>
      </c>
      <c r="AC868" t="s">
        <v>422</v>
      </c>
      <c r="AD868">
        <v>78</v>
      </c>
    </row>
    <row r="869" spans="2:32" x14ac:dyDescent="0.35">
      <c r="B869" t="s">
        <v>562</v>
      </c>
      <c r="C869" t="s">
        <v>563</v>
      </c>
      <c r="D869" t="s">
        <v>540</v>
      </c>
      <c r="E869" t="s">
        <v>564</v>
      </c>
      <c r="F869" t="s">
        <v>435</v>
      </c>
      <c r="M869" s="5"/>
      <c r="O869" t="s">
        <v>410</v>
      </c>
      <c r="S869" t="s">
        <v>459</v>
      </c>
      <c r="T869">
        <v>0.3</v>
      </c>
      <c r="U869" t="s">
        <v>429</v>
      </c>
      <c r="Z869" s="5"/>
      <c r="AB869" t="s">
        <v>543</v>
      </c>
      <c r="AC869" t="s">
        <v>522</v>
      </c>
      <c r="AD869" t="s">
        <v>523</v>
      </c>
    </row>
    <row r="870" spans="2:32" x14ac:dyDescent="0.35">
      <c r="B870" t="s">
        <v>565</v>
      </c>
      <c r="C870">
        <v>118</v>
      </c>
      <c r="D870">
        <v>214.4</v>
      </c>
      <c r="E870">
        <v>169.399</v>
      </c>
      <c r="F870" s="1">
        <v>0.87</v>
      </c>
      <c r="M870" s="5"/>
      <c r="O870" t="s">
        <v>410</v>
      </c>
      <c r="S870" t="s">
        <v>460</v>
      </c>
      <c r="T870">
        <v>0</v>
      </c>
      <c r="U870" t="s">
        <v>429</v>
      </c>
      <c r="Z870" s="5"/>
    </row>
    <row r="871" spans="2:32" x14ac:dyDescent="0.35">
      <c r="B871" t="s">
        <v>566</v>
      </c>
      <c r="C871">
        <v>107</v>
      </c>
      <c r="D871">
        <v>107.6</v>
      </c>
      <c r="E871">
        <v>86.150999999999996</v>
      </c>
      <c r="F871" s="1">
        <v>0.78800000000000003</v>
      </c>
      <c r="M871" s="5"/>
      <c r="O871" t="s">
        <v>410</v>
      </c>
      <c r="S871" t="s">
        <v>461</v>
      </c>
      <c r="T871">
        <v>0</v>
      </c>
      <c r="U871" t="s">
        <v>429</v>
      </c>
      <c r="Z871" s="5"/>
      <c r="AB871" t="s">
        <v>538</v>
      </c>
    </row>
    <row r="872" spans="2:32" x14ac:dyDescent="0.35">
      <c r="B872" t="s">
        <v>0</v>
      </c>
      <c r="C872">
        <v>77.7</v>
      </c>
      <c r="D872" t="s">
        <v>401</v>
      </c>
      <c r="M872" s="5"/>
      <c r="O872" t="s">
        <v>407</v>
      </c>
      <c r="R872" t="s">
        <v>462</v>
      </c>
      <c r="S872">
        <v>4.5999999999999996</v>
      </c>
      <c r="T872" t="s">
        <v>429</v>
      </c>
      <c r="Z872" s="5"/>
      <c r="AB872" t="s">
        <v>539</v>
      </c>
      <c r="AC872" t="s">
        <v>544</v>
      </c>
      <c r="AD872" t="s">
        <v>545</v>
      </c>
      <c r="AE872" t="s">
        <v>546</v>
      </c>
      <c r="AF872" t="s">
        <v>435</v>
      </c>
    </row>
    <row r="873" spans="2:32" x14ac:dyDescent="0.35">
      <c r="B873" t="s">
        <v>402</v>
      </c>
      <c r="C873" t="s">
        <v>403</v>
      </c>
      <c r="M873" s="5"/>
      <c r="O873" t="s">
        <v>407</v>
      </c>
      <c r="R873" t="s">
        <v>463</v>
      </c>
      <c r="S873">
        <v>0</v>
      </c>
      <c r="T873" t="s">
        <v>429</v>
      </c>
      <c r="Z873" s="5"/>
      <c r="AB873" t="s">
        <v>547</v>
      </c>
      <c r="AC873">
        <v>118</v>
      </c>
      <c r="AD873">
        <v>8139</v>
      </c>
      <c r="AE873">
        <v>131.41499999999999</v>
      </c>
      <c r="AF873" s="1">
        <v>0.80600000000000005</v>
      </c>
    </row>
    <row r="874" spans="2:32" x14ac:dyDescent="0.35">
      <c r="B874" t="s">
        <v>404</v>
      </c>
      <c r="D874" t="s">
        <v>405</v>
      </c>
      <c r="E874">
        <v>17.100000000000001</v>
      </c>
      <c r="F874" t="s">
        <v>406</v>
      </c>
      <c r="M874" s="5"/>
      <c r="O874" t="s">
        <v>407</v>
      </c>
      <c r="R874" t="s">
        <v>464</v>
      </c>
      <c r="S874">
        <v>0.9</v>
      </c>
      <c r="T874" t="s">
        <v>429</v>
      </c>
      <c r="Z874" s="5"/>
      <c r="AB874" t="s">
        <v>548</v>
      </c>
      <c r="AC874">
        <v>4070</v>
      </c>
      <c r="AD874">
        <v>8064.7</v>
      </c>
      <c r="AE874">
        <v>67.870999999999995</v>
      </c>
      <c r="AF874" s="1">
        <v>0</v>
      </c>
    </row>
    <row r="875" spans="2:32" x14ac:dyDescent="0.35">
      <c r="B875" t="s">
        <v>407</v>
      </c>
      <c r="E875" t="s">
        <v>408</v>
      </c>
      <c r="F875">
        <v>79.900000000000006</v>
      </c>
      <c r="G875" t="s">
        <v>409</v>
      </c>
      <c r="M875" s="5"/>
      <c r="O875" t="s">
        <v>404</v>
      </c>
      <c r="Q875" t="s">
        <v>465</v>
      </c>
      <c r="R875">
        <v>2.1</v>
      </c>
      <c r="S875" t="s">
        <v>427</v>
      </c>
      <c r="Z875" s="5"/>
      <c r="AB875" t="s">
        <v>541</v>
      </c>
    </row>
    <row r="876" spans="2:32" x14ac:dyDescent="0.35">
      <c r="B876" t="s">
        <v>410</v>
      </c>
      <c r="F876" t="s">
        <v>309</v>
      </c>
      <c r="G876">
        <v>0</v>
      </c>
      <c r="H876" t="s">
        <v>409</v>
      </c>
      <c r="M876" s="5"/>
      <c r="O876" t="s">
        <v>407</v>
      </c>
      <c r="R876" t="s">
        <v>466</v>
      </c>
      <c r="S876">
        <v>5.4</v>
      </c>
      <c r="T876" t="s">
        <v>429</v>
      </c>
      <c r="Z876" s="5"/>
      <c r="AB876" t="s">
        <v>387</v>
      </c>
    </row>
    <row r="877" spans="2:32" x14ac:dyDescent="0.35">
      <c r="B877" t="s">
        <v>410</v>
      </c>
      <c r="F877" t="s">
        <v>310</v>
      </c>
      <c r="G877">
        <v>0.1</v>
      </c>
      <c r="H877" t="s">
        <v>409</v>
      </c>
      <c r="M877" s="5"/>
      <c r="O877" t="s">
        <v>407</v>
      </c>
      <c r="R877" t="s">
        <v>467</v>
      </c>
      <c r="S877">
        <v>3.5</v>
      </c>
      <c r="T877" t="s">
        <v>429</v>
      </c>
      <c r="Z877" s="5"/>
      <c r="AB877" t="s">
        <v>549</v>
      </c>
    </row>
    <row r="878" spans="2:32" x14ac:dyDescent="0.35">
      <c r="B878" t="s">
        <v>410</v>
      </c>
      <c r="F878" t="s">
        <v>311</v>
      </c>
      <c r="G878">
        <v>79.8</v>
      </c>
      <c r="H878" t="s">
        <v>409</v>
      </c>
      <c r="M878" s="5"/>
      <c r="O878" t="s">
        <v>407</v>
      </c>
      <c r="R878" t="s">
        <v>468</v>
      </c>
      <c r="S878">
        <v>0</v>
      </c>
      <c r="T878" t="s">
        <v>429</v>
      </c>
      <c r="Z878" s="5"/>
      <c r="AB878" t="s">
        <v>550</v>
      </c>
    </row>
    <row r="879" spans="2:32" x14ac:dyDescent="0.35">
      <c r="B879" t="s">
        <v>407</v>
      </c>
      <c r="E879" t="s">
        <v>312</v>
      </c>
      <c r="F879">
        <v>20.100000000000001</v>
      </c>
      <c r="G879" t="s">
        <v>409</v>
      </c>
      <c r="M879" s="5"/>
      <c r="O879" t="s">
        <v>407</v>
      </c>
      <c r="R879" t="s">
        <v>469</v>
      </c>
      <c r="S879" s="1">
        <v>0.66200000000000003</v>
      </c>
      <c r="Z879" s="5"/>
      <c r="AB879" t="s">
        <v>551</v>
      </c>
    </row>
    <row r="880" spans="2:32" x14ac:dyDescent="0.35">
      <c r="B880" t="s">
        <v>404</v>
      </c>
      <c r="D880" t="s">
        <v>411</v>
      </c>
      <c r="E880">
        <v>0.5</v>
      </c>
      <c r="F880" t="s">
        <v>406</v>
      </c>
      <c r="M880" s="5"/>
      <c r="O880" t="s">
        <v>407</v>
      </c>
      <c r="R880" t="s">
        <v>470</v>
      </c>
      <c r="S880" s="1">
        <v>1.2999999999999999E-2</v>
      </c>
      <c r="Z880" s="5"/>
      <c r="AB880" t="s">
        <v>552</v>
      </c>
    </row>
    <row r="881" spans="2:28" x14ac:dyDescent="0.35">
      <c r="B881" t="s">
        <v>407</v>
      </c>
      <c r="E881" t="s">
        <v>408</v>
      </c>
      <c r="F881">
        <v>0.8</v>
      </c>
      <c r="G881" t="s">
        <v>412</v>
      </c>
      <c r="M881" s="5"/>
      <c r="O881" t="s">
        <v>402</v>
      </c>
      <c r="P881" t="s">
        <v>471</v>
      </c>
      <c r="Q881">
        <v>0.8</v>
      </c>
      <c r="R881" t="s">
        <v>427</v>
      </c>
      <c r="Z881" s="5"/>
      <c r="AB881" t="s">
        <v>616</v>
      </c>
    </row>
    <row r="882" spans="2:28" x14ac:dyDescent="0.35">
      <c r="B882" t="s">
        <v>410</v>
      </c>
      <c r="F882" t="s">
        <v>309</v>
      </c>
      <c r="G882">
        <v>0.8</v>
      </c>
      <c r="H882" t="s">
        <v>412</v>
      </c>
      <c r="M882" s="5"/>
      <c r="O882" t="s">
        <v>404</v>
      </c>
      <c r="Q882" t="s">
        <v>472</v>
      </c>
      <c r="R882">
        <v>0.8</v>
      </c>
      <c r="S882" t="s">
        <v>427</v>
      </c>
      <c r="Z882" s="5"/>
      <c r="AB882" t="s">
        <v>626</v>
      </c>
    </row>
    <row r="883" spans="2:28" x14ac:dyDescent="0.35">
      <c r="B883" t="s">
        <v>410</v>
      </c>
      <c r="F883" t="s">
        <v>310</v>
      </c>
      <c r="G883">
        <v>0</v>
      </c>
      <c r="H883" t="s">
        <v>412</v>
      </c>
      <c r="M883" s="5"/>
      <c r="O883" t="s">
        <v>404</v>
      </c>
      <c r="Q883" t="s">
        <v>473</v>
      </c>
      <c r="R883">
        <v>0</v>
      </c>
      <c r="S883" t="s">
        <v>427</v>
      </c>
      <c r="Z883" s="5"/>
      <c r="AB883" t="s">
        <v>627</v>
      </c>
    </row>
    <row r="884" spans="2:28" x14ac:dyDescent="0.35">
      <c r="B884" t="s">
        <v>410</v>
      </c>
      <c r="F884" t="s">
        <v>311</v>
      </c>
      <c r="G884">
        <v>0</v>
      </c>
      <c r="H884" t="s">
        <v>412</v>
      </c>
      <c r="M884" s="5"/>
      <c r="O884" t="s">
        <v>402</v>
      </c>
      <c r="P884" t="s">
        <v>474</v>
      </c>
      <c r="Q884" s="2">
        <v>76.900000000000006</v>
      </c>
      <c r="R884" t="s">
        <v>427</v>
      </c>
      <c r="Z884" s="5"/>
      <c r="AB884" t="s">
        <v>556</v>
      </c>
    </row>
    <row r="885" spans="2:28" x14ac:dyDescent="0.35">
      <c r="B885" t="s">
        <v>407</v>
      </c>
      <c r="E885" t="s">
        <v>312</v>
      </c>
      <c r="F885" s="2">
        <v>99.2</v>
      </c>
      <c r="G885" t="s">
        <v>412</v>
      </c>
      <c r="M885" s="5"/>
      <c r="O885" t="s">
        <v>404</v>
      </c>
      <c r="Q885" t="s">
        <v>14</v>
      </c>
      <c r="R885" s="2">
        <v>63</v>
      </c>
      <c r="S885" t="s">
        <v>427</v>
      </c>
      <c r="Z885" s="5"/>
      <c r="AB885" t="s">
        <v>557</v>
      </c>
    </row>
    <row r="886" spans="2:28" x14ac:dyDescent="0.35">
      <c r="B886" t="s">
        <v>404</v>
      </c>
      <c r="D886" t="s">
        <v>413</v>
      </c>
      <c r="E886">
        <v>0</v>
      </c>
      <c r="F886" t="s">
        <v>406</v>
      </c>
      <c r="M886" s="5"/>
      <c r="O886" t="s">
        <v>407</v>
      </c>
      <c r="R886" t="s">
        <v>475</v>
      </c>
      <c r="S886">
        <v>7.9</v>
      </c>
      <c r="T886" t="s">
        <v>429</v>
      </c>
      <c r="Z886" s="5"/>
      <c r="AB886" t="s">
        <v>558</v>
      </c>
    </row>
    <row r="887" spans="2:28" x14ac:dyDescent="0.35">
      <c r="B887" t="s">
        <v>404</v>
      </c>
      <c r="D887" t="s">
        <v>414</v>
      </c>
      <c r="E887">
        <v>82.4</v>
      </c>
      <c r="F887" t="s">
        <v>406</v>
      </c>
      <c r="M887" s="5"/>
      <c r="O887" t="s">
        <v>410</v>
      </c>
      <c r="S887" t="s">
        <v>476</v>
      </c>
      <c r="T887">
        <v>1.4</v>
      </c>
      <c r="U887" t="s">
        <v>429</v>
      </c>
      <c r="Z887" s="5"/>
      <c r="AB887" t="s">
        <v>559</v>
      </c>
    </row>
    <row r="888" spans="2:28" x14ac:dyDescent="0.35">
      <c r="B888" t="s">
        <v>402</v>
      </c>
      <c r="C888" t="s">
        <v>415</v>
      </c>
      <c r="D888">
        <v>0.51</v>
      </c>
      <c r="M888" s="5"/>
      <c r="O888" t="s">
        <v>477</v>
      </c>
      <c r="T888" t="s">
        <v>478</v>
      </c>
      <c r="U888">
        <v>1</v>
      </c>
      <c r="V888" t="s">
        <v>429</v>
      </c>
      <c r="Z888" s="5"/>
      <c r="AB888" t="s">
        <v>560</v>
      </c>
    </row>
    <row r="889" spans="2:28" x14ac:dyDescent="0.35">
      <c r="B889" t="s">
        <v>402</v>
      </c>
      <c r="C889" t="s">
        <v>416</v>
      </c>
      <c r="D889">
        <v>1.53</v>
      </c>
      <c r="M889" s="5"/>
      <c r="O889" t="s">
        <v>477</v>
      </c>
      <c r="T889" t="s">
        <v>479</v>
      </c>
      <c r="U889">
        <v>0.4</v>
      </c>
      <c r="V889" t="s">
        <v>429</v>
      </c>
      <c r="Z889" s="5"/>
      <c r="AB889" t="s">
        <v>628</v>
      </c>
    </row>
    <row r="890" spans="2:28" x14ac:dyDescent="0.35">
      <c r="B890" t="s">
        <v>387</v>
      </c>
      <c r="M890" s="5"/>
      <c r="O890" t="s">
        <v>410</v>
      </c>
      <c r="S890" t="s">
        <v>480</v>
      </c>
      <c r="T890">
        <v>1.1000000000000001</v>
      </c>
      <c r="U890" t="s">
        <v>429</v>
      </c>
      <c r="Z890" s="5"/>
    </row>
    <row r="891" spans="2:28" x14ac:dyDescent="0.35">
      <c r="B891" t="s">
        <v>388</v>
      </c>
      <c r="M891" s="5"/>
      <c r="O891" t="s">
        <v>410</v>
      </c>
      <c r="S891" t="s">
        <v>481</v>
      </c>
      <c r="T891">
        <v>0</v>
      </c>
      <c r="U891" t="s">
        <v>429</v>
      </c>
      <c r="Z891" s="5"/>
    </row>
    <row r="892" spans="2:28" x14ac:dyDescent="0.35">
      <c r="B892" t="s">
        <v>389</v>
      </c>
      <c r="M892" s="5"/>
      <c r="O892" t="s">
        <v>410</v>
      </c>
      <c r="S892" t="s">
        <v>482</v>
      </c>
      <c r="T892">
        <v>99.9</v>
      </c>
      <c r="U892" t="s">
        <v>429</v>
      </c>
      <c r="Z892" s="5"/>
    </row>
    <row r="893" spans="2:28" x14ac:dyDescent="0.35">
      <c r="B893" t="s">
        <v>390</v>
      </c>
      <c r="M893" s="5"/>
      <c r="O893" t="s">
        <v>410</v>
      </c>
      <c r="S893" t="s">
        <v>483</v>
      </c>
      <c r="T893">
        <v>2.1</v>
      </c>
      <c r="U893" t="s">
        <v>429</v>
      </c>
      <c r="Z893" s="5"/>
    </row>
    <row r="894" spans="2:28" x14ac:dyDescent="0.35">
      <c r="B894" t="s">
        <v>391</v>
      </c>
      <c r="M894" s="5"/>
      <c r="O894" t="s">
        <v>410</v>
      </c>
      <c r="S894" t="s">
        <v>484</v>
      </c>
      <c r="T894">
        <v>100</v>
      </c>
      <c r="U894" t="s">
        <v>429</v>
      </c>
      <c r="Z894" s="5"/>
    </row>
    <row r="895" spans="2:28" x14ac:dyDescent="0.35">
      <c r="B895" t="s">
        <v>607</v>
      </c>
      <c r="M895" s="5"/>
      <c r="O895" t="s">
        <v>407</v>
      </c>
      <c r="R895" t="s">
        <v>485</v>
      </c>
      <c r="S895">
        <v>1.2</v>
      </c>
      <c r="T895" t="s">
        <v>429</v>
      </c>
      <c r="Z895" s="5"/>
    </row>
    <row r="896" spans="2:28" x14ac:dyDescent="0.35">
      <c r="B896" t="s">
        <v>623</v>
      </c>
      <c r="M896" s="5"/>
      <c r="O896" t="s">
        <v>407</v>
      </c>
      <c r="R896" t="s">
        <v>486</v>
      </c>
      <c r="S896">
        <v>2.5</v>
      </c>
      <c r="T896" t="s">
        <v>429</v>
      </c>
      <c r="Z896" s="5"/>
    </row>
    <row r="897" spans="2:26" x14ac:dyDescent="0.35">
      <c r="B897" t="s">
        <v>624</v>
      </c>
      <c r="M897" s="5"/>
      <c r="O897" t="s">
        <v>410</v>
      </c>
      <c r="S897" t="s">
        <v>487</v>
      </c>
      <c r="T897">
        <v>0.1</v>
      </c>
      <c r="U897" t="s">
        <v>429</v>
      </c>
      <c r="Z897" s="5"/>
    </row>
    <row r="898" spans="2:26" x14ac:dyDescent="0.35">
      <c r="B898" t="s">
        <v>395</v>
      </c>
      <c r="M898" s="5"/>
      <c r="O898" t="s">
        <v>410</v>
      </c>
      <c r="S898" t="s">
        <v>488</v>
      </c>
      <c r="T898">
        <v>0</v>
      </c>
      <c r="U898" t="s">
        <v>429</v>
      </c>
      <c r="Z898" s="5"/>
    </row>
    <row r="899" spans="2:26" x14ac:dyDescent="0.35">
      <c r="B899" t="s">
        <v>396</v>
      </c>
      <c r="M899" s="5"/>
      <c r="O899" t="s">
        <v>410</v>
      </c>
      <c r="S899" t="s">
        <v>489</v>
      </c>
      <c r="T899">
        <v>2.2000000000000002</v>
      </c>
      <c r="U899" t="s">
        <v>429</v>
      </c>
      <c r="Z899" s="5"/>
    </row>
    <row r="900" spans="2:26" x14ac:dyDescent="0.35">
      <c r="B900" t="s">
        <v>397</v>
      </c>
      <c r="M900" s="5"/>
      <c r="O900" t="s">
        <v>410</v>
      </c>
      <c r="S900" t="s">
        <v>490</v>
      </c>
      <c r="T900">
        <v>7.9</v>
      </c>
      <c r="U900" t="s">
        <v>429</v>
      </c>
      <c r="Z900" s="5"/>
    </row>
    <row r="901" spans="2:26" x14ac:dyDescent="0.35">
      <c r="B901" t="s">
        <v>398</v>
      </c>
      <c r="M901" s="5"/>
      <c r="O901" t="s">
        <v>407</v>
      </c>
      <c r="R901" t="s">
        <v>430</v>
      </c>
      <c r="S901" s="2">
        <v>38</v>
      </c>
      <c r="T901" t="s">
        <v>429</v>
      </c>
      <c r="Z901" s="5"/>
    </row>
    <row r="902" spans="2:26" x14ac:dyDescent="0.35">
      <c r="B902" t="s">
        <v>399</v>
      </c>
      <c r="M902" s="5"/>
      <c r="O902" t="s">
        <v>410</v>
      </c>
      <c r="S902" t="s">
        <v>491</v>
      </c>
      <c r="T902" s="2">
        <v>44.9</v>
      </c>
      <c r="U902" t="s">
        <v>429</v>
      </c>
      <c r="Z902" s="5"/>
    </row>
    <row r="903" spans="2:26" x14ac:dyDescent="0.35">
      <c r="B903" t="s">
        <v>400</v>
      </c>
      <c r="M903" s="5"/>
      <c r="O903" t="s">
        <v>410</v>
      </c>
      <c r="S903" t="s">
        <v>492</v>
      </c>
      <c r="T903">
        <v>9.8000000000000007</v>
      </c>
      <c r="U903" t="s">
        <v>429</v>
      </c>
      <c r="Z903" s="5"/>
    </row>
    <row r="904" spans="2:26" x14ac:dyDescent="0.35">
      <c r="M904" s="5"/>
      <c r="O904" t="s">
        <v>477</v>
      </c>
      <c r="T904" t="s">
        <v>493</v>
      </c>
      <c r="U904">
        <v>62.3</v>
      </c>
      <c r="V904" t="s">
        <v>429</v>
      </c>
      <c r="Z904" s="5"/>
    </row>
    <row r="905" spans="2:26" x14ac:dyDescent="0.35">
      <c r="M905" s="5"/>
      <c r="O905" t="s">
        <v>477</v>
      </c>
      <c r="T905" t="s">
        <v>785</v>
      </c>
      <c r="U905">
        <v>0.3</v>
      </c>
      <c r="V905" t="s">
        <v>429</v>
      </c>
      <c r="Z905" s="5"/>
    </row>
    <row r="906" spans="2:26" x14ac:dyDescent="0.35">
      <c r="M906" s="5"/>
      <c r="O906" t="s">
        <v>477</v>
      </c>
      <c r="T906" t="s">
        <v>494</v>
      </c>
      <c r="U906">
        <v>0.8</v>
      </c>
      <c r="V906" t="s">
        <v>429</v>
      </c>
      <c r="Z906" s="5"/>
    </row>
    <row r="907" spans="2:26" x14ac:dyDescent="0.35">
      <c r="M907" s="5"/>
      <c r="O907" t="s">
        <v>407</v>
      </c>
      <c r="R907" t="s">
        <v>528</v>
      </c>
      <c r="S907">
        <v>8.8000000000000007</v>
      </c>
      <c r="T907" t="s">
        <v>429</v>
      </c>
      <c r="Z907" s="5"/>
    </row>
    <row r="908" spans="2:26" x14ac:dyDescent="0.35">
      <c r="M908" s="5"/>
      <c r="O908" t="s">
        <v>410</v>
      </c>
      <c r="S908" t="s">
        <v>679</v>
      </c>
      <c r="T908">
        <v>35</v>
      </c>
      <c r="U908" t="s">
        <v>429</v>
      </c>
      <c r="Z908" s="5"/>
    </row>
    <row r="909" spans="2:26" x14ac:dyDescent="0.35">
      <c r="M909" s="5"/>
      <c r="O909" t="s">
        <v>410</v>
      </c>
      <c r="S909" t="s">
        <v>495</v>
      </c>
      <c r="T909">
        <v>0</v>
      </c>
      <c r="U909" t="s">
        <v>429</v>
      </c>
      <c r="Z909" s="5"/>
    </row>
    <row r="910" spans="2:26" x14ac:dyDescent="0.35">
      <c r="M910" s="5"/>
      <c r="O910" t="s">
        <v>410</v>
      </c>
      <c r="S910" t="s">
        <v>496</v>
      </c>
      <c r="T910">
        <v>0.8</v>
      </c>
      <c r="U910" t="s">
        <v>429</v>
      </c>
      <c r="Z910" s="5"/>
    </row>
    <row r="911" spans="2:26" x14ac:dyDescent="0.35">
      <c r="M911" s="5"/>
      <c r="O911" t="s">
        <v>410</v>
      </c>
      <c r="S911" t="s">
        <v>497</v>
      </c>
      <c r="T911">
        <v>0.6</v>
      </c>
      <c r="U911" t="s">
        <v>429</v>
      </c>
      <c r="Z911" s="5"/>
    </row>
    <row r="912" spans="2:26" x14ac:dyDescent="0.35">
      <c r="M912" s="5"/>
      <c r="O912" t="s">
        <v>477</v>
      </c>
      <c r="T912" t="s">
        <v>498</v>
      </c>
      <c r="U912">
        <v>0.2</v>
      </c>
      <c r="V912" t="s">
        <v>429</v>
      </c>
      <c r="Z912" s="5"/>
    </row>
    <row r="913" spans="13:26" x14ac:dyDescent="0.35">
      <c r="M913" s="5"/>
      <c r="O913" t="s">
        <v>477</v>
      </c>
      <c r="T913" t="s">
        <v>498</v>
      </c>
      <c r="U913">
        <v>0.4</v>
      </c>
      <c r="V913" t="s">
        <v>429</v>
      </c>
      <c r="Z913" s="5"/>
    </row>
    <row r="914" spans="13:26" x14ac:dyDescent="0.35">
      <c r="M914" s="5"/>
      <c r="O914" t="s">
        <v>404</v>
      </c>
      <c r="Q914" t="s">
        <v>499</v>
      </c>
      <c r="R914" s="2">
        <v>13.9</v>
      </c>
      <c r="S914" t="s">
        <v>427</v>
      </c>
      <c r="Z914" s="5"/>
    </row>
    <row r="915" spans="13:26" x14ac:dyDescent="0.35">
      <c r="M915" s="5"/>
      <c r="O915" t="s">
        <v>407</v>
      </c>
      <c r="R915" t="s">
        <v>500</v>
      </c>
      <c r="S915">
        <v>0.8</v>
      </c>
      <c r="T915" t="s">
        <v>429</v>
      </c>
      <c r="Z915" s="5"/>
    </row>
    <row r="916" spans="13:26" x14ac:dyDescent="0.35">
      <c r="M916" s="5"/>
      <c r="O916" t="s">
        <v>407</v>
      </c>
      <c r="R916" t="s">
        <v>501</v>
      </c>
      <c r="S916">
        <v>12.8</v>
      </c>
      <c r="T916" t="s">
        <v>429</v>
      </c>
      <c r="Z916" s="5"/>
    </row>
    <row r="917" spans="13:26" x14ac:dyDescent="0.35">
      <c r="M917" s="5"/>
      <c r="O917" t="s">
        <v>410</v>
      </c>
      <c r="S917" t="s">
        <v>502</v>
      </c>
      <c r="T917">
        <v>33.700000000000003</v>
      </c>
      <c r="U917" t="s">
        <v>429</v>
      </c>
      <c r="Z917" s="5"/>
    </row>
    <row r="918" spans="13:26" x14ac:dyDescent="0.35">
      <c r="M918" s="5"/>
      <c r="O918" t="s">
        <v>477</v>
      </c>
      <c r="T918" t="s">
        <v>503</v>
      </c>
      <c r="U918">
        <v>9.6</v>
      </c>
      <c r="V918" t="s">
        <v>429</v>
      </c>
      <c r="Z918" s="5"/>
    </row>
    <row r="919" spans="13:26" x14ac:dyDescent="0.35">
      <c r="M919" s="5"/>
      <c r="O919" t="s">
        <v>504</v>
      </c>
      <c r="U919" t="s">
        <v>505</v>
      </c>
      <c r="V919">
        <v>28.5</v>
      </c>
      <c r="W919" t="s">
        <v>429</v>
      </c>
      <c r="Z919" s="5"/>
    </row>
    <row r="920" spans="13:26" x14ac:dyDescent="0.35">
      <c r="M920" s="5"/>
      <c r="O920" t="s">
        <v>410</v>
      </c>
      <c r="S920" t="s">
        <v>506</v>
      </c>
      <c r="T920">
        <v>4.8</v>
      </c>
      <c r="U920" t="s">
        <v>429</v>
      </c>
      <c r="Z920" s="5"/>
    </row>
    <row r="921" spans="13:26" x14ac:dyDescent="0.35">
      <c r="M921" s="5"/>
      <c r="O921" t="s">
        <v>410</v>
      </c>
      <c r="S921" t="s">
        <v>507</v>
      </c>
      <c r="T921">
        <v>3.7</v>
      </c>
      <c r="U921" t="s">
        <v>429</v>
      </c>
      <c r="Z921" s="5"/>
    </row>
    <row r="922" spans="13:26" x14ac:dyDescent="0.35">
      <c r="M922" s="5"/>
      <c r="O922" t="s">
        <v>410</v>
      </c>
      <c r="S922" t="s">
        <v>508</v>
      </c>
      <c r="T922">
        <v>7.9</v>
      </c>
      <c r="U922" t="s">
        <v>429</v>
      </c>
      <c r="Z922" s="5"/>
    </row>
    <row r="923" spans="13:26" x14ac:dyDescent="0.35">
      <c r="M923" s="5"/>
      <c r="O923" t="s">
        <v>477</v>
      </c>
      <c r="T923" t="s">
        <v>509</v>
      </c>
      <c r="U923">
        <v>11.8</v>
      </c>
      <c r="V923" t="s">
        <v>429</v>
      </c>
      <c r="Z923" s="5"/>
    </row>
    <row r="924" spans="13:26" x14ac:dyDescent="0.35">
      <c r="M924" s="5"/>
      <c r="O924" t="s">
        <v>504</v>
      </c>
      <c r="U924" t="s">
        <v>510</v>
      </c>
      <c r="V924">
        <v>14.2</v>
      </c>
      <c r="W924" t="s">
        <v>429</v>
      </c>
      <c r="Z924" s="5"/>
    </row>
    <row r="925" spans="13:26" x14ac:dyDescent="0.35">
      <c r="M925" s="5"/>
      <c r="O925" t="s">
        <v>504</v>
      </c>
      <c r="U925" t="s">
        <v>511</v>
      </c>
      <c r="V925">
        <v>7.6</v>
      </c>
      <c r="W925" t="s">
        <v>429</v>
      </c>
      <c r="Z925" s="5"/>
    </row>
    <row r="926" spans="13:26" x14ac:dyDescent="0.35">
      <c r="M926" s="5"/>
      <c r="O926" t="s">
        <v>504</v>
      </c>
      <c r="U926" t="s">
        <v>512</v>
      </c>
      <c r="V926">
        <v>13.4</v>
      </c>
      <c r="W926" t="s">
        <v>429</v>
      </c>
      <c r="Z926" s="5"/>
    </row>
    <row r="927" spans="13:26" x14ac:dyDescent="0.35">
      <c r="M927" s="5"/>
      <c r="O927" t="s">
        <v>504</v>
      </c>
      <c r="U927" t="s">
        <v>513</v>
      </c>
      <c r="V927">
        <v>12.1</v>
      </c>
      <c r="W927" t="s">
        <v>429</v>
      </c>
      <c r="Z927" s="5"/>
    </row>
    <row r="928" spans="13:26" x14ac:dyDescent="0.35">
      <c r="M928" s="5"/>
      <c r="O928" t="s">
        <v>477</v>
      </c>
      <c r="T928" t="s">
        <v>514</v>
      </c>
      <c r="U928">
        <v>13.9</v>
      </c>
      <c r="V928" t="s">
        <v>429</v>
      </c>
      <c r="Z928" s="5"/>
    </row>
    <row r="929" spans="13:26" x14ac:dyDescent="0.35">
      <c r="M929" s="5"/>
      <c r="O929" t="s">
        <v>504</v>
      </c>
      <c r="U929" t="s">
        <v>515</v>
      </c>
      <c r="V929">
        <v>16.3</v>
      </c>
      <c r="W929" t="s">
        <v>429</v>
      </c>
      <c r="Z929" s="5"/>
    </row>
    <row r="930" spans="13:26" x14ac:dyDescent="0.35">
      <c r="M930" s="5"/>
      <c r="O930" t="s">
        <v>504</v>
      </c>
      <c r="U930" t="s">
        <v>516</v>
      </c>
      <c r="V930">
        <v>16.399999999999999</v>
      </c>
      <c r="W930" t="s">
        <v>429</v>
      </c>
      <c r="Z930" s="5"/>
    </row>
    <row r="931" spans="13:26" x14ac:dyDescent="0.35">
      <c r="M931" s="5"/>
      <c r="O931" t="s">
        <v>477</v>
      </c>
      <c r="T931" t="s">
        <v>517</v>
      </c>
      <c r="U931">
        <v>9.8000000000000007</v>
      </c>
      <c r="V931" t="s">
        <v>429</v>
      </c>
      <c r="Z931" s="5"/>
    </row>
    <row r="932" spans="13:26" x14ac:dyDescent="0.35">
      <c r="M932" s="5"/>
      <c r="O932" t="s">
        <v>504</v>
      </c>
      <c r="U932" t="s">
        <v>518</v>
      </c>
      <c r="V932">
        <v>9.8000000000000007</v>
      </c>
      <c r="W932" t="s">
        <v>429</v>
      </c>
      <c r="Z932" s="5"/>
    </row>
    <row r="933" spans="13:26" x14ac:dyDescent="0.35">
      <c r="M933" s="5"/>
      <c r="O933" t="s">
        <v>504</v>
      </c>
      <c r="U933" t="s">
        <v>519</v>
      </c>
      <c r="V933">
        <v>4.9000000000000004</v>
      </c>
      <c r="W933" t="s">
        <v>429</v>
      </c>
      <c r="Z933" s="5"/>
    </row>
    <row r="934" spans="13:26" x14ac:dyDescent="0.35">
      <c r="M934" s="5"/>
      <c r="O934" t="s">
        <v>410</v>
      </c>
      <c r="S934" t="s">
        <v>520</v>
      </c>
      <c r="T934" s="3">
        <v>0.79500000000000004</v>
      </c>
      <c r="Z934" s="5"/>
    </row>
    <row r="935" spans="13:26" x14ac:dyDescent="0.35">
      <c r="M935" s="5"/>
      <c r="O935" t="s">
        <v>402</v>
      </c>
      <c r="P935" t="s">
        <v>521</v>
      </c>
      <c r="Q935">
        <v>2.4780000000000002</v>
      </c>
      <c r="Z935" s="5"/>
    </row>
    <row r="936" spans="13:26" x14ac:dyDescent="0.35">
      <c r="M936" s="5"/>
      <c r="O936" t="s">
        <v>402</v>
      </c>
      <c r="P936" t="s">
        <v>422</v>
      </c>
      <c r="Q936">
        <v>76</v>
      </c>
      <c r="Z936" s="5"/>
    </row>
    <row r="937" spans="13:26" x14ac:dyDescent="0.35">
      <c r="M937" s="5"/>
      <c r="O937" t="s">
        <v>402</v>
      </c>
      <c r="P937" t="s">
        <v>522</v>
      </c>
      <c r="Q937" t="s">
        <v>523</v>
      </c>
      <c r="Z937" s="5"/>
    </row>
    <row r="938" spans="13:26" x14ac:dyDescent="0.35">
      <c r="M938" s="5"/>
      <c r="O938" t="s">
        <v>524</v>
      </c>
      <c r="P938" s="1">
        <v>0.96399999999999997</v>
      </c>
      <c r="Z938" s="5"/>
    </row>
    <row r="939" spans="13:26" x14ac:dyDescent="0.35">
      <c r="M939" s="5"/>
      <c r="O939" t="s">
        <v>402</v>
      </c>
      <c r="P939" t="s">
        <v>423</v>
      </c>
      <c r="Q939" t="s">
        <v>603</v>
      </c>
      <c r="Z939" s="5"/>
    </row>
    <row r="940" spans="13:26" x14ac:dyDescent="0.35">
      <c r="M940" s="5"/>
      <c r="O940" t="s">
        <v>387</v>
      </c>
      <c r="Z940" s="5"/>
    </row>
    <row r="941" spans="13:26" x14ac:dyDescent="0.35">
      <c r="M941" s="5"/>
      <c r="O941" t="s">
        <v>388</v>
      </c>
      <c r="Z941" s="5"/>
    </row>
    <row r="942" spans="13:26" x14ac:dyDescent="0.35">
      <c r="M942" s="5"/>
      <c r="O942" t="s">
        <v>389</v>
      </c>
      <c r="Z942" s="5"/>
    </row>
    <row r="943" spans="13:26" x14ac:dyDescent="0.35">
      <c r="M943" s="5"/>
      <c r="O943" t="s">
        <v>390</v>
      </c>
      <c r="Z943" s="5"/>
    </row>
    <row r="944" spans="13:26" x14ac:dyDescent="0.35">
      <c r="M944" s="5"/>
      <c r="O944" t="s">
        <v>391</v>
      </c>
      <c r="Z944" s="5"/>
    </row>
    <row r="945" spans="13:26" x14ac:dyDescent="0.35">
      <c r="M945" s="5"/>
      <c r="O945" t="s">
        <v>604</v>
      </c>
      <c r="Z945" s="5"/>
    </row>
    <row r="946" spans="13:26" x14ac:dyDescent="0.35">
      <c r="M946" s="5"/>
      <c r="O946" t="s">
        <v>605</v>
      </c>
      <c r="Z946" s="5"/>
    </row>
    <row r="947" spans="13:26" x14ac:dyDescent="0.35">
      <c r="M947" s="5"/>
      <c r="O947" t="s">
        <v>606</v>
      </c>
      <c r="Z947" s="5"/>
    </row>
    <row r="948" spans="13:26" x14ac:dyDescent="0.35">
      <c r="M948" s="5"/>
      <c r="O948" t="s">
        <v>395</v>
      </c>
      <c r="Z948" s="5"/>
    </row>
    <row r="949" spans="13:26" x14ac:dyDescent="0.35">
      <c r="M949" s="5"/>
      <c r="O949" t="s">
        <v>396</v>
      </c>
      <c r="Z949" s="5"/>
    </row>
    <row r="950" spans="13:26" x14ac:dyDescent="0.35">
      <c r="M950" s="5"/>
      <c r="O950" t="s">
        <v>397</v>
      </c>
      <c r="Z950" s="5"/>
    </row>
    <row r="951" spans="13:26" x14ac:dyDescent="0.35">
      <c r="M951" s="5"/>
      <c r="O951" t="s">
        <v>398</v>
      </c>
      <c r="Z951" s="5"/>
    </row>
    <row r="952" spans="13:26" x14ac:dyDescent="0.35">
      <c r="M952" s="5"/>
      <c r="O952" t="s">
        <v>399</v>
      </c>
      <c r="Z952" s="5"/>
    </row>
    <row r="953" spans="13:26" x14ac:dyDescent="0.35">
      <c r="M953" s="5"/>
      <c r="Z953" s="5"/>
    </row>
    <row r="954" spans="13:26" x14ac:dyDescent="0.35">
      <c r="M954" s="5"/>
      <c r="Z954" s="5"/>
    </row>
    <row r="955" spans="13:26" x14ac:dyDescent="0.35">
      <c r="M955" s="5"/>
      <c r="Z955" s="5"/>
    </row>
    <row r="956" spans="13:26" x14ac:dyDescent="0.35">
      <c r="M956" s="5"/>
      <c r="Z956" s="5"/>
    </row>
    <row r="957" spans="13:26" x14ac:dyDescent="0.35">
      <c r="M957" s="5"/>
      <c r="Z957" s="5"/>
    </row>
    <row r="958" spans="13:26" x14ac:dyDescent="0.35">
      <c r="M958" s="5"/>
      <c r="Z958" s="5"/>
    </row>
    <row r="959" spans="13:26" x14ac:dyDescent="0.35">
      <c r="M959" s="5"/>
      <c r="Z959" s="5"/>
    </row>
    <row r="960" spans="13:26" x14ac:dyDescent="0.35">
      <c r="M960" s="5"/>
      <c r="Z960" s="5"/>
    </row>
    <row r="961" spans="13:26" x14ac:dyDescent="0.35">
      <c r="M961" s="5"/>
      <c r="Z961" s="5"/>
    </row>
    <row r="962" spans="13:26" x14ac:dyDescent="0.35">
      <c r="M962" s="5"/>
      <c r="Z962" s="5"/>
    </row>
    <row r="963" spans="13:26" x14ac:dyDescent="0.35">
      <c r="M963" s="5"/>
      <c r="Z963" s="5"/>
    </row>
    <row r="964" spans="13:26" x14ac:dyDescent="0.35">
      <c r="M964" s="5"/>
      <c r="Z964" s="5"/>
    </row>
    <row r="965" spans="13:26" x14ac:dyDescent="0.35">
      <c r="M965" s="5"/>
      <c r="Z965" s="5"/>
    </row>
    <row r="966" spans="13:26" x14ac:dyDescent="0.35">
      <c r="M966" s="5"/>
      <c r="Z966" s="5"/>
    </row>
    <row r="967" spans="13:26" x14ac:dyDescent="0.35">
      <c r="M967" s="5"/>
      <c r="Z967" s="5"/>
    </row>
    <row r="968" spans="13:26" x14ac:dyDescent="0.35">
      <c r="M968" s="5"/>
      <c r="Z968" s="5"/>
    </row>
    <row r="969" spans="13:26" x14ac:dyDescent="0.35">
      <c r="M969" s="5"/>
      <c r="Z969" s="5"/>
    </row>
    <row r="970" spans="13:26" x14ac:dyDescent="0.35">
      <c r="M970" s="5"/>
      <c r="Z970" s="5"/>
    </row>
    <row r="971" spans="13:26" x14ac:dyDescent="0.35">
      <c r="M971" s="5"/>
      <c r="Z971" s="5"/>
    </row>
    <row r="972" spans="13:26" x14ac:dyDescent="0.35">
      <c r="M972" s="5"/>
      <c r="Z972" s="5"/>
    </row>
    <row r="973" spans="13:26" x14ac:dyDescent="0.35">
      <c r="M973" s="5"/>
      <c r="Z973" s="5"/>
    </row>
    <row r="974" spans="13:26" x14ac:dyDescent="0.35">
      <c r="M974" s="5"/>
      <c r="Z974" s="5"/>
    </row>
    <row r="975" spans="13:26" x14ac:dyDescent="0.35">
      <c r="M975" s="5"/>
      <c r="Z975" s="5"/>
    </row>
    <row r="976" spans="13:26" x14ac:dyDescent="0.35">
      <c r="M976" s="5"/>
      <c r="Z976" s="5"/>
    </row>
    <row r="977" spans="13:26" x14ac:dyDescent="0.35">
      <c r="M977" s="5"/>
      <c r="Z977" s="5"/>
    </row>
    <row r="978" spans="13:26" x14ac:dyDescent="0.35">
      <c r="M978" s="5"/>
      <c r="Z978" s="5"/>
    </row>
    <row r="979" spans="13:26" x14ac:dyDescent="0.35">
      <c r="M979" s="5"/>
      <c r="Z979" s="5"/>
    </row>
    <row r="980" spans="13:26" x14ac:dyDescent="0.35">
      <c r="M980" s="5"/>
      <c r="Z980" s="5"/>
    </row>
    <row r="981" spans="13:26" x14ac:dyDescent="0.35">
      <c r="M981" s="5"/>
      <c r="Z981" s="5"/>
    </row>
    <row r="982" spans="13:26" x14ac:dyDescent="0.35">
      <c r="M982" s="5"/>
      <c r="Z982" s="5"/>
    </row>
    <row r="983" spans="13:26" x14ac:dyDescent="0.35">
      <c r="M983" s="5"/>
      <c r="Z983" s="5"/>
    </row>
    <row r="984" spans="13:26" x14ac:dyDescent="0.35">
      <c r="M984" s="5"/>
      <c r="Z984" s="5"/>
    </row>
    <row r="985" spans="13:26" x14ac:dyDescent="0.35">
      <c r="M985" s="5"/>
      <c r="Z985" s="5"/>
    </row>
    <row r="986" spans="13:26" x14ac:dyDescent="0.35">
      <c r="M986" s="5"/>
      <c r="Z986" s="5"/>
    </row>
    <row r="987" spans="13:26" x14ac:dyDescent="0.35">
      <c r="M987" s="5"/>
      <c r="Z987" s="5"/>
    </row>
    <row r="988" spans="13:26" x14ac:dyDescent="0.35">
      <c r="M988" s="5"/>
      <c r="Z988" s="5"/>
    </row>
    <row r="989" spans="13:26" x14ac:dyDescent="0.35">
      <c r="M989" s="5"/>
      <c r="Z989" s="5"/>
    </row>
    <row r="990" spans="13:26" x14ac:dyDescent="0.35">
      <c r="M990" s="5"/>
      <c r="Z990" s="5"/>
    </row>
    <row r="991" spans="13:26" x14ac:dyDescent="0.35">
      <c r="M991" s="5"/>
      <c r="Z991" s="5"/>
    </row>
    <row r="992" spans="13:26" x14ac:dyDescent="0.35">
      <c r="M992" s="5"/>
      <c r="Z992" s="5"/>
    </row>
    <row r="993" spans="13:26" x14ac:dyDescent="0.35">
      <c r="M993" s="5"/>
      <c r="Z993" s="5"/>
    </row>
    <row r="994" spans="13:26" x14ac:dyDescent="0.35">
      <c r="M994" s="5"/>
      <c r="Z994" s="5"/>
    </row>
    <row r="995" spans="13:26" x14ac:dyDescent="0.35">
      <c r="M995" s="5"/>
      <c r="Z995" s="5"/>
    </row>
    <row r="996" spans="13:26" x14ac:dyDescent="0.35">
      <c r="M996" s="5"/>
      <c r="Z996" s="5"/>
    </row>
    <row r="997" spans="13:26" x14ac:dyDescent="0.35">
      <c r="M997" s="5"/>
      <c r="Z997" s="5"/>
    </row>
    <row r="998" spans="13:26" x14ac:dyDescent="0.35">
      <c r="M998" s="5"/>
      <c r="Z998" s="5"/>
    </row>
    <row r="999" spans="13:26" x14ac:dyDescent="0.35">
      <c r="M999" s="5"/>
      <c r="Z999" s="5"/>
    </row>
    <row r="1000" spans="13:26" x14ac:dyDescent="0.35">
      <c r="M1000" s="5"/>
      <c r="Z1000" s="5"/>
    </row>
    <row r="1001" spans="13:26" x14ac:dyDescent="0.35">
      <c r="M1001" s="5"/>
      <c r="Z1001" s="5"/>
    </row>
    <row r="1002" spans="13:26" x14ac:dyDescent="0.35">
      <c r="M1002" s="5"/>
      <c r="Z1002" s="5"/>
    </row>
    <row r="1003" spans="13:26" x14ac:dyDescent="0.35">
      <c r="M1003" s="5"/>
      <c r="Z1003" s="5"/>
    </row>
    <row r="1004" spans="13:26" x14ac:dyDescent="0.35">
      <c r="M1004" s="5"/>
      <c r="Z1004" s="5"/>
    </row>
    <row r="1005" spans="13:26" x14ac:dyDescent="0.35">
      <c r="M1005" s="5"/>
      <c r="Z1005" s="5"/>
    </row>
    <row r="1006" spans="13:26" x14ac:dyDescent="0.35">
      <c r="M1006" s="5"/>
      <c r="Z1006" s="5"/>
    </row>
    <row r="1007" spans="13:26" x14ac:dyDescent="0.35">
      <c r="M1007" s="5"/>
      <c r="Z1007" s="5"/>
    </row>
    <row r="1008" spans="13:26" x14ac:dyDescent="0.35">
      <c r="M1008" s="5"/>
      <c r="Z1008" s="5"/>
    </row>
    <row r="1009" spans="13:26" x14ac:dyDescent="0.35">
      <c r="M1009" s="5"/>
      <c r="Z1009" s="5"/>
    </row>
    <row r="1010" spans="13:26" x14ac:dyDescent="0.35">
      <c r="M1010" s="5"/>
      <c r="Z1010" s="5"/>
    </row>
    <row r="1011" spans="13:26" x14ac:dyDescent="0.35">
      <c r="M1011" s="5"/>
      <c r="Z1011" s="5"/>
    </row>
    <row r="1012" spans="13:26" x14ac:dyDescent="0.35">
      <c r="M1012" s="5"/>
      <c r="Z1012" s="5"/>
    </row>
    <row r="1013" spans="13:26" x14ac:dyDescent="0.35">
      <c r="M1013" s="5"/>
      <c r="Z1013" s="5"/>
    </row>
    <row r="1014" spans="13:26" x14ac:dyDescent="0.35">
      <c r="M1014" s="5"/>
      <c r="Z1014" s="5"/>
    </row>
    <row r="1015" spans="13:26" x14ac:dyDescent="0.35">
      <c r="M1015" s="5"/>
      <c r="Z1015" s="5"/>
    </row>
    <row r="1016" spans="13:26" x14ac:dyDescent="0.35">
      <c r="M1016" s="5"/>
      <c r="Z1016" s="5"/>
    </row>
    <row r="1017" spans="13:26" x14ac:dyDescent="0.35">
      <c r="M1017" s="5"/>
      <c r="Z1017" s="5"/>
    </row>
    <row r="1018" spans="13:26" x14ac:dyDescent="0.35">
      <c r="M1018" s="5"/>
      <c r="Z1018" s="5"/>
    </row>
    <row r="1019" spans="13:26" x14ac:dyDescent="0.35">
      <c r="M1019" s="5"/>
      <c r="Z1019" s="5"/>
    </row>
    <row r="1020" spans="13:26" x14ac:dyDescent="0.35">
      <c r="M1020" s="5"/>
      <c r="Z1020" s="5"/>
    </row>
    <row r="1021" spans="13:26" x14ac:dyDescent="0.35">
      <c r="M1021" s="5"/>
      <c r="Z1021" s="5"/>
    </row>
    <row r="1022" spans="13:26" x14ac:dyDescent="0.35">
      <c r="M1022" s="5"/>
      <c r="Z1022" s="5"/>
    </row>
    <row r="1023" spans="13:26" x14ac:dyDescent="0.35">
      <c r="M1023" s="5"/>
      <c r="Z1023" s="5"/>
    </row>
    <row r="1024" spans="13:26" x14ac:dyDescent="0.35">
      <c r="M1024" s="5"/>
      <c r="Z1024" s="5"/>
    </row>
    <row r="1025" spans="1:33" x14ac:dyDescent="0.35">
      <c r="M1025" s="5"/>
      <c r="Z1025" s="5"/>
    </row>
    <row r="1026" spans="1:33" x14ac:dyDescent="0.35">
      <c r="M1026" s="5"/>
      <c r="Z1026" s="5"/>
    </row>
    <row r="1027" spans="1:33" x14ac:dyDescent="0.35">
      <c r="M1027" s="5"/>
      <c r="Z1027" s="5"/>
    </row>
    <row r="1028" spans="1:33" x14ac:dyDescent="0.35">
      <c r="M1028" s="5"/>
      <c r="Z1028" s="5"/>
    </row>
    <row r="1029" spans="1:33" s="5" customFormat="1" x14ac:dyDescent="0.35">
      <c r="A1029" s="5" t="s">
        <v>637</v>
      </c>
    </row>
    <row r="1030" spans="1:33" x14ac:dyDescent="0.35">
      <c r="B1030" t="s">
        <v>23</v>
      </c>
      <c r="C1030">
        <v>2276.5059999999999</v>
      </c>
      <c r="M1030" s="5"/>
      <c r="O1030" t="s">
        <v>23</v>
      </c>
      <c r="P1030">
        <v>2393.107</v>
      </c>
      <c r="Z1030" s="5"/>
      <c r="AB1030" t="s">
        <v>23</v>
      </c>
      <c r="AC1030">
        <v>2398.3939999999998</v>
      </c>
    </row>
    <row r="1031" spans="1:33" x14ac:dyDescent="0.35">
      <c r="B1031" t="s">
        <v>402</v>
      </c>
      <c r="C1031" t="s">
        <v>417</v>
      </c>
      <c r="D1031">
        <v>234.99</v>
      </c>
      <c r="M1031" s="5"/>
      <c r="O1031" t="s">
        <v>402</v>
      </c>
      <c r="P1031" t="s">
        <v>444</v>
      </c>
      <c r="Q1031" s="8">
        <v>344980188000000</v>
      </c>
      <c r="Z1031" s="5"/>
      <c r="AB1031" t="s">
        <v>543</v>
      </c>
      <c r="AC1031" t="s">
        <v>527</v>
      </c>
      <c r="AD1031" t="s">
        <v>646</v>
      </c>
    </row>
    <row r="1032" spans="1:33" x14ac:dyDescent="0.35">
      <c r="B1032" t="s">
        <v>402</v>
      </c>
      <c r="C1032" t="s">
        <v>418</v>
      </c>
      <c r="D1032">
        <v>0.503</v>
      </c>
      <c r="M1032" s="5"/>
      <c r="O1032" t="s">
        <v>402</v>
      </c>
      <c r="P1032" t="s">
        <v>613</v>
      </c>
      <c r="Q1032" s="8">
        <v>252003312000000</v>
      </c>
      <c r="Z1032" s="5"/>
      <c r="AB1032" t="s">
        <v>543</v>
      </c>
      <c r="AC1032" t="s">
        <v>14</v>
      </c>
      <c r="AD1032">
        <v>61.6</v>
      </c>
      <c r="AE1032" t="s">
        <v>427</v>
      </c>
    </row>
    <row r="1033" spans="1:33" x14ac:dyDescent="0.35">
      <c r="B1033" t="s">
        <v>402</v>
      </c>
      <c r="C1033" t="s">
        <v>419</v>
      </c>
      <c r="D1033">
        <v>0</v>
      </c>
      <c r="M1033" s="5"/>
      <c r="O1033" t="s">
        <v>402</v>
      </c>
      <c r="P1033" t="s">
        <v>420</v>
      </c>
      <c r="Q1033">
        <v>1.369</v>
      </c>
      <c r="Z1033" s="5"/>
      <c r="AB1033" t="s">
        <v>543</v>
      </c>
      <c r="AD1033" t="s">
        <v>475</v>
      </c>
      <c r="AE1033">
        <v>7.8</v>
      </c>
      <c r="AF1033" t="s">
        <v>429</v>
      </c>
    </row>
    <row r="1034" spans="1:33" x14ac:dyDescent="0.35">
      <c r="B1034" t="s">
        <v>402</v>
      </c>
      <c r="C1034" t="s">
        <v>420</v>
      </c>
      <c r="D1034">
        <v>1.2549999999999999</v>
      </c>
      <c r="M1034" s="5"/>
      <c r="O1034" t="s">
        <v>402</v>
      </c>
      <c r="P1034" t="s">
        <v>445</v>
      </c>
      <c r="Q1034">
        <v>0.99399999999999999</v>
      </c>
      <c r="Z1034" s="5"/>
      <c r="AB1034" t="s">
        <v>543</v>
      </c>
      <c r="AD1034" t="s">
        <v>485</v>
      </c>
      <c r="AE1034">
        <v>1.2</v>
      </c>
      <c r="AF1034" t="s">
        <v>429</v>
      </c>
    </row>
    <row r="1035" spans="1:33" x14ac:dyDescent="0.35">
      <c r="B1035" t="s">
        <v>402</v>
      </c>
      <c r="C1035" t="s">
        <v>584</v>
      </c>
      <c r="D1035">
        <v>2.573</v>
      </c>
      <c r="M1035" s="5"/>
      <c r="O1035" t="s">
        <v>402</v>
      </c>
      <c r="P1035" t="s">
        <v>446</v>
      </c>
      <c r="Q1035">
        <v>19.3</v>
      </c>
      <c r="R1035" t="s">
        <v>427</v>
      </c>
      <c r="Z1035" s="5"/>
      <c r="AB1035" t="s">
        <v>543</v>
      </c>
      <c r="AD1035" t="s">
        <v>486</v>
      </c>
      <c r="AE1035">
        <v>2.4</v>
      </c>
      <c r="AF1035" t="s">
        <v>429</v>
      </c>
    </row>
    <row r="1036" spans="1:33" x14ac:dyDescent="0.35">
      <c r="B1036" t="s">
        <v>402</v>
      </c>
      <c r="C1036" t="s">
        <v>422</v>
      </c>
      <c r="D1036">
        <v>82</v>
      </c>
      <c r="M1036" s="5"/>
      <c r="O1036" t="s">
        <v>404</v>
      </c>
      <c r="Q1036" t="s">
        <v>526</v>
      </c>
      <c r="R1036">
        <v>18.8</v>
      </c>
      <c r="S1036" t="s">
        <v>427</v>
      </c>
      <c r="Z1036" s="5"/>
      <c r="AB1036" t="s">
        <v>543</v>
      </c>
      <c r="AD1036" t="s">
        <v>430</v>
      </c>
      <c r="AE1036">
        <v>36.5</v>
      </c>
      <c r="AF1036" t="s">
        <v>429</v>
      </c>
    </row>
    <row r="1037" spans="1:33" x14ac:dyDescent="0.35">
      <c r="B1037" t="s">
        <v>524</v>
      </c>
      <c r="C1037" s="1">
        <v>0.96199999999999997</v>
      </c>
      <c r="M1037" s="5"/>
      <c r="O1037" t="s">
        <v>407</v>
      </c>
      <c r="R1037" t="s">
        <v>447</v>
      </c>
      <c r="S1037">
        <v>16</v>
      </c>
      <c r="T1037" t="s">
        <v>406</v>
      </c>
      <c r="Z1037" s="5"/>
      <c r="AB1037" t="s">
        <v>543</v>
      </c>
      <c r="AE1037" t="s">
        <v>431</v>
      </c>
      <c r="AF1037">
        <v>74.599999999999994</v>
      </c>
      <c r="AG1037" t="s">
        <v>432</v>
      </c>
    </row>
    <row r="1038" spans="1:33" x14ac:dyDescent="0.35">
      <c r="B1038" t="s">
        <v>402</v>
      </c>
      <c r="C1038" t="s">
        <v>423</v>
      </c>
      <c r="D1038">
        <v>53.899000000000001</v>
      </c>
      <c r="E1038">
        <v>56</v>
      </c>
      <c r="M1038" s="5"/>
      <c r="O1038" t="s">
        <v>410</v>
      </c>
      <c r="S1038" t="s">
        <v>448</v>
      </c>
      <c r="T1038">
        <v>0</v>
      </c>
      <c r="U1038" t="s">
        <v>406</v>
      </c>
      <c r="Z1038" s="5"/>
      <c r="AB1038" t="s">
        <v>543</v>
      </c>
      <c r="AD1038" t="s">
        <v>528</v>
      </c>
      <c r="AE1038">
        <v>8.6999999999999993</v>
      </c>
      <c r="AF1038" t="s">
        <v>429</v>
      </c>
    </row>
    <row r="1039" spans="1:33" x14ac:dyDescent="0.35">
      <c r="B1039" t="s">
        <v>402</v>
      </c>
      <c r="C1039" t="s">
        <v>424</v>
      </c>
      <c r="D1039">
        <v>51.667999999999999</v>
      </c>
      <c r="E1039" s="1">
        <v>2.3E-2</v>
      </c>
      <c r="M1039" s="5"/>
      <c r="O1039" t="s">
        <v>410</v>
      </c>
      <c r="S1039" t="s">
        <v>449</v>
      </c>
      <c r="T1039">
        <v>3.5</v>
      </c>
      <c r="U1039" t="s">
        <v>406</v>
      </c>
      <c r="Z1039" s="5"/>
      <c r="AB1039" t="s">
        <v>543</v>
      </c>
      <c r="AD1039" t="s">
        <v>529</v>
      </c>
      <c r="AE1039" t="s">
        <v>530</v>
      </c>
      <c r="AF1039" s="1">
        <v>3.0000000000000001E-3</v>
      </c>
    </row>
    <row r="1040" spans="1:33" x14ac:dyDescent="0.35">
      <c r="B1040" t="s">
        <v>402</v>
      </c>
      <c r="C1040" t="s">
        <v>425</v>
      </c>
      <c r="M1040" s="5"/>
      <c r="O1040" t="s">
        <v>410</v>
      </c>
      <c r="S1040" t="s">
        <v>450</v>
      </c>
      <c r="T1040">
        <v>12.4</v>
      </c>
      <c r="U1040" t="s">
        <v>406</v>
      </c>
      <c r="Z1040" s="5"/>
      <c r="AB1040" t="s">
        <v>543</v>
      </c>
      <c r="AC1040" t="s">
        <v>531</v>
      </c>
      <c r="AD1040">
        <v>0</v>
      </c>
      <c r="AE1040" t="s">
        <v>432</v>
      </c>
    </row>
    <row r="1041" spans="2:32" x14ac:dyDescent="0.35">
      <c r="B1041" t="s">
        <v>404</v>
      </c>
      <c r="C1041" t="s">
        <v>426</v>
      </c>
      <c r="D1041">
        <v>15.936999999999999</v>
      </c>
      <c r="E1041" s="1">
        <v>7.0000000000000001E-3</v>
      </c>
      <c r="M1041" s="5"/>
      <c r="O1041" t="s">
        <v>407</v>
      </c>
      <c r="R1041" t="s">
        <v>451</v>
      </c>
      <c r="S1041">
        <v>84</v>
      </c>
      <c r="T1041" t="s">
        <v>406</v>
      </c>
      <c r="Z1041" s="5"/>
      <c r="AB1041" t="s">
        <v>543</v>
      </c>
      <c r="AC1041" t="s">
        <v>532</v>
      </c>
      <c r="AD1041" s="8">
        <v>91829154792000</v>
      </c>
    </row>
    <row r="1042" spans="2:32" x14ac:dyDescent="0.35">
      <c r="B1042" t="s">
        <v>14</v>
      </c>
      <c r="C1042">
        <v>62.4</v>
      </c>
      <c r="D1042" t="s">
        <v>427</v>
      </c>
      <c r="M1042" s="5"/>
      <c r="O1042" t="s">
        <v>404</v>
      </c>
      <c r="Q1042" t="s">
        <v>452</v>
      </c>
      <c r="R1042">
        <v>0.5</v>
      </c>
      <c r="S1042" t="s">
        <v>427</v>
      </c>
      <c r="Z1042" s="5"/>
      <c r="AB1042" t="s">
        <v>543</v>
      </c>
      <c r="AC1042" t="s">
        <v>533</v>
      </c>
      <c r="AD1042" s="8">
        <v>30978029313000</v>
      </c>
    </row>
    <row r="1043" spans="2:32" x14ac:dyDescent="0.35">
      <c r="B1043" t="s">
        <v>402</v>
      </c>
      <c r="C1043" t="s">
        <v>428</v>
      </c>
      <c r="D1043">
        <v>11</v>
      </c>
      <c r="E1043" t="s">
        <v>429</v>
      </c>
      <c r="M1043" s="5"/>
      <c r="O1043" t="s">
        <v>407</v>
      </c>
      <c r="R1043" t="s">
        <v>453</v>
      </c>
      <c r="S1043">
        <v>0</v>
      </c>
      <c r="T1043" t="s">
        <v>427</v>
      </c>
      <c r="Z1043" s="5"/>
      <c r="AB1043" t="s">
        <v>543</v>
      </c>
      <c r="AC1043" t="s">
        <v>534</v>
      </c>
      <c r="AD1043" s="8">
        <v>391687416200</v>
      </c>
    </row>
    <row r="1044" spans="2:32" x14ac:dyDescent="0.35">
      <c r="B1044" t="s">
        <v>402</v>
      </c>
      <c r="C1044" t="s">
        <v>430</v>
      </c>
      <c r="D1044">
        <v>38.5</v>
      </c>
      <c r="E1044" t="s">
        <v>429</v>
      </c>
      <c r="M1044" s="5"/>
      <c r="O1044" t="s">
        <v>402</v>
      </c>
      <c r="P1044" t="s">
        <v>454</v>
      </c>
      <c r="Q1044">
        <v>3.4</v>
      </c>
      <c r="R1044" t="s">
        <v>427</v>
      </c>
      <c r="Z1044" s="5"/>
      <c r="AB1044" t="s">
        <v>543</v>
      </c>
      <c r="AD1044" t="s">
        <v>535</v>
      </c>
      <c r="AE1044" s="8">
        <v>382246755400</v>
      </c>
    </row>
    <row r="1045" spans="2:32" x14ac:dyDescent="0.35">
      <c r="B1045" t="s">
        <v>404</v>
      </c>
      <c r="D1045" t="s">
        <v>431</v>
      </c>
      <c r="E1045">
        <v>78.900000000000006</v>
      </c>
      <c r="F1045" t="s">
        <v>432</v>
      </c>
      <c r="M1045" s="5"/>
      <c r="O1045" t="s">
        <v>404</v>
      </c>
      <c r="Q1045" t="s">
        <v>455</v>
      </c>
      <c r="R1045">
        <v>1.2</v>
      </c>
      <c r="S1045" t="s">
        <v>427</v>
      </c>
      <c r="Z1045" s="5"/>
      <c r="AB1045" t="s">
        <v>543</v>
      </c>
      <c r="AD1045" t="s">
        <v>536</v>
      </c>
      <c r="AE1045">
        <v>1085075950</v>
      </c>
    </row>
    <row r="1046" spans="2:32" x14ac:dyDescent="0.35">
      <c r="B1046" t="s">
        <v>650</v>
      </c>
      <c r="C1046" s="1">
        <v>3.0000000000000001E-3</v>
      </c>
      <c r="M1046" s="5"/>
      <c r="O1046" t="s">
        <v>407</v>
      </c>
      <c r="R1046" t="s">
        <v>456</v>
      </c>
      <c r="S1046">
        <v>0.8</v>
      </c>
      <c r="T1046" t="s">
        <v>429</v>
      </c>
      <c r="Z1046" s="5"/>
      <c r="AB1046" t="s">
        <v>543</v>
      </c>
      <c r="AD1046" t="s">
        <v>537</v>
      </c>
      <c r="AE1046">
        <v>5655395850</v>
      </c>
    </row>
    <row r="1047" spans="2:32" x14ac:dyDescent="0.35">
      <c r="M1047" s="5"/>
      <c r="O1047" t="s">
        <v>407</v>
      </c>
      <c r="R1047" t="s">
        <v>457</v>
      </c>
      <c r="S1047">
        <v>0.4</v>
      </c>
      <c r="T1047" t="s">
        <v>429</v>
      </c>
      <c r="Z1047" s="5"/>
      <c r="AB1047" t="s">
        <v>543</v>
      </c>
      <c r="AC1047" t="s">
        <v>542</v>
      </c>
      <c r="AD1047">
        <v>29</v>
      </c>
    </row>
    <row r="1048" spans="2:32" x14ac:dyDescent="0.35">
      <c r="B1048" t="s">
        <v>22</v>
      </c>
      <c r="M1048" s="5"/>
      <c r="O1048" t="s">
        <v>407</v>
      </c>
      <c r="R1048" t="s">
        <v>458</v>
      </c>
      <c r="S1048">
        <v>0.4</v>
      </c>
      <c r="T1048" t="s">
        <v>429</v>
      </c>
      <c r="Z1048" s="5"/>
      <c r="AB1048" t="s">
        <v>543</v>
      </c>
      <c r="AC1048" t="s">
        <v>422</v>
      </c>
      <c r="AD1048">
        <v>76</v>
      </c>
    </row>
    <row r="1049" spans="2:32" x14ac:dyDescent="0.35">
      <c r="B1049" t="s">
        <v>562</v>
      </c>
      <c r="C1049" t="s">
        <v>563</v>
      </c>
      <c r="D1049" t="s">
        <v>540</v>
      </c>
      <c r="E1049" t="s">
        <v>564</v>
      </c>
      <c r="F1049" t="s">
        <v>435</v>
      </c>
      <c r="M1049" s="5"/>
      <c r="O1049" t="s">
        <v>410</v>
      </c>
      <c r="S1049" t="s">
        <v>459</v>
      </c>
      <c r="T1049">
        <v>0.3</v>
      </c>
      <c r="U1049" t="s">
        <v>429</v>
      </c>
      <c r="Z1049" s="5"/>
      <c r="AB1049" t="s">
        <v>543</v>
      </c>
      <c r="AC1049" t="s">
        <v>522</v>
      </c>
      <c r="AD1049" t="s">
        <v>523</v>
      </c>
    </row>
    <row r="1050" spans="2:32" x14ac:dyDescent="0.35">
      <c r="B1050" t="s">
        <v>565</v>
      </c>
      <c r="C1050">
        <v>118</v>
      </c>
      <c r="D1050">
        <v>214.2</v>
      </c>
      <c r="E1050">
        <v>168.76599999999999</v>
      </c>
      <c r="F1050" s="1">
        <v>0.86799999999999999</v>
      </c>
      <c r="M1050" s="5"/>
      <c r="O1050" t="s">
        <v>410</v>
      </c>
      <c r="S1050" t="s">
        <v>460</v>
      </c>
      <c r="T1050">
        <v>0</v>
      </c>
      <c r="U1050" t="s">
        <v>429</v>
      </c>
      <c r="Z1050" s="5"/>
    </row>
    <row r="1051" spans="2:32" x14ac:dyDescent="0.35">
      <c r="B1051" t="s">
        <v>566</v>
      </c>
      <c r="C1051">
        <v>107</v>
      </c>
      <c r="D1051">
        <v>107.8</v>
      </c>
      <c r="E1051">
        <v>85.927999999999997</v>
      </c>
      <c r="F1051" s="1">
        <v>0.78900000000000003</v>
      </c>
      <c r="M1051" s="5"/>
      <c r="O1051" t="s">
        <v>410</v>
      </c>
      <c r="S1051" t="s">
        <v>461</v>
      </c>
      <c r="T1051">
        <v>0</v>
      </c>
      <c r="U1051" t="s">
        <v>429</v>
      </c>
      <c r="Z1051" s="5"/>
      <c r="AB1051" t="s">
        <v>538</v>
      </c>
    </row>
    <row r="1052" spans="2:32" x14ac:dyDescent="0.35">
      <c r="B1052" t="s">
        <v>0</v>
      </c>
      <c r="C1052">
        <v>77.900000000000006</v>
      </c>
      <c r="D1052" t="s">
        <v>401</v>
      </c>
      <c r="M1052" s="5"/>
      <c r="O1052" t="s">
        <v>407</v>
      </c>
      <c r="R1052" t="s">
        <v>462</v>
      </c>
      <c r="S1052">
        <v>4.5</v>
      </c>
      <c r="T1052" t="s">
        <v>429</v>
      </c>
      <c r="Z1052" s="5"/>
      <c r="AB1052" t="s">
        <v>539</v>
      </c>
      <c r="AC1052" t="s">
        <v>544</v>
      </c>
      <c r="AD1052" t="s">
        <v>545</v>
      </c>
      <c r="AE1052" t="s">
        <v>546</v>
      </c>
      <c r="AF1052" t="s">
        <v>435</v>
      </c>
    </row>
    <row r="1053" spans="2:32" x14ac:dyDescent="0.35">
      <c r="B1053" t="s">
        <v>402</v>
      </c>
      <c r="C1053" t="s">
        <v>403</v>
      </c>
      <c r="M1053" s="5"/>
      <c r="O1053" t="s">
        <v>407</v>
      </c>
      <c r="R1053" t="s">
        <v>463</v>
      </c>
      <c r="S1053">
        <v>0</v>
      </c>
      <c r="T1053" t="s">
        <v>429</v>
      </c>
      <c r="Z1053" s="5"/>
      <c r="AB1053" t="s">
        <v>547</v>
      </c>
      <c r="AC1053">
        <v>118</v>
      </c>
      <c r="AD1053">
        <v>214.4</v>
      </c>
      <c r="AE1053">
        <v>160.15899999999999</v>
      </c>
      <c r="AF1053" s="1">
        <v>0.82099999999999995</v>
      </c>
    </row>
    <row r="1054" spans="2:32" x14ac:dyDescent="0.35">
      <c r="B1054" t="s">
        <v>404</v>
      </c>
      <c r="D1054" t="s">
        <v>405</v>
      </c>
      <c r="E1054">
        <v>15.4</v>
      </c>
      <c r="F1054" t="s">
        <v>406</v>
      </c>
      <c r="M1054" s="5"/>
      <c r="O1054" t="s">
        <v>407</v>
      </c>
      <c r="R1054" t="s">
        <v>464</v>
      </c>
      <c r="S1054">
        <v>1.1000000000000001</v>
      </c>
      <c r="T1054" t="s">
        <v>429</v>
      </c>
      <c r="Z1054" s="5"/>
      <c r="AB1054" t="s">
        <v>548</v>
      </c>
      <c r="AC1054">
        <v>107</v>
      </c>
      <c r="AD1054">
        <v>107.8</v>
      </c>
      <c r="AE1054">
        <v>81.372</v>
      </c>
      <c r="AF1054" s="1">
        <v>0.746</v>
      </c>
    </row>
    <row r="1055" spans="2:32" x14ac:dyDescent="0.35">
      <c r="B1055" t="s">
        <v>407</v>
      </c>
      <c r="E1055" t="s">
        <v>408</v>
      </c>
      <c r="F1055">
        <v>80</v>
      </c>
      <c r="M1055" s="5"/>
      <c r="O1055" t="s">
        <v>404</v>
      </c>
      <c r="Q1055" t="s">
        <v>465</v>
      </c>
      <c r="R1055">
        <v>2.2000000000000002</v>
      </c>
      <c r="S1055" t="s">
        <v>427</v>
      </c>
      <c r="Z1055" s="5"/>
      <c r="AB1055" t="s">
        <v>541</v>
      </c>
    </row>
    <row r="1056" spans="2:32" x14ac:dyDescent="0.35">
      <c r="B1056" t="s">
        <v>410</v>
      </c>
      <c r="F1056" t="s">
        <v>309</v>
      </c>
      <c r="G1056" t="s">
        <v>409</v>
      </c>
      <c r="M1056" s="5"/>
      <c r="O1056" t="s">
        <v>407</v>
      </c>
      <c r="R1056" t="s">
        <v>466</v>
      </c>
      <c r="S1056">
        <v>5.7</v>
      </c>
      <c r="T1056" t="s">
        <v>429</v>
      </c>
      <c r="Z1056" s="5"/>
      <c r="AB1056" t="s">
        <v>387</v>
      </c>
    </row>
    <row r="1057" spans="2:28" x14ac:dyDescent="0.35">
      <c r="B1057" t="s">
        <v>410</v>
      </c>
      <c r="F1057" t="s">
        <v>310</v>
      </c>
      <c r="G1057" t="s">
        <v>409</v>
      </c>
      <c r="M1057" s="5"/>
      <c r="O1057" t="s">
        <v>407</v>
      </c>
      <c r="R1057" t="s">
        <v>467</v>
      </c>
      <c r="S1057">
        <v>3.6</v>
      </c>
      <c r="T1057" t="s">
        <v>429</v>
      </c>
      <c r="Z1057" s="5"/>
      <c r="AB1057" t="s">
        <v>549</v>
      </c>
    </row>
    <row r="1058" spans="2:28" x14ac:dyDescent="0.35">
      <c r="B1058" t="s">
        <v>410</v>
      </c>
      <c r="F1058" t="s">
        <v>311</v>
      </c>
      <c r="G1058" t="s">
        <v>409</v>
      </c>
      <c r="M1058" s="5"/>
      <c r="O1058" t="s">
        <v>407</v>
      </c>
      <c r="R1058" t="s">
        <v>468</v>
      </c>
      <c r="S1058">
        <v>0</v>
      </c>
      <c r="T1058" t="s">
        <v>429</v>
      </c>
      <c r="Z1058" s="5"/>
      <c r="AB1058" t="s">
        <v>550</v>
      </c>
    </row>
    <row r="1059" spans="2:28" x14ac:dyDescent="0.35">
      <c r="B1059" t="s">
        <v>407</v>
      </c>
      <c r="E1059" t="s">
        <v>312</v>
      </c>
      <c r="F1059">
        <v>20</v>
      </c>
      <c r="M1059" s="5"/>
      <c r="O1059" t="s">
        <v>407</v>
      </c>
      <c r="R1059" t="s">
        <v>469</v>
      </c>
      <c r="S1059" s="1">
        <v>0.66100000000000003</v>
      </c>
      <c r="Z1059" s="5"/>
      <c r="AB1059" t="s">
        <v>551</v>
      </c>
    </row>
    <row r="1060" spans="2:28" x14ac:dyDescent="0.35">
      <c r="B1060" t="s">
        <v>404</v>
      </c>
      <c r="D1060" t="s">
        <v>411</v>
      </c>
      <c r="E1060">
        <v>0.4</v>
      </c>
      <c r="F1060" t="s">
        <v>406</v>
      </c>
      <c r="M1060" s="5"/>
      <c r="O1060" t="s">
        <v>407</v>
      </c>
      <c r="R1060" t="s">
        <v>470</v>
      </c>
      <c r="S1060" s="1">
        <v>1.2E-2</v>
      </c>
      <c r="Z1060" s="5"/>
      <c r="AB1060" t="s">
        <v>552</v>
      </c>
    </row>
    <row r="1061" spans="2:28" x14ac:dyDescent="0.35">
      <c r="B1061" t="s">
        <v>407</v>
      </c>
      <c r="E1061" t="s">
        <v>408</v>
      </c>
      <c r="F1061">
        <v>0.8</v>
      </c>
      <c r="M1061" s="5"/>
      <c r="O1061" t="s">
        <v>402</v>
      </c>
      <c r="P1061" t="s">
        <v>471</v>
      </c>
      <c r="Q1061">
        <v>0.7</v>
      </c>
      <c r="R1061" t="s">
        <v>427</v>
      </c>
      <c r="Z1061" s="5"/>
      <c r="AB1061" t="s">
        <v>616</v>
      </c>
    </row>
    <row r="1062" spans="2:28" x14ac:dyDescent="0.35">
      <c r="B1062" t="s">
        <v>410</v>
      </c>
      <c r="F1062" t="s">
        <v>309</v>
      </c>
      <c r="G1062" t="s">
        <v>412</v>
      </c>
      <c r="M1062" s="5"/>
      <c r="O1062" t="s">
        <v>404</v>
      </c>
      <c r="Q1062" t="s">
        <v>472</v>
      </c>
      <c r="R1062">
        <v>0.7</v>
      </c>
      <c r="S1062" t="s">
        <v>427</v>
      </c>
      <c r="Z1062" s="5"/>
      <c r="AB1062" t="s">
        <v>647</v>
      </c>
    </row>
    <row r="1063" spans="2:28" x14ac:dyDescent="0.35">
      <c r="B1063" t="s">
        <v>410</v>
      </c>
      <c r="F1063" t="s">
        <v>310</v>
      </c>
      <c r="G1063" t="s">
        <v>412</v>
      </c>
      <c r="M1063" s="5"/>
      <c r="O1063" t="s">
        <v>404</v>
      </c>
      <c r="Q1063" t="s">
        <v>473</v>
      </c>
      <c r="R1063">
        <v>0</v>
      </c>
      <c r="S1063" t="s">
        <v>427</v>
      </c>
      <c r="Z1063" s="5"/>
      <c r="AB1063" t="s">
        <v>648</v>
      </c>
    </row>
    <row r="1064" spans="2:28" x14ac:dyDescent="0.35">
      <c r="B1064" t="s">
        <v>410</v>
      </c>
      <c r="F1064" t="s">
        <v>311</v>
      </c>
      <c r="G1064" t="s">
        <v>412</v>
      </c>
      <c r="M1064" s="5"/>
      <c r="O1064" t="s">
        <v>402</v>
      </c>
      <c r="P1064" t="s">
        <v>474</v>
      </c>
      <c r="Q1064">
        <v>76.599999999999994</v>
      </c>
      <c r="R1064" t="s">
        <v>427</v>
      </c>
      <c r="Z1064" s="5"/>
      <c r="AB1064" t="s">
        <v>556</v>
      </c>
    </row>
    <row r="1065" spans="2:28" x14ac:dyDescent="0.35">
      <c r="B1065" t="s">
        <v>407</v>
      </c>
      <c r="E1065" t="s">
        <v>312</v>
      </c>
      <c r="F1065">
        <v>99.2</v>
      </c>
      <c r="M1065" s="5"/>
      <c r="O1065" t="s">
        <v>404</v>
      </c>
      <c r="Q1065" t="s">
        <v>14</v>
      </c>
      <c r="R1065">
        <v>61.9</v>
      </c>
      <c r="S1065" t="s">
        <v>427</v>
      </c>
      <c r="Z1065" s="5"/>
      <c r="AB1065" t="s">
        <v>557</v>
      </c>
    </row>
    <row r="1066" spans="2:28" x14ac:dyDescent="0.35">
      <c r="B1066" t="s">
        <v>404</v>
      </c>
      <c r="D1066" t="s">
        <v>413</v>
      </c>
      <c r="E1066">
        <v>0</v>
      </c>
      <c r="F1066" t="s">
        <v>406</v>
      </c>
      <c r="M1066" s="5"/>
      <c r="O1066" t="s">
        <v>407</v>
      </c>
      <c r="R1066" t="s">
        <v>475</v>
      </c>
      <c r="S1066">
        <v>7.9</v>
      </c>
      <c r="T1066" t="s">
        <v>429</v>
      </c>
      <c r="Z1066" s="5"/>
      <c r="AB1066" t="s">
        <v>558</v>
      </c>
    </row>
    <row r="1067" spans="2:28" x14ac:dyDescent="0.35">
      <c r="B1067" t="s">
        <v>404</v>
      </c>
      <c r="D1067" t="s">
        <v>414</v>
      </c>
      <c r="E1067">
        <v>84.1</v>
      </c>
      <c r="F1067" t="s">
        <v>406</v>
      </c>
      <c r="M1067" s="5"/>
      <c r="O1067" t="s">
        <v>410</v>
      </c>
      <c r="S1067" t="s">
        <v>476</v>
      </c>
      <c r="T1067">
        <v>1.3</v>
      </c>
      <c r="U1067" t="s">
        <v>429</v>
      </c>
      <c r="Z1067" s="5"/>
      <c r="AB1067" t="s">
        <v>559</v>
      </c>
    </row>
    <row r="1068" spans="2:28" x14ac:dyDescent="0.35">
      <c r="B1068" t="s">
        <v>402</v>
      </c>
      <c r="C1068" t="s">
        <v>415</v>
      </c>
      <c r="D1068">
        <v>0.45600000000000002</v>
      </c>
      <c r="M1068" s="5"/>
      <c r="O1068" t="s">
        <v>477</v>
      </c>
      <c r="T1068" t="s">
        <v>478</v>
      </c>
      <c r="U1068">
        <v>0.9</v>
      </c>
      <c r="V1068" t="s">
        <v>429</v>
      </c>
      <c r="Z1068" s="5"/>
      <c r="AB1068" t="s">
        <v>560</v>
      </c>
    </row>
    <row r="1069" spans="2:28" x14ac:dyDescent="0.35">
      <c r="B1069" t="s">
        <v>402</v>
      </c>
      <c r="C1069" t="s">
        <v>416</v>
      </c>
      <c r="D1069">
        <v>1.3280000000000001</v>
      </c>
      <c r="M1069" s="5"/>
      <c r="O1069" t="s">
        <v>477</v>
      </c>
      <c r="T1069" t="s">
        <v>479</v>
      </c>
      <c r="U1069">
        <v>0.4</v>
      </c>
      <c r="V1069" t="s">
        <v>429</v>
      </c>
      <c r="Z1069" s="5"/>
      <c r="AB1069" t="s">
        <v>561</v>
      </c>
    </row>
    <row r="1070" spans="2:28" x14ac:dyDescent="0.35">
      <c r="B1070" t="s">
        <v>387</v>
      </c>
      <c r="M1070" s="5"/>
      <c r="O1070" t="s">
        <v>410</v>
      </c>
      <c r="S1070" t="s">
        <v>480</v>
      </c>
      <c r="T1070">
        <v>1.1000000000000001</v>
      </c>
      <c r="U1070" t="s">
        <v>429</v>
      </c>
      <c r="Z1070" s="5"/>
    </row>
    <row r="1071" spans="2:28" x14ac:dyDescent="0.35">
      <c r="B1071" t="s">
        <v>388</v>
      </c>
      <c r="M1071" s="5"/>
      <c r="O1071" t="s">
        <v>410</v>
      </c>
      <c r="S1071" t="s">
        <v>481</v>
      </c>
      <c r="T1071">
        <v>0</v>
      </c>
      <c r="U1071" t="s">
        <v>429</v>
      </c>
      <c r="Z1071" s="5"/>
    </row>
    <row r="1072" spans="2:28" x14ac:dyDescent="0.35">
      <c r="B1072" t="s">
        <v>389</v>
      </c>
      <c r="M1072" s="5"/>
      <c r="O1072" t="s">
        <v>410</v>
      </c>
      <c r="S1072" t="s">
        <v>482</v>
      </c>
      <c r="T1072">
        <v>95.9</v>
      </c>
      <c r="U1072" t="s">
        <v>429</v>
      </c>
      <c r="Z1072" s="5"/>
    </row>
    <row r="1073" spans="2:26" x14ac:dyDescent="0.35">
      <c r="B1073" t="s">
        <v>390</v>
      </c>
      <c r="M1073" s="5"/>
      <c r="O1073" t="s">
        <v>410</v>
      </c>
      <c r="S1073" t="s">
        <v>483</v>
      </c>
      <c r="T1073">
        <v>2</v>
      </c>
      <c r="U1073" t="s">
        <v>429</v>
      </c>
      <c r="Z1073" s="5"/>
    </row>
    <row r="1074" spans="2:26" x14ac:dyDescent="0.35">
      <c r="B1074" t="s">
        <v>391</v>
      </c>
      <c r="M1074" s="5"/>
      <c r="O1074" t="s">
        <v>410</v>
      </c>
      <c r="S1074" t="s">
        <v>484</v>
      </c>
      <c r="T1074">
        <v>100</v>
      </c>
      <c r="U1074" t="s">
        <v>429</v>
      </c>
      <c r="Z1074" s="5"/>
    </row>
    <row r="1075" spans="2:26" x14ac:dyDescent="0.35">
      <c r="B1075" t="s">
        <v>638</v>
      </c>
      <c r="M1075" s="5"/>
      <c r="O1075" t="s">
        <v>407</v>
      </c>
      <c r="R1075" t="s">
        <v>485</v>
      </c>
      <c r="S1075">
        <v>1.1000000000000001</v>
      </c>
      <c r="T1075" t="s">
        <v>429</v>
      </c>
      <c r="Z1075" s="5"/>
    </row>
    <row r="1076" spans="2:26" x14ac:dyDescent="0.35">
      <c r="B1076" t="s">
        <v>639</v>
      </c>
      <c r="M1076" s="5"/>
      <c r="O1076" t="s">
        <v>407</v>
      </c>
      <c r="R1076" t="s">
        <v>486</v>
      </c>
      <c r="S1076">
        <v>2.2999999999999998</v>
      </c>
      <c r="T1076" t="s">
        <v>429</v>
      </c>
      <c r="Z1076" s="5"/>
    </row>
    <row r="1077" spans="2:26" x14ac:dyDescent="0.35">
      <c r="B1077" t="s">
        <v>640</v>
      </c>
      <c r="M1077" s="5"/>
      <c r="O1077" t="s">
        <v>410</v>
      </c>
      <c r="S1077" t="s">
        <v>487</v>
      </c>
      <c r="T1077">
        <v>0.1</v>
      </c>
      <c r="U1077" t="s">
        <v>429</v>
      </c>
      <c r="Z1077" s="5"/>
    </row>
    <row r="1078" spans="2:26" x14ac:dyDescent="0.35">
      <c r="B1078" t="s">
        <v>395</v>
      </c>
      <c r="M1078" s="5"/>
      <c r="O1078" t="s">
        <v>410</v>
      </c>
      <c r="S1078" t="s">
        <v>488</v>
      </c>
      <c r="T1078">
        <v>0</v>
      </c>
      <c r="U1078" t="s">
        <v>429</v>
      </c>
      <c r="Z1078" s="5"/>
    </row>
    <row r="1079" spans="2:26" x14ac:dyDescent="0.35">
      <c r="B1079" t="s">
        <v>396</v>
      </c>
      <c r="M1079" s="5"/>
      <c r="O1079" t="s">
        <v>410</v>
      </c>
      <c r="S1079" t="s">
        <v>489</v>
      </c>
      <c r="T1079">
        <v>2.2000000000000002</v>
      </c>
      <c r="U1079" t="s">
        <v>429</v>
      </c>
      <c r="Z1079" s="5"/>
    </row>
    <row r="1080" spans="2:26" x14ac:dyDescent="0.35">
      <c r="B1080" t="s">
        <v>397</v>
      </c>
      <c r="M1080" s="5"/>
      <c r="O1080" t="s">
        <v>410</v>
      </c>
      <c r="S1080" t="s">
        <v>490</v>
      </c>
      <c r="T1080">
        <v>7.5</v>
      </c>
      <c r="U1080" t="s">
        <v>429</v>
      </c>
      <c r="Z1080" s="5"/>
    </row>
    <row r="1081" spans="2:26" x14ac:dyDescent="0.35">
      <c r="B1081" t="s">
        <v>398</v>
      </c>
      <c r="M1081" s="5"/>
      <c r="O1081" t="s">
        <v>407</v>
      </c>
      <c r="R1081" t="s">
        <v>430</v>
      </c>
      <c r="S1081">
        <v>36.5</v>
      </c>
      <c r="T1081" t="s">
        <v>429</v>
      </c>
      <c r="Z1081" s="5"/>
    </row>
    <row r="1082" spans="2:26" x14ac:dyDescent="0.35">
      <c r="B1082" t="s">
        <v>399</v>
      </c>
      <c r="M1082" s="5"/>
      <c r="O1082" t="s">
        <v>410</v>
      </c>
      <c r="S1082" t="s">
        <v>491</v>
      </c>
      <c r="T1082">
        <v>42.9</v>
      </c>
      <c r="U1082" t="s">
        <v>429</v>
      </c>
      <c r="Z1082" s="5"/>
    </row>
    <row r="1083" spans="2:26" x14ac:dyDescent="0.35">
      <c r="B1083" t="s">
        <v>400</v>
      </c>
      <c r="M1083" s="5"/>
      <c r="O1083" t="s">
        <v>410</v>
      </c>
      <c r="S1083" t="s">
        <v>492</v>
      </c>
      <c r="T1083">
        <v>9.6</v>
      </c>
      <c r="U1083" t="s">
        <v>429</v>
      </c>
      <c r="Z1083" s="5"/>
    </row>
    <row r="1084" spans="2:26" x14ac:dyDescent="0.35">
      <c r="M1084" s="5"/>
      <c r="O1084" t="s">
        <v>477</v>
      </c>
      <c r="T1084" t="s">
        <v>493</v>
      </c>
      <c r="U1084">
        <v>59.2</v>
      </c>
      <c r="V1084" t="s">
        <v>429</v>
      </c>
      <c r="Z1084" s="5"/>
    </row>
    <row r="1085" spans="2:26" x14ac:dyDescent="0.35">
      <c r="M1085" s="5"/>
      <c r="O1085" t="s">
        <v>477</v>
      </c>
      <c r="T1085" t="s">
        <v>785</v>
      </c>
      <c r="U1085">
        <v>0.2</v>
      </c>
      <c r="V1085" t="s">
        <v>429</v>
      </c>
      <c r="Z1085" s="5"/>
    </row>
    <row r="1086" spans="2:26" x14ac:dyDescent="0.35">
      <c r="M1086" s="5"/>
      <c r="O1086" t="s">
        <v>477</v>
      </c>
      <c r="T1086" t="s">
        <v>494</v>
      </c>
      <c r="U1086">
        <v>0.8</v>
      </c>
      <c r="V1086" t="s">
        <v>429</v>
      </c>
      <c r="Z1086" s="5"/>
    </row>
    <row r="1087" spans="2:26" x14ac:dyDescent="0.35">
      <c r="M1087" s="5"/>
      <c r="O1087" t="s">
        <v>407</v>
      </c>
      <c r="R1087" t="s">
        <v>677</v>
      </c>
      <c r="S1087">
        <v>8.6999999999999993</v>
      </c>
      <c r="T1087" t="s">
        <v>429</v>
      </c>
      <c r="Z1087" s="5"/>
    </row>
    <row r="1088" spans="2:26" x14ac:dyDescent="0.35">
      <c r="M1088" s="5"/>
      <c r="O1088" t="s">
        <v>410</v>
      </c>
      <c r="S1088" t="s">
        <v>679</v>
      </c>
      <c r="T1088">
        <v>33.9</v>
      </c>
      <c r="U1088" t="s">
        <v>429</v>
      </c>
      <c r="Z1088" s="5"/>
    </row>
    <row r="1089" spans="13:26" x14ac:dyDescent="0.35">
      <c r="M1089" s="5"/>
      <c r="O1089" t="s">
        <v>410</v>
      </c>
      <c r="S1089" t="s">
        <v>495</v>
      </c>
      <c r="T1089">
        <v>0</v>
      </c>
      <c r="U1089" t="s">
        <v>429</v>
      </c>
      <c r="Z1089" s="5"/>
    </row>
    <row r="1090" spans="13:26" x14ac:dyDescent="0.35">
      <c r="M1090" s="5"/>
      <c r="O1090" t="s">
        <v>410</v>
      </c>
      <c r="S1090" t="s">
        <v>496</v>
      </c>
      <c r="T1090">
        <v>0.8</v>
      </c>
      <c r="U1090" t="s">
        <v>429</v>
      </c>
      <c r="Z1090" s="5"/>
    </row>
    <row r="1091" spans="13:26" x14ac:dyDescent="0.35">
      <c r="M1091" s="5"/>
      <c r="O1091" t="s">
        <v>410</v>
      </c>
      <c r="S1091" t="s">
        <v>497</v>
      </c>
      <c r="T1091">
        <v>0.5</v>
      </c>
      <c r="U1091" t="s">
        <v>429</v>
      </c>
      <c r="Z1091" s="5"/>
    </row>
    <row r="1092" spans="13:26" x14ac:dyDescent="0.35">
      <c r="M1092" s="5"/>
      <c r="O1092" t="s">
        <v>477</v>
      </c>
      <c r="T1092" t="s">
        <v>498</v>
      </c>
      <c r="U1092">
        <v>0.2</v>
      </c>
      <c r="V1092" t="s">
        <v>429</v>
      </c>
      <c r="Z1092" s="5"/>
    </row>
    <row r="1093" spans="13:26" x14ac:dyDescent="0.35">
      <c r="M1093" s="5"/>
      <c r="O1093" t="s">
        <v>477</v>
      </c>
      <c r="T1093" t="s">
        <v>498</v>
      </c>
      <c r="U1093">
        <v>0.3</v>
      </c>
      <c r="V1093" t="s">
        <v>429</v>
      </c>
      <c r="Z1093" s="5"/>
    </row>
    <row r="1094" spans="13:26" x14ac:dyDescent="0.35">
      <c r="M1094" s="5"/>
      <c r="O1094" t="s">
        <v>404</v>
      </c>
      <c r="Q1094" t="s">
        <v>499</v>
      </c>
      <c r="R1094">
        <v>14.7</v>
      </c>
      <c r="S1094" t="s">
        <v>427</v>
      </c>
      <c r="Z1094" s="5"/>
    </row>
    <row r="1095" spans="13:26" x14ac:dyDescent="0.35">
      <c r="M1095" s="5"/>
      <c r="O1095" t="s">
        <v>407</v>
      </c>
      <c r="R1095" t="s">
        <v>500</v>
      </c>
      <c r="S1095">
        <v>0.8</v>
      </c>
      <c r="T1095" t="s">
        <v>429</v>
      </c>
      <c r="Z1095" s="5"/>
    </row>
    <row r="1096" spans="13:26" x14ac:dyDescent="0.35">
      <c r="M1096" s="5"/>
      <c r="O1096" t="s">
        <v>407</v>
      </c>
      <c r="R1096" t="s">
        <v>501</v>
      </c>
      <c r="S1096">
        <v>13.5</v>
      </c>
      <c r="T1096" t="s">
        <v>429</v>
      </c>
      <c r="Z1096" s="5"/>
    </row>
    <row r="1097" spans="13:26" x14ac:dyDescent="0.35">
      <c r="M1097" s="5"/>
      <c r="O1097" t="s">
        <v>410</v>
      </c>
      <c r="S1097" t="s">
        <v>502</v>
      </c>
      <c r="T1097">
        <v>33.6</v>
      </c>
      <c r="U1097" t="s">
        <v>429</v>
      </c>
      <c r="Z1097" s="5"/>
    </row>
    <row r="1098" spans="13:26" x14ac:dyDescent="0.35">
      <c r="M1098" s="5"/>
      <c r="O1098" t="s">
        <v>477</v>
      </c>
      <c r="T1098" t="s">
        <v>503</v>
      </c>
      <c r="U1098">
        <v>11.8</v>
      </c>
      <c r="V1098" t="s">
        <v>429</v>
      </c>
      <c r="Z1098" s="5"/>
    </row>
    <row r="1099" spans="13:26" x14ac:dyDescent="0.35">
      <c r="M1099" s="5"/>
      <c r="O1099" t="s">
        <v>504</v>
      </c>
      <c r="U1099" t="s">
        <v>505</v>
      </c>
      <c r="V1099">
        <v>35.6</v>
      </c>
      <c r="W1099" t="s">
        <v>429</v>
      </c>
      <c r="Z1099" s="5"/>
    </row>
    <row r="1100" spans="13:26" x14ac:dyDescent="0.35">
      <c r="M1100" s="5"/>
      <c r="O1100" t="s">
        <v>410</v>
      </c>
      <c r="S1100" t="s">
        <v>506</v>
      </c>
      <c r="T1100">
        <v>4.8</v>
      </c>
      <c r="U1100" t="s">
        <v>429</v>
      </c>
      <c r="Z1100" s="5"/>
    </row>
    <row r="1101" spans="13:26" x14ac:dyDescent="0.35">
      <c r="M1101" s="5"/>
      <c r="O1101" t="s">
        <v>410</v>
      </c>
      <c r="S1101" t="s">
        <v>507</v>
      </c>
      <c r="T1101">
        <v>3.6</v>
      </c>
      <c r="U1101" t="s">
        <v>429</v>
      </c>
      <c r="Z1101" s="5"/>
    </row>
    <row r="1102" spans="13:26" x14ac:dyDescent="0.35">
      <c r="M1102" s="5"/>
      <c r="O1102" t="s">
        <v>410</v>
      </c>
      <c r="S1102" t="s">
        <v>508</v>
      </c>
      <c r="T1102">
        <v>8.1</v>
      </c>
      <c r="U1102" t="s">
        <v>429</v>
      </c>
      <c r="Z1102" s="5"/>
    </row>
    <row r="1103" spans="13:26" x14ac:dyDescent="0.35">
      <c r="M1103" s="5"/>
      <c r="O1103" t="s">
        <v>477</v>
      </c>
      <c r="T1103" t="s">
        <v>509</v>
      </c>
      <c r="U1103">
        <v>11.8</v>
      </c>
      <c r="V1103" t="s">
        <v>429</v>
      </c>
      <c r="Z1103" s="5"/>
    </row>
    <row r="1104" spans="13:26" x14ac:dyDescent="0.35">
      <c r="M1104" s="5"/>
      <c r="O1104" t="s">
        <v>504</v>
      </c>
      <c r="U1104" t="s">
        <v>510</v>
      </c>
      <c r="V1104">
        <v>13.9</v>
      </c>
      <c r="W1104" t="s">
        <v>429</v>
      </c>
      <c r="Z1104" s="5"/>
    </row>
    <row r="1105" spans="13:26" x14ac:dyDescent="0.35">
      <c r="M1105" s="5"/>
      <c r="O1105" t="s">
        <v>504</v>
      </c>
      <c r="U1105" t="s">
        <v>511</v>
      </c>
      <c r="V1105">
        <v>7.6</v>
      </c>
      <c r="W1105" t="s">
        <v>429</v>
      </c>
      <c r="Z1105" s="5"/>
    </row>
    <row r="1106" spans="13:26" x14ac:dyDescent="0.35">
      <c r="M1106" s="5"/>
      <c r="O1106" t="s">
        <v>504</v>
      </c>
      <c r="U1106" t="s">
        <v>512</v>
      </c>
      <c r="V1106">
        <v>13.2</v>
      </c>
      <c r="W1106" t="s">
        <v>429</v>
      </c>
      <c r="Z1106" s="5"/>
    </row>
    <row r="1107" spans="13:26" x14ac:dyDescent="0.35">
      <c r="M1107" s="5"/>
      <c r="O1107" t="s">
        <v>504</v>
      </c>
      <c r="U1107" t="s">
        <v>513</v>
      </c>
      <c r="V1107">
        <v>12.5</v>
      </c>
      <c r="W1107" t="s">
        <v>429</v>
      </c>
      <c r="Z1107" s="5"/>
    </row>
    <row r="1108" spans="13:26" x14ac:dyDescent="0.35">
      <c r="M1108" s="5"/>
      <c r="O1108" t="s">
        <v>477</v>
      </c>
      <c r="T1108" t="s">
        <v>514</v>
      </c>
      <c r="U1108">
        <v>14.1</v>
      </c>
      <c r="V1108" t="s">
        <v>429</v>
      </c>
      <c r="Z1108" s="5"/>
    </row>
    <row r="1109" spans="13:26" x14ac:dyDescent="0.35">
      <c r="M1109" s="5"/>
      <c r="O1109" t="s">
        <v>504</v>
      </c>
      <c r="U1109" t="s">
        <v>515</v>
      </c>
      <c r="V1109">
        <v>16.5</v>
      </c>
      <c r="W1109" t="s">
        <v>429</v>
      </c>
      <c r="Z1109" s="5"/>
    </row>
    <row r="1110" spans="13:26" x14ac:dyDescent="0.35">
      <c r="M1110" s="5"/>
      <c r="O1110" t="s">
        <v>504</v>
      </c>
      <c r="U1110" t="s">
        <v>516</v>
      </c>
      <c r="V1110">
        <v>16.7</v>
      </c>
      <c r="W1110" t="s">
        <v>429</v>
      </c>
      <c r="Z1110" s="5"/>
    </row>
    <row r="1111" spans="13:26" x14ac:dyDescent="0.35">
      <c r="M1111" s="5"/>
      <c r="O1111" t="s">
        <v>477</v>
      </c>
      <c r="T1111" t="s">
        <v>517</v>
      </c>
      <c r="U1111">
        <v>10.1</v>
      </c>
      <c r="V1111" t="s">
        <v>429</v>
      </c>
      <c r="Z1111" s="5"/>
    </row>
    <row r="1112" spans="13:26" x14ac:dyDescent="0.35">
      <c r="M1112" s="5"/>
      <c r="O1112" t="s">
        <v>504</v>
      </c>
      <c r="U1112" t="s">
        <v>518</v>
      </c>
      <c r="V1112">
        <v>10.1</v>
      </c>
      <c r="W1112" t="s">
        <v>429</v>
      </c>
      <c r="Z1112" s="5"/>
    </row>
    <row r="1113" spans="13:26" x14ac:dyDescent="0.35">
      <c r="M1113" s="5"/>
      <c r="O1113" t="s">
        <v>504</v>
      </c>
      <c r="U1113" t="s">
        <v>519</v>
      </c>
      <c r="V1113">
        <v>5.2</v>
      </c>
      <c r="W1113" t="s">
        <v>429</v>
      </c>
      <c r="Z1113" s="5"/>
    </row>
    <row r="1114" spans="13:26" x14ac:dyDescent="0.35">
      <c r="M1114" s="5"/>
      <c r="O1114" t="s">
        <v>410</v>
      </c>
      <c r="S1114" t="s">
        <v>520</v>
      </c>
      <c r="T1114" s="1">
        <v>0.79400000000000004</v>
      </c>
      <c r="Z1114" s="5"/>
    </row>
    <row r="1115" spans="13:26" x14ac:dyDescent="0.35">
      <c r="M1115" s="5"/>
      <c r="O1115" t="s">
        <v>402</v>
      </c>
      <c r="P1115" t="s">
        <v>584</v>
      </c>
      <c r="Q1115">
        <v>2.6059999999999999</v>
      </c>
      <c r="Z1115" s="5"/>
    </row>
    <row r="1116" spans="13:26" x14ac:dyDescent="0.35">
      <c r="M1116" s="5"/>
      <c r="O1116" t="s">
        <v>402</v>
      </c>
      <c r="P1116" t="s">
        <v>422</v>
      </c>
      <c r="Q1116">
        <v>75</v>
      </c>
      <c r="Z1116" s="5"/>
    </row>
    <row r="1117" spans="13:26" x14ac:dyDescent="0.35">
      <c r="M1117" s="5"/>
      <c r="O1117" t="s">
        <v>402</v>
      </c>
      <c r="P1117" t="s">
        <v>522</v>
      </c>
      <c r="Q1117" t="s">
        <v>523</v>
      </c>
      <c r="Z1117" s="5"/>
    </row>
    <row r="1118" spans="13:26" x14ac:dyDescent="0.35">
      <c r="M1118" s="5"/>
      <c r="O1118" t="s">
        <v>524</v>
      </c>
      <c r="P1118" s="1">
        <v>0.96699999999999997</v>
      </c>
      <c r="Z1118" s="5"/>
    </row>
    <row r="1119" spans="13:26" x14ac:dyDescent="0.35">
      <c r="M1119" s="5"/>
      <c r="O1119" t="s">
        <v>402</v>
      </c>
      <c r="P1119" t="s">
        <v>423</v>
      </c>
      <c r="Q1119" t="s">
        <v>641</v>
      </c>
      <c r="Z1119" s="5"/>
    </row>
    <row r="1120" spans="13:26" x14ac:dyDescent="0.35">
      <c r="M1120" s="5"/>
      <c r="O1120" t="s">
        <v>387</v>
      </c>
      <c r="Z1120" s="5"/>
    </row>
    <row r="1121" spans="13:26" x14ac:dyDescent="0.35">
      <c r="M1121" s="5"/>
      <c r="O1121" t="s">
        <v>388</v>
      </c>
      <c r="Z1121" s="5"/>
    </row>
    <row r="1122" spans="13:26" x14ac:dyDescent="0.35">
      <c r="M1122" s="5"/>
      <c r="O1122" t="s">
        <v>389</v>
      </c>
      <c r="Z1122" s="5"/>
    </row>
    <row r="1123" spans="13:26" x14ac:dyDescent="0.35">
      <c r="M1123" s="5"/>
      <c r="O1123" t="s">
        <v>390</v>
      </c>
      <c r="Z1123" s="5"/>
    </row>
    <row r="1124" spans="13:26" x14ac:dyDescent="0.35">
      <c r="M1124" s="5"/>
      <c r="O1124" t="s">
        <v>642</v>
      </c>
      <c r="Z1124" s="5"/>
    </row>
    <row r="1125" spans="13:26" x14ac:dyDescent="0.35">
      <c r="M1125" s="5"/>
      <c r="O1125" t="s">
        <v>391</v>
      </c>
      <c r="Z1125" s="5"/>
    </row>
    <row r="1126" spans="13:26" x14ac:dyDescent="0.35">
      <c r="M1126" s="5"/>
      <c r="O1126" t="s">
        <v>643</v>
      </c>
      <c r="Z1126" s="5"/>
    </row>
    <row r="1127" spans="13:26" x14ac:dyDescent="0.35">
      <c r="M1127" s="5"/>
      <c r="O1127" t="s">
        <v>644</v>
      </c>
      <c r="Z1127" s="5"/>
    </row>
    <row r="1128" spans="13:26" x14ac:dyDescent="0.35">
      <c r="M1128" s="5"/>
      <c r="O1128" t="s">
        <v>645</v>
      </c>
      <c r="Z1128" s="5"/>
    </row>
    <row r="1129" spans="13:26" x14ac:dyDescent="0.35">
      <c r="M1129" s="5"/>
      <c r="O1129" t="s">
        <v>395</v>
      </c>
      <c r="Z1129" s="5"/>
    </row>
    <row r="1130" spans="13:26" x14ac:dyDescent="0.35">
      <c r="M1130" s="5"/>
      <c r="O1130" t="s">
        <v>396</v>
      </c>
      <c r="Z1130" s="5"/>
    </row>
    <row r="1131" spans="13:26" x14ac:dyDescent="0.35">
      <c r="M1131" s="5"/>
      <c r="O1131" t="s">
        <v>397</v>
      </c>
      <c r="Z1131" s="5"/>
    </row>
    <row r="1132" spans="13:26" x14ac:dyDescent="0.35">
      <c r="M1132" s="5"/>
      <c r="O1132" t="s">
        <v>398</v>
      </c>
      <c r="Z1132" s="5"/>
    </row>
    <row r="1133" spans="13:26" x14ac:dyDescent="0.35">
      <c r="M1133" s="5"/>
      <c r="O1133" t="s">
        <v>399</v>
      </c>
      <c r="Z1133" s="5"/>
    </row>
    <row r="1134" spans="13:26" x14ac:dyDescent="0.35">
      <c r="M1134" s="5"/>
      <c r="Z1134" s="5"/>
    </row>
    <row r="1135" spans="13:26" x14ac:dyDescent="0.35">
      <c r="M1135" s="5"/>
      <c r="Z1135" s="5"/>
    </row>
    <row r="1136" spans="13:26" x14ac:dyDescent="0.35">
      <c r="M1136" s="5"/>
      <c r="Z1136" s="5"/>
    </row>
    <row r="1137" spans="13:26" x14ac:dyDescent="0.35">
      <c r="M1137" s="5"/>
      <c r="Z1137" s="5"/>
    </row>
    <row r="1138" spans="13:26" x14ac:dyDescent="0.35">
      <c r="M1138" s="5"/>
      <c r="Z1138" s="5"/>
    </row>
    <row r="1139" spans="13:26" x14ac:dyDescent="0.35">
      <c r="M1139" s="5"/>
      <c r="Z1139" s="5"/>
    </row>
    <row r="1140" spans="13:26" x14ac:dyDescent="0.35">
      <c r="M1140" s="5"/>
      <c r="Z1140" s="5"/>
    </row>
    <row r="1141" spans="13:26" x14ac:dyDescent="0.35">
      <c r="M1141" s="5"/>
      <c r="Z1141" s="5"/>
    </row>
    <row r="1142" spans="13:26" x14ac:dyDescent="0.35">
      <c r="M1142" s="5"/>
      <c r="Z1142" s="5"/>
    </row>
    <row r="1143" spans="13:26" x14ac:dyDescent="0.35">
      <c r="M1143" s="5"/>
      <c r="Z1143" s="5"/>
    </row>
    <row r="1144" spans="13:26" x14ac:dyDescent="0.35">
      <c r="M1144" s="5"/>
    </row>
    <row r="1145" spans="13:26" x14ac:dyDescent="0.35">
      <c r="M1145" s="5"/>
    </row>
    <row r="1146" spans="13:26" x14ac:dyDescent="0.35">
      <c r="M1146" s="5"/>
    </row>
    <row r="1147" spans="13:26" x14ac:dyDescent="0.35">
      <c r="M1147" s="5"/>
    </row>
    <row r="1148" spans="13:26" x14ac:dyDescent="0.35">
      <c r="M1148" s="5"/>
    </row>
    <row r="1149" spans="13:26" x14ac:dyDescent="0.35">
      <c r="M1149" s="5"/>
    </row>
    <row r="1150" spans="13:26" x14ac:dyDescent="0.35">
      <c r="M1150" s="5"/>
    </row>
    <row r="1151" spans="13:26" x14ac:dyDescent="0.35">
      <c r="M1151" s="5"/>
    </row>
    <row r="1152" spans="13:26" x14ac:dyDescent="0.35">
      <c r="M1152" s="5"/>
    </row>
    <row r="1153" spans="13:13" x14ac:dyDescent="0.35">
      <c r="M1153" s="5"/>
    </row>
    <row r="1154" spans="13:13" x14ac:dyDescent="0.35">
      <c r="M1154" s="5"/>
    </row>
    <row r="1155" spans="13:13" x14ac:dyDescent="0.35">
      <c r="M1155" s="5"/>
    </row>
    <row r="1156" spans="13:13" x14ac:dyDescent="0.35">
      <c r="M1156" s="5"/>
    </row>
    <row r="1157" spans="13:13" x14ac:dyDescent="0.35">
      <c r="M1157" s="5"/>
    </row>
    <row r="1158" spans="13:13" x14ac:dyDescent="0.35">
      <c r="M1158" s="5"/>
    </row>
    <row r="1159" spans="13:13" x14ac:dyDescent="0.35">
      <c r="M1159" s="5"/>
    </row>
    <row r="1160" spans="13:13" x14ac:dyDescent="0.35">
      <c r="M1160" s="5"/>
    </row>
    <row r="1161" spans="13:13" x14ac:dyDescent="0.35">
      <c r="M1161" s="5"/>
    </row>
    <row r="1162" spans="13:13" x14ac:dyDescent="0.35">
      <c r="M1162" s="5"/>
    </row>
    <row r="1163" spans="13:13" x14ac:dyDescent="0.35">
      <c r="M1163" s="5"/>
    </row>
    <row r="1164" spans="13:13" x14ac:dyDescent="0.35">
      <c r="M1164" s="5"/>
    </row>
    <row r="1165" spans="13:13" x14ac:dyDescent="0.35">
      <c r="M1165" s="5"/>
    </row>
    <row r="1166" spans="13:13" x14ac:dyDescent="0.35">
      <c r="M1166" s="5"/>
    </row>
    <row r="1167" spans="13:13" x14ac:dyDescent="0.35">
      <c r="M1167" s="5"/>
    </row>
    <row r="1168" spans="13:13" x14ac:dyDescent="0.35">
      <c r="M1168" s="5"/>
    </row>
    <row r="1169" spans="13:13" x14ac:dyDescent="0.35">
      <c r="M1169" s="5"/>
    </row>
    <row r="1170" spans="13:13" x14ac:dyDescent="0.35">
      <c r="M1170" s="5"/>
    </row>
    <row r="1171" spans="13:13" x14ac:dyDescent="0.35">
      <c r="M1171" s="5"/>
    </row>
    <row r="1172" spans="13:13" x14ac:dyDescent="0.35">
      <c r="M1172" s="5"/>
    </row>
    <row r="1173" spans="13:13" x14ac:dyDescent="0.35">
      <c r="M1173" s="5"/>
    </row>
    <row r="1174" spans="13:13" x14ac:dyDescent="0.35">
      <c r="M1174" s="5"/>
    </row>
    <row r="1175" spans="13:13" x14ac:dyDescent="0.35">
      <c r="M1175" s="5"/>
    </row>
    <row r="1176" spans="13:13" x14ac:dyDescent="0.35">
      <c r="M1176" s="5"/>
    </row>
    <row r="1177" spans="13:13" x14ac:dyDescent="0.35">
      <c r="M1177" s="5"/>
    </row>
    <row r="1178" spans="13:13" x14ac:dyDescent="0.35">
      <c r="M1178" s="5"/>
    </row>
    <row r="1179" spans="13:13" x14ac:dyDescent="0.35">
      <c r="M1179" s="5"/>
    </row>
    <row r="1180" spans="13:13" x14ac:dyDescent="0.35">
      <c r="M1180" s="5"/>
    </row>
    <row r="1181" spans="13:13" x14ac:dyDescent="0.35">
      <c r="M1181" s="5"/>
    </row>
    <row r="1182" spans="13:13" x14ac:dyDescent="0.35">
      <c r="M1182" s="5"/>
    </row>
    <row r="1183" spans="13:13" x14ac:dyDescent="0.35">
      <c r="M1183" s="5"/>
    </row>
    <row r="1184" spans="13:13" x14ac:dyDescent="0.35">
      <c r="M1184" s="5"/>
    </row>
    <row r="1185" spans="13:13" x14ac:dyDescent="0.35">
      <c r="M1185" s="5"/>
    </row>
    <row r="1186" spans="13:13" x14ac:dyDescent="0.35">
      <c r="M1186" s="5"/>
    </row>
    <row r="1187" spans="13:13" x14ac:dyDescent="0.35">
      <c r="M1187" s="5"/>
    </row>
    <row r="1188" spans="13:13" x14ac:dyDescent="0.35">
      <c r="M1188" s="5"/>
    </row>
    <row r="1189" spans="13:13" x14ac:dyDescent="0.35">
      <c r="M1189" s="5"/>
    </row>
    <row r="1190" spans="13:13" x14ac:dyDescent="0.35">
      <c r="M1190" s="5"/>
    </row>
    <row r="1191" spans="13:13" x14ac:dyDescent="0.35">
      <c r="M1191" s="5"/>
    </row>
    <row r="1192" spans="13:13" x14ac:dyDescent="0.35">
      <c r="M1192" s="5"/>
    </row>
    <row r="1193" spans="13:13" x14ac:dyDescent="0.35">
      <c r="M1193" s="5"/>
    </row>
    <row r="1194" spans="13:13" x14ac:dyDescent="0.35">
      <c r="M1194" s="5"/>
    </row>
    <row r="1195" spans="13:13" x14ac:dyDescent="0.35">
      <c r="M1195" s="5"/>
    </row>
    <row r="1196" spans="13:13" x14ac:dyDescent="0.35">
      <c r="M1196" s="5"/>
    </row>
    <row r="1197" spans="13:13" x14ac:dyDescent="0.35">
      <c r="M1197" s="5"/>
    </row>
    <row r="1198" spans="13:13" x14ac:dyDescent="0.35">
      <c r="M1198" s="5"/>
    </row>
    <row r="1199" spans="13:13" x14ac:dyDescent="0.35">
      <c r="M1199" s="5"/>
    </row>
    <row r="1200" spans="13:13" x14ac:dyDescent="0.35">
      <c r="M1200" s="5"/>
    </row>
    <row r="1201" spans="13:13" x14ac:dyDescent="0.35">
      <c r="M1201" s="5"/>
    </row>
    <row r="1202" spans="13:13" x14ac:dyDescent="0.35">
      <c r="M1202" s="5"/>
    </row>
    <row r="1203" spans="13:13" x14ac:dyDescent="0.35">
      <c r="M1203" s="5"/>
    </row>
    <row r="1204" spans="13:13" x14ac:dyDescent="0.35">
      <c r="M1204" s="5"/>
    </row>
    <row r="1205" spans="13:13" x14ac:dyDescent="0.35">
      <c r="M1205" s="5"/>
    </row>
    <row r="1206" spans="13:13" x14ac:dyDescent="0.35">
      <c r="M1206" s="5"/>
    </row>
    <row r="1207" spans="13:13" x14ac:dyDescent="0.35">
      <c r="M1207" s="5"/>
    </row>
    <row r="1208" spans="13:13" x14ac:dyDescent="0.35">
      <c r="M1208" s="5"/>
    </row>
    <row r="1209" spans="13:13" x14ac:dyDescent="0.35">
      <c r="M1209" s="5"/>
    </row>
    <row r="1210" spans="13:13" x14ac:dyDescent="0.35">
      <c r="M1210" s="5"/>
    </row>
    <row r="1211" spans="13:13" x14ac:dyDescent="0.35">
      <c r="M1211" s="5"/>
    </row>
    <row r="1212" spans="13:13" x14ac:dyDescent="0.35">
      <c r="M1212" s="5"/>
    </row>
    <row r="1213" spans="13:13" x14ac:dyDescent="0.35">
      <c r="M1213" s="5"/>
    </row>
    <row r="1214" spans="13:13" x14ac:dyDescent="0.35">
      <c r="M1214" s="5"/>
    </row>
    <row r="1215" spans="13:13" x14ac:dyDescent="0.35">
      <c r="M1215" s="5"/>
    </row>
    <row r="1216" spans="13:13" x14ac:dyDescent="0.35">
      <c r="M1216" s="5"/>
    </row>
    <row r="1217" spans="13:13" x14ac:dyDescent="0.35">
      <c r="M1217" s="5"/>
    </row>
    <row r="1218" spans="13:13" x14ac:dyDescent="0.35">
      <c r="M1218" s="5"/>
    </row>
    <row r="1219" spans="13:13" x14ac:dyDescent="0.35">
      <c r="M1219" s="5"/>
    </row>
    <row r="1220" spans="13:13" x14ac:dyDescent="0.35">
      <c r="M1220" s="5"/>
    </row>
    <row r="1221" spans="13:13" x14ac:dyDescent="0.35">
      <c r="M1221" s="5"/>
    </row>
    <row r="1222" spans="13:13" x14ac:dyDescent="0.35">
      <c r="M1222" s="5"/>
    </row>
    <row r="1223" spans="13:13" x14ac:dyDescent="0.35">
      <c r="M1223" s="5"/>
    </row>
    <row r="1224" spans="13:13" x14ac:dyDescent="0.35">
      <c r="M1224" s="5"/>
    </row>
    <row r="1225" spans="13:13" x14ac:dyDescent="0.35">
      <c r="M1225" s="5"/>
    </row>
    <row r="1226" spans="13:13" x14ac:dyDescent="0.35">
      <c r="M1226" s="5"/>
    </row>
    <row r="1227" spans="13:13" x14ac:dyDescent="0.35">
      <c r="M1227" s="5"/>
    </row>
    <row r="1228" spans="13:13" x14ac:dyDescent="0.35">
      <c r="M1228" s="5"/>
    </row>
    <row r="1229" spans="13:13" x14ac:dyDescent="0.35">
      <c r="M1229" s="5"/>
    </row>
    <row r="1230" spans="13:13" x14ac:dyDescent="0.35">
      <c r="M1230" s="5"/>
    </row>
    <row r="1231" spans="13:13" x14ac:dyDescent="0.35">
      <c r="M1231" s="5"/>
    </row>
    <row r="1232" spans="13:13" x14ac:dyDescent="0.35">
      <c r="M1232" s="5"/>
    </row>
    <row r="1233" spans="13:13" x14ac:dyDescent="0.35">
      <c r="M1233" s="5"/>
    </row>
    <row r="1234" spans="13:13" x14ac:dyDescent="0.35">
      <c r="M1234" s="5"/>
    </row>
    <row r="1235" spans="13:13" x14ac:dyDescent="0.35">
      <c r="M1235" s="5"/>
    </row>
    <row r="1236" spans="13:13" x14ac:dyDescent="0.35">
      <c r="M1236" s="5"/>
    </row>
    <row r="1237" spans="13:13" x14ac:dyDescent="0.35">
      <c r="M1237" s="5"/>
    </row>
    <row r="1238" spans="13:13" x14ac:dyDescent="0.35">
      <c r="M1238" s="5"/>
    </row>
    <row r="1239" spans="13:13" x14ac:dyDescent="0.35">
      <c r="M1239" s="5"/>
    </row>
    <row r="1240" spans="13:13" x14ac:dyDescent="0.35">
      <c r="M1240" s="5"/>
    </row>
    <row r="1241" spans="13:13" x14ac:dyDescent="0.35">
      <c r="M1241" s="5"/>
    </row>
    <row r="1242" spans="13:13" x14ac:dyDescent="0.35">
      <c r="M1242" s="5"/>
    </row>
    <row r="1243" spans="13:13" x14ac:dyDescent="0.35">
      <c r="M1243" s="5"/>
    </row>
    <row r="1244" spans="13:13" x14ac:dyDescent="0.35">
      <c r="M1244" s="5"/>
    </row>
    <row r="1245" spans="13:13" x14ac:dyDescent="0.35">
      <c r="M1245" s="5"/>
    </row>
    <row r="1246" spans="13:13" x14ac:dyDescent="0.35">
      <c r="M1246" s="5"/>
    </row>
    <row r="1247" spans="13:13" x14ac:dyDescent="0.35">
      <c r="M1247" s="5"/>
    </row>
    <row r="1248" spans="13:13" x14ac:dyDescent="0.35">
      <c r="M1248" s="5"/>
    </row>
    <row r="1249" spans="13:13" x14ac:dyDescent="0.35">
      <c r="M1249" s="5"/>
    </row>
    <row r="1250" spans="13:13" x14ac:dyDescent="0.35">
      <c r="M1250" s="5"/>
    </row>
    <row r="1251" spans="13:13" x14ac:dyDescent="0.35">
      <c r="M1251" s="5"/>
    </row>
    <row r="1252" spans="13:13" x14ac:dyDescent="0.35">
      <c r="M1252" s="5"/>
    </row>
    <row r="1253" spans="13:13" x14ac:dyDescent="0.35">
      <c r="M1253" s="5"/>
    </row>
    <row r="1254" spans="13:13" x14ac:dyDescent="0.35">
      <c r="M1254" s="5"/>
    </row>
    <row r="1255" spans="13:13" x14ac:dyDescent="0.35">
      <c r="M1255" s="5"/>
    </row>
    <row r="1256" spans="13:13" x14ac:dyDescent="0.35">
      <c r="M1256" s="5"/>
    </row>
    <row r="1257" spans="13:13" x14ac:dyDescent="0.35">
      <c r="M1257" s="5"/>
    </row>
    <row r="1258" spans="13:13" x14ac:dyDescent="0.35">
      <c r="M1258" s="5"/>
    </row>
    <row r="1259" spans="13:13" x14ac:dyDescent="0.35">
      <c r="M1259" s="5"/>
    </row>
    <row r="1260" spans="13:13" x14ac:dyDescent="0.35">
      <c r="M1260" s="5"/>
    </row>
    <row r="1261" spans="13:13" x14ac:dyDescent="0.35">
      <c r="M1261" s="5"/>
    </row>
    <row r="1262" spans="13:13" x14ac:dyDescent="0.35">
      <c r="M1262" s="5"/>
    </row>
    <row r="1263" spans="13:13" x14ac:dyDescent="0.35">
      <c r="M1263" s="5"/>
    </row>
    <row r="1264" spans="13:13" x14ac:dyDescent="0.35">
      <c r="M1264" s="5"/>
    </row>
    <row r="1265" spans="13:13" x14ac:dyDescent="0.35">
      <c r="M1265" s="5"/>
    </row>
    <row r="1266" spans="13:13" x14ac:dyDescent="0.35">
      <c r="M1266" s="5"/>
    </row>
    <row r="1267" spans="13:13" x14ac:dyDescent="0.35">
      <c r="M1267" s="5"/>
    </row>
    <row r="1268" spans="13:13" x14ac:dyDescent="0.35">
      <c r="M1268" s="5"/>
    </row>
    <row r="1269" spans="13:13" x14ac:dyDescent="0.35">
      <c r="M1269" s="5"/>
    </row>
    <row r="1270" spans="13:13" x14ac:dyDescent="0.35">
      <c r="M1270" s="5"/>
    </row>
    <row r="1271" spans="13:13" x14ac:dyDescent="0.35">
      <c r="M1271" s="5"/>
    </row>
  </sheetData>
  <mergeCells count="4">
    <mergeCell ref="AI2:AM2"/>
    <mergeCell ref="AS2:AW2"/>
    <mergeCell ref="N2:R2"/>
    <mergeCell ref="X2:AB2"/>
  </mergeCells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50BA-6DED-40A7-9C5B-4529FFDBD4EE}">
  <dimension ref="A3:O52"/>
  <sheetViews>
    <sheetView topLeftCell="A28" zoomScale="80" zoomScaleNormal="80" workbookViewId="0">
      <selection activeCell="G11" sqref="G11"/>
    </sheetView>
  </sheetViews>
  <sheetFormatPr defaultRowHeight="14.5" x14ac:dyDescent="0.35"/>
  <cols>
    <col min="1" max="1" width="11.81640625" customWidth="1"/>
    <col min="4" max="4" width="12.08984375" customWidth="1"/>
    <col min="5" max="5" width="14.90625" customWidth="1"/>
    <col min="6" max="6" width="13.453125" customWidth="1"/>
    <col min="7" max="7" width="15.08984375" customWidth="1"/>
    <col min="8" max="8" width="17" customWidth="1"/>
    <col min="9" max="9" width="13.453125" customWidth="1"/>
    <col min="10" max="10" width="10.90625" customWidth="1"/>
    <col min="11" max="11" width="10.6328125" customWidth="1"/>
    <col min="12" max="12" width="12.81640625" customWidth="1"/>
    <col min="13" max="13" width="11.81640625" customWidth="1"/>
    <col min="14" max="14" width="20.1796875" customWidth="1"/>
    <col min="15" max="15" width="16" customWidth="1"/>
  </cols>
  <sheetData>
    <row r="3" spans="1:15" x14ac:dyDescent="0.35">
      <c r="A3" t="s">
        <v>380</v>
      </c>
      <c r="B3" t="s">
        <v>368</v>
      </c>
      <c r="C3" t="s">
        <v>369</v>
      </c>
      <c r="D3" t="s">
        <v>374</v>
      </c>
      <c r="E3" t="s">
        <v>375</v>
      </c>
      <c r="F3" t="s">
        <v>378</v>
      </c>
      <c r="G3" t="s">
        <v>585</v>
      </c>
      <c r="H3" t="s">
        <v>385</v>
      </c>
      <c r="I3" t="s">
        <v>651</v>
      </c>
      <c r="J3" t="s">
        <v>376</v>
      </c>
      <c r="K3" t="s">
        <v>379</v>
      </c>
      <c r="L3" t="s">
        <v>373</v>
      </c>
      <c r="M3" t="s">
        <v>372</v>
      </c>
      <c r="N3" t="s">
        <v>443</v>
      </c>
      <c r="O3" t="s">
        <v>371</v>
      </c>
    </row>
    <row r="4" spans="1:15" x14ac:dyDescent="0.35">
      <c r="A4" t="s">
        <v>381</v>
      </c>
      <c r="B4" t="s">
        <v>370</v>
      </c>
      <c r="C4">
        <v>2666</v>
      </c>
      <c r="D4">
        <v>56</v>
      </c>
      <c r="E4">
        <v>56</v>
      </c>
      <c r="F4">
        <v>1000</v>
      </c>
      <c r="H4">
        <v>997</v>
      </c>
      <c r="J4" t="s">
        <v>377</v>
      </c>
      <c r="L4">
        <v>106.11634782599999</v>
      </c>
      <c r="O4">
        <v>3.8801749999999999</v>
      </c>
    </row>
    <row r="5" spans="1:15" x14ac:dyDescent="0.35">
      <c r="A5" t="s">
        <v>382</v>
      </c>
      <c r="B5" t="s">
        <v>370</v>
      </c>
      <c r="C5">
        <v>2666</v>
      </c>
      <c r="D5">
        <v>56</v>
      </c>
      <c r="E5">
        <v>56</v>
      </c>
      <c r="F5">
        <v>1000</v>
      </c>
      <c r="G5">
        <f>vtune_data_2666!D95</f>
        <v>997.66899999999998</v>
      </c>
      <c r="J5" t="s">
        <v>377</v>
      </c>
      <c r="K5">
        <f>vtune_data_2666!D94</f>
        <v>0.83599999999999997</v>
      </c>
      <c r="L5">
        <v>105.23689994999999</v>
      </c>
      <c r="M5">
        <f>vtune_data_2666!D91</f>
        <v>177.55699999999999</v>
      </c>
      <c r="N5">
        <f>vtune_data_2666!E110</f>
        <v>76.278999999999996</v>
      </c>
      <c r="O5">
        <v>3.912601</v>
      </c>
    </row>
    <row r="6" spans="1:15" x14ac:dyDescent="0.35">
      <c r="A6" t="s">
        <v>383</v>
      </c>
      <c r="B6" t="s">
        <v>370</v>
      </c>
      <c r="C6">
        <v>2666</v>
      </c>
      <c r="D6">
        <v>56</v>
      </c>
      <c r="E6">
        <v>56</v>
      </c>
      <c r="F6">
        <v>1000</v>
      </c>
      <c r="G6">
        <f>vtune_data_2666!Q175</f>
        <v>997.69100000000003</v>
      </c>
      <c r="J6" t="s">
        <v>377</v>
      </c>
      <c r="K6">
        <f>vtune_data_2666!Q93</f>
        <v>0.86599999999999999</v>
      </c>
      <c r="L6">
        <v>105.501800383</v>
      </c>
      <c r="O6">
        <v>3.9027769999999999</v>
      </c>
    </row>
    <row r="7" spans="1:15" x14ac:dyDescent="0.35">
      <c r="A7" t="s">
        <v>384</v>
      </c>
      <c r="B7" t="s">
        <v>370</v>
      </c>
      <c r="C7">
        <v>2666</v>
      </c>
      <c r="D7">
        <v>56</v>
      </c>
      <c r="E7">
        <v>56</v>
      </c>
      <c r="F7">
        <v>1000</v>
      </c>
      <c r="I7">
        <f>vtune_data_2666!AD107</f>
        <v>22</v>
      </c>
      <c r="J7" t="s">
        <v>377</v>
      </c>
      <c r="N7">
        <f>vtune_data_2666!AE113</f>
        <v>128.15199999999999</v>
      </c>
      <c r="O7">
        <v>3.8373918009999999</v>
      </c>
    </row>
    <row r="9" spans="1:15" x14ac:dyDescent="0.35">
      <c r="A9" t="s">
        <v>381</v>
      </c>
      <c r="B9" t="s">
        <v>370</v>
      </c>
      <c r="C9">
        <v>2666</v>
      </c>
      <c r="D9">
        <v>56</v>
      </c>
      <c r="E9">
        <v>56</v>
      </c>
      <c r="F9">
        <v>1200</v>
      </c>
      <c r="H9">
        <v>1196</v>
      </c>
      <c r="J9" t="s">
        <v>377</v>
      </c>
      <c r="L9">
        <v>114.870795101</v>
      </c>
      <c r="O9">
        <v>3.5844619999999998</v>
      </c>
    </row>
    <row r="10" spans="1:15" x14ac:dyDescent="0.35">
      <c r="A10" t="s">
        <v>382</v>
      </c>
    </row>
    <row r="11" spans="1:15" x14ac:dyDescent="0.35">
      <c r="A11" t="s">
        <v>383</v>
      </c>
    </row>
    <row r="12" spans="1:15" x14ac:dyDescent="0.35">
      <c r="A12" t="s">
        <v>384</v>
      </c>
    </row>
    <row r="14" spans="1:15" x14ac:dyDescent="0.35">
      <c r="A14" t="s">
        <v>381</v>
      </c>
      <c r="B14" t="s">
        <v>370</v>
      </c>
      <c r="C14">
        <v>2666</v>
      </c>
      <c r="D14">
        <v>56</v>
      </c>
      <c r="E14">
        <v>56</v>
      </c>
      <c r="F14">
        <v>1400</v>
      </c>
      <c r="H14">
        <v>1396</v>
      </c>
      <c r="J14" t="s">
        <v>377</v>
      </c>
      <c r="L14">
        <v>121.58915473899999</v>
      </c>
      <c r="O14">
        <v>3.3864040000000002</v>
      </c>
    </row>
    <row r="15" spans="1:15" x14ac:dyDescent="0.35">
      <c r="A15" t="s">
        <v>382</v>
      </c>
      <c r="B15" t="s">
        <v>370</v>
      </c>
      <c r="C15">
        <v>2666</v>
      </c>
      <c r="D15">
        <v>56</v>
      </c>
      <c r="E15">
        <v>56</v>
      </c>
      <c r="F15">
        <v>1400</v>
      </c>
      <c r="G15">
        <f>vtune_data_2666!D215 * 1000</f>
        <v>1397</v>
      </c>
      <c r="J15" t="s">
        <v>377</v>
      </c>
      <c r="K15">
        <f>vtune_data_2666!D214</f>
        <v>0.98</v>
      </c>
      <c r="L15">
        <v>120.26265888099999</v>
      </c>
      <c r="M15">
        <f>vtune_data_2666!D211</f>
        <v>204.27</v>
      </c>
      <c r="N15">
        <f>vtune_data_2666!E230</f>
        <v>146.61500000000001</v>
      </c>
      <c r="O15">
        <v>3.423756</v>
      </c>
    </row>
    <row r="16" spans="1:15" x14ac:dyDescent="0.35">
      <c r="A16" t="s">
        <v>383</v>
      </c>
      <c r="B16" t="s">
        <v>370</v>
      </c>
      <c r="C16">
        <v>2666</v>
      </c>
      <c r="D16">
        <v>56</v>
      </c>
      <c r="E16">
        <v>56</v>
      </c>
      <c r="F16">
        <v>1400</v>
      </c>
      <c r="G16">
        <f>vtune_data_2666!Q295 * 1000</f>
        <v>1397</v>
      </c>
      <c r="J16" t="s">
        <v>377</v>
      </c>
      <c r="K16">
        <f>vtune_data_2666!Q213</f>
        <v>0.97699999999999998</v>
      </c>
      <c r="L16">
        <v>120.751164598</v>
      </c>
      <c r="O16">
        <v>3.4099050000000002</v>
      </c>
    </row>
    <row r="17" spans="1:15" x14ac:dyDescent="0.35">
      <c r="A17" t="s">
        <v>384</v>
      </c>
      <c r="B17" t="s">
        <v>370</v>
      </c>
      <c r="C17">
        <v>2666</v>
      </c>
      <c r="D17">
        <v>56</v>
      </c>
      <c r="E17">
        <v>56</v>
      </c>
      <c r="F17">
        <v>1400</v>
      </c>
      <c r="I17">
        <f>vtune_data_2666!AD227</f>
        <v>25</v>
      </c>
      <c r="J17" t="s">
        <v>377</v>
      </c>
      <c r="L17">
        <v>120.497794153</v>
      </c>
      <c r="N17">
        <f>vtune_data_2666!AE233</f>
        <v>146.77500000000001</v>
      </c>
      <c r="O17">
        <v>3.4170750000000001</v>
      </c>
    </row>
    <row r="19" spans="1:15" x14ac:dyDescent="0.35">
      <c r="A19" t="s">
        <v>381</v>
      </c>
      <c r="B19" t="s">
        <v>370</v>
      </c>
      <c r="C19">
        <v>2666</v>
      </c>
      <c r="D19">
        <v>56</v>
      </c>
      <c r="E19">
        <v>56</v>
      </c>
      <c r="F19">
        <v>1600</v>
      </c>
      <c r="H19">
        <v>1595</v>
      </c>
      <c r="J19" t="s">
        <v>377</v>
      </c>
      <c r="L19">
        <v>126.611899384</v>
      </c>
      <c r="O19">
        <v>3.2520639999999998</v>
      </c>
    </row>
    <row r="20" spans="1:15" x14ac:dyDescent="0.35">
      <c r="A20" t="s">
        <v>382</v>
      </c>
    </row>
    <row r="21" spans="1:15" x14ac:dyDescent="0.35">
      <c r="A21" t="s">
        <v>383</v>
      </c>
    </row>
    <row r="22" spans="1:15" x14ac:dyDescent="0.35">
      <c r="A22" t="s">
        <v>384</v>
      </c>
    </row>
    <row r="24" spans="1:15" x14ac:dyDescent="0.35">
      <c r="A24" t="s">
        <v>381</v>
      </c>
      <c r="B24" t="s">
        <v>370</v>
      </c>
      <c r="C24">
        <v>2666</v>
      </c>
      <c r="D24">
        <v>56</v>
      </c>
      <c r="E24">
        <v>56</v>
      </c>
      <c r="F24">
        <v>1800</v>
      </c>
      <c r="H24">
        <v>1795</v>
      </c>
      <c r="J24" t="s">
        <v>377</v>
      </c>
      <c r="L24">
        <v>130.732007162</v>
      </c>
      <c r="O24">
        <v>3.1495730000000002</v>
      </c>
    </row>
    <row r="25" spans="1:15" x14ac:dyDescent="0.35">
      <c r="A25" t="s">
        <v>382</v>
      </c>
      <c r="B25" t="s">
        <v>370</v>
      </c>
      <c r="C25">
        <v>2666</v>
      </c>
      <c r="D25">
        <v>56</v>
      </c>
      <c r="E25">
        <v>56</v>
      </c>
      <c r="F25">
        <v>1800</v>
      </c>
      <c r="G25">
        <f>vtune_data_2666!D325*1000</f>
        <v>1796</v>
      </c>
      <c r="J25" t="s">
        <v>377</v>
      </c>
      <c r="K25">
        <f>vtune_data_2666!D324</f>
        <v>1.151</v>
      </c>
      <c r="L25">
        <v>129.72397698</v>
      </c>
      <c r="M25">
        <f>vtune_data_2666!D321</f>
        <v>222.15700000000001</v>
      </c>
      <c r="N25">
        <f>vtune_data_2666!E340</f>
        <v>158.411</v>
      </c>
      <c r="O25">
        <v>3.1740469999999998</v>
      </c>
    </row>
    <row r="26" spans="1:15" x14ac:dyDescent="0.35">
      <c r="A26" t="s">
        <v>383</v>
      </c>
      <c r="B26" t="s">
        <v>370</v>
      </c>
      <c r="C26">
        <v>2666</v>
      </c>
      <c r="D26">
        <v>56</v>
      </c>
      <c r="E26">
        <v>56</v>
      </c>
      <c r="F26">
        <v>1800</v>
      </c>
      <c r="G26">
        <f>vtune_data_2666!Q405*1000</f>
        <v>1796</v>
      </c>
      <c r="J26" t="s">
        <v>377</v>
      </c>
      <c r="K26">
        <f>vtune_data_2666!Q323</f>
        <v>1.149</v>
      </c>
      <c r="L26">
        <v>130.21236869800001</v>
      </c>
      <c r="O26">
        <v>3.1621419999999998</v>
      </c>
    </row>
    <row r="27" spans="1:15" x14ac:dyDescent="0.35">
      <c r="A27" t="s">
        <v>384</v>
      </c>
      <c r="B27" t="s">
        <v>370</v>
      </c>
      <c r="C27">
        <v>2666</v>
      </c>
      <c r="D27">
        <v>56</v>
      </c>
      <c r="E27">
        <v>56</v>
      </c>
      <c r="F27">
        <v>1800</v>
      </c>
      <c r="I27">
        <f>vtune_data_2666!AD337</f>
        <v>28</v>
      </c>
      <c r="J27" t="s">
        <v>377</v>
      </c>
      <c r="L27">
        <v>130.04950565199999</v>
      </c>
      <c r="N27">
        <f>vtune_data_2666!AE343</f>
        <v>158.67599999999999</v>
      </c>
      <c r="O27">
        <v>3.166102</v>
      </c>
    </row>
    <row r="29" spans="1:15" x14ac:dyDescent="0.35">
      <c r="A29" t="s">
        <v>381</v>
      </c>
      <c r="B29" t="s">
        <v>370</v>
      </c>
      <c r="C29">
        <v>2666</v>
      </c>
      <c r="D29">
        <v>56</v>
      </c>
      <c r="E29">
        <v>56</v>
      </c>
      <c r="F29">
        <v>2000</v>
      </c>
      <c r="H29">
        <v>1994</v>
      </c>
      <c r="J29" t="s">
        <v>377</v>
      </c>
      <c r="L29">
        <v>134.06667614899999</v>
      </c>
      <c r="O29">
        <v>3.0712329999999999</v>
      </c>
    </row>
    <row r="30" spans="1:15" x14ac:dyDescent="0.35">
      <c r="A30" t="s">
        <v>382</v>
      </c>
      <c r="J30" t="s">
        <v>377</v>
      </c>
    </row>
    <row r="31" spans="1:15" x14ac:dyDescent="0.35">
      <c r="A31" t="s">
        <v>383</v>
      </c>
      <c r="J31" t="s">
        <v>377</v>
      </c>
    </row>
    <row r="32" spans="1:15" x14ac:dyDescent="0.35">
      <c r="A32" t="s">
        <v>384</v>
      </c>
      <c r="J32" t="s">
        <v>377</v>
      </c>
    </row>
    <row r="34" spans="1:15" x14ac:dyDescent="0.35">
      <c r="A34" t="s">
        <v>381</v>
      </c>
      <c r="B34" t="s">
        <v>370</v>
      </c>
      <c r="C34">
        <v>2666</v>
      </c>
      <c r="D34">
        <v>56</v>
      </c>
      <c r="E34">
        <v>56</v>
      </c>
      <c r="F34">
        <v>2200</v>
      </c>
      <c r="H34">
        <v>2194</v>
      </c>
      <c r="J34" t="s">
        <v>377</v>
      </c>
      <c r="L34">
        <v>136.58193222099999</v>
      </c>
      <c r="O34">
        <v>3.0146739999999999</v>
      </c>
    </row>
    <row r="35" spans="1:15" x14ac:dyDescent="0.35">
      <c r="A35" t="s">
        <v>382</v>
      </c>
      <c r="B35" t="s">
        <v>370</v>
      </c>
      <c r="C35">
        <v>2666</v>
      </c>
      <c r="D35">
        <v>56</v>
      </c>
      <c r="E35">
        <v>56</v>
      </c>
      <c r="F35">
        <v>2200</v>
      </c>
      <c r="G35">
        <f>vtune_data_2666!D505*1000</f>
        <v>2195</v>
      </c>
      <c r="J35" t="s">
        <v>377</v>
      </c>
      <c r="K35">
        <f>vtune_data_2666!D504</f>
        <v>1.3089999999999999</v>
      </c>
      <c r="L35">
        <v>135.82671708800001</v>
      </c>
      <c r="M35">
        <f>vtune_data_2666!D501</f>
        <v>230.74</v>
      </c>
      <c r="N35">
        <f>vtune_data_2666!E520</f>
        <v>166.06</v>
      </c>
      <c r="O35">
        <v>3.0314359999999998</v>
      </c>
    </row>
    <row r="36" spans="1:15" x14ac:dyDescent="0.35">
      <c r="A36" t="s">
        <v>383</v>
      </c>
      <c r="B36" t="s">
        <v>370</v>
      </c>
      <c r="C36">
        <v>2666</v>
      </c>
      <c r="D36">
        <v>56</v>
      </c>
      <c r="E36">
        <v>56</v>
      </c>
      <c r="F36">
        <v>2200</v>
      </c>
      <c r="G36">
        <f>vtune_data_2666!Q585*1000</f>
        <v>2195</v>
      </c>
      <c r="J36" t="s">
        <v>377</v>
      </c>
      <c r="K36">
        <f>vtune_data_2666!Q503</f>
        <v>1.3380000000000001</v>
      </c>
      <c r="L36">
        <v>136.33270807100001</v>
      </c>
      <c r="O36">
        <v>3.0201850000000001</v>
      </c>
    </row>
    <row r="37" spans="1:15" x14ac:dyDescent="0.35">
      <c r="A37" t="s">
        <v>384</v>
      </c>
      <c r="B37" t="s">
        <v>370</v>
      </c>
      <c r="C37">
        <v>2666</v>
      </c>
      <c r="D37">
        <v>56</v>
      </c>
      <c r="E37">
        <v>56</v>
      </c>
      <c r="F37">
        <v>2200</v>
      </c>
      <c r="I37">
        <f>vtune_data_2666!AD517</f>
        <v>31</v>
      </c>
      <c r="J37" t="s">
        <v>377</v>
      </c>
      <c r="L37">
        <v>135.84491078299999</v>
      </c>
      <c r="N37">
        <f>vtune_data_2666!AE523</f>
        <v>156.696</v>
      </c>
      <c r="O37">
        <v>3.0310299999999999</v>
      </c>
    </row>
    <row r="39" spans="1:15" x14ac:dyDescent="0.35">
      <c r="A39" t="s">
        <v>381</v>
      </c>
      <c r="B39" t="s">
        <v>370</v>
      </c>
      <c r="C39">
        <v>2666</v>
      </c>
      <c r="D39">
        <v>56</v>
      </c>
      <c r="E39">
        <v>56</v>
      </c>
      <c r="F39">
        <v>2600</v>
      </c>
      <c r="H39">
        <v>2319.6799999999998</v>
      </c>
      <c r="J39" t="s">
        <v>377</v>
      </c>
      <c r="L39">
        <v>138.99583399900001</v>
      </c>
      <c r="O39">
        <v>2.9623189999999999</v>
      </c>
    </row>
    <row r="40" spans="1:15" x14ac:dyDescent="0.35">
      <c r="A40" t="s">
        <v>382</v>
      </c>
      <c r="B40" t="s">
        <v>370</v>
      </c>
      <c r="C40">
        <v>2666</v>
      </c>
      <c r="D40">
        <v>56</v>
      </c>
      <c r="E40">
        <v>56</v>
      </c>
      <c r="F40">
        <v>2600</v>
      </c>
      <c r="G40">
        <f>vtune_data_2666!D685*1000</f>
        <v>2442</v>
      </c>
      <c r="J40" t="s">
        <v>377</v>
      </c>
      <c r="K40">
        <f>vtune_data_2666!D684</f>
        <v>1.373</v>
      </c>
      <c r="L40">
        <v>138.117191808</v>
      </c>
      <c r="M40">
        <f>vtune_data_2666!D681</f>
        <v>235.983</v>
      </c>
      <c r="N40">
        <f>vtune_data_2666!E700</f>
        <v>169.28299999999999</v>
      </c>
      <c r="O40">
        <v>2.9811640000000001</v>
      </c>
    </row>
    <row r="41" spans="1:15" x14ac:dyDescent="0.35">
      <c r="A41" t="s">
        <v>383</v>
      </c>
      <c r="B41" t="s">
        <v>370</v>
      </c>
      <c r="C41">
        <v>2666</v>
      </c>
      <c r="D41">
        <v>56</v>
      </c>
      <c r="E41">
        <v>56</v>
      </c>
      <c r="F41">
        <v>2600</v>
      </c>
      <c r="G41">
        <f>vtune_data_2666!Q765*1000</f>
        <v>2451</v>
      </c>
      <c r="J41" t="s">
        <v>377</v>
      </c>
      <c r="K41">
        <f>vtune_data_2666!Q683</f>
        <v>1.417</v>
      </c>
      <c r="L41">
        <v>138.41918067700001</v>
      </c>
      <c r="O41">
        <v>2.9746600000000001</v>
      </c>
    </row>
    <row r="42" spans="1:15" x14ac:dyDescent="0.35">
      <c r="A42" t="s">
        <v>384</v>
      </c>
      <c r="B42" t="s">
        <v>370</v>
      </c>
      <c r="C42">
        <v>2666</v>
      </c>
      <c r="D42">
        <v>56</v>
      </c>
      <c r="E42">
        <v>56</v>
      </c>
      <c r="F42">
        <v>2600</v>
      </c>
      <c r="I42">
        <f>vtune_data_2666!AD697</f>
        <v>31</v>
      </c>
      <c r="J42" t="s">
        <v>377</v>
      </c>
      <c r="N42">
        <f>vtune_data_2666!AE703</f>
        <v>159.28</v>
      </c>
      <c r="O42">
        <v>2.9778500000000001</v>
      </c>
    </row>
    <row r="44" spans="1:15" x14ac:dyDescent="0.35">
      <c r="A44" t="s">
        <v>381</v>
      </c>
      <c r="B44" t="s">
        <v>370</v>
      </c>
      <c r="C44">
        <v>2666</v>
      </c>
      <c r="D44">
        <v>56</v>
      </c>
      <c r="E44">
        <v>56</v>
      </c>
      <c r="F44">
        <v>2700</v>
      </c>
      <c r="H44">
        <v>2225.9699999999998</v>
      </c>
      <c r="J44" t="s">
        <v>377</v>
      </c>
      <c r="L44">
        <v>139.20057119699999</v>
      </c>
      <c r="O44">
        <v>2.9579620000000002</v>
      </c>
    </row>
    <row r="45" spans="1:15" x14ac:dyDescent="0.35">
      <c r="A45" t="s">
        <v>382</v>
      </c>
      <c r="B45" t="s">
        <v>370</v>
      </c>
      <c r="C45">
        <v>2666</v>
      </c>
      <c r="D45">
        <v>56</v>
      </c>
      <c r="E45">
        <v>56</v>
      </c>
      <c r="F45">
        <v>2700</v>
      </c>
      <c r="G45">
        <f>vtune_data_2666!D855*1000</f>
        <v>2467</v>
      </c>
      <c r="J45" t="s">
        <v>377</v>
      </c>
      <c r="K45">
        <f>vtune_data_2666!D854</f>
        <v>1.335</v>
      </c>
      <c r="L45">
        <v>138.198919846</v>
      </c>
      <c r="M45">
        <f>vtune_data_2666!D851</f>
        <v>235.958</v>
      </c>
      <c r="N45">
        <f>vtune_data_2666!E870</f>
        <v>169.399</v>
      </c>
      <c r="O45">
        <v>2.9794010000000002</v>
      </c>
    </row>
    <row r="46" spans="1:15" x14ac:dyDescent="0.35">
      <c r="A46" t="s">
        <v>383</v>
      </c>
      <c r="B46" t="s">
        <v>370</v>
      </c>
      <c r="C46">
        <v>2666</v>
      </c>
      <c r="D46">
        <v>56</v>
      </c>
      <c r="E46">
        <v>56</v>
      </c>
      <c r="F46">
        <v>2700</v>
      </c>
      <c r="G46">
        <f>vtune_data_2666!Q935 * 1000</f>
        <v>2478</v>
      </c>
      <c r="J46" t="s">
        <v>377</v>
      </c>
      <c r="K46">
        <f>vtune_data_2666!Q853</f>
        <v>1.385</v>
      </c>
      <c r="L46">
        <v>138.57113720699999</v>
      </c>
      <c r="O46">
        <v>2.9713980000000002</v>
      </c>
    </row>
    <row r="47" spans="1:15" x14ac:dyDescent="0.35">
      <c r="A47" t="s">
        <v>384</v>
      </c>
      <c r="B47" t="s">
        <v>370</v>
      </c>
      <c r="C47">
        <v>2666</v>
      </c>
      <c r="D47">
        <v>56</v>
      </c>
      <c r="E47">
        <v>56</v>
      </c>
      <c r="F47">
        <v>2700</v>
      </c>
      <c r="I47">
        <f>vtune_data_2666!AD867</f>
        <v>30</v>
      </c>
      <c r="J47" t="s">
        <v>377</v>
      </c>
      <c r="L47">
        <v>138.34467528299999</v>
      </c>
      <c r="N47">
        <f>vtune_data_2666!AE873</f>
        <v>131.41499999999999</v>
      </c>
      <c r="O47">
        <v>2.9762620000000002</v>
      </c>
    </row>
    <row r="48" spans="1:15" x14ac:dyDescent="0.35">
      <c r="A48" t="s">
        <v>649</v>
      </c>
    </row>
    <row r="49" spans="1:15" x14ac:dyDescent="0.35">
      <c r="A49" t="s">
        <v>381</v>
      </c>
      <c r="B49" t="s">
        <v>370</v>
      </c>
      <c r="C49">
        <v>2666</v>
      </c>
      <c r="D49">
        <v>56</v>
      </c>
      <c r="E49">
        <v>56</v>
      </c>
      <c r="F49">
        <v>2701</v>
      </c>
      <c r="J49" t="s">
        <v>377</v>
      </c>
      <c r="L49">
        <v>138.67535146099999</v>
      </c>
      <c r="O49">
        <v>2.9691649999999998</v>
      </c>
    </row>
    <row r="50" spans="1:15" x14ac:dyDescent="0.35">
      <c r="A50" t="s">
        <v>382</v>
      </c>
      <c r="B50" t="s">
        <v>370</v>
      </c>
      <c r="C50">
        <v>2666</v>
      </c>
      <c r="D50">
        <v>56</v>
      </c>
      <c r="E50">
        <v>56</v>
      </c>
      <c r="F50">
        <v>2701</v>
      </c>
      <c r="G50">
        <f>vtune_data_2666!D1035*1000</f>
        <v>2573</v>
      </c>
      <c r="J50" t="s">
        <v>377</v>
      </c>
      <c r="K50">
        <f>vtune_data_2666!D1034</f>
        <v>1.2549999999999999</v>
      </c>
      <c r="L50">
        <v>137.900615096</v>
      </c>
      <c r="M50">
        <f>vtune_data_2666!D1031</f>
        <v>234.99</v>
      </c>
      <c r="N50">
        <f>vtune_data_2666!E1050</f>
        <v>168.76599999999999</v>
      </c>
      <c r="O50">
        <v>2.985846</v>
      </c>
    </row>
    <row r="51" spans="1:15" x14ac:dyDescent="0.35">
      <c r="A51" t="s">
        <v>383</v>
      </c>
      <c r="B51" t="s">
        <v>370</v>
      </c>
      <c r="C51">
        <v>2666</v>
      </c>
      <c r="D51">
        <v>56</v>
      </c>
      <c r="E51">
        <v>56</v>
      </c>
      <c r="F51">
        <v>2701</v>
      </c>
      <c r="G51">
        <f>vtune_data_2666!Q1115*1000</f>
        <v>2606</v>
      </c>
      <c r="J51" t="s">
        <v>377</v>
      </c>
      <c r="K51">
        <f>vtune_data_2666!Q1033</f>
        <v>1.369</v>
      </c>
      <c r="L51">
        <v>138.62898874000001</v>
      </c>
      <c r="O51">
        <v>2.9701580000000001</v>
      </c>
    </row>
    <row r="52" spans="1:15" x14ac:dyDescent="0.35">
      <c r="A52" t="s">
        <v>384</v>
      </c>
      <c r="B52" t="s">
        <v>370</v>
      </c>
      <c r="C52">
        <v>2666</v>
      </c>
      <c r="D52">
        <v>56</v>
      </c>
      <c r="E52">
        <v>56</v>
      </c>
      <c r="F52">
        <v>2701</v>
      </c>
      <c r="I52">
        <f>vtune_data_2666!AD1047</f>
        <v>29</v>
      </c>
      <c r="J52" t="s">
        <v>377</v>
      </c>
      <c r="L52">
        <v>138.67591193499999</v>
      </c>
      <c r="N52">
        <f>vtune_data_2666!AE1053</f>
        <v>160.15899999999999</v>
      </c>
      <c r="O52">
        <v>2.9691529999999999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4CFF-AC37-415E-93D0-29CE13C20B2B}">
  <dimension ref="A3:BV15"/>
  <sheetViews>
    <sheetView topLeftCell="BN1" workbookViewId="0">
      <selection activeCell="BV4" sqref="BV4"/>
    </sheetView>
  </sheetViews>
  <sheetFormatPr defaultRowHeight="14.5" x14ac:dyDescent="0.35"/>
  <cols>
    <col min="6" max="6" width="14.7265625" customWidth="1"/>
    <col min="7" max="7" width="12.90625" customWidth="1"/>
    <col min="9" max="9" width="13.6328125" customWidth="1"/>
    <col min="16" max="16" width="13.81640625" customWidth="1"/>
    <col min="17" max="17" width="15.08984375" customWidth="1"/>
    <col min="18" max="18" width="13.08984375" customWidth="1"/>
    <col min="19" max="19" width="20.6328125" customWidth="1"/>
    <col min="24" max="24" width="20.08984375" customWidth="1"/>
    <col min="25" max="25" width="20.54296875" customWidth="1"/>
    <col min="27" max="27" width="9.90625" customWidth="1"/>
    <col min="28" max="28" width="19.08984375" customWidth="1"/>
    <col min="29" max="29" width="17.90625" customWidth="1"/>
    <col min="30" max="30" width="11.08984375" customWidth="1"/>
    <col min="31" max="31" width="11.453125" customWidth="1"/>
    <col min="33" max="33" width="22.453125" customWidth="1"/>
    <col min="34" max="34" width="20.90625" customWidth="1"/>
    <col min="36" max="36" width="16.26953125" customWidth="1"/>
    <col min="37" max="37" width="14.08984375" customWidth="1"/>
    <col min="38" max="38" width="14.81640625" customWidth="1"/>
    <col min="43" max="43" width="9.90625" customWidth="1"/>
    <col min="44" max="44" width="12.453125" customWidth="1"/>
    <col min="45" max="45" width="11.08984375" customWidth="1"/>
    <col min="49" max="49" width="11.36328125" customWidth="1"/>
    <col min="53" max="53" width="11.90625" customWidth="1"/>
    <col min="61" max="61" width="13.453125" customWidth="1"/>
    <col min="62" max="62" width="14.08984375" customWidth="1"/>
    <col min="66" max="66" width="17.90625" customWidth="1"/>
    <col min="67" max="67" width="20.54296875" customWidth="1"/>
    <col min="68" max="68" width="21" customWidth="1"/>
    <col min="69" max="69" width="17.90625" customWidth="1"/>
    <col min="70" max="70" width="14.26953125" customWidth="1"/>
  </cols>
  <sheetData>
    <row r="3" spans="1:74" x14ac:dyDescent="0.35">
      <c r="A3" t="s">
        <v>380</v>
      </c>
      <c r="B3" t="s">
        <v>368</v>
      </c>
      <c r="C3" t="s">
        <v>369</v>
      </c>
      <c r="D3" t="s">
        <v>374</v>
      </c>
      <c r="E3" t="s">
        <v>375</v>
      </c>
      <c r="F3" t="s">
        <v>378</v>
      </c>
      <c r="G3" t="s">
        <v>585</v>
      </c>
      <c r="H3" t="s">
        <v>385</v>
      </c>
      <c r="I3" t="s">
        <v>651</v>
      </c>
      <c r="J3" t="s">
        <v>376</v>
      </c>
      <c r="K3" t="s">
        <v>379</v>
      </c>
      <c r="L3" t="s">
        <v>633</v>
      </c>
      <c r="M3" t="s">
        <v>373</v>
      </c>
      <c r="N3" t="s">
        <v>372</v>
      </c>
      <c r="O3" t="s">
        <v>443</v>
      </c>
      <c r="P3" t="s">
        <v>653</v>
      </c>
      <c r="Q3" t="s">
        <v>351</v>
      </c>
      <c r="R3" t="s">
        <v>654</v>
      </c>
      <c r="S3" t="s">
        <v>655</v>
      </c>
      <c r="T3" t="s">
        <v>656</v>
      </c>
      <c r="U3" t="s">
        <v>657</v>
      </c>
      <c r="V3" t="s">
        <v>658</v>
      </c>
      <c r="W3" t="s">
        <v>659</v>
      </c>
      <c r="X3" t="s">
        <v>660</v>
      </c>
      <c r="Y3" t="s">
        <v>661</v>
      </c>
      <c r="AA3" t="s">
        <v>662</v>
      </c>
      <c r="AB3" t="s">
        <v>663</v>
      </c>
      <c r="AC3" t="s">
        <v>664</v>
      </c>
      <c r="AD3" t="s">
        <v>665</v>
      </c>
      <c r="AE3" t="s">
        <v>666</v>
      </c>
      <c r="AF3" t="s">
        <v>667</v>
      </c>
      <c r="AG3" t="s">
        <v>466</v>
      </c>
      <c r="AH3" t="s">
        <v>467</v>
      </c>
      <c r="AI3" t="s">
        <v>668</v>
      </c>
      <c r="AJ3" t="s">
        <v>669</v>
      </c>
      <c r="AK3" t="s">
        <v>670</v>
      </c>
      <c r="AL3" t="s">
        <v>14</v>
      </c>
      <c r="AM3" t="s">
        <v>671</v>
      </c>
      <c r="AN3" t="s">
        <v>672</v>
      </c>
      <c r="AO3" t="s">
        <v>673</v>
      </c>
      <c r="AP3" t="s">
        <v>674</v>
      </c>
      <c r="AQ3" t="s">
        <v>675</v>
      </c>
      <c r="AR3" t="s">
        <v>654</v>
      </c>
      <c r="AS3" t="s">
        <v>676</v>
      </c>
      <c r="AT3" t="s">
        <v>678</v>
      </c>
      <c r="AU3" t="s">
        <v>680</v>
      </c>
      <c r="AV3" t="s">
        <v>681</v>
      </c>
      <c r="AW3" t="s">
        <v>502</v>
      </c>
      <c r="AX3" t="s">
        <v>506</v>
      </c>
      <c r="AY3" t="s">
        <v>507</v>
      </c>
      <c r="AZ3" t="s">
        <v>508</v>
      </c>
      <c r="BA3" t="s">
        <v>509</v>
      </c>
      <c r="BB3" t="s">
        <v>682</v>
      </c>
      <c r="BC3" t="s">
        <v>683</v>
      </c>
      <c r="BD3" t="s">
        <v>684</v>
      </c>
      <c r="BE3" t="s">
        <v>685</v>
      </c>
      <c r="BF3" t="s">
        <v>686</v>
      </c>
      <c r="BG3" t="s">
        <v>687</v>
      </c>
      <c r="BH3" t="s">
        <v>688</v>
      </c>
      <c r="BI3" t="s">
        <v>689</v>
      </c>
      <c r="BJ3" t="s">
        <v>351</v>
      </c>
      <c r="BK3" t="s">
        <v>485</v>
      </c>
      <c r="BL3" t="s">
        <v>654</v>
      </c>
      <c r="BM3" t="s">
        <v>431</v>
      </c>
      <c r="BN3" t="s">
        <v>690</v>
      </c>
      <c r="BO3" t="s">
        <v>691</v>
      </c>
      <c r="BP3" t="s">
        <v>692</v>
      </c>
      <c r="BQ3" t="s">
        <v>693</v>
      </c>
      <c r="BR3" t="s">
        <v>694</v>
      </c>
      <c r="BU3" t="s">
        <v>371</v>
      </c>
      <c r="BV3" t="s">
        <v>371</v>
      </c>
    </row>
    <row r="4" spans="1:74" x14ac:dyDescent="0.35">
      <c r="A4" t="s">
        <v>629</v>
      </c>
      <c r="B4" t="str">
        <f>summary_l2_2666!B4</f>
        <v>8280M</v>
      </c>
      <c r="C4">
        <f>summary_l2_2666!C4</f>
        <v>2666</v>
      </c>
      <c r="D4">
        <f>summary_l2_2666!D4</f>
        <v>56</v>
      </c>
      <c r="E4">
        <f>summary_l2_2666!E4</f>
        <v>56</v>
      </c>
      <c r="F4">
        <f>summary_l2_2666!F4</f>
        <v>1000</v>
      </c>
      <c r="G4">
        <f>MAX(summary_l2_2666!G4:G7)</f>
        <v>997.69100000000003</v>
      </c>
      <c r="H4">
        <f>MAX(summary_l2_2666!H4:H7)</f>
        <v>997</v>
      </c>
      <c r="I4">
        <f>MAX(summary_l2_2666!I4:I7)</f>
        <v>22</v>
      </c>
      <c r="K4">
        <f>MIN(summary_l2_2666!K4:K7)</f>
        <v>0.83599999999999997</v>
      </c>
      <c r="L4">
        <f>1/K4</f>
        <v>1.1961722488038278</v>
      </c>
      <c r="M4">
        <f>MAX(summary_l2_2666!L4:L7)</f>
        <v>106.11634782599999</v>
      </c>
      <c r="N4">
        <f>MAX(summary_l2_2666!M4:M6)</f>
        <v>177.55699999999999</v>
      </c>
      <c r="O4">
        <f>MAX(summary_l2_2666!N4:N7)</f>
        <v>128.15199999999999</v>
      </c>
      <c r="P4">
        <f>vtune_data_2666!D99</f>
        <v>84.578000000000003</v>
      </c>
      <c r="Q4">
        <f>vtune_data_2666!C102</f>
        <v>43.1</v>
      </c>
      <c r="R4">
        <f>vtune_data_2666!D104</f>
        <v>21.7</v>
      </c>
      <c r="S4">
        <f>vtune_data_2666!E105</f>
        <v>56.2</v>
      </c>
      <c r="T4">
        <f>vtune_data_2666!E114</f>
        <v>19.8</v>
      </c>
      <c r="U4">
        <f>vtune_data_2666!E127</f>
        <v>79.599999999999994</v>
      </c>
      <c r="V4">
        <f>vtune_data_2666!D128</f>
        <v>0.59499999999999997</v>
      </c>
      <c r="W4">
        <f>vtune_data_2666!D129</f>
        <v>1.883</v>
      </c>
      <c r="X4" s="8">
        <f>vtune_data_2666!Q91</f>
        <v>174045456000000</v>
      </c>
      <c r="Y4" s="8">
        <f>vtune_data_2666!Q92</f>
        <v>200925522000000</v>
      </c>
      <c r="AA4">
        <f>vtune_data_2666!Q95</f>
        <v>30.4</v>
      </c>
      <c r="AB4">
        <f>vtune_data_2666!R96</f>
        <v>29.8</v>
      </c>
      <c r="AC4">
        <f>vtune_data_2666!S97</f>
        <v>20.100000000000001</v>
      </c>
      <c r="AD4">
        <f>vtune_data_2666!T99</f>
        <v>4.4000000000000004</v>
      </c>
      <c r="AE4">
        <f>vtune_data_2666!T100</f>
        <v>15.6</v>
      </c>
      <c r="AF4">
        <f>vtune_data_2666!S101</f>
        <v>79.900000000000006</v>
      </c>
      <c r="AG4">
        <f>vtune_data_2666!S116</f>
        <v>7.8</v>
      </c>
      <c r="AH4">
        <f>vtune_data_2666!S117</f>
        <v>5.5</v>
      </c>
      <c r="AI4">
        <f>vtune_data_2666!Q121</f>
        <v>1.5</v>
      </c>
      <c r="AJ4">
        <f>vtune_data_2666!R122</f>
        <v>1.4</v>
      </c>
      <c r="AK4">
        <f>vtune_data_2666!Q124</f>
        <v>63.8</v>
      </c>
      <c r="AL4">
        <f>vtune_data_2666!R125</f>
        <v>43</v>
      </c>
      <c r="AM4">
        <f>vtune_data_2666!T132</f>
        <v>65.400000000000006</v>
      </c>
      <c r="AN4">
        <f>vtune_data_2666!T133</f>
        <v>3.6</v>
      </c>
      <c r="AO4">
        <f>vtune_data_2666!S135</f>
        <v>2.2999999999999998</v>
      </c>
      <c r="AP4">
        <f>vtune_data_2666!S136</f>
        <v>1.6</v>
      </c>
      <c r="AQ4">
        <f>vtune_data_2666!T139</f>
        <v>4.2</v>
      </c>
      <c r="AR4">
        <f>vtune_data_2666!S141</f>
        <v>21</v>
      </c>
      <c r="AS4">
        <f>vtune_data_2666!U144</f>
        <v>96.7</v>
      </c>
      <c r="AT4">
        <f>vtune_data_2666!S147</f>
        <v>5.6</v>
      </c>
      <c r="AU4">
        <f>vtune_data_2666!R154</f>
        <v>20.9</v>
      </c>
      <c r="AV4">
        <f>vtune_data_2666!S155</f>
        <v>1.6</v>
      </c>
      <c r="AW4">
        <f>vtune_data_2666!T157</f>
        <v>23.4</v>
      </c>
      <c r="AX4">
        <f>vtune_data_2666!T160</f>
        <v>7.7</v>
      </c>
      <c r="AY4">
        <f>vtune_data_2666!T161</f>
        <v>6.5</v>
      </c>
      <c r="AZ4">
        <f>vtune_data_2666!T162</f>
        <v>12.5</v>
      </c>
      <c r="BA4">
        <f>vtune_data_2666!U163</f>
        <v>19</v>
      </c>
      <c r="BB4">
        <f>vtune_data_2666!V164</f>
        <v>23.2</v>
      </c>
      <c r="BC4">
        <f>vtune_data_2666!V165</f>
        <v>12.5</v>
      </c>
      <c r="BD4">
        <f>vtune_data_2666!V166</f>
        <v>21.8</v>
      </c>
      <c r="BE4">
        <f>vtune_data_2666!V167</f>
        <v>18.600000000000001</v>
      </c>
      <c r="BF4">
        <f>vtune_data_2666!U168</f>
        <v>22.6</v>
      </c>
      <c r="BG4">
        <f>vtune_data_2666!V169</f>
        <v>26.3</v>
      </c>
      <c r="BH4">
        <f>vtune_data_2666!V170</f>
        <v>26.6</v>
      </c>
      <c r="BI4">
        <f>vtune_data_2666!U171</f>
        <v>14.6</v>
      </c>
      <c r="BJ4">
        <f>vtune_data_2666!AD92</f>
        <v>42.7</v>
      </c>
      <c r="BK4">
        <f>vtune_data_2666!AE94</f>
        <v>2.4</v>
      </c>
      <c r="BL4">
        <f>vtune_data_2666!AE96</f>
        <v>22</v>
      </c>
      <c r="BM4">
        <f>vtune_data_2666!AF97</f>
        <v>57.6</v>
      </c>
      <c r="BN4" s="8">
        <f>vtune_data_2666!AD101</f>
        <v>72225186690600</v>
      </c>
      <c r="BO4" s="8">
        <f>vtune_data_2666!AD102</f>
        <v>22994089802000</v>
      </c>
      <c r="BP4" s="8">
        <f>vtune_data_2666!AD103</f>
        <v>332183251200</v>
      </c>
      <c r="BQ4" s="8">
        <f>vtune_data_2666!AE104</f>
        <v>317032190700</v>
      </c>
      <c r="BR4">
        <f>vtune_data_2666!AE105</f>
        <v>1250087500</v>
      </c>
      <c r="BS4">
        <f>vtune_data_2666!AD107</f>
        <v>22</v>
      </c>
      <c r="BU4" s="8">
        <f>MIN(summary_l2_2666!O4:O7)</f>
        <v>3.8373918009999999</v>
      </c>
      <c r="BV4">
        <f>1/BU4</f>
        <v>0.26059366670335993</v>
      </c>
    </row>
    <row r="5" spans="1:74" x14ac:dyDescent="0.35">
      <c r="A5" t="s">
        <v>629</v>
      </c>
      <c r="B5" t="str">
        <f>summary_l2_2666!B9</f>
        <v>8280M</v>
      </c>
      <c r="C5">
        <f>summary_l2_2666!C9</f>
        <v>2666</v>
      </c>
      <c r="D5">
        <f>summary_l2_2666!D9</f>
        <v>56</v>
      </c>
      <c r="E5">
        <f>summary_l2_2666!E9</f>
        <v>56</v>
      </c>
      <c r="F5">
        <f>summary_l2_2666!F9</f>
        <v>1200</v>
      </c>
      <c r="G5">
        <f>MAX(summary_l2_2666!G9:G12)</f>
        <v>0</v>
      </c>
      <c r="H5">
        <f>MAX(summary_l2_2666!H9:H12)</f>
        <v>1196</v>
      </c>
      <c r="I5">
        <f>MAX(summary_l2_2666!I9:I12)</f>
        <v>0</v>
      </c>
      <c r="K5">
        <f>MIN(summary_l2_2666!K9:K12)</f>
        <v>0</v>
      </c>
      <c r="M5">
        <f>MAX(summary_l2_2666!L9:L12)</f>
        <v>114.870795101</v>
      </c>
      <c r="N5">
        <f>MAX(summary_l2_2666!M9:M12)</f>
        <v>0</v>
      </c>
      <c r="O5">
        <f>MAX(summary_l2_2666!N9:N12)</f>
        <v>0</v>
      </c>
      <c r="X5" s="8"/>
      <c r="Y5" s="8"/>
      <c r="BN5" s="8"/>
      <c r="BP5" s="8"/>
      <c r="BQ5" s="8"/>
      <c r="BU5" s="8">
        <f>MIN(summary_l2_2666!O9:O12)</f>
        <v>3.5844619999999998</v>
      </c>
      <c r="BV5">
        <f t="shared" ref="BV5:BV13" si="0">1/BU5</f>
        <v>0.2789818946330021</v>
      </c>
    </row>
    <row r="6" spans="1:74" x14ac:dyDescent="0.35">
      <c r="A6" t="s">
        <v>629</v>
      </c>
      <c r="B6" t="str">
        <f>summary_l2_2666!B14</f>
        <v>8280M</v>
      </c>
      <c r="C6">
        <f>summary_l2_2666!C14</f>
        <v>2666</v>
      </c>
      <c r="D6">
        <f>summary_l2_2666!D14</f>
        <v>56</v>
      </c>
      <c r="E6">
        <f>summary_l2_2666!E14</f>
        <v>56</v>
      </c>
      <c r="F6">
        <f>summary_l2_2666!F14</f>
        <v>1400</v>
      </c>
      <c r="G6">
        <f>MAX(summary_l2_2666!G14:G17)</f>
        <v>1397</v>
      </c>
      <c r="H6">
        <f>MAX(summary_l2_2666!H14:H17)</f>
        <v>1396</v>
      </c>
      <c r="I6">
        <f>MAX(summary_l2_2666!I14:I17)</f>
        <v>25</v>
      </c>
      <c r="K6">
        <f>MIN(summary_l2_2666!K14:K17)</f>
        <v>0.97699999999999998</v>
      </c>
      <c r="L6">
        <f>1/K6</f>
        <v>1.0235414534288638</v>
      </c>
      <c r="M6">
        <f>MAX(summary_l2_2666!L14:L17)</f>
        <v>121.58915473899999</v>
      </c>
      <c r="N6">
        <f>MAX(summary_l2_2666!M14:M17)</f>
        <v>204.27</v>
      </c>
      <c r="O6">
        <f>MAX(summary_l2_2666!N14:N17)</f>
        <v>146.77500000000001</v>
      </c>
      <c r="P6">
        <f>vtune_data_2666!D219</f>
        <v>68.504000000000005</v>
      </c>
      <c r="Q6">
        <f>vtune_data_2666!C222</f>
        <v>51.3</v>
      </c>
      <c r="R6">
        <f>vtune_data_2666!D224</f>
        <v>29.1</v>
      </c>
      <c r="S6">
        <f>vtune_data_2666!E225</f>
        <v>66.7</v>
      </c>
      <c r="T6">
        <f>vtune_data_2666!E234</f>
        <v>19.100000000000001</v>
      </c>
      <c r="U6">
        <f>vtune_data_2666!E247</f>
        <v>80.400000000000006</v>
      </c>
      <c r="V6">
        <f>vtune_data_2666!D248</f>
        <v>0.57199999999999995</v>
      </c>
      <c r="W6">
        <f>vtune_data_2666!D249</f>
        <v>1.7789999999999999</v>
      </c>
      <c r="X6" s="8">
        <f>vtune_data_2666!Q211</f>
        <v>202915098000000</v>
      </c>
      <c r="Y6" s="8">
        <f>vtune_data_2666!Q212</f>
        <v>207723447000000</v>
      </c>
      <c r="AA6">
        <f>vtune_data_2666!Q215</f>
        <v>26.9</v>
      </c>
      <c r="AB6">
        <f>vtune_data_2666!R216</f>
        <v>26.5</v>
      </c>
      <c r="AC6">
        <f>vtune_data_2666!S217</f>
        <v>19.5</v>
      </c>
      <c r="AD6">
        <f>vtune_data_2666!T219</f>
        <v>4.3</v>
      </c>
      <c r="AE6">
        <f>vtune_data_2666!T220</f>
        <v>15.2</v>
      </c>
      <c r="AF6">
        <f>vtune_data_2666!S221</f>
        <v>80.5</v>
      </c>
      <c r="AG6">
        <f>vtune_data_2666!S236</f>
        <v>6.8</v>
      </c>
      <c r="AH6">
        <f>vtune_data_2666!S237</f>
        <v>5</v>
      </c>
      <c r="AI6">
        <f>vtune_data_2666!Q241</f>
        <v>1.3</v>
      </c>
      <c r="AJ6">
        <f>vtune_data_2666!R242</f>
        <v>1.2</v>
      </c>
      <c r="AK6">
        <f>vtune_data_2666!Q244</f>
        <v>67.7</v>
      </c>
      <c r="AL6">
        <f>vtune_data_2666!R245</f>
        <v>51.4</v>
      </c>
      <c r="AM6">
        <f>vtune_data_2666!T252</f>
        <v>83.3</v>
      </c>
      <c r="AN6">
        <f>vtune_data_2666!T253</f>
        <v>3.2</v>
      </c>
      <c r="AO6">
        <f>vtune_data_2666!S255</f>
        <v>1.9</v>
      </c>
      <c r="AP6">
        <f>vtune_data_2666!S256</f>
        <v>2</v>
      </c>
      <c r="AQ6">
        <f>vtune_data_2666!T259</f>
        <v>3.6</v>
      </c>
      <c r="AR6">
        <f>vtune_data_2666!S261</f>
        <v>29.4</v>
      </c>
      <c r="AS6">
        <f>vtune_data_2666!U264</f>
        <v>90.8</v>
      </c>
      <c r="AT6">
        <f>vtune_data_2666!S267</f>
        <v>7.1</v>
      </c>
      <c r="AU6">
        <f>vtune_data_2666!R274</f>
        <v>16.3</v>
      </c>
      <c r="AV6">
        <f>vtune_data_2666!S275</f>
        <v>1.3</v>
      </c>
      <c r="AW6">
        <f>vtune_data_2666!T277</f>
        <v>26.7</v>
      </c>
      <c r="AX6">
        <f>vtune_data_2666!T280</f>
        <v>6.7</v>
      </c>
      <c r="AY6">
        <f>vtune_data_2666!T281</f>
        <v>5.5</v>
      </c>
      <c r="AZ6">
        <f>vtune_data_2666!T282</f>
        <v>11.3</v>
      </c>
      <c r="BA6">
        <f>vtune_data_2666!U283</f>
        <v>16.8</v>
      </c>
      <c r="BB6">
        <f>vtune_data_2666!V284</f>
        <v>20.7</v>
      </c>
      <c r="BC6">
        <f>vtune_data_2666!V285</f>
        <v>11.1</v>
      </c>
      <c r="BD6">
        <f>vtune_data_2666!V286</f>
        <v>19.399999999999999</v>
      </c>
      <c r="BE6">
        <f>vtune_data_2666!V287</f>
        <v>16.3</v>
      </c>
      <c r="BF6">
        <f>vtune_data_2666!U288</f>
        <v>19.899999999999999</v>
      </c>
      <c r="BG6">
        <f>vtune_data_2666!V289</f>
        <v>23.3</v>
      </c>
      <c r="BH6">
        <f>vtune_data_2666!V290</f>
        <v>23.5</v>
      </c>
      <c r="BI6">
        <f>vtune_data_2666!U291</f>
        <v>13.4</v>
      </c>
      <c r="BJ6">
        <f>vtune_data_2666!AD212</f>
        <v>51.2</v>
      </c>
      <c r="BK6">
        <f>vtune_data_2666!AE214</f>
        <v>2</v>
      </c>
      <c r="BL6">
        <f>vtune_data_2666!AE216</f>
        <v>29.4</v>
      </c>
      <c r="BM6">
        <f>vtune_data_2666!AF217</f>
        <v>66.7</v>
      </c>
      <c r="BN6" s="8">
        <f>vtune_data_2666!AD221</f>
        <v>74662929820700</v>
      </c>
      <c r="BO6" s="8">
        <f>vtune_data_2666!AD222</f>
        <v>24063881894800</v>
      </c>
      <c r="BP6" s="8">
        <f>vtune_data_2666!AD223</f>
        <v>355329871350</v>
      </c>
      <c r="BQ6" s="8">
        <f>vtune_data_2666!AE224</f>
        <v>350199512250</v>
      </c>
      <c r="BR6">
        <f>vtune_data_2666!AE225</f>
        <v>1155080850</v>
      </c>
      <c r="BS6">
        <f>vtune_data_2666!AD227</f>
        <v>25</v>
      </c>
      <c r="BU6" s="8">
        <f>MIN(summary_l2_2666!O14:O17)</f>
        <v>3.3864040000000002</v>
      </c>
      <c r="BV6">
        <f t="shared" si="0"/>
        <v>0.29529849362332433</v>
      </c>
    </row>
    <row r="7" spans="1:74" x14ac:dyDescent="0.35">
      <c r="A7" t="s">
        <v>629</v>
      </c>
      <c r="B7" t="str">
        <f>summary_l2_2666!B19</f>
        <v>8280M</v>
      </c>
      <c r="C7">
        <f>summary_l2_2666!C19</f>
        <v>2666</v>
      </c>
      <c r="D7">
        <f>summary_l2_2666!D19</f>
        <v>56</v>
      </c>
      <c r="E7">
        <f>summary_l2_2666!E19</f>
        <v>56</v>
      </c>
      <c r="F7">
        <f>summary_l2_2666!F19</f>
        <v>1600</v>
      </c>
      <c r="G7">
        <f>MAX(summary_l2_2666!G19:G22)</f>
        <v>0</v>
      </c>
      <c r="H7">
        <f>MAX(summary_l2_2666!H19:H22)</f>
        <v>1595</v>
      </c>
      <c r="I7">
        <f>MAX(summary_l2_2666!I19:I22)</f>
        <v>0</v>
      </c>
      <c r="K7">
        <f>MIN(summary_l2_2666!K19:K22)</f>
        <v>0</v>
      </c>
      <c r="M7">
        <f>MAX(summary_l2_2666!L19:L22)</f>
        <v>126.611899384</v>
      </c>
      <c r="N7">
        <f>MAX(summary_l2_2666!M19:M22)</f>
        <v>0</v>
      </c>
      <c r="O7">
        <f>MAX(summary_l2_2666!N19:N22)</f>
        <v>0</v>
      </c>
      <c r="X7" s="8"/>
      <c r="Y7" s="8"/>
      <c r="BN7" s="8"/>
      <c r="BP7" s="8"/>
      <c r="BQ7" s="8"/>
      <c r="BU7" s="8">
        <f>MIN(summary_l2_2666!O19:O22)</f>
        <v>3.2520639999999998</v>
      </c>
      <c r="BV7">
        <f t="shared" si="0"/>
        <v>0.30749702342881324</v>
      </c>
    </row>
    <row r="8" spans="1:74" x14ac:dyDescent="0.35">
      <c r="A8" t="s">
        <v>629</v>
      </c>
      <c r="B8" t="str">
        <f>summary_l2_2666!B24</f>
        <v>8280M</v>
      </c>
      <c r="C8">
        <f>summary_l2_2666!C24</f>
        <v>2666</v>
      </c>
      <c r="D8">
        <f>summary_l2_2666!D24</f>
        <v>56</v>
      </c>
      <c r="E8">
        <f>summary_l2_2666!E24</f>
        <v>56</v>
      </c>
      <c r="F8">
        <f>summary_l2_2666!F24</f>
        <v>1800</v>
      </c>
      <c r="G8">
        <f>MAX(summary_l2_2666!G24:G27)</f>
        <v>1796</v>
      </c>
      <c r="H8">
        <f>MAX(summary_l2_2666!H24:H27)</f>
        <v>1795</v>
      </c>
      <c r="I8">
        <f>MAX(summary_l2_2666!I24:I27)</f>
        <v>28</v>
      </c>
      <c r="K8">
        <f>MIN(summary_l2_2666!K24:K27)</f>
        <v>1.149</v>
      </c>
      <c r="L8">
        <f>1/K8</f>
        <v>0.8703220191470844</v>
      </c>
      <c r="M8">
        <f>MAX(summary_l2_2666!L24:L27)</f>
        <v>130.732007162</v>
      </c>
      <c r="N8">
        <f>MAX(summary_l2_2666!M24:M27)</f>
        <v>222.15700000000001</v>
      </c>
      <c r="O8">
        <f>MAX(summary_l2_2666!N24:N27)</f>
        <v>158.67599999999999</v>
      </c>
      <c r="P8">
        <f>vtune_data_2666!D329</f>
        <v>54.048999999999999</v>
      </c>
      <c r="Q8">
        <f>vtune_data_2666!C332</f>
        <v>58</v>
      </c>
      <c r="R8">
        <f>vtune_data_2666!D334</f>
        <v>34.799999999999997</v>
      </c>
      <c r="S8">
        <f>vtune_data_2666!E335</f>
        <v>73.7</v>
      </c>
      <c r="T8">
        <f>vtune_data_2666!E344</f>
        <v>19</v>
      </c>
      <c r="U8">
        <f>vtune_data_2666!E357</f>
        <v>80.400000000000006</v>
      </c>
      <c r="V8">
        <f>vtune_data_2666!D358</f>
        <v>0.56699999999999995</v>
      </c>
      <c r="W8">
        <f>vtune_data_2666!D359</f>
        <v>1.756</v>
      </c>
      <c r="X8" s="8">
        <f>vtune_data_2666!Q321</f>
        <v>241451280000000</v>
      </c>
      <c r="Y8" s="8">
        <f>vtune_data_2666!Q322</f>
        <v>210067560000000</v>
      </c>
      <c r="AA8">
        <f>vtune_data_2666!Q325</f>
        <v>22.8</v>
      </c>
      <c r="AB8">
        <f>vtune_data_2666!R326</f>
        <v>22.4</v>
      </c>
      <c r="AC8">
        <f>vtune_data_2666!S327</f>
        <v>19.3</v>
      </c>
      <c r="AD8">
        <f>vtune_data_2666!T329</f>
        <v>4.3</v>
      </c>
      <c r="AE8">
        <f>vtune_data_2666!T330</f>
        <v>15</v>
      </c>
      <c r="AF8">
        <f>vtune_data_2666!S331</f>
        <v>80.7</v>
      </c>
      <c r="AG8">
        <f>vtune_data_2666!S346</f>
        <v>5.9</v>
      </c>
      <c r="AH8">
        <f>vtune_data_2666!S347</f>
        <v>4.2</v>
      </c>
      <c r="AI8">
        <f>vtune_data_2666!Q351</f>
        <v>1.1000000000000001</v>
      </c>
      <c r="AJ8">
        <f>vtune_data_2666!R352</f>
        <v>1</v>
      </c>
      <c r="AK8">
        <f>vtune_data_2666!Q354</f>
        <v>72.400000000000006</v>
      </c>
      <c r="AL8">
        <f>vtune_data_2666!R355</f>
        <v>58.1</v>
      </c>
      <c r="AM8">
        <f>vtune_data_2666!T362</f>
        <v>95.5</v>
      </c>
      <c r="AN8">
        <f>vtune_data_2666!T363</f>
        <v>2.7</v>
      </c>
      <c r="AO8">
        <f>vtune_data_2666!S365</f>
        <v>1.6</v>
      </c>
      <c r="AP8">
        <f>vtune_data_2666!S366</f>
        <v>2.2999999999999998</v>
      </c>
      <c r="AQ8">
        <f>vtune_data_2666!T369</f>
        <v>3</v>
      </c>
      <c r="AR8">
        <f>vtune_data_2666!S371</f>
        <v>35.200000000000003</v>
      </c>
      <c r="AS8">
        <f>vtune_data_2666!U374</f>
        <v>80.599999999999994</v>
      </c>
      <c r="AT8">
        <f>vtune_data_2666!S377</f>
        <v>8.1</v>
      </c>
      <c r="AU8">
        <f>vtune_data_2666!R384</f>
        <v>14.3</v>
      </c>
      <c r="AV8">
        <f>vtune_data_2666!S385</f>
        <v>1.1000000000000001</v>
      </c>
      <c r="AW8">
        <f>vtune_data_2666!T387</f>
        <v>30.1</v>
      </c>
      <c r="AX8">
        <f>vtune_data_2666!T390</f>
        <v>5.8</v>
      </c>
      <c r="AY8">
        <f>vtune_data_2666!T391</f>
        <v>4.7</v>
      </c>
      <c r="AZ8">
        <f>vtune_data_2666!T392</f>
        <v>9.5</v>
      </c>
      <c r="BA8">
        <f>vtune_data_2666!U393</f>
        <v>14.4</v>
      </c>
      <c r="BB8">
        <f>vtune_data_2666!V394</f>
        <v>17.8</v>
      </c>
      <c r="BC8">
        <f>vtune_data_2666!V395</f>
        <v>9.4</v>
      </c>
      <c r="BD8">
        <f>vtune_data_2666!V396</f>
        <v>16.600000000000001</v>
      </c>
      <c r="BE8">
        <f>vtune_data_2666!V397</f>
        <v>13.9</v>
      </c>
      <c r="BF8">
        <f>vtune_data_2666!U398</f>
        <v>16.8</v>
      </c>
      <c r="BG8">
        <f>vtune_data_2666!V399</f>
        <v>19.8</v>
      </c>
      <c r="BH8">
        <f>vtune_data_2666!V400</f>
        <v>19.899999999999999</v>
      </c>
      <c r="BI8">
        <f>vtune_data_2666!U401</f>
        <v>11.5</v>
      </c>
      <c r="BJ8">
        <f>vtune_data_2666!AD322</f>
        <v>58</v>
      </c>
      <c r="BK8">
        <f>vtune_data_2666!AE324</f>
        <v>1.6</v>
      </c>
      <c r="BL8">
        <f>vtune_data_2666!AE326</f>
        <v>35.299999999999997</v>
      </c>
      <c r="BM8">
        <f>vtune_data_2666!AF327</f>
        <v>73.7</v>
      </c>
      <c r="BN8" s="8">
        <f>vtune_data_2666!AD331</f>
        <v>75243007222500</v>
      </c>
      <c r="BO8" s="8">
        <f>vtune_data_2666!AD332</f>
        <v>24285968557200</v>
      </c>
      <c r="BP8" s="8">
        <f>vtune_data_2666!AD333</f>
        <v>375881309850</v>
      </c>
      <c r="BQ8" s="8">
        <f>vtune_data_2666!AE334</f>
        <v>367285708200</v>
      </c>
      <c r="BR8">
        <f>vtune_data_2666!AE335</f>
        <v>1115078050</v>
      </c>
      <c r="BS8">
        <f>vtune_data_2666!AD337</f>
        <v>28</v>
      </c>
      <c r="BU8" s="8">
        <f>MIN(summary_l2_2666!O24:O27)</f>
        <v>3.1495730000000002</v>
      </c>
      <c r="BV8">
        <f t="shared" si="0"/>
        <v>0.3175033568042398</v>
      </c>
    </row>
    <row r="9" spans="1:74" x14ac:dyDescent="0.35">
      <c r="A9" t="s">
        <v>629</v>
      </c>
      <c r="B9" t="str">
        <f>summary_l2_2666!B29</f>
        <v>8280M</v>
      </c>
      <c r="C9">
        <f>summary_l2_2666!C29</f>
        <v>2666</v>
      </c>
      <c r="D9">
        <f>summary_l2_2666!D29</f>
        <v>56</v>
      </c>
      <c r="E9">
        <f>summary_l2_2666!E29</f>
        <v>56</v>
      </c>
      <c r="F9">
        <f>summary_l2_2666!F29</f>
        <v>2000</v>
      </c>
      <c r="G9">
        <f>MAX(summary_l2_2666!G29:G32)</f>
        <v>0</v>
      </c>
      <c r="H9">
        <f>MAX(summary_l2_2666!H29:H32)</f>
        <v>1994</v>
      </c>
      <c r="I9">
        <f>MAX(summary_l2_2666!I29:I32)</f>
        <v>0</v>
      </c>
      <c r="K9">
        <f>MAX(summary_l2_2666!K29:K32)</f>
        <v>0</v>
      </c>
      <c r="M9">
        <f>MAX(summary_l2_2666!L29:L32)</f>
        <v>134.06667614899999</v>
      </c>
      <c r="N9">
        <f>MAX(summary_l2_2666!M29:M32)</f>
        <v>0</v>
      </c>
      <c r="O9">
        <f>MAX(summary_l2_2666!N29:N32)</f>
        <v>0</v>
      </c>
      <c r="X9" s="8"/>
      <c r="Y9" s="8"/>
      <c r="BN9" s="8"/>
      <c r="BP9" s="8"/>
      <c r="BQ9" s="8"/>
      <c r="BU9" s="8">
        <f>MIN(summary_l2_2666!O29:O32)</f>
        <v>3.0712329999999999</v>
      </c>
      <c r="BV9">
        <f t="shared" si="0"/>
        <v>0.32560212787502613</v>
      </c>
    </row>
    <row r="10" spans="1:74" x14ac:dyDescent="0.35">
      <c r="A10" t="s">
        <v>629</v>
      </c>
      <c r="B10" t="str">
        <f>summary_l2_2666!B34</f>
        <v>8280M</v>
      </c>
      <c r="C10">
        <f>summary_l2_2666!C34</f>
        <v>2666</v>
      </c>
      <c r="D10">
        <f>summary_l2_2666!D34</f>
        <v>56</v>
      </c>
      <c r="E10">
        <f>summary_l2_2666!E34</f>
        <v>56</v>
      </c>
      <c r="F10">
        <f>summary_l2_2666!F34</f>
        <v>2200</v>
      </c>
      <c r="G10">
        <f>MAX(summary_l2_2666!G34:G37)</f>
        <v>2195</v>
      </c>
      <c r="H10">
        <f>MAX(summary_l2_2666!H34:H37)</f>
        <v>2194</v>
      </c>
      <c r="I10">
        <f>MAX(summary_l2_2666!I34:I37)</f>
        <v>31</v>
      </c>
      <c r="K10">
        <f>MIN(summary_l2_2666!K34:K37)</f>
        <v>1.3089999999999999</v>
      </c>
      <c r="L10">
        <f>1/K10</f>
        <v>0.76394194041252872</v>
      </c>
      <c r="M10">
        <f>MAX(summary_l2_2666!L34:L37)</f>
        <v>136.58193222099999</v>
      </c>
      <c r="N10">
        <f>MAX(summary_l2_2666!M34:M37)</f>
        <v>230.74</v>
      </c>
      <c r="O10">
        <f>MAX(summary_l2_2666!N34:N37)</f>
        <v>166.06</v>
      </c>
      <c r="P10">
        <f>vtune_data_2666!D509</f>
        <v>47.033999999999999</v>
      </c>
      <c r="Q10">
        <f>vtune_data_2666!C512</f>
        <v>63.1</v>
      </c>
      <c r="R10">
        <f>vtune_data_2666!D514</f>
        <v>39.200000000000003</v>
      </c>
      <c r="S10">
        <f>vtune_data_2666!E515</f>
        <v>77.3</v>
      </c>
      <c r="T10">
        <f>vtune_data_2666!E524</f>
        <v>18.399999999999999</v>
      </c>
      <c r="U10">
        <f>vtune_data_2666!E537</f>
        <v>81.099999999999994</v>
      </c>
      <c r="V10">
        <f>vtune_data_2666!D538</f>
        <v>0.55200000000000005</v>
      </c>
      <c r="W10">
        <f>vtune_data_2666!D539</f>
        <v>1.6990000000000001</v>
      </c>
      <c r="X10" s="8">
        <f>vtune_data_2666!Q501</f>
        <v>297931500000000</v>
      </c>
      <c r="Y10" s="8">
        <f>vtune_data_2666!Q502</f>
        <v>222667609500000</v>
      </c>
      <c r="AA10">
        <f>vtune_data_2666!Q505</f>
        <v>19.7</v>
      </c>
      <c r="AB10">
        <f>vtune_data_2666!R506</f>
        <v>19.2</v>
      </c>
      <c r="AC10">
        <f>vtune_data_2666!S507</f>
        <v>18.100000000000001</v>
      </c>
      <c r="AD10">
        <f>vtune_data_2666!T509</f>
        <v>4</v>
      </c>
      <c r="AE10">
        <f>vtune_data_2666!T510</f>
        <v>14.1</v>
      </c>
      <c r="AF10">
        <f>vtune_data_2666!S511</f>
        <v>81.900000000000006</v>
      </c>
      <c r="AG10">
        <f>vtune_data_2666!S526</f>
        <v>5.5</v>
      </c>
      <c r="AH10">
        <f>vtune_data_2666!S527</f>
        <v>3.6</v>
      </c>
      <c r="AI10">
        <f>vtune_data_2666!Q531</f>
        <v>0.9</v>
      </c>
      <c r="AJ10">
        <f>vtune_data_2666!R532</f>
        <v>0.8</v>
      </c>
      <c r="AK10">
        <f>vtune_data_2666!Q534</f>
        <v>76.2</v>
      </c>
      <c r="AL10">
        <f>vtune_data_2666!R535</f>
        <v>61.6</v>
      </c>
      <c r="AM10">
        <f>vtune_data_2666!T542</f>
        <v>97.8</v>
      </c>
      <c r="AN10">
        <f>vtune_data_2666!T543</f>
        <v>2.2000000000000002</v>
      </c>
      <c r="AO10">
        <f>vtune_data_2666!S545</f>
        <v>1.3</v>
      </c>
      <c r="AP10">
        <f>vtune_data_2666!S546</f>
        <v>2.4</v>
      </c>
      <c r="AQ10">
        <f>vtune_data_2666!T549</f>
        <v>2.5</v>
      </c>
      <c r="AR10">
        <f>vtune_data_2666!S551</f>
        <v>36.799999999999997</v>
      </c>
      <c r="AS10">
        <f>vtune_data_2666!U554</f>
        <v>67.400000000000006</v>
      </c>
      <c r="AT10">
        <f>vtune_data_2666!S557</f>
        <v>8.4</v>
      </c>
      <c r="AU10">
        <f>vtune_data_2666!R564</f>
        <v>14.6</v>
      </c>
      <c r="AV10">
        <f>vtune_data_2666!S565</f>
        <v>0.9</v>
      </c>
      <c r="AW10">
        <f>vtune_data_2666!T567</f>
        <v>32.799999999999997</v>
      </c>
      <c r="AX10">
        <f>vtune_data_2666!T570</f>
        <v>5.0999999999999996</v>
      </c>
      <c r="AY10">
        <f>vtune_data_2666!T571</f>
        <v>4</v>
      </c>
      <c r="AZ10">
        <f>vtune_data_2666!T572</f>
        <v>8.1</v>
      </c>
      <c r="BA10">
        <f>vtune_data_2666!U573</f>
        <v>12.4</v>
      </c>
      <c r="BB10">
        <f>vtune_data_2666!V574</f>
        <v>15.1</v>
      </c>
      <c r="BC10">
        <f>vtune_data_2666!V575</f>
        <v>8</v>
      </c>
      <c r="BD10">
        <f>vtune_data_2666!V576</f>
        <v>14.2</v>
      </c>
      <c r="BE10">
        <f>vtune_data_2666!V577</f>
        <v>12.5</v>
      </c>
      <c r="BF10">
        <f>vtune_data_2666!U578</f>
        <v>14.5</v>
      </c>
      <c r="BG10">
        <f>vtune_data_2666!V579</f>
        <v>17</v>
      </c>
      <c r="BH10">
        <f>vtune_data_2666!V580</f>
        <v>17.100000000000001</v>
      </c>
      <c r="BI10">
        <f>vtune_data_2666!U581</f>
        <v>9.9</v>
      </c>
      <c r="BJ10">
        <f>vtune_data_2666!AD502</f>
        <v>62</v>
      </c>
      <c r="BK10">
        <f>vtune_data_2666!AE504</f>
        <v>1.4</v>
      </c>
      <c r="BL10">
        <f>vtune_data_2666!AE506</f>
        <v>37.1</v>
      </c>
      <c r="BM10">
        <f>vtune_data_2666!AF507</f>
        <v>73.099999999999994</v>
      </c>
      <c r="BN10" s="8">
        <f>vtune_data_2666!AD511</f>
        <v>78496994839200</v>
      </c>
      <c r="BO10" s="8">
        <f>vtune_data_2666!AD512</f>
        <v>25416522472800</v>
      </c>
      <c r="BP10" s="8">
        <f>vtune_data_2666!AD513</f>
        <v>388587199200</v>
      </c>
      <c r="BQ10" s="8">
        <f>vtune_data_2666!AE514</f>
        <v>379121536650</v>
      </c>
      <c r="BR10">
        <f>vtune_data_2666!AE515</f>
        <v>1125078750</v>
      </c>
      <c r="BS10">
        <f>vtune_data_2666!AD517</f>
        <v>31</v>
      </c>
      <c r="BU10" s="8">
        <f>MIN(summary_l2_2666!O34:O37)</f>
        <v>3.0146739999999999</v>
      </c>
      <c r="BV10">
        <f t="shared" si="0"/>
        <v>0.33171082511740907</v>
      </c>
    </row>
    <row r="11" spans="1:74" x14ac:dyDescent="0.35">
      <c r="A11" t="s">
        <v>629</v>
      </c>
      <c r="B11" t="str">
        <f>summary_l2_2666!B39</f>
        <v>8280M</v>
      </c>
      <c r="C11">
        <f>summary_l2_2666!C39</f>
        <v>2666</v>
      </c>
      <c r="D11">
        <f>summary_l2_2666!D39</f>
        <v>56</v>
      </c>
      <c r="E11">
        <f>summary_l2_2666!E39</f>
        <v>56</v>
      </c>
      <c r="F11">
        <f>summary_l2_2666!F39</f>
        <v>2600</v>
      </c>
      <c r="G11">
        <f>MAX(summary_l2_2666!G39:G42)</f>
        <v>2451</v>
      </c>
      <c r="H11">
        <f>MAX(summary_l2_2666!H39:H42)</f>
        <v>2319.6799999999998</v>
      </c>
      <c r="I11">
        <f>MAX(summary_l2_2666!I39:I42)</f>
        <v>31</v>
      </c>
      <c r="K11">
        <f>MIN(summary_l2_2666!K39:K42)</f>
        <v>1.373</v>
      </c>
      <c r="L11">
        <f>1/K11</f>
        <v>0.72833211944646759</v>
      </c>
      <c r="M11">
        <f>MAX(summary_l2_2666!L39:L42)</f>
        <v>138.99583399900001</v>
      </c>
      <c r="N11">
        <f>MAX(summary_l2_2666!M39:M42)</f>
        <v>235.983</v>
      </c>
      <c r="O11">
        <f>MAX(summary_l2_2666!N39:N42)</f>
        <v>169.28299999999999</v>
      </c>
      <c r="P11">
        <f>vtune_data_2666!D689</f>
        <v>44.195999999999998</v>
      </c>
      <c r="Q11">
        <f>vtune_data_2666!C692</f>
        <v>64.8</v>
      </c>
      <c r="R11">
        <f>vtune_data_2666!D694</f>
        <v>40.5</v>
      </c>
      <c r="S11">
        <f>vtune_data_2666!E695</f>
        <v>78.7</v>
      </c>
      <c r="T11">
        <f>vtune_data_2666!E704</f>
        <v>17.8</v>
      </c>
      <c r="U11">
        <f>vtune_data_2666!E717</f>
        <v>81.7</v>
      </c>
      <c r="V11">
        <f>vtune_data_2666!D718</f>
        <v>0.53100000000000003</v>
      </c>
      <c r="W11">
        <f>vtune_data_2666!D719</f>
        <v>1.6140000000000001</v>
      </c>
      <c r="X11" s="8">
        <f>vtune_data_2666!Q681</f>
        <v>325415839500000</v>
      </c>
      <c r="Y11" s="8">
        <f>vtune_data_2666!Q682</f>
        <v>229662945000000</v>
      </c>
      <c r="AA11">
        <f>vtune_data_2666!Q685</f>
        <v>18.600000000000001</v>
      </c>
      <c r="AB11">
        <f>vtune_data_2666!R686</f>
        <v>18.100000000000001</v>
      </c>
      <c r="AC11">
        <f>vtune_data_2666!S687</f>
        <v>17.600000000000001</v>
      </c>
      <c r="AD11">
        <f>vtune_data_2666!T689</f>
        <v>3.9</v>
      </c>
      <c r="AE11">
        <f>vtune_data_2666!T690</f>
        <v>13.7</v>
      </c>
      <c r="AF11">
        <f>vtune_data_2666!S691</f>
        <v>82.4</v>
      </c>
      <c r="AG11">
        <f>vtune_data_2666!S706</f>
        <v>5.3</v>
      </c>
      <c r="AH11">
        <f>vtune_data_2666!S707</f>
        <v>3.4</v>
      </c>
      <c r="AI11">
        <f>vtune_data_2666!Q711</f>
        <v>0.8</v>
      </c>
      <c r="AJ11">
        <f>vtune_data_2666!R712</f>
        <v>0.8</v>
      </c>
      <c r="AK11">
        <f>vtune_data_2666!Q714</f>
        <v>77.599999999999994</v>
      </c>
      <c r="AL11">
        <f>vtune_data_2666!R715</f>
        <v>63.5</v>
      </c>
      <c r="AM11">
        <f>vtune_data_2666!T722</f>
        <v>99.5</v>
      </c>
      <c r="AN11">
        <f>vtune_data_2666!T723</f>
        <v>2.1</v>
      </c>
      <c r="AO11">
        <f>vtune_data_2666!S725</f>
        <v>1.2</v>
      </c>
      <c r="AP11">
        <f>vtune_data_2666!S726</f>
        <v>2.5</v>
      </c>
      <c r="AQ11">
        <f>vtune_data_2666!T729</f>
        <v>2.2999999999999998</v>
      </c>
      <c r="AR11">
        <f>vtune_data_2666!S731</f>
        <v>37.9</v>
      </c>
      <c r="AS11">
        <f>vtune_data_2666!U734</f>
        <v>62.6</v>
      </c>
      <c r="AT11">
        <f>vtune_data_2666!S737</f>
        <v>8.6999999999999993</v>
      </c>
      <c r="AU11">
        <f>vtune_data_2666!R744</f>
        <v>14.2</v>
      </c>
      <c r="AV11">
        <f>vtune_data_2666!S745</f>
        <v>0.8</v>
      </c>
      <c r="AW11">
        <f>vtune_data_2666!T747</f>
        <v>33.799999999999997</v>
      </c>
      <c r="AX11">
        <f>vtune_data_2666!T750</f>
        <v>4.8</v>
      </c>
      <c r="AY11">
        <f>vtune_data_2666!T751</f>
        <v>3.8</v>
      </c>
      <c r="AZ11">
        <f>vtune_data_2666!T752</f>
        <v>7.6</v>
      </c>
      <c r="BA11">
        <f>vtune_data_2666!U753</f>
        <v>11.7</v>
      </c>
      <c r="BB11">
        <f>vtune_data_2666!V754</f>
        <v>14.1</v>
      </c>
      <c r="BC11">
        <f>vtune_data_2666!V755</f>
        <v>7.5</v>
      </c>
      <c r="BD11">
        <f>vtune_data_2666!V756</f>
        <v>13.3</v>
      </c>
      <c r="BE11">
        <f>vtune_data_2666!V757</f>
        <v>12</v>
      </c>
      <c r="BF11">
        <f>vtune_data_2666!U758</f>
        <v>13.9</v>
      </c>
      <c r="BG11">
        <f>vtune_data_2666!V759</f>
        <v>16.100000000000001</v>
      </c>
      <c r="BH11">
        <f>vtune_data_2666!V760</f>
        <v>16.3</v>
      </c>
      <c r="BI11">
        <f>vtune_data_2666!U761</f>
        <v>9.4</v>
      </c>
      <c r="BJ11">
        <f>vtune_data_2666!AD682</f>
        <v>63.1</v>
      </c>
      <c r="BK11">
        <f>vtune_data_2666!AE684</f>
        <v>1.3</v>
      </c>
      <c r="BL11">
        <f>vtune_data_2666!AE686</f>
        <v>37.700000000000003</v>
      </c>
      <c r="BM11">
        <f>vtune_data_2666!AF687</f>
        <v>74.099999999999994</v>
      </c>
      <c r="BN11" s="8">
        <f>vtune_data_2666!AD691</f>
        <v>83532630903750</v>
      </c>
      <c r="BO11" s="8">
        <f>vtune_data_2666!AD692</f>
        <v>27491924733000</v>
      </c>
      <c r="BP11" s="8">
        <f>vtune_data_2666!AD693</f>
        <v>391207382600</v>
      </c>
      <c r="BQ11" s="8">
        <f>vtune_data_2666!AE694</f>
        <v>382121746650</v>
      </c>
      <c r="BR11">
        <f>vtune_data_2666!AE695</f>
        <v>1090076300</v>
      </c>
      <c r="BS11">
        <f>vtune_data_2666!AD697</f>
        <v>31</v>
      </c>
      <c r="BU11" s="8">
        <f>MIN(summary_l2_2666!O39:O42)</f>
        <v>2.9623189999999999</v>
      </c>
      <c r="BV11">
        <f t="shared" si="0"/>
        <v>0.33757336735172683</v>
      </c>
    </row>
    <row r="12" spans="1:74" x14ac:dyDescent="0.35">
      <c r="A12" t="s">
        <v>629</v>
      </c>
      <c r="B12" t="str">
        <f>summary_l2_2666!B44</f>
        <v>8280M</v>
      </c>
      <c r="C12">
        <f>summary_l2_2666!C44</f>
        <v>2666</v>
      </c>
      <c r="D12">
        <f>summary_l2_2666!D44</f>
        <v>56</v>
      </c>
      <c r="E12">
        <f>summary_l2_2666!E44</f>
        <v>56</v>
      </c>
      <c r="F12">
        <f>summary_l2_2666!F44</f>
        <v>2700</v>
      </c>
      <c r="G12">
        <f>MAX(summary_l2_2666!G44:G47)</f>
        <v>2478</v>
      </c>
      <c r="H12">
        <f>MAX(summary_l2_2666!H44:H47)</f>
        <v>2225.9699999999998</v>
      </c>
      <c r="I12">
        <f>MAX(summary_l2_2666!I44:I47)</f>
        <v>30</v>
      </c>
      <c r="K12">
        <f>MIN(summary_l2_2666!K44:K47)</f>
        <v>1.335</v>
      </c>
      <c r="L12">
        <f>1/K12</f>
        <v>0.74906367041198507</v>
      </c>
      <c r="M12">
        <f>MAX(summary_l2_2666!L44:L47)</f>
        <v>139.20057119699999</v>
      </c>
      <c r="N12">
        <f>MAX(summary_l2_2666!M44:M47)</f>
        <v>235.958</v>
      </c>
      <c r="O12">
        <f>MAX(summary_l2_2666!N44:N47)</f>
        <v>169.399</v>
      </c>
      <c r="P12">
        <f>vtune_data_2666!D859</f>
        <v>46.761000000000003</v>
      </c>
      <c r="Q12">
        <f>vtune_data_2666!C862</f>
        <v>64.2</v>
      </c>
      <c r="R12">
        <f>vtune_data_2666!D864</f>
        <v>40</v>
      </c>
      <c r="S12">
        <f>vtune_data_2666!E865</f>
        <v>78.8</v>
      </c>
      <c r="T12">
        <f>vtune_data_2666!E874</f>
        <v>17.100000000000001</v>
      </c>
      <c r="U12">
        <f>vtune_data_2666!E887</f>
        <v>82.4</v>
      </c>
      <c r="V12">
        <f>vtune_data_2666!D888</f>
        <v>0.51</v>
      </c>
      <c r="W12">
        <f>vtune_data_2666!D889</f>
        <v>1.53</v>
      </c>
      <c r="X12" s="8">
        <f>vtune_data_2666!Q851</f>
        <v>326671542000000</v>
      </c>
      <c r="Y12" s="8">
        <f>vtune_data_2666!Q852</f>
        <v>235900755000000</v>
      </c>
      <c r="AA12">
        <f>vtune_data_2666!Q855</f>
        <v>19</v>
      </c>
      <c r="AB12">
        <f>vtune_data_2666!R856</f>
        <v>18.5</v>
      </c>
      <c r="AC12">
        <f>vtune_data_2666!S857</f>
        <v>17.100000000000001</v>
      </c>
      <c r="AD12">
        <f>vtune_data_2666!T859</f>
        <v>3.8</v>
      </c>
      <c r="AE12">
        <f>vtune_data_2666!T860</f>
        <v>13.3</v>
      </c>
      <c r="AF12">
        <f>vtune_data_2666!S861</f>
        <v>82.9</v>
      </c>
      <c r="AG12">
        <f>vtune_data_2666!S876</f>
        <v>5.4</v>
      </c>
      <c r="AH12">
        <f>vtune_data_2666!S877</f>
        <v>3.5</v>
      </c>
      <c r="AI12">
        <f>vtune_data_2666!Q881</f>
        <v>0.8</v>
      </c>
      <c r="AJ12">
        <f>vtune_data_2666!R882</f>
        <v>0.8</v>
      </c>
      <c r="AK12">
        <f>vtune_data_2666!Q884</f>
        <v>76.900000000000006</v>
      </c>
      <c r="AL12">
        <f>vtune_data_2666!R885</f>
        <v>63</v>
      </c>
      <c r="AM12">
        <f>vtune_data_2666!T892</f>
        <v>99.9</v>
      </c>
      <c r="AN12">
        <f>vtune_data_2666!T893</f>
        <v>2.1</v>
      </c>
      <c r="AO12">
        <f>vtune_data_2666!S895</f>
        <v>1.2</v>
      </c>
      <c r="AP12">
        <f>vtune_data_2666!S896</f>
        <v>2.5</v>
      </c>
      <c r="AQ12">
        <f>vtune_data_2666!T899</f>
        <v>2.2000000000000002</v>
      </c>
      <c r="AR12">
        <f>vtune_data_2666!S901</f>
        <v>38</v>
      </c>
      <c r="AS12">
        <f>vtune_data_2666!U904</f>
        <v>62.3</v>
      </c>
      <c r="AT12">
        <f>vtune_data_2666!S907</f>
        <v>8.8000000000000007</v>
      </c>
      <c r="AU12">
        <f>vtune_data_2666!R914</f>
        <v>13.9</v>
      </c>
      <c r="AV12">
        <f>vtune_data_2666!S915</f>
        <v>0.8</v>
      </c>
      <c r="AW12">
        <f>vtune_data_2666!T917</f>
        <v>33.700000000000003</v>
      </c>
      <c r="AX12">
        <f>vtune_data_2666!T920</f>
        <v>4.8</v>
      </c>
      <c r="AY12">
        <f>vtune_data_2666!T921</f>
        <v>3.7</v>
      </c>
      <c r="AZ12">
        <f>vtune_data_2666!T922</f>
        <v>7.9</v>
      </c>
      <c r="BA12">
        <f>vtune_data_2666!U923</f>
        <v>11.8</v>
      </c>
      <c r="BB12">
        <f>vtune_data_2666!V924</f>
        <v>14.2</v>
      </c>
      <c r="BC12">
        <f>vtune_data_2666!V925</f>
        <v>7.6</v>
      </c>
      <c r="BD12">
        <f>vtune_data_2666!V926</f>
        <v>13.4</v>
      </c>
      <c r="BE12">
        <f>vtune_data_2666!V927</f>
        <v>12.1</v>
      </c>
      <c r="BF12">
        <f>vtune_data_2666!U928</f>
        <v>13.9</v>
      </c>
      <c r="BG12">
        <f>vtune_data_2666!V929</f>
        <v>16.3</v>
      </c>
      <c r="BH12">
        <f>vtune_data_2666!V930</f>
        <v>16.399999999999999</v>
      </c>
      <c r="BI12">
        <f>vtune_data_2666!U931</f>
        <v>9.8000000000000007</v>
      </c>
      <c r="BJ12">
        <f>vtune_data_2666!AD852</f>
        <v>62.5</v>
      </c>
      <c r="BK12">
        <f>vtune_data_2666!AE854</f>
        <v>1.3</v>
      </c>
      <c r="BL12">
        <f>vtune_data_2666!AE856</f>
        <v>37.5</v>
      </c>
      <c r="BM12">
        <f>vtune_data_2666!AF857</f>
        <v>0</v>
      </c>
      <c r="BN12" s="8">
        <f>vtune_data_2666!AD861</f>
        <v>86378171267400</v>
      </c>
      <c r="BO12" s="8">
        <f>vtune_data_2666!AD862</f>
        <v>28741012204500</v>
      </c>
      <c r="BP12" s="8">
        <f>vtune_data_2666!AD863</f>
        <v>391267386800</v>
      </c>
      <c r="BQ12" s="8">
        <f>vtune_data_2666!AE864</f>
        <v>382186751200</v>
      </c>
      <c r="BR12">
        <f>vtune_data_2666!AE865</f>
        <v>1130079100</v>
      </c>
      <c r="BS12">
        <f>vtune_data_2666!AD867</f>
        <v>30</v>
      </c>
      <c r="BU12" s="8">
        <f>MIN(summary_l2_2666!O44:O47)</f>
        <v>2.9579620000000002</v>
      </c>
      <c r="BV12">
        <f t="shared" si="0"/>
        <v>0.33807060401722533</v>
      </c>
    </row>
    <row r="13" spans="1:74" x14ac:dyDescent="0.35">
      <c r="A13" t="s">
        <v>629</v>
      </c>
      <c r="B13" t="str">
        <f>summary_l2_2666!B45</f>
        <v>8280M</v>
      </c>
      <c r="C13">
        <f>summary_l2_2666!C45</f>
        <v>2666</v>
      </c>
      <c r="D13">
        <f>summary_l2_2666!D45</f>
        <v>56</v>
      </c>
      <c r="E13">
        <f>summary_l2_2666!E49</f>
        <v>56</v>
      </c>
      <c r="F13">
        <f>summary_l2_2666!F49</f>
        <v>2701</v>
      </c>
      <c r="G13">
        <f>MAX(summary_l2_2666!G49:G52)</f>
        <v>2606</v>
      </c>
      <c r="H13">
        <f>MAX(summary_l2_2666!H49:H52)</f>
        <v>0</v>
      </c>
      <c r="I13">
        <f>MAX(summary_l2_2666!I49:I52)</f>
        <v>29</v>
      </c>
      <c r="K13">
        <f>MIN(summary_l2_2666!K49:K52)</f>
        <v>1.2549999999999999</v>
      </c>
      <c r="L13">
        <f>1/K13</f>
        <v>0.79681274900398413</v>
      </c>
      <c r="M13">
        <f>MAX(summary_l2_2666!L49:L52)</f>
        <v>138.67591193499999</v>
      </c>
      <c r="N13">
        <f>MAX(summary_l2_2666!M49:M52)</f>
        <v>234.99</v>
      </c>
      <c r="O13">
        <f>MAX(summary_l2_2666!N49:N52)</f>
        <v>168.76599999999999</v>
      </c>
      <c r="P13">
        <f>vtune_data_2666!D1039</f>
        <v>51.667999999999999</v>
      </c>
      <c r="Q13">
        <f>vtune_data_2666!C1042</f>
        <v>62.4</v>
      </c>
      <c r="R13">
        <f>vtune_data_2666!D1044</f>
        <v>38.5</v>
      </c>
      <c r="S13">
        <f>vtune_data_2666!E1045</f>
        <v>78.900000000000006</v>
      </c>
      <c r="T13">
        <f>vtune_data_2666!E1054</f>
        <v>15.4</v>
      </c>
      <c r="U13">
        <f>vtune_data_2666!E1067</f>
        <v>84.1</v>
      </c>
      <c r="V13">
        <f>vtune_data_2666!D1068</f>
        <v>0.45600000000000002</v>
      </c>
      <c r="W13">
        <f>vtune_data_2666!D1069</f>
        <v>1.3280000000000001</v>
      </c>
      <c r="X13" s="8">
        <f>vtune_data_2666!Q1031</f>
        <v>344980188000000</v>
      </c>
      <c r="Y13" s="8">
        <f>vtune_data_2666!Q1032</f>
        <v>252003312000000</v>
      </c>
      <c r="AA13">
        <f>vtune_data_2666!Q1035</f>
        <v>19.3</v>
      </c>
      <c r="AB13">
        <f>vtune_data_2666!R1036</f>
        <v>18.8</v>
      </c>
      <c r="AC13">
        <f>vtune_data_2666!S1037</f>
        <v>16</v>
      </c>
      <c r="AD13">
        <f>vtune_data_2666!T1039</f>
        <v>3.5</v>
      </c>
      <c r="AE13">
        <f>vtune_data_2666!T1040</f>
        <v>12.4</v>
      </c>
      <c r="AF13">
        <f>vtune_data_2666!S1041</f>
        <v>84</v>
      </c>
      <c r="AG13">
        <f>vtune_data_2666!S1056</f>
        <v>5.7</v>
      </c>
      <c r="AH13">
        <f>vtune_data_2666!S1057</f>
        <v>3.6</v>
      </c>
      <c r="AI13">
        <f>vtune_data_2666!Q1061</f>
        <v>0.7</v>
      </c>
      <c r="AJ13">
        <f>vtune_data_2666!R1062</f>
        <v>0.7</v>
      </c>
      <c r="AK13">
        <f>vtune_data_2666!Q1064</f>
        <v>76.599999999999994</v>
      </c>
      <c r="AL13">
        <f>vtune_data_2666!R1065</f>
        <v>61.9</v>
      </c>
      <c r="AM13">
        <f>vtune_data_2666!T1072</f>
        <v>95.9</v>
      </c>
      <c r="AN13">
        <f>vtune_data_2666!T1073</f>
        <v>2</v>
      </c>
      <c r="AO13">
        <f>vtune_data_2666!S1075</f>
        <v>1.1000000000000001</v>
      </c>
      <c r="AP13">
        <f>vtune_data_2666!S1076</f>
        <v>2.2999999999999998</v>
      </c>
      <c r="AQ13">
        <f>vtune_data_2666!T1079</f>
        <v>2.2000000000000002</v>
      </c>
      <c r="AR13">
        <f>vtune_data_2666!S1081</f>
        <v>36.5</v>
      </c>
      <c r="AS13">
        <f>vtune_data_2666!U1084</f>
        <v>59.2</v>
      </c>
      <c r="AT13">
        <f>vtune_data_2666!S1087</f>
        <v>8.6999999999999993</v>
      </c>
      <c r="AU13">
        <f>vtune_data_2666!R1094</f>
        <v>14.7</v>
      </c>
      <c r="AV13">
        <f>vtune_data_2666!S1095</f>
        <v>0.8</v>
      </c>
      <c r="AW13">
        <f>vtune_data_2666!T1097</f>
        <v>33.6</v>
      </c>
      <c r="AX13">
        <f>vtune_data_2666!T1100</f>
        <v>4.8</v>
      </c>
      <c r="AY13">
        <f>vtune_data_2666!T1101</f>
        <v>3.6</v>
      </c>
      <c r="AZ13">
        <f>vtune_data_2666!T1102</f>
        <v>8.1</v>
      </c>
      <c r="BA13">
        <f>vtune_data_2666!U1103</f>
        <v>11.8</v>
      </c>
      <c r="BB13">
        <f>vtune_data_2666!V1104</f>
        <v>13.9</v>
      </c>
      <c r="BC13">
        <f>vtune_data_2666!V1105</f>
        <v>7.6</v>
      </c>
      <c r="BD13">
        <f>vtune_data_2666!V1106</f>
        <v>13.2</v>
      </c>
      <c r="BE13">
        <f>vtune_data_2666!V1107</f>
        <v>12.5</v>
      </c>
      <c r="BF13">
        <f>vtune_data_2666!U1108</f>
        <v>14.1</v>
      </c>
      <c r="BG13">
        <f>vtune_data_2666!V1109</f>
        <v>16.5</v>
      </c>
      <c r="BH13">
        <f>vtune_data_2666!V1110</f>
        <v>16.7</v>
      </c>
      <c r="BI13">
        <f>vtune_data_2666!U1111</f>
        <v>10.1</v>
      </c>
      <c r="BJ13">
        <f>vtune_data_2666!AD1032</f>
        <v>61.6</v>
      </c>
      <c r="BK13">
        <f>vtune_data_2666!AE1034</f>
        <v>1.2</v>
      </c>
      <c r="BL13">
        <f>vtune_data_2666!AE1036</f>
        <v>36.5</v>
      </c>
      <c r="BM13">
        <f>vtune_data_2666!AF1037</f>
        <v>74.599999999999994</v>
      </c>
      <c r="BN13" s="8">
        <f>vtune_data_2666!AD1041</f>
        <v>91829154792000</v>
      </c>
      <c r="BO13" s="8">
        <f>vtune_data_2666!AD1042</f>
        <v>30978029313000</v>
      </c>
      <c r="BP13" s="8">
        <f>vtune_data_2666!AD1043</f>
        <v>391687416200</v>
      </c>
      <c r="BQ13" s="8">
        <f>vtune_data_2666!AE1044</f>
        <v>382246755400</v>
      </c>
      <c r="BR13">
        <f>vtune_data_2666!AE1045</f>
        <v>1085075950</v>
      </c>
      <c r="BS13">
        <f>vtune_data_2666!AD1047</f>
        <v>29</v>
      </c>
      <c r="BU13" s="8">
        <f>MIN(summary_l2_2666!O49:O52)</f>
        <v>2.9691529999999999</v>
      </c>
      <c r="BV13">
        <f t="shared" si="0"/>
        <v>0.33679638604005924</v>
      </c>
    </row>
    <row r="15" spans="1:74" x14ac:dyDescent="0.35">
      <c r="F15" t="s">
        <v>543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842A-F533-49CB-BC71-1AE819C4F709}">
  <dimension ref="A3:BV13"/>
  <sheetViews>
    <sheetView topLeftCell="BP1" workbookViewId="0">
      <selection activeCell="BU8" sqref="BU8"/>
    </sheetView>
  </sheetViews>
  <sheetFormatPr defaultRowHeight="14.5" x14ac:dyDescent="0.35"/>
  <cols>
    <col min="25" max="25" width="18.26953125" customWidth="1"/>
    <col min="33" max="33" width="18.08984375" customWidth="1"/>
    <col min="34" max="34" width="22.08984375" customWidth="1"/>
    <col min="35" max="35" width="15.1796875" customWidth="1"/>
    <col min="36" max="36" width="13.26953125" customWidth="1"/>
    <col min="37" max="37" width="15.453125" customWidth="1"/>
    <col min="38" max="38" width="14.81640625" customWidth="1"/>
    <col min="39" max="39" width="14.7265625" customWidth="1"/>
    <col min="40" max="40" width="11.36328125" customWidth="1"/>
    <col min="41" max="41" width="11" customWidth="1"/>
    <col min="42" max="42" width="10.90625" customWidth="1"/>
    <col min="43" max="43" width="12.453125" customWidth="1"/>
    <col min="44" max="44" width="12.54296875" customWidth="1"/>
    <col min="45" max="45" width="11.453125" customWidth="1"/>
    <col min="46" max="46" width="14.08984375" customWidth="1"/>
  </cols>
  <sheetData>
    <row r="3" spans="1:74" x14ac:dyDescent="0.35">
      <c r="A3" t="s">
        <v>380</v>
      </c>
      <c r="B3" t="s">
        <v>368</v>
      </c>
      <c r="C3" t="s">
        <v>369</v>
      </c>
      <c r="D3" t="s">
        <v>374</v>
      </c>
      <c r="E3" t="s">
        <v>375</v>
      </c>
      <c r="F3" t="s">
        <v>378</v>
      </c>
      <c r="G3" t="s">
        <v>585</v>
      </c>
      <c r="H3" t="s">
        <v>385</v>
      </c>
      <c r="I3" t="s">
        <v>651</v>
      </c>
      <c r="J3" t="s">
        <v>376</v>
      </c>
      <c r="K3" t="s">
        <v>379</v>
      </c>
      <c r="L3" t="s">
        <v>633</v>
      </c>
      <c r="M3" t="s">
        <v>373</v>
      </c>
      <c r="N3" t="s">
        <v>372</v>
      </c>
      <c r="O3" t="s">
        <v>443</v>
      </c>
      <c r="P3" t="s">
        <v>653</v>
      </c>
      <c r="Q3" t="s">
        <v>351</v>
      </c>
      <c r="R3" t="s">
        <v>654</v>
      </c>
      <c r="S3" t="s">
        <v>655</v>
      </c>
      <c r="T3" t="s">
        <v>656</v>
      </c>
      <c r="U3" t="s">
        <v>657</v>
      </c>
      <c r="V3" t="s">
        <v>658</v>
      </c>
      <c r="W3" t="s">
        <v>659</v>
      </c>
      <c r="X3" t="s">
        <v>660</v>
      </c>
      <c r="Y3" t="s">
        <v>661</v>
      </c>
      <c r="AA3" t="s">
        <v>662</v>
      </c>
      <c r="AB3" t="s">
        <v>663</v>
      </c>
      <c r="AC3" t="s">
        <v>664</v>
      </c>
      <c r="AD3" t="s">
        <v>665</v>
      </c>
      <c r="AE3" t="s">
        <v>666</v>
      </c>
      <c r="AF3" t="s">
        <v>667</v>
      </c>
      <c r="AG3" t="s">
        <v>466</v>
      </c>
      <c r="AH3" t="s">
        <v>467</v>
      </c>
      <c r="AI3" t="s">
        <v>668</v>
      </c>
      <c r="AJ3" t="s">
        <v>669</v>
      </c>
      <c r="AK3" t="s">
        <v>670</v>
      </c>
      <c r="AL3" t="s">
        <v>14</v>
      </c>
      <c r="AM3" t="s">
        <v>671</v>
      </c>
      <c r="AN3" t="s">
        <v>672</v>
      </c>
      <c r="AO3" t="s">
        <v>673</v>
      </c>
      <c r="AP3" t="s">
        <v>674</v>
      </c>
      <c r="AQ3" t="s">
        <v>675</v>
      </c>
      <c r="AR3" t="s">
        <v>654</v>
      </c>
      <c r="AS3" t="s">
        <v>676</v>
      </c>
      <c r="AT3" t="s">
        <v>678</v>
      </c>
      <c r="AU3" t="s">
        <v>680</v>
      </c>
      <c r="AV3" t="s">
        <v>681</v>
      </c>
      <c r="AW3" t="s">
        <v>502</v>
      </c>
      <c r="AX3" t="s">
        <v>506</v>
      </c>
      <c r="AY3" t="s">
        <v>507</v>
      </c>
      <c r="AZ3" t="s">
        <v>508</v>
      </c>
      <c r="BA3" t="s">
        <v>509</v>
      </c>
      <c r="BB3" t="s">
        <v>682</v>
      </c>
      <c r="BC3" t="s">
        <v>683</v>
      </c>
      <c r="BD3" t="s">
        <v>684</v>
      </c>
      <c r="BE3" t="s">
        <v>685</v>
      </c>
      <c r="BF3" t="s">
        <v>686</v>
      </c>
      <c r="BG3" t="s">
        <v>687</v>
      </c>
      <c r="BH3" t="s">
        <v>688</v>
      </c>
      <c r="BI3" t="s">
        <v>689</v>
      </c>
      <c r="BJ3" t="s">
        <v>351</v>
      </c>
      <c r="BK3" t="s">
        <v>485</v>
      </c>
      <c r="BL3" t="s">
        <v>654</v>
      </c>
      <c r="BM3" t="s">
        <v>431</v>
      </c>
      <c r="BN3" t="s">
        <v>690</v>
      </c>
      <c r="BO3" t="s">
        <v>691</v>
      </c>
      <c r="BP3" t="s">
        <v>692</v>
      </c>
      <c r="BQ3" t="s">
        <v>693</v>
      </c>
      <c r="BR3" t="s">
        <v>694</v>
      </c>
      <c r="BU3" t="s">
        <v>371</v>
      </c>
      <c r="BV3" t="s">
        <v>371</v>
      </c>
    </row>
    <row r="4" spans="1:74" x14ac:dyDescent="0.35">
      <c r="A4" t="s">
        <v>629</v>
      </c>
      <c r="B4" t="str">
        <f>summary_l2_2933!B4</f>
        <v>8280M</v>
      </c>
      <c r="C4">
        <f>summary_l2_2933!C4</f>
        <v>2933</v>
      </c>
      <c r="D4">
        <f>summary_l2_2933!D4</f>
        <v>56</v>
      </c>
      <c r="E4">
        <f>summary_l2_2933!E4</f>
        <v>56</v>
      </c>
      <c r="F4">
        <f>summary_l2_2933!F4</f>
        <v>1000</v>
      </c>
      <c r="G4">
        <f>MAX(summary_l2_2933!G4:G7)</f>
        <v>997.66700000000003</v>
      </c>
      <c r="H4">
        <f>MAX(summary_l2_2933!H4:H7)</f>
        <v>997</v>
      </c>
      <c r="I4">
        <f>MAX(summary_l2_2933!I4:I7)</f>
        <v>22</v>
      </c>
      <c r="K4">
        <f>MIN(summary_l2_2933!K4:K7)</f>
        <v>0.83399999999999996</v>
      </c>
      <c r="L4">
        <f>1/K4</f>
        <v>1.1990407673860912</v>
      </c>
      <c r="M4">
        <f>MAX(summary_l2_2933!L4:L7)</f>
        <v>109.223271986</v>
      </c>
      <c r="N4">
        <f>MAX(summary_l2_2933!M4:M6)</f>
        <v>175.322</v>
      </c>
      <c r="O4">
        <f>MAX(summary_l2_2933!N4:N7)</f>
        <v>126.801</v>
      </c>
      <c r="P4">
        <f>vtune_data_2933!D99</f>
        <v>111.79900000000001</v>
      </c>
      <c r="Q4">
        <f>vtune_data_2933!C102</f>
        <v>41.1</v>
      </c>
      <c r="R4">
        <f>vtune_data_2933!D104</f>
        <v>19.7</v>
      </c>
      <c r="S4">
        <f>vtune_data_2933!E105</f>
        <v>0</v>
      </c>
      <c r="T4">
        <f>vtune_data_2933!E114</f>
        <v>19.5</v>
      </c>
      <c r="U4">
        <f>vtune_data_2933!E127</f>
        <v>80</v>
      </c>
      <c r="V4">
        <f>vtune_data_2933!D128</f>
        <v>0.58699999999999997</v>
      </c>
      <c r="W4">
        <f>vtune_data_2933!D129</f>
        <v>1.853</v>
      </c>
      <c r="X4" s="8">
        <f>vtune_data_2933!Q91</f>
        <v>170134668000000</v>
      </c>
      <c r="Y4" s="8">
        <f>vtune_data_2933!Q92</f>
        <v>199364490000000</v>
      </c>
      <c r="AA4">
        <f>vtune_data_2933!Q95</f>
        <v>30.8</v>
      </c>
      <c r="AB4">
        <f>vtune_data_2933!R96</f>
        <v>30.2</v>
      </c>
      <c r="AC4">
        <f>vtune_data_2933!S97</f>
        <v>20.3</v>
      </c>
      <c r="AD4">
        <f>vtune_data_2933!T99</f>
        <v>4.5</v>
      </c>
      <c r="AE4">
        <f>vtune_data_2933!T100</f>
        <v>15.8</v>
      </c>
      <c r="AF4">
        <f>vtune_data_2933!S101</f>
        <v>79.7</v>
      </c>
      <c r="AG4">
        <f>vtune_data_2933!S116</f>
        <v>7.8</v>
      </c>
      <c r="AH4">
        <f>vtune_data_2933!S117</f>
        <v>5.7</v>
      </c>
      <c r="AI4">
        <f>vtune_data_2933!Q121</f>
        <v>1.5</v>
      </c>
      <c r="AJ4">
        <f>vtune_data_2933!R122</f>
        <v>1.5</v>
      </c>
      <c r="AK4">
        <f>vtune_data_2933!Q124</f>
        <v>63.6</v>
      </c>
      <c r="AL4">
        <f>vtune_data_2933!R125</f>
        <v>42</v>
      </c>
      <c r="AM4">
        <f>vtune_data_2933!T132</f>
        <v>62.3</v>
      </c>
      <c r="AN4">
        <f>vtune_data_2933!T133</f>
        <v>3.7</v>
      </c>
      <c r="AO4">
        <f>vtune_data_2933!S135</f>
        <v>2.4</v>
      </c>
      <c r="AP4">
        <f>vtune_data_2933!S136</f>
        <v>1.6</v>
      </c>
      <c r="AQ4">
        <f>vtune_data_2933!T139</f>
        <v>4.3</v>
      </c>
      <c r="AR4">
        <f>vtune_data_2933!S141</f>
        <v>19.600000000000001</v>
      </c>
      <c r="AS4">
        <f>vtune_data_2933!U144</f>
        <v>97.7</v>
      </c>
      <c r="AT4">
        <f>vtune_data_2933!S147</f>
        <v>5.4</v>
      </c>
      <c r="AU4">
        <f>vtune_data_2933!R154</f>
        <v>21.6</v>
      </c>
      <c r="AV4">
        <f>vtune_data_2933!S155</f>
        <v>1.6</v>
      </c>
      <c r="AW4">
        <f>vtune_data_2933!T157</f>
        <v>22.9</v>
      </c>
      <c r="AX4">
        <f>vtune_data_2933!T160</f>
        <v>7.9</v>
      </c>
      <c r="AY4">
        <f>vtune_data_2933!T161</f>
        <v>6.7</v>
      </c>
      <c r="AZ4">
        <f>vtune_data_2933!T162</f>
        <v>12.7</v>
      </c>
      <c r="BA4">
        <f>vtune_data_2933!U163</f>
        <v>19.5</v>
      </c>
      <c r="BB4">
        <f>vtune_data_2933!V164</f>
        <v>23.6</v>
      </c>
      <c r="BC4">
        <f>vtune_data_2933!V165</f>
        <v>12.9</v>
      </c>
      <c r="BD4">
        <f>vtune_data_2933!V166</f>
        <v>22.3</v>
      </c>
      <c r="BE4">
        <f>vtune_data_2933!V167</f>
        <v>19.100000000000001</v>
      </c>
      <c r="BF4">
        <f>vtune_data_2933!U168</f>
        <v>23.1</v>
      </c>
      <c r="BG4">
        <f>vtune_data_2933!V169</f>
        <v>26.9</v>
      </c>
      <c r="BH4">
        <f>vtune_data_2933!V170</f>
        <v>27.1</v>
      </c>
      <c r="BI4">
        <f>vtune_data_2933!U171</f>
        <v>15</v>
      </c>
      <c r="BJ4">
        <f>vtune_data_2933!AD92</f>
        <v>41.6</v>
      </c>
      <c r="BK4">
        <f>vtune_data_2933!AE94</f>
        <v>2.4</v>
      </c>
      <c r="BL4">
        <f>vtune_data_2933!AE96</f>
        <v>19.8</v>
      </c>
      <c r="BM4">
        <f>vtune_data_2933!AF97</f>
        <v>50.5</v>
      </c>
      <c r="BN4" s="8">
        <f>vtune_data_2933!AD101</f>
        <v>72107413157500</v>
      </c>
      <c r="BO4" s="8">
        <f>vtune_data_2933!AD102</f>
        <v>22836185065000</v>
      </c>
      <c r="BP4" s="8">
        <f>vtune_data_2933!AD103</f>
        <v>324022680000</v>
      </c>
      <c r="BQ4" s="8">
        <f>vtune_data_2933!AE104</f>
        <v>315562087800</v>
      </c>
      <c r="BR4">
        <f>vtune_data_2933!AE105</f>
        <v>1150080500</v>
      </c>
      <c r="BS4">
        <f>vtune_data_2933!AD107</f>
        <v>22</v>
      </c>
      <c r="BU4" s="8">
        <f>MIN(summary_l2_2933!O4:O7)</f>
        <v>3.7698010000000002</v>
      </c>
      <c r="BV4">
        <f>1/BU4</f>
        <v>0.26526599149398072</v>
      </c>
    </row>
    <row r="5" spans="1:74" x14ac:dyDescent="0.35">
      <c r="A5" t="s">
        <v>629</v>
      </c>
      <c r="B5" t="str">
        <f>summary_l2_2933!B9</f>
        <v>8280M</v>
      </c>
      <c r="C5">
        <f>summary_l2_2933!C9</f>
        <v>2933</v>
      </c>
      <c r="D5">
        <f>summary_l2_2933!D9</f>
        <v>56</v>
      </c>
      <c r="E5">
        <f>summary_l2_2933!E9</f>
        <v>56</v>
      </c>
      <c r="F5">
        <f>summary_l2_2933!F9</f>
        <v>1200</v>
      </c>
      <c r="G5">
        <f>MAX(summary_l2_2933!G9:G12)</f>
        <v>0</v>
      </c>
      <c r="H5">
        <f>MAX(summary_l2_2933!H9:H12)</f>
        <v>1196</v>
      </c>
      <c r="I5">
        <f>MAX(summary_l2_2933!I9:I12)</f>
        <v>0</v>
      </c>
      <c r="K5">
        <f>MIN(summary_l2_2933!K9:K12)</f>
        <v>0</v>
      </c>
      <c r="M5">
        <f>MAX(summary_l2_2933!L9:L12)</f>
        <v>118.80593327699999</v>
      </c>
      <c r="N5">
        <f>MAX(summary_l2_2933!M9:M12)</f>
        <v>0</v>
      </c>
      <c r="O5">
        <f>MAX(summary_l2_2933!N9:N12)</f>
        <v>0</v>
      </c>
      <c r="X5" s="8"/>
      <c r="Y5" s="8"/>
      <c r="BN5" s="8"/>
      <c r="BP5" s="8"/>
      <c r="BQ5" s="8"/>
      <c r="BU5" s="8">
        <f>MIN(summary_l2_2933!O9:O12)</f>
        <v>3.4657360000000001</v>
      </c>
      <c r="BV5">
        <f t="shared" ref="BV5:BV13" si="0">1/BU5</f>
        <v>0.2885390000854075</v>
      </c>
    </row>
    <row r="6" spans="1:74" x14ac:dyDescent="0.35">
      <c r="A6" t="s">
        <v>629</v>
      </c>
      <c r="B6" t="str">
        <f>summary_l2_2933!B14</f>
        <v>8280M</v>
      </c>
      <c r="C6">
        <f>summary_l2_2933!C14</f>
        <v>2933</v>
      </c>
      <c r="D6">
        <f>summary_l2_2933!D14</f>
        <v>56</v>
      </c>
      <c r="E6">
        <f>summary_l2_2933!E14</f>
        <v>56</v>
      </c>
      <c r="F6">
        <f>summary_l2_2933!F14</f>
        <v>1400</v>
      </c>
      <c r="G6">
        <f>MAX(summary_l2_2933!G14:G17)</f>
        <v>1397</v>
      </c>
      <c r="H6">
        <f>MAX(summary_l2_2933!H14:H17)</f>
        <v>1396</v>
      </c>
      <c r="I6">
        <f>MAX(summary_l2_2933!I14:I17)</f>
        <v>25</v>
      </c>
      <c r="K6">
        <f>MIN(summary_l2_2933!K14:K17)</f>
        <v>0.997</v>
      </c>
      <c r="L6">
        <f>1/K6</f>
        <v>1.0030090270812437</v>
      </c>
      <c r="M6">
        <f>MAX(summary_l2_2933!L14:L17)</f>
        <v>126.02364561</v>
      </c>
      <c r="N6">
        <f>MAX(summary_l2_2933!M14:M17)</f>
        <v>202.178</v>
      </c>
      <c r="O6">
        <f>MAX(summary_l2_2933!N14:N17)</f>
        <v>145.24299999999999</v>
      </c>
      <c r="P6">
        <f>vtune_data_2933!D219</f>
        <v>77.694000000000003</v>
      </c>
      <c r="Q6">
        <f>vtune_data_2933!C222</f>
        <v>49.8</v>
      </c>
      <c r="R6">
        <f>vtune_data_2933!D224</f>
        <v>26.9</v>
      </c>
      <c r="S6">
        <f>vtune_data_2933!E225</f>
        <v>61.3</v>
      </c>
      <c r="T6">
        <f>vtune_data_2933!E234</f>
        <v>19.2</v>
      </c>
      <c r="U6">
        <f>vtune_data_2933!E247</f>
        <v>80.2</v>
      </c>
      <c r="V6">
        <f>vtune_data_2933!D248</f>
        <v>0.57999999999999996</v>
      </c>
      <c r="W6">
        <f>vtune_data_2933!D249</f>
        <v>1.823</v>
      </c>
      <c r="X6" s="8">
        <f>vtune_data_2933!Q211</f>
        <v>206575866000000</v>
      </c>
      <c r="Y6" s="8">
        <f>vtune_data_2933!Q212</f>
        <v>204345855000000</v>
      </c>
      <c r="AA6">
        <f>vtune_data_2933!Q215</f>
        <v>26.1</v>
      </c>
      <c r="AB6">
        <f>vtune_data_2933!R216</f>
        <v>25.6</v>
      </c>
      <c r="AC6">
        <f>vtune_data_2933!S217</f>
        <v>19.600000000000001</v>
      </c>
      <c r="AD6">
        <f>vtune_data_2933!T219</f>
        <v>4.3</v>
      </c>
      <c r="AE6">
        <f>vtune_data_2933!T220</f>
        <v>15.3</v>
      </c>
      <c r="AF6">
        <f>vtune_data_2933!S221</f>
        <v>80.400000000000006</v>
      </c>
      <c r="AG6">
        <f>vtune_data_2933!S236</f>
        <v>6.8</v>
      </c>
      <c r="AH6">
        <f>vtune_data_2933!S237</f>
        <v>4.8</v>
      </c>
      <c r="AI6">
        <f>vtune_data_2933!Q241</f>
        <v>1.2</v>
      </c>
      <c r="AJ6">
        <f>vtune_data_2933!R242</f>
        <v>1.2</v>
      </c>
      <c r="AK6">
        <f>vtune_data_2933!Q244</f>
        <v>68.900000000000006</v>
      </c>
      <c r="AL6">
        <f>vtune_data_2933!R245</f>
        <v>50.1</v>
      </c>
      <c r="AM6">
        <f>vtune_data_2933!T252</f>
        <v>77.099999999999994</v>
      </c>
      <c r="AN6">
        <f>vtune_data_2933!T253</f>
        <v>3.1</v>
      </c>
      <c r="AO6">
        <f>vtune_data_2933!S255</f>
        <v>1.8</v>
      </c>
      <c r="AP6">
        <f>vtune_data_2933!S256</f>
        <v>1.9</v>
      </c>
      <c r="AQ6">
        <f>vtune_data_2933!T259</f>
        <v>3.5</v>
      </c>
      <c r="AR6">
        <f>vtune_data_2933!S261</f>
        <v>26.6</v>
      </c>
      <c r="AS6">
        <f>vtune_data_2933!U264</f>
        <v>88.6</v>
      </c>
      <c r="AT6">
        <f>vtune_data_2933!S267</f>
        <v>6.6</v>
      </c>
      <c r="AU6">
        <f>vtune_data_2933!R274</f>
        <v>18.8</v>
      </c>
      <c r="AV6">
        <f>vtune_data_2933!S275</f>
        <v>1.3</v>
      </c>
      <c r="AW6">
        <f>vtune_data_2933!T277</f>
        <v>27</v>
      </c>
      <c r="AX6">
        <f>vtune_data_2933!T280</f>
        <v>6.8</v>
      </c>
      <c r="AY6">
        <f>vtune_data_2933!T281</f>
        <v>5.5</v>
      </c>
      <c r="AZ6">
        <f>vtune_data_2933!T282</f>
        <v>10.6</v>
      </c>
      <c r="BA6">
        <f>vtune_data_2933!U283</f>
        <v>16.5</v>
      </c>
      <c r="BB6">
        <f>vtune_data_2933!V284</f>
        <v>20.100000000000001</v>
      </c>
      <c r="BC6">
        <f>vtune_data_2933!V285</f>
        <v>10.8</v>
      </c>
      <c r="BD6">
        <f>vtune_data_2933!V286</f>
        <v>18.899999999999999</v>
      </c>
      <c r="BE6">
        <f>vtune_data_2933!V287</f>
        <v>16.100000000000001</v>
      </c>
      <c r="BF6">
        <f>vtune_data_2933!U288</f>
        <v>19.3</v>
      </c>
      <c r="BG6">
        <f>vtune_data_2933!V289</f>
        <v>22.7</v>
      </c>
      <c r="BH6">
        <f>vtune_data_2933!V290</f>
        <v>22.7</v>
      </c>
      <c r="BI6">
        <f>vtune_data_2933!U291</f>
        <v>12.7</v>
      </c>
      <c r="BJ6">
        <f>vtune_data_2933!AD212</f>
        <v>50</v>
      </c>
      <c r="BK6">
        <f>vtune_data_2933!AE214</f>
        <v>1.9</v>
      </c>
      <c r="BL6">
        <f>vtune_data_2933!AE216</f>
        <v>27</v>
      </c>
      <c r="BM6">
        <f>vtune_data_2933!AF217</f>
        <v>61.3</v>
      </c>
      <c r="BN6" s="8">
        <f>vtune_data_2933!AD221</f>
        <v>73358770697100</v>
      </c>
      <c r="BO6" s="8">
        <f>vtune_data_2933!AD222</f>
        <v>23329704870150</v>
      </c>
      <c r="BP6" s="8">
        <f>vtune_data_2933!AD223</f>
        <v>354399806250</v>
      </c>
      <c r="BQ6" s="8">
        <f>vtune_data_2933!AE224</f>
        <v>345834206700</v>
      </c>
      <c r="BR6">
        <f>vtune_data_2933!AE225</f>
        <v>1130079100</v>
      </c>
      <c r="BS6">
        <f>vtune_data_2933!AD227</f>
        <v>25</v>
      </c>
      <c r="BU6" s="8">
        <f>MIN(summary_l2_2933!O14:O17)</f>
        <v>3.2672439999999998</v>
      </c>
      <c r="BV6">
        <f t="shared" si="0"/>
        <v>0.30606835608237404</v>
      </c>
    </row>
    <row r="7" spans="1:74" x14ac:dyDescent="0.35">
      <c r="A7" t="s">
        <v>629</v>
      </c>
      <c r="B7" t="str">
        <f>summary_l2_2933!B19</f>
        <v>8280M</v>
      </c>
      <c r="C7">
        <f>summary_l2_2933!C19</f>
        <v>2933</v>
      </c>
      <c r="D7">
        <f>summary_l2_2933!D19</f>
        <v>56</v>
      </c>
      <c r="E7">
        <f>summary_l2_2933!E19</f>
        <v>56</v>
      </c>
      <c r="F7">
        <f>summary_l2_2933!F19</f>
        <v>1600</v>
      </c>
      <c r="G7">
        <f>MAX(summary_l2_2933!G19:G22)</f>
        <v>0</v>
      </c>
      <c r="H7">
        <f>MAX(summary_l2_2933!H19:H22)</f>
        <v>1595</v>
      </c>
      <c r="I7">
        <f>MAX(summary_l2_2933!I19:I22)</f>
        <v>0</v>
      </c>
      <c r="K7">
        <f>MIN(summary_l2_2933!K19:K22)</f>
        <v>0</v>
      </c>
      <c r="M7">
        <f>MAX(summary_l2_2933!L19:L22)</f>
        <v>131.74060775500001</v>
      </c>
      <c r="N7">
        <f>MAX(summary_l2_2933!M19:M22)</f>
        <v>0</v>
      </c>
      <c r="O7">
        <f>MAX(summary_l2_2933!N19:N22)</f>
        <v>0</v>
      </c>
      <c r="X7" s="8"/>
      <c r="Y7" s="8"/>
      <c r="BN7" s="8"/>
      <c r="BP7" s="8"/>
      <c r="BQ7" s="8"/>
      <c r="BU7" s="8">
        <f>MIN(summary_l2_2933!O19:O22)</f>
        <v>3.1254599999999999</v>
      </c>
      <c r="BV7">
        <f t="shared" si="0"/>
        <v>0.3199529029326883</v>
      </c>
    </row>
    <row r="8" spans="1:74" x14ac:dyDescent="0.35">
      <c r="A8" t="s">
        <v>629</v>
      </c>
      <c r="B8" t="str">
        <f>summary_l2_2933!B24</f>
        <v>8280M</v>
      </c>
      <c r="C8">
        <f>summary_l2_2933!C24</f>
        <v>2933</v>
      </c>
      <c r="D8">
        <f>summary_l2_2933!D24</f>
        <v>56</v>
      </c>
      <c r="E8">
        <f>summary_l2_2933!E24</f>
        <v>56</v>
      </c>
      <c r="F8">
        <f>summary_l2_2933!F24</f>
        <v>1800</v>
      </c>
      <c r="G8">
        <f>MAX(summary_l2_2933!G24:G27)</f>
        <v>1796</v>
      </c>
      <c r="H8">
        <f>MAX(summary_l2_2933!H24:H27)</f>
        <v>1795</v>
      </c>
      <c r="I8">
        <f>MAX(summary_l2_2933!I24:I27)</f>
        <v>28</v>
      </c>
      <c r="K8">
        <f>MIN(summary_l2_2933!K24:K27)</f>
        <v>1.1599999999999999</v>
      </c>
      <c r="L8">
        <f>1/K8</f>
        <v>0.86206896551724144</v>
      </c>
      <c r="M8">
        <f>MAX(summary_l2_2933!L24:L27)</f>
        <v>136.31302966000001</v>
      </c>
      <c r="N8">
        <f>MAX(summary_l2_2933!M24:M27)</f>
        <v>217.983</v>
      </c>
      <c r="O8">
        <f>MAX(summary_l2_2933!N24:N27)</f>
        <v>157.047</v>
      </c>
      <c r="P8">
        <f>vtune_data_2933!D329</f>
        <v>61.902999999999999</v>
      </c>
      <c r="Q8">
        <f>vtune_data_2933!C332</f>
        <v>56.1</v>
      </c>
      <c r="R8">
        <f>vtune_data_2933!D334</f>
        <v>32.1</v>
      </c>
      <c r="S8">
        <f>vtune_data_2933!E335</f>
        <v>68.2</v>
      </c>
      <c r="T8">
        <f>vtune_data_2933!E344</f>
        <v>18.7</v>
      </c>
      <c r="U8">
        <f>vtune_data_2933!E357</f>
        <v>80.8</v>
      </c>
      <c r="V8">
        <f>vtune_data_2933!D358</f>
        <v>0.56599999999999995</v>
      </c>
      <c r="W8">
        <f>vtune_data_2933!D359</f>
        <v>1.7729999999999999</v>
      </c>
      <c r="X8" s="8">
        <f>vtune_data_2933!Q321</f>
        <v>246007192500000</v>
      </c>
      <c r="Y8" s="8">
        <f>vtune_data_2933!Q322</f>
        <v>211455900000000</v>
      </c>
      <c r="AA8">
        <f>vtune_data_2933!Q325</f>
        <v>22.6</v>
      </c>
      <c r="AB8">
        <f>vtune_data_2933!R326</f>
        <v>22.1</v>
      </c>
      <c r="AC8">
        <f>vtune_data_2933!S327</f>
        <v>19.100000000000001</v>
      </c>
      <c r="AD8">
        <f>vtune_data_2933!T329</f>
        <v>4.3</v>
      </c>
      <c r="AE8">
        <f>vtune_data_2933!T330</f>
        <v>14.9</v>
      </c>
      <c r="AF8">
        <f>vtune_data_2933!S331</f>
        <v>80.900000000000006</v>
      </c>
      <c r="AG8">
        <f>vtune_data_2933!S346</f>
        <v>6.1</v>
      </c>
      <c r="AH8">
        <f>vtune_data_2933!S347</f>
        <v>4.2</v>
      </c>
      <c r="AI8">
        <f>vtune_data_2933!Q351</f>
        <v>1</v>
      </c>
      <c r="AJ8">
        <f>vtune_data_2933!R352</f>
        <v>1</v>
      </c>
      <c r="AK8">
        <f>vtune_data_2933!Q354</f>
        <v>72.900000000000006</v>
      </c>
      <c r="AL8">
        <f>vtune_data_2933!R355</f>
        <v>56.1</v>
      </c>
      <c r="AM8">
        <f>vtune_data_2933!T362</f>
        <v>87</v>
      </c>
      <c r="AN8">
        <f>vtune_data_2933!T363</f>
        <v>2.7</v>
      </c>
      <c r="AO8">
        <f>vtune_data_2933!S365</f>
        <v>1.6</v>
      </c>
      <c r="AP8">
        <f>vtune_data_2933!S366</f>
        <v>2.2000000000000002</v>
      </c>
      <c r="AQ8">
        <f>vtune_data_2933!T369</f>
        <v>3</v>
      </c>
      <c r="AR8">
        <f>vtune_data_2933!S371</f>
        <v>31.7</v>
      </c>
      <c r="AS8">
        <f>vtune_data_2933!U374</f>
        <v>78.3</v>
      </c>
      <c r="AT8">
        <f>vtune_data_2933!S377</f>
        <v>7.5</v>
      </c>
      <c r="AU8">
        <f>vtune_data_2933!R384</f>
        <v>16.8</v>
      </c>
      <c r="AV8">
        <f>vtune_data_2933!S385</f>
        <v>1.1000000000000001</v>
      </c>
      <c r="AW8">
        <f>vtune_data_2933!T387</f>
        <v>30</v>
      </c>
      <c r="AX8">
        <f>vtune_data_2933!T390</f>
        <v>6</v>
      </c>
      <c r="AY8">
        <f>vtune_data_2933!T391</f>
        <v>4.8</v>
      </c>
      <c r="AZ8">
        <f>vtune_data_2933!T392</f>
        <v>9.3000000000000007</v>
      </c>
      <c r="BA8">
        <f>vtune_data_2933!U393</f>
        <v>14.4</v>
      </c>
      <c r="BB8">
        <f>vtune_data_2933!V394</f>
        <v>17.5</v>
      </c>
      <c r="BC8">
        <f>vtune_data_2933!V395</f>
        <v>9.3000000000000007</v>
      </c>
      <c r="BD8">
        <f>vtune_data_2933!V396</f>
        <v>16.5</v>
      </c>
      <c r="BE8">
        <f>vtune_data_2933!V397</f>
        <v>14.3</v>
      </c>
      <c r="BF8">
        <f>vtune_data_2933!U398</f>
        <v>16.8</v>
      </c>
      <c r="BG8">
        <f>vtune_data_2933!V399</f>
        <v>19.600000000000001</v>
      </c>
      <c r="BH8">
        <f>vtune_data_2933!V400</f>
        <v>19.8</v>
      </c>
      <c r="BI8">
        <f>vtune_data_2933!U401</f>
        <v>11.3</v>
      </c>
      <c r="BJ8">
        <f>vtune_data_2933!AD322</f>
        <v>56.2</v>
      </c>
      <c r="BK8">
        <f>vtune_data_2933!AE324</f>
        <v>1.6</v>
      </c>
      <c r="BL8">
        <f>vtune_data_2933!AE326</f>
        <v>32.299999999999997</v>
      </c>
      <c r="BM8">
        <f>vtune_data_2933!AF327</f>
        <v>67.900000000000006</v>
      </c>
      <c r="BN8" s="8">
        <f>vtune_data_2933!AD331</f>
        <v>75649984431450</v>
      </c>
      <c r="BO8" s="8">
        <f>vtune_data_2933!AD332</f>
        <v>24254112601550</v>
      </c>
      <c r="BP8" s="8">
        <f>vtune_data_2933!AD333</f>
        <v>372956105100</v>
      </c>
      <c r="BQ8" s="8">
        <f>vtune_data_2933!AE334</f>
        <v>364360503450</v>
      </c>
      <c r="BR8">
        <f>vtune_data_2933!AE335</f>
        <v>1145080150</v>
      </c>
      <c r="BS8">
        <f>vtune_data_2933!AD337</f>
        <v>28</v>
      </c>
      <c r="BU8" s="8">
        <f>MIN(summary_l2_2933!O24:O27)</f>
        <v>3.0206209999999998</v>
      </c>
      <c r="BV8">
        <f t="shared" si="0"/>
        <v>0.3310577526938997</v>
      </c>
    </row>
    <row r="9" spans="1:74" x14ac:dyDescent="0.35">
      <c r="A9" t="s">
        <v>629</v>
      </c>
      <c r="B9" t="str">
        <f>summary_l2_2933!B29</f>
        <v>8280M</v>
      </c>
      <c r="C9">
        <f>summary_l2_2933!C29</f>
        <v>2933</v>
      </c>
      <c r="D9">
        <f>summary_l2_2933!D29</f>
        <v>56</v>
      </c>
      <c r="E9">
        <f>summary_l2_2933!E29</f>
        <v>56</v>
      </c>
      <c r="F9">
        <f>summary_l2_2933!F29</f>
        <v>2000</v>
      </c>
      <c r="G9">
        <f>MAX(summary_l2_2933!G29:G32)</f>
        <v>0</v>
      </c>
      <c r="H9">
        <f>MAX(summary_l2_2933!H29:H32)</f>
        <v>1994</v>
      </c>
      <c r="I9">
        <f>MAX(summary_l2_2933!I29:I32)</f>
        <v>0</v>
      </c>
      <c r="K9">
        <f>MAX(summary_l2_2933!K29:K32)</f>
        <v>0</v>
      </c>
      <c r="M9">
        <f>MAX(summary_l2_2933!L29:L32)</f>
        <v>139.837791544</v>
      </c>
      <c r="N9">
        <f>MAX(summary_l2_2933!M29:M32)</f>
        <v>0</v>
      </c>
      <c r="O9">
        <f>MAX(summary_l2_2933!N29:N32)</f>
        <v>0</v>
      </c>
      <c r="X9" s="8"/>
      <c r="Y9" s="8"/>
      <c r="BN9" s="8"/>
      <c r="BP9" s="8"/>
      <c r="BQ9" s="8"/>
      <c r="BU9" s="8">
        <f>MIN(summary_l2_2933!O29:O32)</f>
        <v>2.944483</v>
      </c>
      <c r="BV9">
        <f t="shared" si="0"/>
        <v>0.33961819443345403</v>
      </c>
    </row>
    <row r="10" spans="1:74" x14ac:dyDescent="0.35">
      <c r="A10" t="s">
        <v>629</v>
      </c>
      <c r="B10" t="str">
        <f>summary_l2_2933!B34</f>
        <v>8280M</v>
      </c>
      <c r="C10">
        <f>summary_l2_2933!C34</f>
        <v>2933</v>
      </c>
      <c r="D10">
        <f>summary_l2_2933!D34</f>
        <v>56</v>
      </c>
      <c r="E10">
        <f>summary_l2_2933!E34</f>
        <v>56</v>
      </c>
      <c r="F10">
        <f>summary_l2_2933!F34</f>
        <v>2200</v>
      </c>
      <c r="G10">
        <f>MAX(summary_l2_2933!G34:G37)</f>
        <v>2195</v>
      </c>
      <c r="H10">
        <f>MAX(summary_l2_2933!H34:H37)</f>
        <v>2194</v>
      </c>
      <c r="I10">
        <f>MAX(summary_l2_2933!I34:I37)</f>
        <v>30</v>
      </c>
      <c r="K10">
        <f>MIN(summary_l2_2933!K34:K37)</f>
        <v>1.292</v>
      </c>
      <c r="L10">
        <f>1/K10</f>
        <v>0.77399380804953555</v>
      </c>
      <c r="M10">
        <f>MAX(summary_l2_2933!L34:L37)</f>
        <v>142.97267179900001</v>
      </c>
      <c r="N10">
        <f>MAX(summary_l2_2933!M34:M37)</f>
        <v>229.375</v>
      </c>
      <c r="O10">
        <f>MAX(summary_l2_2933!N34:N37)</f>
        <v>164.30199999999999</v>
      </c>
      <c r="P10">
        <f>vtune_data_2933!D509</f>
        <v>56.914999999999999</v>
      </c>
      <c r="Q10">
        <f>vtune_data_2933!C512</f>
        <v>60.3</v>
      </c>
      <c r="R10">
        <f>vtune_data_2933!D514</f>
        <v>35.6</v>
      </c>
      <c r="S10">
        <f>vtune_data_2933!E515</f>
        <v>72.3</v>
      </c>
      <c r="T10">
        <f>vtune_data_2933!E524</f>
        <v>18</v>
      </c>
      <c r="U10">
        <f>vtune_data_2933!E537</f>
        <v>81.5</v>
      </c>
      <c r="V10">
        <f>vtune_data_2933!D538</f>
        <v>0.54100000000000004</v>
      </c>
      <c r="W10">
        <f>vtune_data_2933!D539</f>
        <v>1.669</v>
      </c>
      <c r="X10" s="8">
        <f>vtune_data_2933!Q501</f>
        <v>282993264000000</v>
      </c>
      <c r="Y10" s="8">
        <f>vtune_data_2933!Q502</f>
        <v>214413169500000</v>
      </c>
      <c r="AA10">
        <f>vtune_data_2933!Q505</f>
        <v>20</v>
      </c>
      <c r="AB10">
        <f>vtune_data_2933!R506</f>
        <v>19.5</v>
      </c>
      <c r="AC10">
        <f>vtune_data_2933!S507</f>
        <v>18.8</v>
      </c>
      <c r="AD10">
        <f>vtune_data_2933!T509</f>
        <v>4.2</v>
      </c>
      <c r="AE10">
        <f>vtune_data_2933!T510</f>
        <v>14.6</v>
      </c>
      <c r="AF10">
        <f>vtune_data_2933!S511</f>
        <v>81.2</v>
      </c>
      <c r="AG10">
        <f>vtune_data_2933!S526</f>
        <v>5.4</v>
      </c>
      <c r="AH10">
        <f>vtune_data_2933!S527</f>
        <v>3.7</v>
      </c>
      <c r="AI10">
        <f>vtune_data_2933!Q531</f>
        <v>0.9</v>
      </c>
      <c r="AJ10">
        <f>vtune_data_2933!R532</f>
        <v>0.9</v>
      </c>
      <c r="AK10">
        <f>vtune_data_2933!Q534</f>
        <v>75.900000000000006</v>
      </c>
      <c r="AL10">
        <f>vtune_data_2933!R535</f>
        <v>61</v>
      </c>
      <c r="AM10">
        <f>vtune_data_2933!T542</f>
        <v>96.8</v>
      </c>
      <c r="AN10">
        <f>vtune_data_2933!T543</f>
        <v>2.4</v>
      </c>
      <c r="AO10">
        <f>vtune_data_2933!S545</f>
        <v>1.4</v>
      </c>
      <c r="AP10">
        <f>vtune_data_2933!S546</f>
        <v>2.5</v>
      </c>
      <c r="AQ10">
        <f>vtune_data_2933!T549</f>
        <v>2.6</v>
      </c>
      <c r="AR10">
        <f>vtune_data_2933!S551</f>
        <v>36.1</v>
      </c>
      <c r="AS10">
        <f>vtune_data_2933!U554</f>
        <v>70.5</v>
      </c>
      <c r="AT10">
        <f>vtune_data_2933!S557</f>
        <v>8.3000000000000007</v>
      </c>
      <c r="AU10">
        <f>vtune_data_2933!R564</f>
        <v>14.9</v>
      </c>
      <c r="AV10">
        <f>vtune_data_2933!S565</f>
        <v>1</v>
      </c>
      <c r="AW10">
        <f>vtune_data_2933!T567</f>
        <v>32.4</v>
      </c>
      <c r="AX10">
        <f>vtune_data_2933!T570</f>
        <v>5.3</v>
      </c>
      <c r="AY10">
        <f>vtune_data_2933!T571</f>
        <v>4.2</v>
      </c>
      <c r="AZ10">
        <f>vtune_data_2933!T572</f>
        <v>8.1999999999999993</v>
      </c>
      <c r="BA10">
        <f>vtune_data_2933!U573</f>
        <v>12.8</v>
      </c>
      <c r="BB10">
        <f>vtune_data_2933!V574</f>
        <v>15.5</v>
      </c>
      <c r="BC10">
        <f>vtune_data_2933!V575</f>
        <v>8.1999999999999993</v>
      </c>
      <c r="BD10">
        <f>vtune_data_2933!V576</f>
        <v>14.7</v>
      </c>
      <c r="BE10">
        <f>vtune_data_2933!V577</f>
        <v>12.6</v>
      </c>
      <c r="BF10">
        <f>vtune_data_2933!U578</f>
        <v>14.7</v>
      </c>
      <c r="BG10">
        <f>vtune_data_2933!V579</f>
        <v>17.3</v>
      </c>
      <c r="BH10">
        <f>vtune_data_2933!V580</f>
        <v>17.5</v>
      </c>
      <c r="BI10">
        <f>vtune_data_2933!U581</f>
        <v>10.1</v>
      </c>
      <c r="BJ10">
        <f>vtune_data_2933!AD502</f>
        <v>60.8</v>
      </c>
      <c r="BK10">
        <f>vtune_data_2933!AE504</f>
        <v>1.4</v>
      </c>
      <c r="BL10">
        <f>vtune_data_2933!AE506</f>
        <v>36.200000000000003</v>
      </c>
      <c r="BM10">
        <f>vtune_data_2933!AF507</f>
        <v>72.3</v>
      </c>
      <c r="BN10" s="8">
        <f>vtune_data_2933!AD511</f>
        <v>77353740542600</v>
      </c>
      <c r="BO10" s="8">
        <f>vtune_data_2933!AD512</f>
        <v>24960628796400</v>
      </c>
      <c r="BP10" s="8">
        <f>vtune_data_2933!AD513</f>
        <v>386727069000</v>
      </c>
      <c r="BQ10" s="8">
        <f>vtune_data_2933!AE514</f>
        <v>377051391750</v>
      </c>
      <c r="BR10">
        <f>vtune_data_2933!AE515</f>
        <v>1110077700</v>
      </c>
      <c r="BS10">
        <f>vtune_data_2933!AD517</f>
        <v>30</v>
      </c>
      <c r="BU10" s="8">
        <f>MIN(summary_l2_2933!O34:O37)</f>
        <v>2.879921</v>
      </c>
      <c r="BV10">
        <f t="shared" si="0"/>
        <v>0.34723174698194847</v>
      </c>
    </row>
    <row r="11" spans="1:74" x14ac:dyDescent="0.35">
      <c r="A11" t="s">
        <v>629</v>
      </c>
      <c r="B11" t="str">
        <f>summary_l2_2933!B39</f>
        <v>8280M</v>
      </c>
      <c r="C11">
        <f>summary_l2_2933!C39</f>
        <v>2933</v>
      </c>
      <c r="D11">
        <f>summary_l2_2933!D39</f>
        <v>56</v>
      </c>
      <c r="E11">
        <f>summary_l2_2933!E39</f>
        <v>56</v>
      </c>
      <c r="F11">
        <f>summary_l2_2933!F39</f>
        <v>2600</v>
      </c>
      <c r="G11">
        <f>MAX(summary_l2_2933!G39:G42)</f>
        <v>2451</v>
      </c>
      <c r="H11">
        <f>MAX(summary_l2_2933!H39:H42)</f>
        <v>2319.6799999999998</v>
      </c>
      <c r="I11">
        <f>MAX(summary_l2_2933!I39:I42)</f>
        <v>31</v>
      </c>
      <c r="K11">
        <f>MIN(summary_l2_2933!K39:K42)</f>
        <v>1.377</v>
      </c>
      <c r="L11">
        <f>1/K11</f>
        <v>0.72621641249092228</v>
      </c>
      <c r="M11">
        <f>MAX(summary_l2_2933!L39:L42)</f>
        <v>145.851391318</v>
      </c>
      <c r="N11">
        <f>MAX(summary_l2_2933!M39:M42)</f>
        <v>233.96600000000001</v>
      </c>
      <c r="O11">
        <f>MAX(summary_l2_2933!N39:N42)</f>
        <v>167.715</v>
      </c>
      <c r="P11">
        <f>vtune_data_2933!D689</f>
        <v>49.947000000000003</v>
      </c>
      <c r="Q11">
        <f>vtune_data_2933!C692</f>
        <v>62.2</v>
      </c>
      <c r="R11">
        <f>vtune_data_2933!D694</f>
        <v>36.9</v>
      </c>
      <c r="S11">
        <f>vtune_data_2933!E695</f>
        <v>73.599999999999994</v>
      </c>
      <c r="T11">
        <f>vtune_data_2933!E704</f>
        <v>17.5</v>
      </c>
      <c r="U11">
        <f>vtune_data_2933!E717</f>
        <v>82</v>
      </c>
      <c r="V11">
        <f>vtune_data_2933!D718</f>
        <v>0.52800000000000002</v>
      </c>
      <c r="W11">
        <f>vtune_data_2933!D719</f>
        <v>1.623</v>
      </c>
      <c r="X11" s="8">
        <f>vtune_data_2933!Q681</f>
        <v>310233969000000</v>
      </c>
      <c r="Y11" s="8">
        <f>vtune_data_2933!Q682</f>
        <v>224138596500000</v>
      </c>
      <c r="AA11">
        <f>vtune_data_2933!Q685</f>
        <v>19</v>
      </c>
      <c r="AB11">
        <f>vtune_data_2933!R686</f>
        <v>18.600000000000001</v>
      </c>
      <c r="AC11">
        <f>vtune_data_2933!S687</f>
        <v>18</v>
      </c>
      <c r="AD11">
        <f>vtune_data_2933!T689</f>
        <v>4</v>
      </c>
      <c r="AE11">
        <f>vtune_data_2933!T690</f>
        <v>14</v>
      </c>
      <c r="AF11">
        <f>vtune_data_2933!S691</f>
        <v>82</v>
      </c>
      <c r="AG11">
        <f>vtune_data_2933!S706</f>
        <v>5.2</v>
      </c>
      <c r="AH11">
        <f>vtune_data_2933!S707</f>
        <v>3.6</v>
      </c>
      <c r="AI11">
        <f>vtune_data_2933!Q711</f>
        <v>0.8</v>
      </c>
      <c r="AJ11">
        <f>vtune_data_2933!R712</f>
        <v>0.8</v>
      </c>
      <c r="AK11">
        <f>vtune_data_2933!Q714</f>
        <v>77.099999999999994</v>
      </c>
      <c r="AL11">
        <f>vtune_data_2933!R715</f>
        <v>62.6</v>
      </c>
      <c r="AM11">
        <f>vtune_data_2933!T722</f>
        <v>98.3</v>
      </c>
      <c r="AN11">
        <f>vtune_data_2933!T723</f>
        <v>2.2000000000000002</v>
      </c>
      <c r="AO11">
        <f>vtune_data_2933!S725</f>
        <v>1.3</v>
      </c>
      <c r="AP11">
        <f>vtune_data_2933!S726</f>
        <v>2.5</v>
      </c>
      <c r="AQ11">
        <f>vtune_data_2933!T729</f>
        <v>2.4</v>
      </c>
      <c r="AR11">
        <f>vtune_data_2933!S731</f>
        <v>37</v>
      </c>
      <c r="AS11">
        <f>vtune_data_2933!U734</f>
        <v>65.3</v>
      </c>
      <c r="AT11">
        <f>vtune_data_2933!S737</f>
        <v>8.6</v>
      </c>
      <c r="AU11">
        <f>vtune_data_2933!R744</f>
        <v>14.5</v>
      </c>
      <c r="AV11">
        <f>vtune_data_2933!S745</f>
        <v>0.9</v>
      </c>
      <c r="AW11">
        <f>vtune_data_2933!T747</f>
        <v>33.4</v>
      </c>
      <c r="AX11">
        <f>vtune_data_2933!T750</f>
        <v>5</v>
      </c>
      <c r="AY11">
        <f>vtune_data_2933!T751</f>
        <v>3.9</v>
      </c>
      <c r="AZ11">
        <f>vtune_data_2933!T752</f>
        <v>7.8</v>
      </c>
      <c r="BA11">
        <f>vtune_data_2933!U753</f>
        <v>12.1</v>
      </c>
      <c r="BB11">
        <f>vtune_data_2933!V754</f>
        <v>14.6</v>
      </c>
      <c r="BC11">
        <f>vtune_data_2933!V755</f>
        <v>7.8</v>
      </c>
      <c r="BD11">
        <f>vtune_data_2933!V756</f>
        <v>13.8</v>
      </c>
      <c r="BE11">
        <f>vtune_data_2933!V757</f>
        <v>12.2</v>
      </c>
      <c r="BF11">
        <f>vtune_data_2933!U758</f>
        <v>14.1</v>
      </c>
      <c r="BG11">
        <f>vtune_data_2933!V759</f>
        <v>16.600000000000001</v>
      </c>
      <c r="BH11">
        <f>vtune_data_2933!V760</f>
        <v>16.600000000000001</v>
      </c>
      <c r="BI11">
        <f>vtune_data_2933!U761</f>
        <v>9.6999999999999993</v>
      </c>
      <c r="BJ11">
        <f>vtune_data_2933!AD682</f>
        <v>62.4</v>
      </c>
      <c r="BK11">
        <f>vtune_data_2933!AE684</f>
        <v>1.3</v>
      </c>
      <c r="BL11">
        <f>vtune_data_2933!AE686</f>
        <v>37.200000000000003</v>
      </c>
      <c r="BM11">
        <f>vtune_data_2933!AF687</f>
        <v>73.5</v>
      </c>
      <c r="BN11" s="8">
        <f>vtune_data_2933!AD691</f>
        <v>80909507212400</v>
      </c>
      <c r="BO11" s="8">
        <f>vtune_data_2933!AD692</f>
        <v>26406167161250</v>
      </c>
      <c r="BP11" s="8">
        <f>vtune_data_2933!AD693</f>
        <v>391917432300</v>
      </c>
      <c r="BQ11" s="8">
        <f>vtune_data_2933!AE694</f>
        <v>381416697300</v>
      </c>
      <c r="BR11">
        <f>vtune_data_2933!AE695</f>
        <v>1135079450</v>
      </c>
      <c r="BS11">
        <f>vtune_data_2933!AD697</f>
        <v>31</v>
      </c>
      <c r="BU11" s="8">
        <f>MIN(summary_l2_2933!O39:O42)</f>
        <v>2.8230789999999999</v>
      </c>
      <c r="BV11">
        <f t="shared" si="0"/>
        <v>0.35422317264235259</v>
      </c>
    </row>
    <row r="12" spans="1:74" x14ac:dyDescent="0.35">
      <c r="A12" t="s">
        <v>629</v>
      </c>
      <c r="B12" t="str">
        <f>summary_l2_2933!B44</f>
        <v>8280M</v>
      </c>
      <c r="C12">
        <f>summary_l2_2933!C44</f>
        <v>2933</v>
      </c>
      <c r="D12">
        <f>summary_l2_2933!D44</f>
        <v>56</v>
      </c>
      <c r="E12">
        <f>summary_l2_2933!E44</f>
        <v>56</v>
      </c>
      <c r="F12">
        <f>summary_l2_2933!F44</f>
        <v>2700</v>
      </c>
      <c r="G12">
        <f>MAX(summary_l2_2933!G44:G47)</f>
        <v>2481</v>
      </c>
      <c r="H12">
        <f>MAX(summary_l2_2933!H44:H47)</f>
        <v>2225.9699999999998</v>
      </c>
      <c r="I12">
        <f>MAX(summary_l2_2933!I44:I47)</f>
        <v>28</v>
      </c>
      <c r="K12">
        <f>MIN(summary_l2_2933!K44:K47)</f>
        <v>1.3680000000000001</v>
      </c>
      <c r="L12">
        <f>1/K12</f>
        <v>0.73099415204678353</v>
      </c>
      <c r="M12">
        <f>MAX(summary_l2_2933!L44:L47)</f>
        <v>145.539235655</v>
      </c>
      <c r="N12">
        <f>MAX(summary_l2_2933!M44:M47)</f>
        <v>231.50700000000001</v>
      </c>
      <c r="O12">
        <f>MAX(summary_l2_2933!N44:N47)</f>
        <v>167.59800000000001</v>
      </c>
      <c r="P12">
        <f>vtune_data_2933!D859</f>
        <v>50.156999999999996</v>
      </c>
      <c r="Q12">
        <f>vtune_data_2933!C862</f>
        <v>61.9</v>
      </c>
      <c r="R12">
        <f>vtune_data_2933!D864</f>
        <v>36.299999999999997</v>
      </c>
      <c r="S12">
        <f>vtune_data_2933!E865</f>
        <v>72.8</v>
      </c>
      <c r="T12">
        <f>vtune_data_2933!E874</f>
        <v>17.2</v>
      </c>
      <c r="U12">
        <f>vtune_data_2933!E887</f>
        <v>82.3</v>
      </c>
      <c r="V12">
        <f>vtune_data_2933!D888</f>
        <v>0.51800000000000002</v>
      </c>
      <c r="W12">
        <f>vtune_data_2933!D889</f>
        <v>1.585</v>
      </c>
      <c r="X12" s="8">
        <f>vtune_data_2933!Q851</f>
        <v>313730820000000</v>
      </c>
      <c r="Y12" s="8">
        <f>vtune_data_2933!Q852</f>
        <v>229315482000000</v>
      </c>
      <c r="AA12">
        <f>vtune_data_2933!Q855</f>
        <v>19.3</v>
      </c>
      <c r="AB12">
        <f>vtune_data_2933!R856</f>
        <v>18.8</v>
      </c>
      <c r="AC12">
        <f>vtune_data_2933!S857</f>
        <v>17.600000000000001</v>
      </c>
      <c r="AD12">
        <f>vtune_data_2933!T859</f>
        <v>3.9</v>
      </c>
      <c r="AE12">
        <f>vtune_data_2933!T860</f>
        <v>13.7</v>
      </c>
      <c r="AF12">
        <f>vtune_data_2933!S861</f>
        <v>82.4</v>
      </c>
      <c r="AG12">
        <f>vtune_data_2933!S876</f>
        <v>5.3</v>
      </c>
      <c r="AH12">
        <f>vtune_data_2933!S877</f>
        <v>3.6</v>
      </c>
      <c r="AI12">
        <f>vtune_data_2933!Q881</f>
        <v>0.8</v>
      </c>
      <c r="AJ12">
        <f>vtune_data_2933!R882</f>
        <v>0.8</v>
      </c>
      <c r="AK12">
        <f>vtune_data_2933!Q884</f>
        <v>76.900000000000006</v>
      </c>
      <c r="AL12">
        <f>vtune_data_2933!R885</f>
        <v>62.3</v>
      </c>
      <c r="AM12">
        <f>vtune_data_2933!T892</f>
        <v>97</v>
      </c>
      <c r="AN12">
        <f>vtune_data_2933!T893</f>
        <v>2.2000000000000002</v>
      </c>
      <c r="AO12">
        <f>vtune_data_2933!S895</f>
        <v>1.3</v>
      </c>
      <c r="AP12">
        <f>vtune_data_2933!S896</f>
        <v>2.5</v>
      </c>
      <c r="AQ12">
        <f>vtune_data_2933!T899</f>
        <v>2.2999999999999998</v>
      </c>
      <c r="AR12">
        <f>vtune_data_2933!S901</f>
        <v>36.5</v>
      </c>
      <c r="AS12">
        <f>vtune_data_2933!U904</f>
        <v>64.400000000000006</v>
      </c>
      <c r="AT12">
        <f>vtune_data_2933!S907</f>
        <v>8.6999999999999993</v>
      </c>
      <c r="AU12">
        <f>vtune_data_2933!R914</f>
        <v>14.6</v>
      </c>
      <c r="AV12">
        <f>vtune_data_2933!S915</f>
        <v>0.9</v>
      </c>
      <c r="AW12">
        <f>vtune_data_2933!T917</f>
        <v>33.200000000000003</v>
      </c>
      <c r="AX12">
        <f>vtune_data_2933!T920</f>
        <v>5</v>
      </c>
      <c r="AY12">
        <f>vtune_data_2933!T921</f>
        <v>3.9</v>
      </c>
      <c r="AZ12">
        <f>vtune_data_2933!T922</f>
        <v>7.9</v>
      </c>
      <c r="BA12">
        <f>vtune_data_2933!U923</f>
        <v>12.2</v>
      </c>
      <c r="BB12">
        <f>vtune_data_2933!V924</f>
        <v>14.6</v>
      </c>
      <c r="BC12">
        <f>vtune_data_2933!V925</f>
        <v>7.9</v>
      </c>
      <c r="BD12">
        <f>vtune_data_2933!V926</f>
        <v>13.8</v>
      </c>
      <c r="BE12">
        <f>vtune_data_2933!V927</f>
        <v>12.5</v>
      </c>
      <c r="BF12">
        <f>vtune_data_2933!U928</f>
        <v>14.3</v>
      </c>
      <c r="BG12">
        <f>vtune_data_2933!V929</f>
        <v>16.8</v>
      </c>
      <c r="BH12">
        <f>vtune_data_2933!V930</f>
        <v>16.899999999999999</v>
      </c>
      <c r="BI12">
        <f>vtune_data_2933!U931</f>
        <v>10</v>
      </c>
      <c r="BJ12">
        <f>vtune_data_2933!AD852</f>
        <v>60.4</v>
      </c>
      <c r="BK12">
        <f>vtune_data_2933!AE854</f>
        <v>1.2</v>
      </c>
      <c r="BL12">
        <f>vtune_data_2933!AE856</f>
        <v>35.1</v>
      </c>
      <c r="BM12">
        <f>vtune_data_2933!AF857</f>
        <v>73.599999999999994</v>
      </c>
      <c r="BN12" s="8">
        <f>vtune_data_2933!AD861</f>
        <v>92821824571200</v>
      </c>
      <c r="BO12" s="8">
        <f>vtune_data_2933!AD862</f>
        <v>31498564928600</v>
      </c>
      <c r="BP12" s="8">
        <f>vtune_data_2933!AD863</f>
        <v>390707347600</v>
      </c>
      <c r="BQ12" s="8">
        <f>vtune_data_2933!AE864</f>
        <v>381246685400</v>
      </c>
      <c r="BR12">
        <f>vtune_data_2933!AE865</f>
        <v>1135079450</v>
      </c>
      <c r="BS12">
        <f>vtune_data_2933!AD867</f>
        <v>28</v>
      </c>
      <c r="BU12" s="8">
        <f>MIN(summary_l2_2933!O44:O47)</f>
        <v>2.8291339999999998</v>
      </c>
      <c r="BV12">
        <f t="shared" si="0"/>
        <v>0.35346505326364891</v>
      </c>
    </row>
    <row r="13" spans="1:74" x14ac:dyDescent="0.35">
      <c r="A13" t="s">
        <v>629</v>
      </c>
      <c r="B13" t="str">
        <f>summary_l2_2933!B45</f>
        <v>8280M</v>
      </c>
      <c r="C13">
        <f>summary_l2_2933!C45</f>
        <v>2933</v>
      </c>
      <c r="D13">
        <f>summary_l2_2933!D45</f>
        <v>56</v>
      </c>
      <c r="E13">
        <f>summary_l2_2933!E49</f>
        <v>56</v>
      </c>
      <c r="F13">
        <f>summary_l2_2933!F49</f>
        <v>2701</v>
      </c>
      <c r="G13">
        <f>MAX(summary_l2_2933!G49:G52)</f>
        <v>2606</v>
      </c>
      <c r="H13">
        <f>MAX(summary_l2_2933!H49:H52)</f>
        <v>0</v>
      </c>
      <c r="I13">
        <f>MAX(summary_l2_2933!I49:I52)</f>
        <v>28</v>
      </c>
      <c r="K13">
        <f>MIN(summary_l2_2933!K49:K52)</f>
        <v>1.3149999999999999</v>
      </c>
      <c r="L13">
        <f>1/K13</f>
        <v>0.76045627376425862</v>
      </c>
      <c r="M13">
        <f>MAX(summary_l2_2933!L49:L52)</f>
        <v>145.898885939</v>
      </c>
      <c r="N13">
        <f>MAX(summary_l2_2933!M49:M52)</f>
        <v>234.649</v>
      </c>
      <c r="O13">
        <f>MAX(summary_l2_2933!N49:N52)</f>
        <v>168.113</v>
      </c>
      <c r="P13">
        <f>vtune_data_2933!D1039</f>
        <v>41.534999999999997</v>
      </c>
      <c r="Q13">
        <f>vtune_data_2933!C1042</f>
        <v>61.3</v>
      </c>
      <c r="R13">
        <f>vtune_data_2933!D1044</f>
        <v>35.6</v>
      </c>
      <c r="S13">
        <f>vtune_data_2933!E1045</f>
        <v>73.599999999999994</v>
      </c>
      <c r="T13">
        <f>vtune_data_2933!E1054</f>
        <v>16.2</v>
      </c>
      <c r="U13">
        <f>vtune_data_2933!E1067</f>
        <v>83.3</v>
      </c>
      <c r="V13">
        <f>vtune_data_2933!D1068</f>
        <v>0.48399999999999999</v>
      </c>
      <c r="W13">
        <f>vtune_data_2933!D1069</f>
        <v>1.4530000000000001</v>
      </c>
      <c r="X13" s="8">
        <f>vtune_data_2933!Q1031</f>
        <v>328525308000000</v>
      </c>
      <c r="Y13" s="8">
        <f>vtune_data_2933!Q1032</f>
        <v>249888307500000</v>
      </c>
      <c r="AA13">
        <f>vtune_data_2933!Q1035</f>
        <v>20.2</v>
      </c>
      <c r="AB13">
        <f>vtune_data_2933!R1036</f>
        <v>19.7</v>
      </c>
      <c r="AC13">
        <f>vtune_data_2933!S1037</f>
        <v>16.100000000000001</v>
      </c>
      <c r="AD13">
        <f>vtune_data_2933!T1039</f>
        <v>3.6</v>
      </c>
      <c r="AE13">
        <f>vtune_data_2933!T1040</f>
        <v>12.5</v>
      </c>
      <c r="AF13">
        <f>vtune_data_2933!S1041</f>
        <v>83.9</v>
      </c>
      <c r="AG13">
        <f>vtune_data_2933!S1056</f>
        <v>5.8</v>
      </c>
      <c r="AH13">
        <f>vtune_data_2933!S1057</f>
        <v>3.7</v>
      </c>
      <c r="AI13">
        <f>vtune_data_2933!Q1061</f>
        <v>0.8</v>
      </c>
      <c r="AJ13">
        <f>vtune_data_2933!R1062</f>
        <v>0.8</v>
      </c>
      <c r="AK13">
        <f>vtune_data_2933!Q1064</f>
        <v>75.8</v>
      </c>
      <c r="AL13">
        <f>vtune_data_2933!R1065</f>
        <v>60.9</v>
      </c>
      <c r="AM13">
        <f>vtune_data_2933!T1072</f>
        <v>93.8</v>
      </c>
      <c r="AN13">
        <f>vtune_data_2933!T1073</f>
        <v>2.1</v>
      </c>
      <c r="AO13">
        <f>vtune_data_2933!S1075</f>
        <v>1.2</v>
      </c>
      <c r="AP13">
        <f>vtune_data_2933!S1076</f>
        <v>2.4</v>
      </c>
      <c r="AQ13">
        <f>vtune_data_2933!T1079</f>
        <v>2.2000000000000002</v>
      </c>
      <c r="AR13">
        <f>vtune_data_2933!S1081</f>
        <v>35.4</v>
      </c>
      <c r="AS13">
        <f>vtune_data_2933!U1084</f>
        <v>61.4</v>
      </c>
      <c r="AT13">
        <f>vtune_data_2933!S1087</f>
        <v>8.6</v>
      </c>
      <c r="AU13">
        <f>vtune_data_2933!R1094</f>
        <v>14.9</v>
      </c>
      <c r="AV13">
        <f>vtune_data_2933!S1095</f>
        <v>0.8</v>
      </c>
      <c r="AW13">
        <f>vtune_data_2933!T1097</f>
        <v>32.9</v>
      </c>
      <c r="AX13">
        <f>vtune_data_2933!T1100</f>
        <v>4.9000000000000004</v>
      </c>
      <c r="AY13">
        <f>vtune_data_2933!T1101</f>
        <v>3.9</v>
      </c>
      <c r="AZ13">
        <f>vtune_data_2933!T1102</f>
        <v>8.3000000000000007</v>
      </c>
      <c r="BA13">
        <f>vtune_data_2933!U1103</f>
        <v>12.3</v>
      </c>
      <c r="BB13">
        <f>vtune_data_2933!V1104</f>
        <v>14.5</v>
      </c>
      <c r="BC13">
        <f>vtune_data_2933!V1105</f>
        <v>8</v>
      </c>
      <c r="BD13">
        <f>vtune_data_2933!V1106</f>
        <v>13.7</v>
      </c>
      <c r="BE13">
        <f>vtune_data_2933!V1107</f>
        <v>13.1</v>
      </c>
      <c r="BF13">
        <f>vtune_data_2933!U1108</f>
        <v>14.9</v>
      </c>
      <c r="BG13">
        <f>vtune_data_2933!V1109</f>
        <v>17.399999999999999</v>
      </c>
      <c r="BH13">
        <f>vtune_data_2933!V1110</f>
        <v>17.399999999999999</v>
      </c>
      <c r="BI13">
        <f>vtune_data_2933!U1111</f>
        <v>10.4</v>
      </c>
      <c r="BJ13">
        <f>vtune_data_2933!AD1032</f>
        <v>60.4</v>
      </c>
      <c r="BK13">
        <f>vtune_data_2933!AE1034</f>
        <v>1.2</v>
      </c>
      <c r="BL13">
        <f>vtune_data_2933!AE1036</f>
        <v>35.1</v>
      </c>
      <c r="BM13">
        <f>vtune_data_2933!AF1037</f>
        <v>73.599999999999994</v>
      </c>
      <c r="BN13" s="8">
        <f>vtune_data_2933!AD1041</f>
        <v>92821824571200</v>
      </c>
      <c r="BO13" s="8">
        <f>vtune_data_2933!AD1042</f>
        <v>31498564928600</v>
      </c>
      <c r="BP13" s="8">
        <f>vtune_data_2933!AD1043</f>
        <v>390707347600</v>
      </c>
      <c r="BQ13" s="8">
        <f>vtune_data_2933!AE1044</f>
        <v>381246685400</v>
      </c>
      <c r="BR13">
        <f>vtune_data_2933!AE1045</f>
        <v>1135079450</v>
      </c>
      <c r="BS13">
        <f>vtune_data_2933!AD1047</f>
        <v>28</v>
      </c>
      <c r="BU13" s="8">
        <f>MIN(summary_l2_2933!O49:O52)</f>
        <v>2.8221599999999998</v>
      </c>
      <c r="BV13">
        <f t="shared" si="0"/>
        <v>0.35433852084927858</v>
      </c>
    </row>
  </sheetData>
  <pageMargins left="0.7" right="0.7" top="0.75" bottom="0.75" header="0.3" footer="0.3"/>
  <pageSetup orientation="portrait" r:id="rId1"/>
  <headerFooter>
    <oddFooter>&amp;L&amp;1#&amp;"Calibri"&amp;7&amp;K7F7F7FInternal Use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81D1701B123C4BBBE6C0602EB66F0D" ma:contentTypeVersion="2" ma:contentTypeDescription="Create a new document." ma:contentTypeScope="" ma:versionID="0dbbbdd5e08d6bb911e7c49a8ffe1a3a">
  <xsd:schema xmlns:xsd="http://www.w3.org/2001/XMLSchema" xmlns:xs="http://www.w3.org/2001/XMLSchema" xmlns:p="http://schemas.microsoft.com/office/2006/metadata/properties" xmlns:ns2="68455bfa-d237-46f4-b793-0b1cce61aeee" targetNamespace="http://schemas.microsoft.com/office/2006/metadata/properties" ma:root="true" ma:fieldsID="ead70817c14ff203b9fb53392c61fd2a" ns2:_="">
    <xsd:import namespace="68455bfa-d237-46f4-b793-0b1cce61ae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455bfa-d237-46f4-b793-0b1cce61a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098AE0-54E3-4779-9421-DB392BA71A95}"/>
</file>

<file path=customXml/itemProps2.xml><?xml version="1.0" encoding="utf-8"?>
<ds:datastoreItem xmlns:ds="http://schemas.openxmlformats.org/officeDocument/2006/customXml" ds:itemID="{31EC017E-62B0-40FF-AAC2-D15773AA912E}"/>
</file>

<file path=customXml/itemProps3.xml><?xml version="1.0" encoding="utf-8"?>
<ds:datastoreItem xmlns:ds="http://schemas.openxmlformats.org/officeDocument/2006/customXml" ds:itemID="{49C468F1-17D4-459B-AED1-6E7EA9FA30C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random_plots</vt:lpstr>
      <vt:lpstr>coreEXP</vt:lpstr>
      <vt:lpstr>summary_l0</vt:lpstr>
      <vt:lpstr>cache_expl</vt:lpstr>
      <vt:lpstr>crtlcctrlv</vt:lpstr>
      <vt:lpstr>vtune_data_2666</vt:lpstr>
      <vt:lpstr>summary_l2_2666</vt:lpstr>
      <vt:lpstr>summary_l1_2666</vt:lpstr>
      <vt:lpstr>summary_l1_2933</vt:lpstr>
      <vt:lpstr>runs</vt:lpstr>
      <vt:lpstr>Sheet1</vt:lpstr>
      <vt:lpstr>summary_l2_2933</vt:lpstr>
      <vt:lpstr>vtune_data_2933</vt:lpstr>
      <vt:lpstr>v02_vtune_data_2933v2</vt:lpstr>
      <vt:lpstr>v02_analysis01</vt:lpstr>
      <vt:lpstr>v02_analysis02</vt:lpstr>
      <vt:lpstr>v02_graphs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Puneet</dc:creator>
  <cp:lastModifiedBy>Singh, Puneet</cp:lastModifiedBy>
  <dcterms:created xsi:type="dcterms:W3CDTF">2020-04-15T04:29:49Z</dcterms:created>
  <dcterms:modified xsi:type="dcterms:W3CDTF">2020-07-02T11:15:39Z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Puneet_Singh4@Dell.com</vt:lpwstr>
  </property>
  <property fmtid="{D5CDD505-2E9C-101B-9397-08002B2CF9AE}" pid="5" name="MSIP_Label_7de70ee2-0cb4-4d60-aee5-75ef2c4c8a90_SetDate">
    <vt:lpwstr>2020-04-15T04:30:29.7989330Z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a5ba8fc6-531c-43d9-a5f7-65270221aa19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da6fab74-d5af-4af7-a9a4-78d84655a626_Enabled">
    <vt:lpwstr>True</vt:lpwstr>
  </property>
  <property fmtid="{D5CDD505-2E9C-101B-9397-08002B2CF9AE}" pid="11" name="MSIP_Label_da6fab74-d5af-4af7-a9a4-78d84655a626_SiteId">
    <vt:lpwstr>945c199a-83a2-4e80-9f8c-5a91be5752dd</vt:lpwstr>
  </property>
  <property fmtid="{D5CDD505-2E9C-101B-9397-08002B2CF9AE}" pid="12" name="MSIP_Label_da6fab74-d5af-4af7-a9a4-78d84655a626_Owner">
    <vt:lpwstr>Puneet_Singh4@Dell.com</vt:lpwstr>
  </property>
  <property fmtid="{D5CDD505-2E9C-101B-9397-08002B2CF9AE}" pid="13" name="MSIP_Label_da6fab74-d5af-4af7-a9a4-78d84655a626_SetDate">
    <vt:lpwstr>2020-04-15T04:30:29.7989330Z</vt:lpwstr>
  </property>
  <property fmtid="{D5CDD505-2E9C-101B-9397-08002B2CF9AE}" pid="14" name="MSIP_Label_da6fab74-d5af-4af7-a9a4-78d84655a626_Name">
    <vt:lpwstr>Visual Marking</vt:lpwstr>
  </property>
  <property fmtid="{D5CDD505-2E9C-101B-9397-08002B2CF9AE}" pid="15" name="MSIP_Label_da6fab74-d5af-4af7-a9a4-78d84655a626_Application">
    <vt:lpwstr>Microsoft Azure Information Protection</vt:lpwstr>
  </property>
  <property fmtid="{D5CDD505-2E9C-101B-9397-08002B2CF9AE}" pid="16" name="MSIP_Label_da6fab74-d5af-4af7-a9a4-78d84655a626_ActionId">
    <vt:lpwstr>a5ba8fc6-531c-43d9-a5f7-65270221aa19</vt:lpwstr>
  </property>
  <property fmtid="{D5CDD505-2E9C-101B-9397-08002B2CF9AE}" pid="17" name="MSIP_Label_da6fab74-d5af-4af7-a9a4-78d84655a626_Parent">
    <vt:lpwstr>7de70ee2-0cb4-4d60-aee5-75ef2c4c8a90</vt:lpwstr>
  </property>
  <property fmtid="{D5CDD505-2E9C-101B-9397-08002B2CF9AE}" pid="18" name="MSIP_Label_da6fab74-d5af-4af7-a9a4-78d84655a626_Extended_MSFT_Method">
    <vt:lpwstr>Manual</vt:lpwstr>
  </property>
  <property fmtid="{D5CDD505-2E9C-101B-9397-08002B2CF9AE}" pid="19" name="aiplabel">
    <vt:lpwstr>Internal Use Visual Marking</vt:lpwstr>
  </property>
  <property fmtid="{D5CDD505-2E9C-101B-9397-08002B2CF9AE}" pid="20" name="ContentTypeId">
    <vt:lpwstr>0x010100B481D1701B123C4BBBE6C0602EB66F0D</vt:lpwstr>
  </property>
</Properties>
</file>