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_Science\"/>
    </mc:Choice>
  </mc:AlternateContent>
  <xr:revisionPtr revIDLastSave="0" documentId="13_ncr:1_{5FFDF57A-71D8-4470-9020-EAC5B8B0EE8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1'!$A$1:$G$25</definedName>
    <definedName name="_xlnm._FilterDatabase" localSheetId="1" hidden="1">'Exercise 2'!$A$15:$F$241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3" i="1" l="1"/>
  <c r="H52" i="1" a="1"/>
  <c r="H52" i="1" s="1"/>
  <c r="H48" i="1"/>
  <c r="H49" i="1"/>
  <c r="H47" i="1"/>
  <c r="H45" i="1"/>
  <c r="H44" i="1"/>
  <c r="H43" i="1"/>
  <c r="H42" i="1"/>
  <c r="H39" i="1"/>
  <c r="H38" i="1"/>
  <c r="H37" i="1"/>
  <c r="H36" i="1"/>
  <c r="H33" i="1"/>
  <c r="H32" i="1"/>
  <c r="H31" i="1"/>
  <c r="H30" i="1"/>
  <c r="H29" i="1"/>
  <c r="F10" i="3" l="1"/>
  <c r="F11" i="3"/>
  <c r="F9" i="3"/>
  <c r="E10" i="3"/>
  <c r="E11" i="3"/>
  <c r="E9" i="3"/>
  <c r="D11" i="3"/>
  <c r="D10" i="3"/>
  <c r="D9" i="3"/>
  <c r="C10" i="3"/>
  <c r="C11" i="3"/>
  <c r="C9" i="3"/>
  <c r="B10" i="3"/>
  <c r="B11" i="3"/>
  <c r="B9" i="3"/>
  <c r="F3" i="3"/>
  <c r="F4" i="3"/>
  <c r="F5" i="3"/>
  <c r="F2" i="3"/>
  <c r="E3" i="3"/>
  <c r="E4" i="3"/>
  <c r="E5" i="3"/>
  <c r="E2" i="3"/>
  <c r="D2" i="3"/>
  <c r="C3" i="3"/>
  <c r="C4" i="3"/>
  <c r="C5" i="3"/>
  <c r="C2" i="3"/>
  <c r="D3" i="3"/>
  <c r="D4" i="3"/>
  <c r="D5" i="3"/>
  <c r="B3" i="3" l="1"/>
  <c r="B4" i="3"/>
  <c r="B5" i="3"/>
  <c r="B2" i="3"/>
</calcChain>
</file>

<file path=xl/sharedStrings.xml><?xml version="1.0" encoding="utf-8"?>
<sst xmlns="http://schemas.openxmlformats.org/spreadsheetml/2006/main" count="837" uniqueCount="80">
  <si>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</si>
  <si>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</si>
  <si>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</si>
  <si>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</si>
  <si>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</si>
  <si>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</si>
  <si>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</si>
  <si>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</si>
  <si>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</si>
  <si>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</si>
  <si>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</si>
  <si>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</si>
  <si>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</si>
  <si>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</si>
  <si>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</si>
  <si>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</si>
  <si>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</si>
  <si>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</si>
  <si>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</si>
  <si>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</si>
  <si>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</si>
  <si>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</si>
  <si>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</si>
  <si>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</si>
  <si>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</si>
  <si>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</si>
  <si>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</si>
  <si>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</si>
  <si>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</si>
  <si>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</si>
  <si>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</si>
  <si>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</si>
  <si>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</si>
  <si>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</si>
  <si>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</si>
  <si>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</si>
  <si>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</si>
  <si>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</si>
  <si>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</si>
  <si>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</si>
  <si>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</si>
  <si>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</si>
  <si>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</si>
  <si>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</si>
  <si>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</si>
  <si>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</si>
  <si>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</si>
  <si>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</si>
  <si>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</si>
  <si>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</si>
  <si>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</si>
  <si>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</si>
  <si>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</si>
  <si>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</si>
  <si>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</si>
  <si>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</si>
  <si>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</si>
  <si>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</si>
  <si>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</si>
  <si>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</si>
  <si>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</si>
  <si>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</si>
  <si>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</si>
  <si>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</si>
  <si>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</si>
  <si>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</si>
  <si>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</si>
  <si>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</si>
  <si>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</si>
  <si>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</si>
  <si>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</si>
  <si>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</si>
  <si>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</si>
  <si>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boston</t>
  </si>
  <si>
    <t>peter white</t>
  </si>
  <si>
    <t>&lt;=20</t>
  </si>
  <si>
    <t>Refrigerator</t>
  </si>
  <si>
    <t>truck</t>
  </si>
  <si>
    <t>baltimore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</si>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</sst>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 \$\ * #,##0.00_ ;_ &quot;₹&quot;\ * \-#,##0.00_ ;_ &quot;₹&quot;\ * &quot;-&quot;??_ ;_ @_ "/>
    <numFmt numFmtId="166" formatCode="_ \$* #,##0.00_ ;_ &quot;₹&quot;\ * \-#,##0.00_ ;_ &quot;₹&quot;\ * &quot;-&quot;??_ ;_ @_ "/>
    <numFmt numFmtId="167" formatCode="dd/mmm/yyyy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65" fontId="0" fillId="0" borderId="1" xfId="0" applyNumberFormat="1" applyBorder="1"/>
    <xf numFmtId="166" fontId="0" fillId="0" borderId="1" xfId="0" applyNumberFormat="1" applyBorder="1"/>
    <xf numFmtId="167" fontId="0" fillId="2" borderId="1" xfId="0" applyNumberFormat="1" applyFill="1" applyBorder="1" applyAlignment="1">
      <alignment horizontal="center" vertical="center" wrapText="1"/>
    </xf>
    <xf numFmtId="167" fontId="0" fillId="0" borderId="1" xfId="0" applyNumberFormat="1" applyBorder="1"/>
    <xf numFmtId="167" fontId="0" fillId="0" borderId="0" xfId="0" applyNumberFormat="1"/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43" workbookViewId="0">
      <selection activeCell="H57" sqref="H57"/>
    </sheetView>
  </sheetViews>
  <sheetFormatPr defaultRowHeight="15" x14ac:dyDescent="0.25"/>
  <cols>
    <col min="2" max="2" width="11.7109375" style="20" customWidth="1"/>
    <col min="3" max="3" width="17.42578125" customWidth="1"/>
    <col min="4" max="4" width="17.5703125" customWidth="1"/>
    <col min="5" max="5" width="43.42578125" customWidth="1"/>
    <col min="7" max="7" width="13.28515625" customWidth="1"/>
  </cols>
  <sheetData>
    <row r="1" spans="1:7" ht="30" x14ac:dyDescent="0.25">
      <c r="A1" s="4" t="s">
        <v>25</v>
      </c>
      <c r="B1" s="18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25">
      <c r="A2" s="1">
        <v>100001</v>
      </c>
      <c r="B2" s="19">
        <v>41306</v>
      </c>
      <c r="C2" s="1" t="s">
        <v>13</v>
      </c>
      <c r="D2" s="1" t="s">
        <v>8</v>
      </c>
      <c r="E2" s="1">
        <v>25</v>
      </c>
      <c r="F2" s="1" t="s">
        <v>2</v>
      </c>
      <c r="G2" s="1" t="s">
        <v>18</v>
      </c>
    </row>
    <row r="3" spans="1:7" x14ac:dyDescent="0.25">
      <c r="A3" s="1">
        <v>100002</v>
      </c>
      <c r="B3" s="19">
        <v>41306</v>
      </c>
      <c r="C3" s="1" t="s">
        <v>14</v>
      </c>
      <c r="D3" s="1" t="s">
        <v>9</v>
      </c>
      <c r="E3" s="1">
        <v>30</v>
      </c>
      <c r="F3" s="1" t="s">
        <v>3</v>
      </c>
      <c r="G3" s="1" t="s">
        <v>19</v>
      </c>
    </row>
    <row r="4" spans="1:7" x14ac:dyDescent="0.25">
      <c r="A4" s="1">
        <v>100003</v>
      </c>
      <c r="B4" s="19">
        <v>41307</v>
      </c>
      <c r="C4" s="1" t="s">
        <v>15</v>
      </c>
      <c r="D4" s="1" t="s">
        <v>9</v>
      </c>
      <c r="E4" s="1">
        <v>15</v>
      </c>
      <c r="F4" s="1" t="s">
        <v>3</v>
      </c>
      <c r="G4" s="1" t="s">
        <v>20</v>
      </c>
    </row>
    <row r="5" spans="1:7" x14ac:dyDescent="0.25">
      <c r="A5" s="1">
        <v>100004</v>
      </c>
      <c r="B5" s="19">
        <v>41308</v>
      </c>
      <c r="C5" s="1" t="s">
        <v>14</v>
      </c>
      <c r="D5" s="1" t="s">
        <v>8</v>
      </c>
      <c r="E5" s="1">
        <v>32</v>
      </c>
      <c r="F5" s="1" t="s">
        <v>2</v>
      </c>
      <c r="G5" s="1" t="s">
        <v>19</v>
      </c>
    </row>
    <row r="6" spans="1:7" x14ac:dyDescent="0.25">
      <c r="A6" s="1">
        <v>100005</v>
      </c>
      <c r="B6" s="19">
        <v>41308</v>
      </c>
      <c r="C6" s="1" t="s">
        <v>16</v>
      </c>
      <c r="D6" s="1" t="s">
        <v>10</v>
      </c>
      <c r="E6" s="1">
        <v>25</v>
      </c>
      <c r="F6" s="1" t="s">
        <v>3</v>
      </c>
      <c r="G6" s="1" t="s">
        <v>18</v>
      </c>
    </row>
    <row r="7" spans="1:7" x14ac:dyDescent="0.25">
      <c r="A7" s="1">
        <v>100006</v>
      </c>
      <c r="B7" s="19">
        <v>41308</v>
      </c>
      <c r="C7" s="1" t="s">
        <v>15</v>
      </c>
      <c r="D7" s="1" t="s">
        <v>9</v>
      </c>
      <c r="E7" s="1">
        <v>18</v>
      </c>
      <c r="F7" s="1" t="s">
        <v>4</v>
      </c>
      <c r="G7" s="1" t="s">
        <v>21</v>
      </c>
    </row>
    <row r="8" spans="1:7" x14ac:dyDescent="0.25">
      <c r="A8" s="1">
        <v>100007</v>
      </c>
      <c r="B8" s="19">
        <v>41308</v>
      </c>
      <c r="C8" s="1" t="s">
        <v>13</v>
      </c>
      <c r="D8" s="1" t="s">
        <v>10</v>
      </c>
      <c r="E8" s="1">
        <v>15</v>
      </c>
      <c r="F8" s="1" t="s">
        <v>5</v>
      </c>
      <c r="G8" s="1" t="s">
        <v>20</v>
      </c>
    </row>
    <row r="9" spans="1:7" x14ac:dyDescent="0.25">
      <c r="A9" s="1">
        <v>100008</v>
      </c>
      <c r="B9" s="19">
        <v>41309</v>
      </c>
      <c r="C9" s="1" t="s">
        <v>15</v>
      </c>
      <c r="D9" s="1" t="s">
        <v>10</v>
      </c>
      <c r="E9" s="1">
        <v>25</v>
      </c>
      <c r="F9" s="1" t="s">
        <v>3</v>
      </c>
      <c r="G9" s="1" t="s">
        <v>21</v>
      </c>
    </row>
    <row r="10" spans="1:7" x14ac:dyDescent="0.25">
      <c r="A10" s="1">
        <v>100009</v>
      </c>
      <c r="B10" s="19">
        <v>41309</v>
      </c>
      <c r="C10" s="1" t="s">
        <v>14</v>
      </c>
      <c r="D10" s="1" t="s">
        <v>8</v>
      </c>
      <c r="E10" s="1">
        <v>30</v>
      </c>
      <c r="F10" s="1" t="s">
        <v>4</v>
      </c>
      <c r="G10" s="1" t="s">
        <v>22</v>
      </c>
    </row>
    <row r="11" spans="1:7" x14ac:dyDescent="0.25">
      <c r="A11" s="1">
        <v>100010</v>
      </c>
      <c r="B11" s="19">
        <v>41309</v>
      </c>
      <c r="C11" s="1" t="s">
        <v>16</v>
      </c>
      <c r="D11" s="1" t="s">
        <v>10</v>
      </c>
      <c r="E11" s="1">
        <v>15</v>
      </c>
      <c r="F11" s="1" t="s">
        <v>5</v>
      </c>
      <c r="G11" s="1" t="s">
        <v>19</v>
      </c>
    </row>
    <row r="12" spans="1:7" x14ac:dyDescent="0.25">
      <c r="A12" s="1">
        <v>100011</v>
      </c>
      <c r="B12" s="19">
        <v>41309</v>
      </c>
      <c r="C12" s="1" t="s">
        <v>0</v>
      </c>
      <c r="D12" s="1" t="s">
        <v>17</v>
      </c>
      <c r="E12" s="1">
        <v>25</v>
      </c>
      <c r="F12" s="1" t="s">
        <v>3</v>
      </c>
      <c r="G12" s="1" t="s">
        <v>20</v>
      </c>
    </row>
    <row r="13" spans="1:7" x14ac:dyDescent="0.25">
      <c r="A13" s="1">
        <v>100012</v>
      </c>
      <c r="B13" s="19">
        <v>41309</v>
      </c>
      <c r="C13" s="1" t="s">
        <v>13</v>
      </c>
      <c r="D13" s="1" t="s">
        <v>9</v>
      </c>
      <c r="E13" s="1">
        <v>14</v>
      </c>
      <c r="F13" s="1" t="s">
        <v>2</v>
      </c>
      <c r="G13" s="1" t="s">
        <v>19</v>
      </c>
    </row>
    <row r="14" spans="1:7" x14ac:dyDescent="0.25">
      <c r="A14" s="1">
        <v>100013</v>
      </c>
      <c r="B14" s="19">
        <v>41310</v>
      </c>
      <c r="C14" s="1" t="s">
        <v>13</v>
      </c>
      <c r="D14" s="1" t="s">
        <v>9</v>
      </c>
      <c r="E14" s="1">
        <v>25</v>
      </c>
      <c r="F14" s="3" t="s">
        <v>41</v>
      </c>
      <c r="G14" s="1" t="s">
        <v>21</v>
      </c>
    </row>
    <row r="15" spans="1:7" x14ac:dyDescent="0.25">
      <c r="A15" s="1">
        <v>100014</v>
      </c>
      <c r="B15" s="19">
        <v>41310</v>
      </c>
      <c r="C15" s="1" t="s">
        <v>15</v>
      </c>
      <c r="D15" s="1" t="s">
        <v>8</v>
      </c>
      <c r="E15" s="1">
        <v>30</v>
      </c>
      <c r="F15" s="1" t="s">
        <v>2</v>
      </c>
      <c r="G15" s="1" t="s">
        <v>20</v>
      </c>
    </row>
    <row r="16" spans="1:7" x14ac:dyDescent="0.25">
      <c r="A16" s="1">
        <v>100015</v>
      </c>
      <c r="B16" s="19">
        <v>41310</v>
      </c>
      <c r="C16" s="1" t="s">
        <v>16</v>
      </c>
      <c r="D16" s="1" t="s">
        <v>17</v>
      </c>
      <c r="E16" s="1">
        <v>15</v>
      </c>
      <c r="F16" s="1" t="s">
        <v>3</v>
      </c>
      <c r="G16" s="1" t="s">
        <v>18</v>
      </c>
    </row>
    <row r="17" spans="1:9" x14ac:dyDescent="0.25">
      <c r="A17" s="1">
        <v>100016</v>
      </c>
      <c r="B17" s="19">
        <v>41310</v>
      </c>
      <c r="C17" s="1" t="s">
        <v>14</v>
      </c>
      <c r="D17" s="1" t="s">
        <v>8</v>
      </c>
      <c r="E17" s="1">
        <v>15</v>
      </c>
      <c r="F17" s="1" t="s">
        <v>4</v>
      </c>
      <c r="G17" s="1" t="s">
        <v>22</v>
      </c>
    </row>
    <row r="18" spans="1:9" x14ac:dyDescent="0.25">
      <c r="A18" s="1">
        <v>100017</v>
      </c>
      <c r="B18" s="19">
        <v>41311</v>
      </c>
      <c r="C18" s="1" t="s">
        <v>13</v>
      </c>
      <c r="D18" s="1" t="s">
        <v>17</v>
      </c>
      <c r="E18" s="1">
        <v>25</v>
      </c>
      <c r="F18" s="1" t="s">
        <v>4</v>
      </c>
      <c r="G18" s="1" t="s">
        <v>19</v>
      </c>
    </row>
    <row r="19" spans="1:9" x14ac:dyDescent="0.25">
      <c r="A19" s="1">
        <v>100018</v>
      </c>
      <c r="B19" s="19">
        <v>41312</v>
      </c>
      <c r="C19" s="1" t="s">
        <v>13</v>
      </c>
      <c r="D19" s="1" t="s">
        <v>8</v>
      </c>
      <c r="E19" s="1">
        <v>30</v>
      </c>
      <c r="F19" s="1" t="s">
        <v>2</v>
      </c>
      <c r="G19" s="1" t="s">
        <v>20</v>
      </c>
    </row>
    <row r="20" spans="1:9" x14ac:dyDescent="0.25">
      <c r="A20" s="1">
        <v>100019</v>
      </c>
      <c r="B20" s="19">
        <v>41313</v>
      </c>
      <c r="C20" s="1" t="s">
        <v>16</v>
      </c>
      <c r="D20" s="1" t="s">
        <v>9</v>
      </c>
      <c r="E20" s="1">
        <v>13</v>
      </c>
      <c r="F20" s="1" t="s">
        <v>3</v>
      </c>
      <c r="G20" s="1" t="s">
        <v>21</v>
      </c>
    </row>
    <row r="21" spans="1:9" x14ac:dyDescent="0.25">
      <c r="A21" s="1">
        <v>100020</v>
      </c>
      <c r="B21" s="19">
        <v>41313</v>
      </c>
      <c r="C21" s="1" t="s">
        <v>14</v>
      </c>
      <c r="D21" s="1" t="s">
        <v>10</v>
      </c>
      <c r="E21" s="1">
        <v>25</v>
      </c>
      <c r="F21" s="1" t="s">
        <v>5</v>
      </c>
      <c r="G21" s="1" t="s">
        <v>20</v>
      </c>
    </row>
    <row r="22" spans="1:9" x14ac:dyDescent="0.25">
      <c r="A22" s="1">
        <v>100021</v>
      </c>
      <c r="B22" s="19">
        <v>41313</v>
      </c>
      <c r="C22" s="1" t="s">
        <v>15</v>
      </c>
      <c r="D22" s="1" t="s">
        <v>17</v>
      </c>
      <c r="E22" s="1">
        <v>30</v>
      </c>
      <c r="F22" s="1" t="s">
        <v>4</v>
      </c>
      <c r="G22" s="1" t="s">
        <v>22</v>
      </c>
    </row>
    <row r="23" spans="1:9" x14ac:dyDescent="0.25">
      <c r="A23" s="1">
        <v>100022</v>
      </c>
      <c r="B23" s="19">
        <v>41313</v>
      </c>
      <c r="C23" s="1" t="s">
        <v>14</v>
      </c>
      <c r="D23" s="1" t="s">
        <v>9</v>
      </c>
      <c r="E23" s="1">
        <v>15</v>
      </c>
      <c r="F23" s="1" t="s">
        <v>41</v>
      </c>
      <c r="G23" s="1" t="s">
        <v>19</v>
      </c>
    </row>
    <row r="24" spans="1:9" x14ac:dyDescent="0.25">
      <c r="A24" s="1">
        <v>100023</v>
      </c>
      <c r="B24" s="19">
        <v>41313</v>
      </c>
      <c r="C24" s="1" t="s">
        <v>13</v>
      </c>
      <c r="D24" s="1" t="s">
        <v>17</v>
      </c>
      <c r="E24" s="1">
        <v>25</v>
      </c>
      <c r="F24" s="1" t="s">
        <v>2</v>
      </c>
      <c r="G24" s="1" t="s">
        <v>18</v>
      </c>
    </row>
    <row r="25" spans="1:9" x14ac:dyDescent="0.25">
      <c r="A25" s="1">
        <v>100024</v>
      </c>
      <c r="B25" s="19">
        <v>41314</v>
      </c>
      <c r="C25" s="1" t="s">
        <v>16</v>
      </c>
      <c r="D25" s="1" t="s">
        <v>9</v>
      </c>
      <c r="E25" s="1">
        <v>34</v>
      </c>
      <c r="F25" s="1" t="s">
        <v>3</v>
      </c>
      <c r="G25" s="1" t="s">
        <v>21</v>
      </c>
    </row>
    <row r="27" spans="1:9" x14ac:dyDescent="0.25">
      <c r="E27" s="15" t="s">
        <v>71</v>
      </c>
      <c r="H27" t="s">
        <v>72</v>
      </c>
    </row>
    <row r="28" spans="1:9" x14ac:dyDescent="0.25">
      <c r="F28" s="2"/>
    </row>
    <row r="29" spans="1:9" ht="15.75" x14ac:dyDescent="0.25">
      <c r="E29" s="14" t="s">
        <v>31</v>
      </c>
      <c r="H29">
        <f>COUNTIF($A$1:$G$25,I29)</f>
        <v>4</v>
      </c>
      <c r="I29" t="s">
        <v>73</v>
      </c>
    </row>
    <row r="30" spans="1:9" ht="15.75" x14ac:dyDescent="0.25">
      <c r="E30" s="14" t="s">
        <v>32</v>
      </c>
      <c r="H30">
        <f t="shared" ref="H30:H33" si="0">COUNTIF($A$1:$G$25,I30)</f>
        <v>5</v>
      </c>
      <c r="I30" t="s">
        <v>17</v>
      </c>
    </row>
    <row r="31" spans="1:9" ht="15.75" x14ac:dyDescent="0.25">
      <c r="E31" s="14" t="s">
        <v>33</v>
      </c>
      <c r="H31">
        <f t="shared" si="0"/>
        <v>8</v>
      </c>
      <c r="I31" t="s">
        <v>3</v>
      </c>
    </row>
    <row r="32" spans="1:9" ht="15.75" x14ac:dyDescent="0.25">
      <c r="E32" s="14" t="s">
        <v>34</v>
      </c>
      <c r="H32">
        <f t="shared" si="0"/>
        <v>6</v>
      </c>
      <c r="I32" t="s">
        <v>74</v>
      </c>
    </row>
    <row r="33" spans="5:9" ht="15.75" x14ac:dyDescent="0.25">
      <c r="E33" s="14" t="s">
        <v>26</v>
      </c>
      <c r="H33">
        <f t="shared" si="0"/>
        <v>9</v>
      </c>
      <c r="I33" t="s">
        <v>75</v>
      </c>
    </row>
    <row r="34" spans="5:9" ht="15.75" x14ac:dyDescent="0.25">
      <c r="E34" s="14"/>
    </row>
    <row r="35" spans="5:9" ht="15.75" x14ac:dyDescent="0.25">
      <c r="E35" s="14"/>
      <c r="F35" s="2"/>
    </row>
    <row r="36" spans="5:9" ht="15.75" x14ac:dyDescent="0.25">
      <c r="E36" s="14" t="s">
        <v>23</v>
      </c>
      <c r="H36">
        <f>SUMIFS(E2:E25,D2:D25,I36)</f>
        <v>105</v>
      </c>
      <c r="I36" t="s">
        <v>76</v>
      </c>
    </row>
    <row r="37" spans="5:9" ht="15.75" x14ac:dyDescent="0.25">
      <c r="E37" s="14" t="s">
        <v>24</v>
      </c>
      <c r="H37">
        <f>SUMIFS(E2:E25,D2:D25,I37)</f>
        <v>164</v>
      </c>
      <c r="I37" t="s">
        <v>9</v>
      </c>
    </row>
    <row r="38" spans="5:9" ht="15.75" x14ac:dyDescent="0.25">
      <c r="E38" s="14" t="s">
        <v>30</v>
      </c>
      <c r="H38">
        <f>SUMIFS($E$2:$E$25,$F$2:$F$25,I38)</f>
        <v>156</v>
      </c>
      <c r="I38" t="s">
        <v>2</v>
      </c>
    </row>
    <row r="39" spans="5:9" ht="15.75" x14ac:dyDescent="0.25">
      <c r="E39" s="14" t="s">
        <v>40</v>
      </c>
      <c r="H39">
        <f>SUMIFS(E2:E25,F2:F25,"&gt;=truck 1",F2:F25,"&lt;=truck 4")</f>
        <v>511</v>
      </c>
      <c r="I39" t="s">
        <v>77</v>
      </c>
    </row>
    <row r="40" spans="5:9" ht="15.75" x14ac:dyDescent="0.25">
      <c r="E40" s="14"/>
    </row>
    <row r="41" spans="5:9" ht="15.75" x14ac:dyDescent="0.25">
      <c r="E41" s="14"/>
      <c r="F41" s="2"/>
    </row>
    <row r="42" spans="5:9" ht="15.75" x14ac:dyDescent="0.25">
      <c r="E42" s="14" t="s">
        <v>35</v>
      </c>
      <c r="H42">
        <f>COUNTIFS(D2:D25,"microwave",G2:G25,"Boston")</f>
        <v>2</v>
      </c>
    </row>
    <row r="43" spans="5:9" ht="15.75" x14ac:dyDescent="0.25">
      <c r="E43" s="14" t="s">
        <v>36</v>
      </c>
      <c r="H43">
        <f>COUNTIFS(F2:F25,"truck 1",C2:C25,"peter white")</f>
        <v>2</v>
      </c>
    </row>
    <row r="44" spans="5:9" ht="15.75" x14ac:dyDescent="0.25">
      <c r="E44" s="14" t="s">
        <v>37</v>
      </c>
      <c r="H44">
        <f>COUNTIFS(G2:G25,"boston",B2:B25,"&gt;03-Feb-2013")</f>
        <v>2</v>
      </c>
    </row>
    <row r="45" spans="5:9" ht="15.75" x14ac:dyDescent="0.25">
      <c r="E45" s="14" t="s">
        <v>38</v>
      </c>
      <c r="H45">
        <f>COUNTIFS(B2:B25,"&gt;=02-Feb-2013",B2:B25,"&lt;=06-Feb-2013")</f>
        <v>15</v>
      </c>
    </row>
    <row r="46" spans="5:9" ht="15.75" x14ac:dyDescent="0.25">
      <c r="E46" s="14"/>
      <c r="F46" s="2"/>
    </row>
    <row r="47" spans="5:9" ht="15.75" x14ac:dyDescent="0.25">
      <c r="E47" s="14" t="s">
        <v>27</v>
      </c>
      <c r="H47">
        <f>SUMIFS(E2:E25,G2:G25,"NY",D2:D25,"microwave")</f>
        <v>25</v>
      </c>
    </row>
    <row r="48" spans="5:9" ht="15.75" x14ac:dyDescent="0.25">
      <c r="E48" s="14" t="s">
        <v>29</v>
      </c>
      <c r="H48">
        <f>SUMIFS(E2:E25,F2:F25,"truck 1",G2:G25,"pittsburgh")</f>
        <v>75</v>
      </c>
    </row>
    <row r="49" spans="5:11" ht="15.75" x14ac:dyDescent="0.25">
      <c r="E49" s="14" t="s">
        <v>39</v>
      </c>
      <c r="H49">
        <f>SUMIFS(E2:E25,B2:B25,"&gt;=03-feb-2013",B2:B25,"&lt;=06-feb-2013")</f>
        <v>309</v>
      </c>
    </row>
    <row r="50" spans="5:11" ht="15.75" x14ac:dyDescent="0.25">
      <c r="E50" s="14"/>
    </row>
    <row r="51" spans="5:11" ht="15.75" x14ac:dyDescent="0.25">
      <c r="E51" s="14"/>
    </row>
    <row r="52" spans="5:11" ht="15.75" x14ac:dyDescent="0.25">
      <c r="E52" s="14" t="s">
        <v>28</v>
      </c>
      <c r="H52">
        <f t="array" ref="H52">SUM(SUMIFS(E1:E25,G1:G25,I52:K52))</f>
        <v>386</v>
      </c>
      <c r="I52" t="s">
        <v>19</v>
      </c>
      <c r="J52" t="s">
        <v>78</v>
      </c>
      <c r="K52" t="s">
        <v>79</v>
      </c>
    </row>
    <row r="53" spans="5:11" x14ac:dyDescent="0.25">
      <c r="H53">
        <f>+SUMIFS(E2:E25,G2:G25,"NY")+SUMIFS(E2:E25,G2:G25,"baltimore")+SUMIFS(E2:E25,G2:G25,"philadelphia")</f>
        <v>386</v>
      </c>
    </row>
  </sheetData>
  <autoFilter ref="A1:G25" xr:uid="{00000000-0001-0000-0000-000000000000}"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J10" sqref="J10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25">
      <c r="A2" s="1" t="s">
        <v>45</v>
      </c>
      <c r="B2" s="1">
        <f>+COUNTIF(B16:B241,A2)</f>
        <v>71</v>
      </c>
      <c r="C2" s="16">
        <f>SUMIFS($E$16:$E$241,$B$16:$B$241,A2)</f>
        <v>717</v>
      </c>
      <c r="D2" s="1">
        <f>+COUNTIFS($D$16:$D$241,"cash",$B$16:$B$241,$A$2)</f>
        <v>42</v>
      </c>
      <c r="E2" s="1">
        <f>+COUNTIFS($D$16:$D$241,"credit card",$B$16:$B$241,A2)</f>
        <v>29</v>
      </c>
      <c r="F2" s="16">
        <f>+SUMIFS(E16:E241,D16:D241,"cash",B16:B241,A2)</f>
        <v>414</v>
      </c>
    </row>
    <row r="3" spans="1:6" x14ac:dyDescent="0.25">
      <c r="A3" s="6" t="s">
        <v>43</v>
      </c>
      <c r="B3" s="1">
        <f t="shared" ref="B3:B5" si="0">+COUNTIF(B17:B242,A3)</f>
        <v>46</v>
      </c>
      <c r="C3" s="16">
        <f t="shared" ref="C3:C5" si="1">SUMIFS($E$16:$E$241,$B$16:$B$241,A3)</f>
        <v>1934</v>
      </c>
      <c r="D3" s="1">
        <f t="shared" ref="D3:D5" si="2">+COUNTIFS($D$16:$D$241,"cash",$B$16:$B$241,A3)</f>
        <v>31</v>
      </c>
      <c r="E3" s="1">
        <f t="shared" ref="E3:E5" si="3">+COUNTIFS($D$16:$D$241,"credit card",$B$16:$B$241,A3)</f>
        <v>15</v>
      </c>
      <c r="F3" s="16">
        <f t="shared" ref="F3:F5" si="4">+SUMIFS(E17:E242,D17:D242,"cash",B17:B242,A3)</f>
        <v>1350</v>
      </c>
    </row>
    <row r="4" spans="1:6" x14ac:dyDescent="0.25">
      <c r="A4" s="7" t="s">
        <v>44</v>
      </c>
      <c r="B4" s="1">
        <f t="shared" si="0"/>
        <v>50</v>
      </c>
      <c r="C4" s="16">
        <f t="shared" si="1"/>
        <v>1650</v>
      </c>
      <c r="D4" s="1">
        <f t="shared" si="2"/>
        <v>35</v>
      </c>
      <c r="E4" s="1">
        <f t="shared" si="3"/>
        <v>15</v>
      </c>
      <c r="F4" s="16">
        <f t="shared" si="4"/>
        <v>1155</v>
      </c>
    </row>
    <row r="5" spans="1:6" x14ac:dyDescent="0.25">
      <c r="A5" s="1" t="s">
        <v>48</v>
      </c>
      <c r="B5" s="1">
        <f t="shared" si="0"/>
        <v>32</v>
      </c>
      <c r="C5" s="16">
        <f t="shared" si="1"/>
        <v>1119</v>
      </c>
      <c r="D5" s="1">
        <f t="shared" si="2"/>
        <v>21</v>
      </c>
      <c r="E5" s="1">
        <f t="shared" si="3"/>
        <v>11</v>
      </c>
      <c r="F5" s="16">
        <f t="shared" si="4"/>
        <v>735</v>
      </c>
    </row>
    <row r="8" spans="1:6" ht="47.25" customHeight="1" x14ac:dyDescent="0.25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25">
      <c r="A9" s="6" t="s">
        <v>49</v>
      </c>
      <c r="B9" s="1">
        <f>COUNTIF($C$16:$C$240,A9)</f>
        <v>25</v>
      </c>
      <c r="C9" s="16">
        <f>+SUMIFS($E$16:$E$241,$C$16:$C$241,A9)</f>
        <v>688</v>
      </c>
      <c r="D9" s="1">
        <f>COUNTIFS($C$16:$C$241,A9,$B$16:$B$241,"Shaving")</f>
        <v>7</v>
      </c>
      <c r="E9" s="1">
        <f>+COUNTIFS($C$16:$C$241,A9,$B$16:$B$241,"kids")</f>
        <v>1</v>
      </c>
      <c r="F9" s="17">
        <f>SUMIFS($E$16:$E$241,$C$16:$C$241,A9,$B$16:$B$241,"shaving",$A$16:$A$241,"&gt;=10-05-2013",$A$16:$A$241,"&lt;=20-05-2013")</f>
        <v>31</v>
      </c>
    </row>
    <row r="10" spans="1:6" x14ac:dyDescent="0.25">
      <c r="A10" s="6" t="s">
        <v>50</v>
      </c>
      <c r="B10" s="1">
        <f t="shared" ref="B10:B11" si="5">COUNTIF($C$16:$C$240,A10)</f>
        <v>31</v>
      </c>
      <c r="C10" s="16">
        <f t="shared" ref="C10:C11" si="6">+SUMIFS($E$16:$E$241,$C$16:$C$241,A10)</f>
        <v>965</v>
      </c>
      <c r="D10" s="1">
        <f>COUNTIFS($C$16:$C$241,A10,$B$16:$B$241,"Shaving")</f>
        <v>8</v>
      </c>
      <c r="E10" s="1">
        <f t="shared" ref="E10:E11" si="7">+COUNTIFS($C$16:$C$241,A10,$B$16:$B$241,"kids")</f>
        <v>1</v>
      </c>
      <c r="F10" s="17">
        <f t="shared" ref="F10:F11" si="8">SUMIFS($E$16:$E$241,$C$16:$C$241,A10,$B$16:$B$241,"shaving",$A$16:$A$241,"&gt;=10-05-2013",$A$16:$A$241,"&lt;=20-05-2013")</f>
        <v>24</v>
      </c>
    </row>
    <row r="11" spans="1:6" x14ac:dyDescent="0.25">
      <c r="A11" s="6" t="s">
        <v>52</v>
      </c>
      <c r="B11" s="1">
        <f t="shared" si="5"/>
        <v>23</v>
      </c>
      <c r="C11" s="16">
        <f t="shared" si="6"/>
        <v>701</v>
      </c>
      <c r="D11" s="1">
        <f>COUNTIFS($C$16:$C$241,A11,$B$16:$B$241,"Shaving")</f>
        <v>5</v>
      </c>
      <c r="E11" s="1">
        <f t="shared" si="7"/>
        <v>1</v>
      </c>
      <c r="F11" s="17">
        <f t="shared" si="8"/>
        <v>38</v>
      </c>
    </row>
    <row r="12" spans="1:6" x14ac:dyDescent="0.25">
      <c r="B12" s="13"/>
    </row>
    <row r="13" spans="1:6" x14ac:dyDescent="0.25">
      <c r="B13" s="13"/>
    </row>
    <row r="14" spans="1:6" x14ac:dyDescent="0.25">
      <c r="A14" s="21" t="s">
        <v>61</v>
      </c>
      <c r="B14" s="21"/>
      <c r="C14" s="21"/>
      <c r="D14" s="21"/>
      <c r="E14" s="21"/>
    </row>
    <row r="15" spans="1:6" x14ac:dyDescent="0.2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25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2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2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2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2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2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2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2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2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2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2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2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2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2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2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2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2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2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2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2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2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2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2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2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2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2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2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2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2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2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2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2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2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2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2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2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2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2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2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2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2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2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2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2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2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2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2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2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2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2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2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2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2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2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2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2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2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2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2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2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2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2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2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2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2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2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2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2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2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2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2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2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2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2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2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2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2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2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2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2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2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2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2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2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2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2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2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2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2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2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2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2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2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2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2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2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2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2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2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2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2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2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2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2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2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2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2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2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2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2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2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2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2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2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2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2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2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2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2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2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2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2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2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2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2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2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2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2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2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2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2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2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2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2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2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2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2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2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2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2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2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2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2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2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2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2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2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2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2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2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2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2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2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2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2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2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2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2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2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2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2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2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2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2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2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2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2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2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2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2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2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2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2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2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2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2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2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2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2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2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2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2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2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2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2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2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2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2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2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2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2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2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2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2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2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2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2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2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2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2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2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2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2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2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2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2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2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2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2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2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2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2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2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2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2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2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2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2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2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2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2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2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2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2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2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2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autoFilter ref="A15:F241" xr:uid="{00000000-0001-0000-0100-000000000000}"/>
  <mergeCells count="1">
    <mergeCell ref="A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Nsure003</cp:lastModifiedBy>
  <dcterms:created xsi:type="dcterms:W3CDTF">2013-06-05T17:23:06Z</dcterms:created>
  <dcterms:modified xsi:type="dcterms:W3CDTF">2022-10-06T08:49:20Z</dcterms:modified>
</cp:coreProperties>
</file>