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SOOTHEHEALTH\Downloads\"/>
    </mc:Choice>
  </mc:AlternateContent>
  <xr:revisionPtr revIDLastSave="0" documentId="13_ncr:1_{D23FCF24-A759-4BFA-801E-764F0CF52CA2}" xr6:coauthVersionLast="47" xr6:coauthVersionMax="47" xr10:uidLastSave="{00000000-0000-0000-0000-000000000000}"/>
  <bookViews>
    <workbookView xWindow="-110" yWindow="-110" windowWidth="19420" windowHeight="10300" xr2:uid="{26D4546B-D2A1-4444-8EAF-A6228F96F0C1}"/>
  </bookViews>
  <sheets>
    <sheet name="Sheet1" sheetId="5" r:id="rId1"/>
    <sheet name="Pivots" sheetId="7" r:id="rId2"/>
    <sheet name="Data" sheetId="2" r:id="rId3"/>
    <sheet name="Assets" sheetId="4" r:id="rId4"/>
  </sheets>
  <definedNames>
    <definedName name="_xlnm._FilterDatabase" localSheetId="2"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4" r:id="rId6"/>
    <pivotCache cacheId="366" r:id="rId7"/>
    <pivotCache cacheId="492" r:id="rId8"/>
    <pivotCache cacheId="810" r:id="rId9"/>
    <pivotCache cacheId="813" r:id="rId10"/>
    <pivotCache cacheId="816" r:id="rId11"/>
    <pivotCache cacheId="819" r:id="rId12"/>
    <pivotCache cacheId="822" r:id="rId13"/>
  </pivotCaches>
  <extLst>
    <ext xmlns:x14="http://schemas.microsoft.com/office/spreadsheetml/2009/9/main" uri="{876F7934-8845-4945-9796-88D515C7AA90}">
      <x14:pivotCaches>
        <pivotCache cacheId="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2" i="7" l="1"/>
  <c r="F56" i="7"/>
  <c r="L26" i="5" s="1"/>
  <c r="F44" i="7"/>
  <c r="L29" i="5" s="1"/>
  <c r="P16" i="5" a="1"/>
  <c r="P16" i="5" s="1"/>
  <c r="O17" i="5" a="1"/>
  <c r="O17" i="5" s="1"/>
  <c r="J31" i="7"/>
  <c r="F34" i="7" a="1"/>
  <c r="F34" i="7" s="1"/>
  <c r="F46" i="7" s="1"/>
  <c r="F49" i="7" s="1"/>
  <c r="F54" i="7" s="1"/>
  <c r="L31"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5" i="7" l="1"/>
  <c r="F45" i="7"/>
  <c r="F48" i="7" s="1"/>
  <c r="F53" i="7" s="1"/>
  <c r="L30" i="5" s="1"/>
  <c r="I37" i="7"/>
  <c r="I36" i="7"/>
  <c r="I35" i="7"/>
  <c r="J34" i="7"/>
  <c r="J38" i="7"/>
  <c r="J37" i="7"/>
  <c r="I34" i="7"/>
  <c r="J36" i="7"/>
  <c r="I38"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3DB496-1D18-453B-B824-63F8EC19012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538EE98-56B8-40BF-85A3-712D67D3685C}"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A4DEC6CC-4F81-497C-A5C8-18D169FAFA21}"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<sst xmlns="http://schemas.openxmlformats.org/spreadsheetml/2006/main" count="3176" uniqueCount="1086">
  <si>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</si>
  <si>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</si>
  <si>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</si>
  <si>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</si>
  <si>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</si>
  <si>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</si>
  <si>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</si>
  <si>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</si>
  <si>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</si>
  <si>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</si>
  <si>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</si>
  <si>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</si>
  <si>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</si>
  <si>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</si>
  <si>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</si>
  <si>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</si>
  <si>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</si>
  <si>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</si>
  <si>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</si>
  <si>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</si>
  <si>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</si>
  <si>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</si>
  <si>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</si>
  <si>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</si>
  <si>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</si>
  <si>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</si>
  <si>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</si>
  <si>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</si>
  <si>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</si>
  <si>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</si>
  <si>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</si>
  <si>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</si>
  <si>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</si>
  <si>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</si>
  <si>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</si>
  <si>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</si>
  <si>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</si>
  <si>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</si>
  <si>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</si>
  <si>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</si>
  <si>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</si>
  <si>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</si>
  <si>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</si>
  <si>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</si>
  <si>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</si>
  <si>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</si>
  <si>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</si>
  <si>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</si>
  <si>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</si>
  <si>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</si>
  <si>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</si>
  <si>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</si>
  <si>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</si>
  <si>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</si>
  <si>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</si>
  <si>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</si>
  <si>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</si>
  <si>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</si>
  <si>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</si>
  <si>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</si>
  <si>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</si>
  <si>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</si>
  <si>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</si>
  <si>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</si>
  <si>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</si>
  <si>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</si>
  <si>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</si>
  <si>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</si>
  <si>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</si>
  <si>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</si>
  <si>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</si>
  <si>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</si>
  <si>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</si>
  <si>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</si>
  <si>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</si>
  <si>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</si>
  <si>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</si>
  <si>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</si>
  <si>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</si>
  <si>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</si>
  <si>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</si>
  <si>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</si>
  <si>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</si>
  <si>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</si>
  <si>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</si>
  <si>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</si>
  <si>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</si>
  <si>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</si>
  <si>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</si>
  <si>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</si>
  <si>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</si>
  <si>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</si>
  <si>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</si>
  <si>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</si>
  <si>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</si>
  <si>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</si>
  <si>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</si>
  <si>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</si>
  <si>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</si>
  <si>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</si>
  <si>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</si>
  <si>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</si>
  <si>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</si>
  <si>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</si>
  <si>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</si>
  <si>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</si>
  <si>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</si>
  <si>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</si>
  <si>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</si>
  <si>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</si>
  <si>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</si>
  <si>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</si>
  <si>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</si>
  <si>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</si>
  <si>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</si>
  <si>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</si>
  <si>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</si>
  <si>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</si>
  <si>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</si>
  <si>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</si>
  <si>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</si>
  <si>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</si>
  <si>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</si>
  <si>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</si>
  <si>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</si>
  <si>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</si>
  <si>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</si>
  <si>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</si>
  <si>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</si>
  <si>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</si>
  <si>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</si>
  <si>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</si>
  <si>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</si>
  <si>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</si>
  <si>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</si>
  <si>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</si>
  <si>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</si>
  <si>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</si>
  <si>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</si>
  <si>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</si>
  <si>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</si>
  <si>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</si>
  <si>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</si>
  <si>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</si>
  <si>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</si>
  <si>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</si>
  <si>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</si>
  <si>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</si>
  <si>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</si>
  <si>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</si>
  <si>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</si>
  <si>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</si>
  <si>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</si>
  <si>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</si>
  <si>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</si>
  <si>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</si>
  <si>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</si>
  <si>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</si>
  <si>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</si>
  <si>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</si>
  <si>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</si>
  <si>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</si>
  <si>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</si>
  <si>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</si>
  <si>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</si>
  <si>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</si>
  <si>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</si>
  <si>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</si>
  <si>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</si>
  <si>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</si>
  <si>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</si>
  <si>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</si>
  <si>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</si>
  <si>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</si>
  <si>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</si>
  <si>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</si>
  <si>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</si>
  <si>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</si>
  <si>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</si>
  <si>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</si>
  <si>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</si>
  <si>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</si>
  <si>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</si>
  <si>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</si>
  <si>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</si>
  <si>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</si>
  <si>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</si>
  <si>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</si>
  <si>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</si>
  <si>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</si>
  <si>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</si>
  <si>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</si>
  <si>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</si>
  <si>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</si>
  <si>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</si>
  <si>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</si>
  <si>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</si>
  <si>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</si>
  <si>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</si>
  <si>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</si>
  <si>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</si>
  <si>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</si>
  <si>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</si>
  <si>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</si>
  <si>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</si>
  <si>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</si>
  <si>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</si>
  <si>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</si>
  <si>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</si>
  <si>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</si>
  <si>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</si>
  <si>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</si>
  <si>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</si>
  <si>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</si>
  <si>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</si>
  <si>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</si>
  <si>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</si>
  <si>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</si>
  <si>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</si>
  <si>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</si>
  <si>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</si>
  <si>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</si>
  <si>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</si>
  <si>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</si>
  <si>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</si>
  <si>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</si>
  <si>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</si>
  <si>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</si>
  <si>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</si>
  <si>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</si>
  <si>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</si>
  <si>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</si>
  <si>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</si>
  <si>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</si>
  <si>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</si>
  <si>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</si>
  <si>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</si>
  <si>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</si>
  <si>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</si>
  <si>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</si>
  <si>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</si>
  <si>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</si>
  <si>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</si>
  <si>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</si>
  <si>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</si>
  <si>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</si>
  <si>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</si>
  <si>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</si>
  <si>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</si>
  <si>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</si>
  <si>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</si>
  <si>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</si>
  <si>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</si>
  <si>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</si>
  <si>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</si>
  <si>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</si>
  <si>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</si>
  <si>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</si>
  <si>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</si>
  <si>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</si>
  <si>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</si>
  <si>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</si>
  <si>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</si>
  <si>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</si>
  <si>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</si>
  <si>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</si>
  <si>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</si>
  <si>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</si>
  <si>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</si>
  <si>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</si>
  <si>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</si>
  <si>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</si>
  <si>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</si>
  <si>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</si>
  <si>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</si>
  <si>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</si>
  <si>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</si>
  <si>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</si>
  <si>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</si>
  <si>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</si>
  <si>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</si>
  <si>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</si>
  <si>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</si>
  <si>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</si>
  <si>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</si>
  <si>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</si>
  <si>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</si>
  <si>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</si>
  <si>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</si>
  <si>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</si>
  <si>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</si>
  <si>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</si>
  <si>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</si>
  <si>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</si>
  <si>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</si>
  <si>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</si>
  <si>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</si>
  <si>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</si>
  <si>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</si>
  <si>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</si>
  <si>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</si>
  <si>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</si>
  <si>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</si>
  <si>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</si>
  <si>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</si>
  <si>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</si>
  <si>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</si>
  <si>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</si>
  <si>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</si>
  <si>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</si>
  <si>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</si>
  <si>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</si>
  <si>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</si>
  <si>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</si>
  <si>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</si>
  <si>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</si>
  <si>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</si>
  <si>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</si>
  <si>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</si>
  <si>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</si>
  <si>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</si>
  <si>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</si>
  <si>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</si>
  <si>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</si>
  <si>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</si>
  <si>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</si>
  <si>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</si>
  <si>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</si>
  <si>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</si>
  <si>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</si>
  <si>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</si>
  <si>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</si>
  <si>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</si>
  <si>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</si>
  <si>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</si>
  <si>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</si>
  <si>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</si>
  <si>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</si>
  <si>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</si>
  <si>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</si>
  <si>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</si>
  <si>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</si>
  <si>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</si>
  <si>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</si>
  <si>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</si>
  <si>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</si>
  <si>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</si>
  <si>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</si>
  <si>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</si>
  <si>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</si>
  <si>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</si>
  <si>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</si>
  <si>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</si>
  <si>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</si>
  <si>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</si>
  <si>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</si>
  <si>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</si>
  <si>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</si>
  <si>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</si>
  <si>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</si>
  <si>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</si>
  <si>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</si>
  <si>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</si>
  <si>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</si>
  <si>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</si>
  <si>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</si>
  <si>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</si>
  <si>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</si>
  <si>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</si>
  <si>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</si>
  <si>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</si>
  <si>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</si>
  <si>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</si>
  <si>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</si>
  <si>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</si>
  <si>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</si>
  <si>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</si>
  <si>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</si>
  <si>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</si>
  <si>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</si>
  <si>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</si>
  <si>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</si>
  <si>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</si>
  <si>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</si>
  <si>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</si>
  <si>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</si>
  <si>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</si>
  <si>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</si>
  <si>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</si>
  <si>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</si>
  <si>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</si>
  <si>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</si>
  <si>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</si>
  <si>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</si>
  <si>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</si>
  <si>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</si>
  <si>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</si>
  <si>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</si>
  <si>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</si>
  <si>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</si>
  <si>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</si>
  <si>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</si>
  <si>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</si>
  <si>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</si>
  <si>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</si>
  <si>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</si>
  <si>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</si>
  <si>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</si>
  <si>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</si>
  <si>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</si>
  <si>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</si>
  <si>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</si>
  <si>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</si>
  <si>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</si>
  <si>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</si>
  <si>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</si>
  <si>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</si>
  <si>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</si>
  <si>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</si>
  <si>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</si>
  <si>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</si>
  <si>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</si>
  <si>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</si>
  <si>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</si>
  <si>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</si>
  <si>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</si>
  <si>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</si>
  <si>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</si>
  <si>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</si>
  <si>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</si>
  <si>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</si>
  <si>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</si>
  <si>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</si>
  <si>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</si>
  <si>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</si>
  <si>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</si>
  <si>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</si>
  <si>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</si>
  <si>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</si>
  <si>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</si>
  <si>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</si>
  <si>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</si>
  <si>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</si>
  <si>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</si>
  <si>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</si>
  <si>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</si>
  <si>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</si>
  <si>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</si>
  <si>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</si>
  <si>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</si>
  <si>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</si>
  <si>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</si>
  <si>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</si>
  <si>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</si>
  <si>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</si>
  <si>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</si>
  <si>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</si>
  <si>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</si>
  <si>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</si>
  <si>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</si>
  <si>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</si>
  <si>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</si>
  <si>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</si>
  <si>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</si>
  <si>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</si>
  <si>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</si>
  <si>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</si>
  <si>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</si>
  <si>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</si>
  <si>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</si>
  <si>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</si>
  <si>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</si>
  <si>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</si>
  <si>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</si>
  <si>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</si>
  <si>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</si>
  <si>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</si>
  <si>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</si>
  <si>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</si>
  <si>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</si>
  <si>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</si>
  <si>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</si>
  <si>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</si>
  <si>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</si>
  <si>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</si>
  <si>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</si>
  <si>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</si>
  <si>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</si>
  <si>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</si>
  <si>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</si>
  <si>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</si>
  <si>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</si>
  <si>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</si>
  <si>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</si>
  <si>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</si>
  <si>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</si>
  <si>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</si>
  <si>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</si>
  <si>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</si>
  <si>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</si>
  <si>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</si>
  <si>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</si>
  <si>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</si>
  <si>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</si>
  <si>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</si>
  <si>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</si>
  <si>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</si>
  <si>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</si>
  <si>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</si>
  <si>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</si>
  <si>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</si>
  <si>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</si>
  <si>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</si>
  <si>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</si>
  <si>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</si>
  <si>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</si>
  <si>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</si>
  <si>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</si>
  <si>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</si>
  <si>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</si>
  <si>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</si>
  <si>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</si>
  <si>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</si>
  <si>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</si>
  <si>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</si>
  <si>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</si>
  <si>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</si>
  <si>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</si>
  <si>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</si>
  <si>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</si>
  <si>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</si>
  <si>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</si>
  <si>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</si>
  <si>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</si>
  <si>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</si>
  <si>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</si>
  <si>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</si>
  <si>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</si>
  <si>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</si>
  <si>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</si>
  <si>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</si>
  <si>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</si>
  <si>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</si>
  <si>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</si>
  <si>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</si>
  <si>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</si>
  <si>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</si>
  <si>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</si>
  <si>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</si>
  <si>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</si>
  <si>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</si>
  <si>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</si>
  <si>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</si>
  <si>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</si>
  <si>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</si>
  <si>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</si>
  <si>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</si>
  <si>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</si>
  <si>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</si>
  <si>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</si>
  <si>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</si>
  <si>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</si>
  <si>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</si>
  <si>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</si>
  <si>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</si>
  <si>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</si>
  <si>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</si>
  <si>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</si>
  <si>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</si>
  <si>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</si>
  <si>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</si>
  <si>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</si>
  <si>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</si>
  <si>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</si>
  <si>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</si>
  <si>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</si>
  <si>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</si>
  <si>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</si>
  <si>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</si>
  <si>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</si>
  <si>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</si>
  <si>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</si>
  <si>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</si>
  <si>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</si>
  <si>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</si>
  <si>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</si>
  <si>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</si>
  <si>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</si>
  <si>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</si>
  <si>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</si>
  <si>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</si>
  <si>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</si>
  <si>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</si>
  <si>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</si>
  <si>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</si>
  <si>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</si>
  <si>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</si>
  <si>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</si>
  <si>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</si>
  <si>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</si>
  <si>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</si>
  <si>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</si>
  <si>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</si>
  <si>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</si>
  <si>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</si>
  <si>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</si>
  <si>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</si>
  <si>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</si>
  <si>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</si>
  <si>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</si>
  <si>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</si>
  <si>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</si>
  <si>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</si>
  <si>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</si>
  <si>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</si>
  <si>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</si>
  <si>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</si>
  <si>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</si>
  <si>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</si>
  <si>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</si>
  <si>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</si>
  <si>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</si>
  <si>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</si>
  <si>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</si>
  <si>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</si>
  <si>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</si>
  <si>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</si>
  <si>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</si>
  <si>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</si>
  <si>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</si>
  <si>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</si>
  <si>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</si>
  <si>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</si>
  <si>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</si>
  <si>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</si>
  <si>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</si>
  <si>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</si>
  <si>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</si>
  <si>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</si>
  <si>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</si>
  <si>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</si>
  <si>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</si>
  <si>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</si>
  <si>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</si>
  <si>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</si>
  <si>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</si>
  <si>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</si>
  <si>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</si>
  <si>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</si>
  <si>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</si>
  <si>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</si>
  <si>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</si>
  <si>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</si>
  <si>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</si>
  <si>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</si>
  <si>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</si>
  <si>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</si>
  <si>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</si>
  <si>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</si>
  <si>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</si>
  <si>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</si>
  <si>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</si>
  <si>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</si>
  <si>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</si>
  <si>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</si>
  <si>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</si>
  <si>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</si>
  <si>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</si>
  <si>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</si>
  <si>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</si>
  <si>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</si>
  <si>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</si>
  <si>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</si>
  <si>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</si>
  <si>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</si>
  <si>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</si>
  <si>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</si>
  <si>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</si>
  <si>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</si>
  <si>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</si>
  <si>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</si>
  <si>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</si>
  <si>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</si>
  <si>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</si>
  <si>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</si>
  <si>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</si>
  <si>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</si>
  <si>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</si>
  <si>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</si>
  <si>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</si>
  <si>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</si>
  <si>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</si>
  <si>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</si>
  <si>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</si>
  <si>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</si>
  <si>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</si>
  <si>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</si>
  <si>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</si>
  <si>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</si>
  <si>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</si>
  <si>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</si>
  <si>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</si>
  <si>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</si>
  <si>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</si>
  <si>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</si>
  <si>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</si>
  <si>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</si>
  <si>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</si>
  <si>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</si>
  <si>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</si>
  <si>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</si>
  <si>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</si>
  <si>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</si>
  <si>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</si>
  <si>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</si>
  <si>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</si>
  <si>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</si>
  <si>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</si>
  <si>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</si>
  <si>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</si>
  <si>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</si>
  <si>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</si>
  <si>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</si>
  <si>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</si>
  <si>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</si>
  <si>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</si>
  <si>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</si>
  <si>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</si>
  <si>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</si>
  <si>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</si>
  <si>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</si>
  <si>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</si>
  <si>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</si>
  <si>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</si>
  <si>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</si>
  <si>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</si>
  <si>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</si>
  <si>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</si>
  <si>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</si>
  <si>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</si>
  <si>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</si>
  <si>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</si>
  <si>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</si>
  <si>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</si>
  <si>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</si>
  <si>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</si>
  <si>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</si>
  <si>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</si>
  <si>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</si>
  <si>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</si>
  <si>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</si>
  <si>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</si>
  <si>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</si>
  <si>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</si>
  <si>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</si>
  <si>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</si>
  <si>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</si>
  <si>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</si>
  <si>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</si>
  <si>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</si>
  <si>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</si>
  <si>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</si>
  <si>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</si>
  <si>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</si>
  <si>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</si>
  <si>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</si>
  <si>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</si>
  <si>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</si>
  <si>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</si>
  <si>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</si>
  <si>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</si>
  <si>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</si>
  <si>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</si>
  <si>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</si>
  <si>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</si>
  <si>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</si>
  <si>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</si>
  <si>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</si>
  <si>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</si>
  <si>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</si>
  <si>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</si>
  <si>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</si>
  <si>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</si>
  <si>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</si>
  <si>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</si>
  <si>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</si>
  <si>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</si>
  <si>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</si>
  <si>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</si>
  <si>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</si>
  <si>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</si>
  <si>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</si>
  <si>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</si>
  <si>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</si>
  <si>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</si>
  <si>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</si>
  <si>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</si>
  <si>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</si>
  <si>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</si>
  <si>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</si>
  <si>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</si>
  <si>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</si>
  <si>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</si>
  <si>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</si>
  <si>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</si>
  <si>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</si>
  <si>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</si>
  <si>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</si>
  <si>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</si>
  <si>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</si>
  <si>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</si>
  <si>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</si>
  <si>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</si>
  <si>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</si>
  <si>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</si>
  <si>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</si>
  <si>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</si>
  <si>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</si>
  <si>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</si>
  <si>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</si>
  <si>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</si>
  <si>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</si>
  <si>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</si>
  <si>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</si>
  <si>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</si>
  <si>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</si>
  <si>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</si>
  <si>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</si>
  <si>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</si>
  <si>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</si>
  <si>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</si>
  <si>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</si>
  <si>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</si>
  <si>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</si>
  <si>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</si>
  <si>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</si>
  <si>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</si>
  <si>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</si>
  <si>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</si>
  <si>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</si>
  <si>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</si>
  <si>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</si>
  <si>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</si>
  <si>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</si>
  <si>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</si>
  <si>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</si>
  <si>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</si>
  <si>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</si>
  <si>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</si>
  <si>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</si>
  <si>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</si>
  <si>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</si>
  <si>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</si>
  <si>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</si>
  <si>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</si>
  <si>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</si>
  <si>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</si>
  <si>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</si>
  <si>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</si>
  <si>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</si>
  <si>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</si>
  <si>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</si>
  <si>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</si>
  <si>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</si>
  <si>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</si>
  <si>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</si>
  <si>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</si>
  <si>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</si>
  <si>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</si>
  <si>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</si>
  <si>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</si>
  <si>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</si>
  <si>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</si>
  <si>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</si>
  <si>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</si>
  <si>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</si>
  <si>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</si>
  <si>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</si>
  <si>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</si>
  <si>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</si>
  <si>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</si>
  <si>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</si>
  <si>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</si>
  <si>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</si>
  <si>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</si>
  <si>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</si>
  <si>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</si>
  <si>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</si>
  <si>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</si>
  <si>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</si>
  <si>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</si>
  <si>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</si>
  <si>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</si>
  <si>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</si>
  <si>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</si>
  <si>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</si>
  <si>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</si>
  <si>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</si>
  <si>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</si>
  <si>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</si>
  <si>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</si>
  <si>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</si>
  <si>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</si>
  <si>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</si>
  <si>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</si>
  <si>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</si>
  <si>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</si>
  <si>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</si>
  <si>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</si>
  <si>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</si>
  <si>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</si>
  <si>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</si>
  <si>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</si>
  <si>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</si>
  <si>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</si>
  <si>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</si>
  <si>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</si>
  <si>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</si>
  <si>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</si>
  <si>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</si>
  <si>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</si>
  <si>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</si>
  <si>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</si>
  <si>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</si>
  <si>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</si>
  <si>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</si>
  <si>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</si>
  <si>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</si>
  <si>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</si>
  <si>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</si>
  <si>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</si>
  <si>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</si>
  <si>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</si>
  <si>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</si>
  <si>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</si>
  <si>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</si>
  <si>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</si>
  <si>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</si>
  <si>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</si>
  <si>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</si>
  <si>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</si>
  <si>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</si>
  <si>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</si>
  <si>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</si>
  <si>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</si>
  <si>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</si>
  <si>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</si>
  <si>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</si>
  <si>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</si>
  <si>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</si>
  <si>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</si>
  <si>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</si>
  <si>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</si>
  <si>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</si>
  <si>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</si>
  <si>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</si>
  <si>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</si>
  <si>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</si>
  <si>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</si>
  <si>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</si>
  <si>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</si>
  <si>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</si>
  <si>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</si>
  <si>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</si>
  <si>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</si>
  <si>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</si>
  <si>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</si>
  <si>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</si>
  <si>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</si>
  <si>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</si>
  <si>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</si>
  <si>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</si>
  <si>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</si>
  <si>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</si>
  <si>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</si>
  <si>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</si>
  <si>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</si>
  <si>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</si>
  <si>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</si>
  <si>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</si>
  <si>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</si>
  <si>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</si>
  <si>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</si>
  <si>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</si>
  <si>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</si>
  <si>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</si>
  <si>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</si>
  <si>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</si>
  <si>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</si>
  <si>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</si>
  <si>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</si>
  <si>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</si>
  <si>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</si>
  <si>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</si>
  <si>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</si>
  <si>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</si>
  <si>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</si>
  <si>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</si>
  <si>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</si>
  <si>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</si>
  <si>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</si>
  <si>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</si>
  <si>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</si>
  <si>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</si>
  <si>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</si>
  <si>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</si>
  <si>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</si>
  <si>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</si>
  <si>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</si>
  <si>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</si>
  <si>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</si>
  <si>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</si>
  <si>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</si>
  <si>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</si>
  <si>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</si>
  <si>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</si>
  <si>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</si>
  <si>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</si>
  <si>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</si>
  <si>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</si>
  <si>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</si>
  <si>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</si>
  <si>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</si>
  <si>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</si>
  <si>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</si>
  <si>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</si>
  <si>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</si>
  <si>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</si>
  <si>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</si>
  <si>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</si>
  <si>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</si>
  <si>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</si>
  <si>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</si>
  <si>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</si>
  <si>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</si>
  <si>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</si>
  <si>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</si>
  <si>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</si>
  <si>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</si>
  <si>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</si>
  <si>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</si>
  <si>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</si>
  <si>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Amount</t>
  </si>
  <si>
    <t>Total Duration</t>
  </si>
  <si>
    <t>Avg. Rating</t>
  </si>
  <si>
    <t>Call Counts</t>
  </si>
  <si>
    <t>5 * Rating</t>
  </si>
  <si>
    <t>Grand Total</t>
  </si>
  <si>
    <t>Jan</t>
  </si>
  <si>
    <t>Feb</t>
  </si>
  <si>
    <t>Mar</t>
  </si>
  <si>
    <t>Apr</t>
  </si>
  <si>
    <t>May</t>
  </si>
  <si>
    <t>Jun</t>
  </si>
  <si>
    <t>Jul</t>
  </si>
  <si>
    <t>Aug</t>
  </si>
  <si>
    <t>Sep</t>
  </si>
  <si>
    <t>Oct</t>
  </si>
  <si>
    <t>Nov</t>
  </si>
  <si>
    <t>Dec</t>
  </si>
  <si>
    <t>Row Labels</t>
  </si>
  <si>
    <t>Call Counts2</t>
  </si>
  <si>
    <t>Friday</t>
  </si>
  <si>
    <t>Monday</t>
  </si>
  <si>
    <t>Saturday</t>
  </si>
  <si>
    <t>Sunday</t>
  </si>
  <si>
    <t>Thursday</t>
  </si>
  <si>
    <t>Tuesday</t>
  </si>
  <si>
    <t>Wednesday</t>
  </si>
  <si>
    <t>For Graph</t>
  </si>
  <si>
    <t>Rep</t>
  </si>
  <si>
    <t>Calls</t>
  </si>
  <si>
    <t>Amount</t>
  </si>
  <si>
    <t>Sel.Cells</t>
  </si>
  <si>
    <t>Sel.Amount</t>
  </si>
  <si>
    <t>Selected Rep</t>
  </si>
  <si>
    <t>Column Labels</t>
  </si>
  <si>
    <t>TOTAL</t>
  </si>
  <si>
    <t>Rep Summary</t>
  </si>
  <si>
    <t>% of Calls</t>
  </si>
  <si>
    <t>Call Rank</t>
  </si>
  <si>
    <t>Amount Rank</t>
  </si>
  <si>
    <t>Call</t>
  </si>
  <si>
    <t>Labels:</t>
  </si>
  <si>
    <t>Image:</t>
  </si>
  <si>
    <t>CALL CENTER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</si>
</sst>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9" formatCode="&quot;$&quot;#,##0"/>
  </numFmts>
  <fonts count="8" x14ac:knownFonts="1">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sz val="11"/>
      <color theme="1"/>
      <name val="Calibri"/>
      <family val="2"/>
      <scheme val="minor"/>
    </font>
    <font>
      <sz val="10"/>
      <color theme="1"/>
      <name val="Calibri"/>
      <family val="2"/>
      <scheme val="minor"/>
    </font>
    <font>
      <sz val="9"/>
      <color theme="0" tint="-0.499984740745262"/>
      <name val="Calibri"/>
      <family val="2"/>
      <scheme val="minor"/>
    </font>
    <font>
      <b/>
      <sz val="18"/>
      <color theme="0" tint="-0.499984740745262"/>
      <name val="Calibri"/>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9"/>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2">
    <xf numFmtId="0" fontId="0" fillId="0" borderId="0"/>
    <xf numFmtId="9" fontId="4" fillId="0" borderId="0" applyFont="0" applyFill="0" applyBorder="0" applyAlignment="0" applyProtection="0"/>
  </cellStyleXfs>
  <cellXfs count="5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1"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center"/>
    </xf>
    <xf numFmtId="0" fontId="0" fillId="0" borderId="0" xfId="0" applyAlignment="1">
      <alignment horizontal="left" indent="1"/>
    </xf>
    <xf numFmtId="0" fontId="0" fillId="0" borderId="0" xfId="0" applyNumberFormat="1"/>
    <xf numFmtId="0" fontId="0" fillId="5" borderId="9" xfId="0" applyFill="1" applyBorder="1"/>
    <xf numFmtId="0" fontId="0" fillId="5" borderId="10" xfId="0" applyFill="1" applyBorder="1"/>
    <xf numFmtId="0" fontId="0" fillId="5" borderId="7" xfId="0" applyFill="1" applyBorder="1"/>
    <xf numFmtId="0" fontId="5" fillId="5" borderId="11" xfId="0" applyFont="1" applyFill="1" applyBorder="1"/>
    <xf numFmtId="0" fontId="5" fillId="5" borderId="0" xfId="0" applyFont="1" applyFill="1" applyBorder="1"/>
    <xf numFmtId="0" fontId="5" fillId="5" borderId="12" xfId="0" applyFont="1" applyFill="1" applyBorder="1"/>
    <xf numFmtId="0" fontId="5" fillId="5" borderId="11" xfId="0" applyFont="1" applyFill="1" applyBorder="1" applyAlignment="1">
      <alignment horizontal="left" indent="1"/>
    </xf>
    <xf numFmtId="169" fontId="5" fillId="5" borderId="0" xfId="0" applyNumberFormat="1" applyFont="1" applyFill="1" applyBorder="1"/>
    <xf numFmtId="169" fontId="5" fillId="5" borderId="12" xfId="0" applyNumberFormat="1" applyFont="1" applyFill="1" applyBorder="1"/>
    <xf numFmtId="0" fontId="5" fillId="5" borderId="6" xfId="0" applyFont="1" applyFill="1" applyBorder="1" applyAlignment="1">
      <alignment horizontal="left" indent="1"/>
    </xf>
    <xf numFmtId="169" fontId="5" fillId="5" borderId="13" xfId="0" applyNumberFormat="1" applyFont="1" applyFill="1" applyBorder="1"/>
    <xf numFmtId="169" fontId="5" fillId="5" borderId="4" xfId="0" applyNumberFormat="1" applyFont="1" applyFill="1" applyBorder="1"/>
    <xf numFmtId="9" fontId="0" fillId="0" borderId="0" xfId="1" applyFont="1"/>
    <xf numFmtId="0" fontId="0" fillId="3" borderId="0" xfId="0" applyFill="1" applyBorder="1" applyAlignment="1">
      <alignment horizontal="center"/>
    </xf>
    <xf numFmtId="0" fontId="0" fillId="3" borderId="0" xfId="0" applyFill="1" applyBorder="1" applyAlignment="1">
      <alignment horizontal="right"/>
    </xf>
    <xf numFmtId="0" fontId="0" fillId="3" borderId="0" xfId="0" applyFill="1" applyBorder="1" applyAlignment="1">
      <alignment horizontal="center"/>
    </xf>
    <xf numFmtId="0" fontId="6" fillId="3" borderId="0" xfId="0" applyFont="1" applyFill="1" applyBorder="1" applyAlignment="1">
      <alignment horizontal="center"/>
    </xf>
    <xf numFmtId="0" fontId="7" fillId="3" borderId="0" xfId="0" applyFont="1" applyFill="1" applyAlignment="1">
      <alignment horizontal="left" vertical="center"/>
    </xf>
  </cellXfs>
  <cellStyles count="2">
    <cellStyle name="Normal" xfId="0" builtinId="0"/>
    <cellStyle name="Percent" xfId="1" builtinId="5"/>
  </cellStyles>
  <dxfs count="36">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bgColor theme="8" tint="0.39994506668294322"/>
        </patternFill>
      </fill>
      <border>
        <left style="thin">
          <color auto="1"/>
        </left>
        <right style="thin">
          <color auto="1"/>
        </right>
        <top style="thin">
          <color auto="1"/>
        </top>
        <bottom style="thin">
          <color auto="1"/>
        </bottom>
        <vertical/>
        <horizontal/>
      </border>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ont>
        <b/>
        <color theme="1"/>
      </font>
      <border>
        <bottom style="thin">
          <color theme="8"/>
        </bottom>
        <vertical/>
        <horizontal/>
      </border>
    </dxf>
    <dxf>
      <font>
        <color theme="1"/>
      </font>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35"/>
    </tableStyle>
    <tableStyle name="SlicerStyleDark5 2" pivot="0" table="0" count="10" xr9:uid="{7DFBEFFB-E6F4-49B7-93DF-79B477A477C3}">
      <tableStyleElement type="wholeTable" dxfId="20"/>
      <tableStyleElement type="headerRow" dxfId="19"/>
    </tableStyle>
    <tableStyle name="SlicerStyleDark5 3" pivot="0" table="0" count="10" xr9:uid="{E8A05612-604D-49E4-854C-87A394438DB5}">
      <tableStyleElement type="wholeTable" dxfId="18"/>
      <tableStyleElement type="headerRow" dxfId="1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theme="0" tint="-0.14996795556505021"/>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[sample-data-excel-portfolio-project.xlsx]Pivots!Weekday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Pivots!$F$16</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Pivots!$E$17:$E$24</c:f>
              <c:strCache>
                <c:ptCount val="7"/>
                <c:pt idx="0">
                  <c:v>Sunday</c:v>
                </c:pt>
                <c:pt idx="1">
                  <c:v>Monday</c:v>
                </c:pt>
                <c:pt idx="2">
                  <c:v>Tuesday</c:v>
                </c:pt>
                <c:pt idx="3">
                  <c:v>Wednesday</c:v>
                </c:pt>
                <c:pt idx="4">
                  <c:v>Thursday</c:v>
                </c:pt>
                <c:pt idx="5">
                  <c:v>Friday</c:v>
                </c:pt>
                <c:pt idx="6">
                  <c:v>Saturday</c:v>
                </c:pt>
              </c:strCache>
            </c:strRef>
          </c:cat>
          <c:val>
            <c:numRef>
              <c:f>Pivots!$F$17:$F$24</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F730-428E-B8BF-2F44D417C41F}"/>
            </c:ext>
          </c:extLst>
        </c:ser>
        <c:dLbls>
          <c:showLegendKey val="0"/>
          <c:showVal val="0"/>
          <c:showCatName val="0"/>
          <c:showSerName val="0"/>
          <c:showPercent val="0"/>
          <c:showBubbleSize val="0"/>
        </c:dLbls>
        <c:gapWidth val="25"/>
        <c:axId val="1469098320"/>
        <c:axId val="1469104080"/>
      </c:barChart>
      <c:catAx>
        <c:axId val="14690983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469104080"/>
        <c:crosses val="autoZero"/>
        <c:auto val="1"/>
        <c:lblAlgn val="ctr"/>
        <c:lblOffset val="100"/>
        <c:noMultiLvlLbl val="0"/>
      </c:catAx>
      <c:valAx>
        <c:axId val="1469104080"/>
        <c:scaling>
          <c:orientation val="minMax"/>
        </c:scaling>
        <c:delete val="1"/>
        <c:axPos val="b"/>
        <c:numFmt formatCode="#,##0" sourceLinked="1"/>
        <c:majorTickMark val="out"/>
        <c:minorTickMark val="none"/>
        <c:tickLblPos val="nextTo"/>
        <c:crossAx val="1469098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[sample-data-excel-portfolio-project.xlsx]Pivots!Monthy Trend</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lumMod val="60000"/>
                    <a:lumOff val="40000"/>
                  </a:schemeClr>
                </a:solidFill>
              </a:rPr>
              <a:t>Call</a:t>
            </a:r>
            <a:r>
              <a:rPr lang="en-IN" b="1" baseline="0">
                <a:solidFill>
                  <a:schemeClr val="accent5">
                    <a:lumMod val="60000"/>
                    <a:lumOff val="40000"/>
                  </a:schemeClr>
                </a:solidFill>
              </a:rPr>
              <a:t> Trend</a:t>
            </a:r>
            <a:endParaRPr lang="en-IN" b="1">
              <a:solidFill>
                <a:schemeClr val="accent5">
                  <a:lumMod val="60000"/>
                  <a:lumOff val="40000"/>
                </a:schemeClr>
              </a:solidFill>
            </a:endParaRPr>
          </a:p>
        </c:rich>
      </c:tx>
      <c:layout>
        <c:manualLayout>
          <c:xMode val="edge"/>
          <c:yMode val="edge"/>
          <c:x val="3.3980602210131446E-2"/>
          <c:y val="3.36700336700336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5">
                  <a:alpha val="50000"/>
                </a:schemeClr>
              </a:gs>
              <a:gs pos="0">
                <a:schemeClr val="accent6">
                  <a:alpha val="9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bg1"/>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Pivots!$C$16</c:f>
              <c:strCache>
                <c:ptCount val="1"/>
                <c:pt idx="0">
                  <c:v>Call Counts2</c:v>
                </c:pt>
              </c:strCache>
            </c:strRef>
          </c:tx>
          <c:spPr>
            <a:gradFill>
              <a:gsLst>
                <a:gs pos="100000">
                  <a:schemeClr val="accent5">
                    <a:alpha val="50000"/>
                  </a:schemeClr>
                </a:gs>
                <a:gs pos="0">
                  <a:schemeClr val="accent6">
                    <a:alpha val="95000"/>
                  </a:schemeClr>
                </a:gs>
              </a:gsLst>
              <a:lin ang="5400000" scaled="1"/>
            </a:gradFill>
            <a:ln>
              <a:no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4A8B-456C-BDFC-ABB83AD66E09}"/>
            </c:ext>
          </c:extLst>
        </c:ser>
        <c:dLbls>
          <c:showLegendKey val="0"/>
          <c:showVal val="0"/>
          <c:showCatName val="0"/>
          <c:showSerName val="0"/>
          <c:showPercent val="0"/>
          <c:showBubbleSize val="0"/>
        </c:dLbls>
        <c:axId val="36324352"/>
        <c:axId val="36318112"/>
      </c:areaChart>
      <c:lineChart>
        <c:grouping val="standard"/>
        <c:varyColors val="0"/>
        <c:ser>
          <c:idx val="0"/>
          <c:order val="0"/>
          <c:tx>
            <c:strRef>
              <c:f>Pivots!$B$16</c:f>
              <c:strCache>
                <c:ptCount val="1"/>
                <c:pt idx="0">
                  <c:v>Call Counts</c:v>
                </c:pt>
              </c:strCache>
            </c:strRef>
          </c:tx>
          <c:spPr>
            <a:ln w="28575" cap="rnd">
              <a:solidFill>
                <a:schemeClr val="accent6"/>
              </a:solidFill>
              <a:round/>
            </a:ln>
            <a:effectLst/>
          </c:spPr>
          <c:marker>
            <c:symbol val="circle"/>
            <c:size val="5"/>
            <c:spPr>
              <a:solidFill>
                <a:schemeClr val="bg1"/>
              </a:solidFill>
              <a:ln w="25400">
                <a:solidFill>
                  <a:schemeClr val="tx1">
                    <a:lumMod val="95000"/>
                    <a:lumOff val="5000"/>
                  </a:schemeClr>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4A8B-456C-BDFC-ABB83AD66E09}"/>
            </c:ext>
          </c:extLst>
        </c:ser>
        <c:dLbls>
          <c:showLegendKey val="0"/>
          <c:showVal val="0"/>
          <c:showCatName val="0"/>
          <c:showSerName val="0"/>
          <c:showPercent val="0"/>
          <c:showBubbleSize val="0"/>
        </c:dLbls>
        <c:marker val="1"/>
        <c:smooth val="0"/>
        <c:axId val="36324352"/>
        <c:axId val="36318112"/>
      </c:lineChart>
      <c:catAx>
        <c:axId val="3632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18112"/>
        <c:crosses val="autoZero"/>
        <c:auto val="1"/>
        <c:lblAlgn val="ctr"/>
        <c:lblOffset val="100"/>
        <c:noMultiLvlLbl val="0"/>
      </c:catAx>
      <c:valAx>
        <c:axId val="36318112"/>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2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chemeClr val="accent5">
                    <a:lumMod val="60000"/>
                    <a:lumOff val="40000"/>
                  </a:schemeClr>
                </a:solidFill>
                <a:latin typeface="+mn-lt"/>
                <a:ea typeface="+mn-ea"/>
                <a:cs typeface="+mn-cs"/>
              </a:defRPr>
            </a:pPr>
            <a:r>
              <a:rPr lang="en-IN" sz="1400" b="1" i="0" u="none" strike="noStrike" kern="1200" spc="0" baseline="0">
                <a:solidFill>
                  <a:schemeClr val="accent5">
                    <a:lumMod val="60000"/>
                    <a:lumOff val="40000"/>
                  </a:schemeClr>
                </a:solidFill>
                <a:latin typeface="+mn-lt"/>
                <a:ea typeface="+mn-ea"/>
                <a:cs typeface="+mn-cs"/>
              </a:rPr>
              <a:t>Calls</a:t>
            </a:r>
          </a:p>
        </c:rich>
      </c:tx>
      <c:layout>
        <c:manualLayout>
          <c:xMode val="edge"/>
          <c:yMode val="edge"/>
          <c:x val="5.7860881024684271E-2"/>
          <c:y val="3.4833107360025303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accent5">
                  <a:lumMod val="60000"/>
                  <a:lumOff val="40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Pivots!$F$34:$F$38</c:f>
              <c:strCache>
                <c:ptCount val="5"/>
                <c:pt idx="0">
                  <c:v>R01</c:v>
                </c:pt>
                <c:pt idx="1">
                  <c:v>R02</c:v>
                </c:pt>
                <c:pt idx="2">
                  <c:v>R03</c:v>
                </c:pt>
                <c:pt idx="3">
                  <c:v>R04</c:v>
                </c:pt>
                <c:pt idx="4">
                  <c:v>R05</c:v>
                </c:pt>
              </c:strCache>
            </c:strRef>
          </c:cat>
          <c:val>
            <c:numRef>
              <c:f>Pivots!$G$34:$G$38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C41-48E0-89C8-B9CE927B3A39}"/>
            </c:ext>
          </c:extLst>
        </c:ser>
        <c:ser>
          <c:idx val="1"/>
          <c:order val="1"/>
          <c:tx>
            <c:strRef>
              <c:f>Pivots!$I$33</c:f>
              <c:strCache>
                <c:ptCount val="1"/>
                <c:pt idx="0">
                  <c:v>Sel.Cells</c:v>
                </c:pt>
              </c:strCache>
            </c:strRef>
          </c:tx>
          <c:spPr>
            <a:gradFill>
              <a:gsLst>
                <a:gs pos="100000">
                  <a:schemeClr val="accent5">
                    <a:lumMod val="20000"/>
                    <a:lumOff val="80000"/>
                  </a:schemeClr>
                </a:gs>
                <a:gs pos="0">
                  <a:schemeClr val="accent5"/>
                </a:gs>
              </a:gsLst>
              <a:lin ang="10800000" scaled="1"/>
            </a:gradFill>
            <a:ln>
              <a:noFill/>
            </a:ln>
            <a:effectLst/>
          </c:spPr>
          <c:invertIfNegative val="0"/>
          <c:val>
            <c:numRef>
              <c:f>Pivots!$I$34:$I$38</c:f>
              <c:numCache>
                <c:formatCode>General</c:formatCode>
                <c:ptCount val="5"/>
                <c:pt idx="0">
                  <c:v>189</c:v>
                </c:pt>
                <c:pt idx="1">
                  <c:v>0</c:v>
                </c:pt>
                <c:pt idx="2">
                  <c:v>0</c:v>
                </c:pt>
                <c:pt idx="3">
                  <c:v>0</c:v>
                </c:pt>
                <c:pt idx="4">
                  <c:v>0</c:v>
                </c:pt>
              </c:numCache>
            </c:numRef>
          </c:val>
          <c:extLst>
            <c:ext xmlns:c16="http://schemas.microsoft.com/office/drawing/2014/chart" uri="{C3380CC4-5D6E-409C-BE32-E72D297353CC}">
              <c16:uniqueId val="{00000001-8C41-48E0-89C8-B9CE927B3A39}"/>
            </c:ext>
          </c:extLst>
        </c:ser>
        <c:dLbls>
          <c:showLegendKey val="0"/>
          <c:showVal val="0"/>
          <c:showCatName val="0"/>
          <c:showSerName val="0"/>
          <c:showPercent val="0"/>
          <c:showBubbleSize val="0"/>
        </c:dLbls>
        <c:gapWidth val="60"/>
        <c:overlap val="100"/>
        <c:axId val="2132379295"/>
        <c:axId val="2132392255"/>
      </c:barChart>
      <c:catAx>
        <c:axId val="213237929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392255"/>
        <c:crosses val="autoZero"/>
        <c:auto val="1"/>
        <c:lblAlgn val="ctr"/>
        <c:lblOffset val="100"/>
        <c:noMultiLvlLbl val="0"/>
      </c:catAx>
      <c:valAx>
        <c:axId val="2132392255"/>
        <c:scaling>
          <c:orientation val="minMax"/>
          <c:min val="0"/>
        </c:scaling>
        <c:delete val="1"/>
        <c:axPos val="t"/>
        <c:numFmt formatCode="General" sourceLinked="1"/>
        <c:majorTickMark val="out"/>
        <c:minorTickMark val="none"/>
        <c:tickLblPos val="nextTo"/>
        <c:crossAx val="213237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chemeClr val="accent5">
                    <a:lumMod val="60000"/>
                    <a:lumOff val="40000"/>
                  </a:schemeClr>
                </a:solidFill>
                <a:latin typeface="+mn-lt"/>
                <a:ea typeface="+mn-ea"/>
                <a:cs typeface="+mn-cs"/>
              </a:defRPr>
            </a:pPr>
            <a:r>
              <a:rPr lang="en-IN" sz="1400" b="1" i="0" u="none" strike="noStrike" kern="1200" spc="0" baseline="0">
                <a:solidFill>
                  <a:schemeClr val="accent5">
                    <a:lumMod val="60000"/>
                    <a:lumOff val="40000"/>
                  </a:schemeClr>
                </a:solidFill>
                <a:latin typeface="+mn-lt"/>
                <a:ea typeface="+mn-ea"/>
                <a:cs typeface="+mn-cs"/>
              </a:rPr>
              <a:t>Amount</a:t>
            </a:r>
          </a:p>
        </c:rich>
      </c:tx>
      <c:layout>
        <c:manualLayout>
          <c:xMode val="edge"/>
          <c:yMode val="edge"/>
          <c:x val="7.9138504816084615E-2"/>
          <c:y val="3.4883736899714753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accent5">
                  <a:lumMod val="60000"/>
                  <a:lumOff val="40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Pivots!$F$34:$F$38</c:f>
              <c:strCache>
                <c:ptCount val="5"/>
                <c:pt idx="0">
                  <c:v>R01</c:v>
                </c:pt>
                <c:pt idx="1">
                  <c:v>R02</c:v>
                </c:pt>
                <c:pt idx="2">
                  <c:v>R03</c:v>
                </c:pt>
                <c:pt idx="3">
                  <c:v>R04</c:v>
                </c:pt>
                <c:pt idx="4">
                  <c:v>R05</c:v>
                </c:pt>
              </c:strCache>
            </c:strRef>
          </c:cat>
          <c:val>
            <c:numRef>
              <c:f>Pivots!$H$34:$H$38</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5CA-458B-AD8B-BED6593E413D}"/>
            </c:ext>
          </c:extLst>
        </c:ser>
        <c:ser>
          <c:idx val="1"/>
          <c:order val="1"/>
          <c:tx>
            <c:strRef>
              <c:f>Pivots!$J$33</c:f>
              <c:strCache>
                <c:ptCount val="1"/>
                <c:pt idx="0">
                  <c:v>Sel.Amount</c:v>
                </c:pt>
              </c:strCache>
            </c:strRef>
          </c:tx>
          <c:spPr>
            <a:gradFill>
              <a:gsLst>
                <a:gs pos="0">
                  <a:schemeClr val="accent6">
                    <a:lumMod val="75000"/>
                  </a:schemeClr>
                </a:gs>
                <a:gs pos="100000">
                  <a:schemeClr val="accent5"/>
                </a:gs>
              </a:gsLst>
              <a:lin ang="10800000" scaled="1"/>
            </a:gradFill>
            <a:ln>
              <a:noFill/>
            </a:ln>
            <a:effectLst/>
          </c:spPr>
          <c:invertIfNegative val="0"/>
          <c:dPt>
            <c:idx val="0"/>
            <c:invertIfNegative val="0"/>
            <c:bubble3D val="0"/>
            <c:spPr>
              <a:gradFill flip="none" rotWithShape="1">
                <a:gsLst>
                  <a:gs pos="0">
                    <a:schemeClr val="accent6">
                      <a:lumMod val="75000"/>
                    </a:schemeClr>
                  </a:gs>
                  <a:gs pos="100000">
                    <a:schemeClr val="accent5"/>
                  </a:gs>
                </a:gsLst>
                <a:lin ang="10800000" scaled="1"/>
                <a:tileRect/>
              </a:gradFill>
              <a:ln>
                <a:noFill/>
              </a:ln>
              <a:effectLst/>
            </c:spPr>
            <c:extLst>
              <c:ext xmlns:c16="http://schemas.microsoft.com/office/drawing/2014/chart" uri="{C3380CC4-5D6E-409C-BE32-E72D297353CC}">
                <c16:uniqueId val="{00000002-65CA-458B-AD8B-BED6593E413D}"/>
              </c:ext>
            </c:extLst>
          </c:dPt>
          <c:dLbls>
            <c:delete val="1"/>
          </c:dLbls>
          <c:val>
            <c:numRef>
              <c:f>Pivots!$J$34:$J$38</c:f>
              <c:numCache>
                <c:formatCode>General</c:formatCode>
                <c:ptCount val="5"/>
                <c:pt idx="0">
                  <c:v>18415</c:v>
                </c:pt>
                <c:pt idx="1">
                  <c:v>0</c:v>
                </c:pt>
                <c:pt idx="2">
                  <c:v>0</c:v>
                </c:pt>
                <c:pt idx="3">
                  <c:v>0</c:v>
                </c:pt>
                <c:pt idx="4">
                  <c:v>0</c:v>
                </c:pt>
              </c:numCache>
            </c:numRef>
          </c:val>
          <c:extLst>
            <c:ext xmlns:c16="http://schemas.microsoft.com/office/drawing/2014/chart" uri="{C3380CC4-5D6E-409C-BE32-E72D297353CC}">
              <c16:uniqueId val="{00000003-65CA-458B-AD8B-BED6593E413D}"/>
            </c:ext>
          </c:extLst>
        </c:ser>
        <c:dLbls>
          <c:dLblPos val="outEnd"/>
          <c:showLegendKey val="0"/>
          <c:showVal val="1"/>
          <c:showCatName val="0"/>
          <c:showSerName val="0"/>
          <c:showPercent val="0"/>
          <c:showBubbleSize val="0"/>
        </c:dLbls>
        <c:gapWidth val="60"/>
        <c:overlap val="100"/>
        <c:axId val="2132379295"/>
        <c:axId val="2132392255"/>
      </c:barChart>
      <c:catAx>
        <c:axId val="2132379295"/>
        <c:scaling>
          <c:orientation val="maxMin"/>
        </c:scaling>
        <c:delete val="1"/>
        <c:axPos val="l"/>
        <c:numFmt formatCode="General" sourceLinked="1"/>
        <c:majorTickMark val="none"/>
        <c:minorTickMark val="none"/>
        <c:tickLblPos val="nextTo"/>
        <c:crossAx val="2132392255"/>
        <c:crosses val="autoZero"/>
        <c:auto val="1"/>
        <c:lblAlgn val="ctr"/>
        <c:lblOffset val="100"/>
        <c:noMultiLvlLbl val="0"/>
      </c:catAx>
      <c:valAx>
        <c:axId val="2132392255"/>
        <c:scaling>
          <c:orientation val="minMax"/>
        </c:scaling>
        <c:delete val="1"/>
        <c:axPos val="t"/>
        <c:numFmt formatCode="&quot;$&quot;#,###.0,&quot;K&quot;" sourceLinked="1"/>
        <c:majorTickMark val="none"/>
        <c:minorTickMark val="none"/>
        <c:tickLblPos val="nextTo"/>
        <c:crossAx val="213237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[sample-data-excel-portfolio-project.xlsx]Pivots!PivotTable2</c:name>
    <c:fmtId val="3"/>
  </c:pivotSource>
  <c:chart>
    <c:title>
      <c:tx>
        <c:rich>
          <a:bodyPr rot="0" spcFirstLastPara="1" vertOverflow="ellipsis" vert="horz" wrap="square" anchor="ctr" anchorCtr="1"/>
          <a:lstStyle/>
          <a:p>
            <a:pPr algn="ctr" rtl="0">
              <a:defRPr lang="en-IN" sz="1400" b="1" i="0" u="none" strike="noStrike" kern="1200" spc="0" baseline="0">
                <a:solidFill>
                  <a:schemeClr val="accent5">
                    <a:lumMod val="60000"/>
                    <a:lumOff val="40000"/>
                  </a:schemeClr>
                </a:solidFill>
                <a:latin typeface="+mn-lt"/>
                <a:ea typeface="+mn-ea"/>
                <a:cs typeface="+mn-cs"/>
              </a:defRPr>
            </a:pPr>
            <a:r>
              <a:rPr lang="en-IN" sz="1400" b="1" i="0" u="none" strike="noStrike" kern="1200" spc="0" baseline="0">
                <a:solidFill>
                  <a:schemeClr val="accent5">
                    <a:lumMod val="60000"/>
                    <a:lumOff val="40000"/>
                  </a:schemeClr>
                </a:solidFill>
                <a:latin typeface="+mn-lt"/>
                <a:ea typeface="+mn-ea"/>
                <a:cs typeface="+mn-cs"/>
              </a:rPr>
              <a:t>Female Vs </a:t>
            </a:r>
            <a:r>
              <a:rPr lang="en-IN" sz="1400" b="1" i="0" u="none" strike="noStrike" kern="1200" spc="0" baseline="0">
                <a:solidFill>
                  <a:schemeClr val="accent3">
                    <a:lumMod val="75000"/>
                  </a:schemeClr>
                </a:solidFill>
                <a:latin typeface="+mn-lt"/>
                <a:ea typeface="+mn-ea"/>
                <a:cs typeface="+mn-cs"/>
              </a:rPr>
              <a:t>Male</a:t>
            </a:r>
            <a:r>
              <a:rPr lang="en-IN" sz="1400" b="1" i="0" u="none" strike="noStrike" kern="1200" spc="0" baseline="0">
                <a:solidFill>
                  <a:schemeClr val="accent5">
                    <a:lumMod val="60000"/>
                    <a:lumOff val="40000"/>
                  </a:schemeClr>
                </a:solidFill>
                <a:latin typeface="+mn-lt"/>
                <a:ea typeface="+mn-ea"/>
                <a:cs typeface="+mn-cs"/>
              </a:rPr>
              <a:t> Callers</a:t>
            </a:r>
          </a:p>
        </c:rich>
      </c:tx>
      <c:overlay val="0"/>
      <c:spPr>
        <a:noFill/>
        <a:ln>
          <a:solidFill>
            <a:schemeClr val="accent1">
              <a:alpha val="60000"/>
            </a:schemeClr>
          </a:solidFill>
        </a:ln>
        <a:effectLst/>
      </c:spPr>
      <c:txPr>
        <a:bodyPr rot="0" spcFirstLastPara="1" vertOverflow="ellipsis" vert="horz" wrap="square" anchor="ctr" anchorCtr="1"/>
        <a:lstStyle/>
        <a:p>
          <a:pPr algn="ctr" rtl="0">
            <a:defRPr lang="en-IN" sz="1400" b="1" i="0" u="none" strike="noStrike" kern="1200" spc="0" baseline="0">
              <a:solidFill>
                <a:schemeClr val="accent5">
                  <a:lumMod val="60000"/>
                  <a:lumOff val="4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lumMod val="75000"/>
              <a:alpha val="70000"/>
            </a:schemeClr>
          </a:solidFill>
          <a:ln>
            <a:noFill/>
          </a:ln>
          <a:effectLst/>
        </c:spPr>
        <c:marker>
          <c:symbol val="none"/>
        </c:marker>
        <c:dLbl>
          <c:idx val="0"/>
          <c:spPr>
            <a:solidFill>
              <a:schemeClr val="accent4">
                <a:lumMod val="7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6.6869300911854099E-2"/>
          <c:y val="1.4285714285714285E-2"/>
          <c:w val="0.86626139817629177"/>
          <c:h val="0.82001237345331834"/>
        </c:manualLayout>
      </c:layout>
      <c:barChart>
        <c:barDir val="col"/>
        <c:grouping val="stacked"/>
        <c:varyColors val="0"/>
        <c:ser>
          <c:idx val="0"/>
          <c:order val="0"/>
          <c:tx>
            <c:strRef>
              <c:f>Pivots!$B$61:$B$62</c:f>
              <c:strCache>
                <c:ptCount val="1"/>
                <c:pt idx="0">
                  <c:v>Female</c:v>
                </c:pt>
              </c:strCache>
            </c:strRef>
          </c:tx>
          <c:spPr>
            <a:solidFill>
              <a:schemeClr val="accent5"/>
            </a:solidFill>
            <a:ln>
              <a:noFill/>
            </a:ln>
            <a:effectLst/>
          </c:spPr>
          <c:invertIfNegative val="0"/>
          <c:dLbls>
            <c:spPr>
              <a:solidFill>
                <a:schemeClr val="accent5">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Pivots!$A$63:$A$66</c:f>
              <c:strCache>
                <c:ptCount val="3"/>
                <c:pt idx="0">
                  <c:v>Cincinnati</c:v>
                </c:pt>
                <c:pt idx="1">
                  <c:v>Cleveland</c:v>
                </c:pt>
                <c:pt idx="2">
                  <c:v>Columbus</c:v>
                </c:pt>
              </c:strCache>
            </c:strRef>
          </c:cat>
          <c:val>
            <c:numRef>
              <c:f>Pivots!$B$63:$B$66</c:f>
              <c:numCache>
                <c:formatCode>#,##0</c:formatCode>
                <c:ptCount val="3"/>
                <c:pt idx="0">
                  <c:v>144</c:v>
                </c:pt>
                <c:pt idx="1">
                  <c:v>326</c:v>
                </c:pt>
                <c:pt idx="2">
                  <c:v>129</c:v>
                </c:pt>
              </c:numCache>
            </c:numRef>
          </c:val>
          <c:extLst>
            <c:ext xmlns:c16="http://schemas.microsoft.com/office/drawing/2014/chart" uri="{C3380CC4-5D6E-409C-BE32-E72D297353CC}">
              <c16:uniqueId val="{00000000-037E-47CC-81D6-F1B6FECAB8DF}"/>
            </c:ext>
          </c:extLst>
        </c:ser>
        <c:ser>
          <c:idx val="1"/>
          <c:order val="1"/>
          <c:tx>
            <c:strRef>
              <c:f>Pivots!$C$61:$C$62</c:f>
              <c:strCache>
                <c:ptCount val="1"/>
                <c:pt idx="0">
                  <c:v>Male</c:v>
                </c:pt>
              </c:strCache>
            </c:strRef>
          </c:tx>
          <c:spPr>
            <a:solidFill>
              <a:schemeClr val="accent4">
                <a:lumMod val="75000"/>
                <a:alpha val="70000"/>
              </a:schemeClr>
            </a:solidFill>
            <a:ln>
              <a:noFill/>
            </a:ln>
            <a:effectLst/>
          </c:spPr>
          <c:invertIfNegative val="0"/>
          <c:dLbls>
            <c:spPr>
              <a:solidFill>
                <a:schemeClr val="accent4">
                  <a:lumMod val="7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Pivots!$A$63:$A$66</c:f>
              <c:strCache>
                <c:ptCount val="3"/>
                <c:pt idx="0">
                  <c:v>Cincinnati</c:v>
                </c:pt>
                <c:pt idx="1">
                  <c:v>Cleveland</c:v>
                </c:pt>
                <c:pt idx="2">
                  <c:v>Columbus</c:v>
                </c:pt>
              </c:strCache>
            </c:strRef>
          </c:cat>
          <c:val>
            <c:numRef>
              <c:f>Pivots!$C$63:$C$66</c:f>
              <c:numCache>
                <c:formatCode>#,##0</c:formatCode>
                <c:ptCount val="3"/>
                <c:pt idx="0">
                  <c:v>132</c:v>
                </c:pt>
                <c:pt idx="1">
                  <c:v>63</c:v>
                </c:pt>
                <c:pt idx="2">
                  <c:v>206</c:v>
                </c:pt>
              </c:numCache>
            </c:numRef>
          </c:val>
          <c:extLst>
            <c:ext xmlns:c16="http://schemas.microsoft.com/office/drawing/2014/chart" uri="{C3380CC4-5D6E-409C-BE32-E72D297353CC}">
              <c16:uniqueId val="{00000001-037E-47CC-81D6-F1B6FECAB8DF}"/>
            </c:ext>
          </c:extLst>
        </c:ser>
        <c:dLbls>
          <c:dLblPos val="ctr"/>
          <c:showLegendKey val="0"/>
          <c:showVal val="1"/>
          <c:showCatName val="0"/>
          <c:showSerName val="0"/>
          <c:showPercent val="0"/>
          <c:showBubbleSize val="0"/>
        </c:dLbls>
        <c:gapWidth val="25"/>
        <c:overlap val="100"/>
        <c:axId val="1081044784"/>
        <c:axId val="1081035184"/>
      </c:barChart>
      <c:catAx>
        <c:axId val="1081044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035184"/>
        <c:crosses val="autoZero"/>
        <c:auto val="1"/>
        <c:lblAlgn val="ctr"/>
        <c:lblOffset val="100"/>
        <c:noMultiLvlLbl val="0"/>
      </c:catAx>
      <c:valAx>
        <c:axId val="1081035184"/>
        <c:scaling>
          <c:orientation val="minMax"/>
        </c:scaling>
        <c:delete val="1"/>
        <c:axPos val="l"/>
        <c:numFmt formatCode="#,##0" sourceLinked="1"/>
        <c:majorTickMark val="out"/>
        <c:minorTickMark val="none"/>
        <c:tickLblPos val="nextTo"/>
        <c:crossAx val="1081044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 Satisfaction</c:name>
    <c:fmtId val="9"/>
  </c:pivotSource>
  <c:chart>
    <c:title>
      <c:tx>
        <c:rich>
          <a:bodyPr rot="0" spcFirstLastPara="1" vertOverflow="ellipsis" vert="horz" wrap="square" anchor="ctr" anchorCtr="1"/>
          <a:lstStyle/>
          <a:p>
            <a:pPr algn="ctr" rtl="0">
              <a:defRPr lang="en-US" sz="1400" b="1" i="0" u="none" strike="noStrike" kern="1200" spc="0" baseline="0">
                <a:solidFill>
                  <a:schemeClr val="accent5">
                    <a:lumMod val="60000"/>
                    <a:lumOff val="40000"/>
                  </a:schemeClr>
                </a:solidFill>
                <a:latin typeface="+mn-lt"/>
                <a:ea typeface="+mn-ea"/>
                <a:cs typeface="+mn-cs"/>
              </a:defRPr>
            </a:pPr>
            <a:r>
              <a:rPr lang="en-US" sz="1400" b="1" i="0" u="none" strike="noStrike" kern="1200" spc="0" baseline="0">
                <a:solidFill>
                  <a:schemeClr val="accent5">
                    <a:lumMod val="60000"/>
                    <a:lumOff val="40000"/>
                  </a:schemeClr>
                </a:solidFill>
                <a:latin typeface="+mn-lt"/>
                <a:ea typeface="+mn-ea"/>
                <a:cs typeface="+mn-cs"/>
              </a:rPr>
              <a:t>Rating</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accent5">
                  <a:lumMod val="60000"/>
                  <a:lumOff val="4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Pivots!$B$69</c:f>
              <c:strCache>
                <c:ptCount val="1"/>
                <c:pt idx="0">
                  <c:v>Total</c:v>
                </c:pt>
              </c:strCache>
            </c:strRef>
          </c:tx>
          <c:spPr>
            <a:solidFill>
              <a:schemeClr val="accent1"/>
            </a:solidFill>
            <a:ln>
              <a:noFill/>
            </a:ln>
            <a:effectLst/>
          </c:spPr>
          <c:invertIfNegative val="0"/>
          <c:cat>
            <c:strRef>
              <c:f>Pivots!$A$70:$A$76</c:f>
              <c:strCache>
                <c:ptCount val="6"/>
                <c:pt idx="0">
                  <c:v>0</c:v>
                </c:pt>
                <c:pt idx="1">
                  <c:v>1</c:v>
                </c:pt>
                <c:pt idx="2">
                  <c:v>2</c:v>
                </c:pt>
                <c:pt idx="3">
                  <c:v>3</c:v>
                </c:pt>
                <c:pt idx="4">
                  <c:v>4</c:v>
                </c:pt>
                <c:pt idx="5">
                  <c:v>5</c:v>
                </c:pt>
              </c:strCache>
            </c:strRef>
          </c:cat>
          <c:val>
            <c:numRef>
              <c:f>Pivots!$B$70:$B$76</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CB03-49DE-9607-0B27C8FAE8CE}"/>
            </c:ext>
          </c:extLst>
        </c:ser>
        <c:dLbls>
          <c:showLegendKey val="0"/>
          <c:showVal val="0"/>
          <c:showCatName val="0"/>
          <c:showSerName val="0"/>
          <c:showPercent val="0"/>
          <c:showBubbleSize val="0"/>
        </c:dLbls>
        <c:gapWidth val="20"/>
        <c:overlap val="-27"/>
        <c:axId val="373209328"/>
        <c:axId val="373209808"/>
      </c:barChart>
      <c:catAx>
        <c:axId val="37320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209808"/>
        <c:crosses val="autoZero"/>
        <c:auto val="1"/>
        <c:lblAlgn val="ctr"/>
        <c:lblOffset val="100"/>
        <c:noMultiLvlLbl val="0"/>
      </c:catAx>
      <c:valAx>
        <c:axId val="373209808"/>
        <c:scaling>
          <c:orientation val="minMax"/>
        </c:scaling>
        <c:delete val="1"/>
        <c:axPos val="l"/>
        <c:numFmt formatCode="#,##0" sourceLinked="1"/>
        <c:majorTickMark val="none"/>
        <c:minorTickMark val="none"/>
        <c:tickLblPos val="nextTo"/>
        <c:crossAx val="37320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11</xdr:col>
      <xdr:colOff>88900</xdr:colOff>
      <xdr:row>14</xdr:row>
      <xdr:rowOff>152401</xdr:rowOff>
    </xdr:from>
    <xdr:to>
      <xdr:col>12</xdr:col>
      <xdr:colOff>425450</xdr:colOff>
      <xdr:row>24</xdr:row>
      <xdr:rowOff>44450</xdr:rowOff>
    </xdr:to>
    <mc:AlternateContent xmlns:mc="http://schemas.openxmlformats.org/markup-compatibility/2006">
      <mc:Choice xmlns:a14="http://schemas.microsoft.com/office/drawing/2010/main" Requires="a14">
        <xdr:graphicFrame macro="">
          <xdr:nvGraphicFramePr>
            <xdr:cNvPr id="34" name="Representative">
              <a:extLst>
                <a:ext uri="{FF2B5EF4-FFF2-40B4-BE49-F238E27FC236}">
                  <a16:creationId xmlns:a16="http://schemas.microsoft.com/office/drawing/2014/main" id="{E4896A7A-70CF-4EBE-8928-BE053670154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034088" y="2922589"/>
              <a:ext cx="947737" cy="17176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292100</xdr:colOff>
      <xdr:row>3</xdr:row>
      <xdr:rowOff>0</xdr:rowOff>
    </xdr:from>
    <xdr:to>
      <xdr:col>4</xdr:col>
      <xdr:colOff>158750</xdr:colOff>
      <xdr:row>6</xdr:row>
      <xdr:rowOff>101600</xdr:rowOff>
    </xdr:to>
    <xdr:sp macro="" textlink="Pivots!$A$4">
      <xdr:nvSpPr>
        <xdr:cNvPr id="2" name="Rectangle 1">
          <a:extLst>
            <a:ext uri="{FF2B5EF4-FFF2-40B4-BE49-F238E27FC236}">
              <a16:creationId xmlns:a16="http://schemas.microsoft.com/office/drawing/2014/main" id="{405F2A29-77A0-BD24-99DA-50620636BA3C}"/>
            </a:ext>
          </a:extLst>
        </xdr:cNvPr>
        <xdr:cNvSpPr/>
      </xdr:nvSpPr>
      <xdr:spPr>
        <a:xfrm>
          <a:off x="730250" y="552450"/>
          <a:ext cx="1085850" cy="654050"/>
        </a:xfrm>
        <a:prstGeom prst="rect">
          <a:avLst/>
        </a:prstGeom>
        <a:solidFill>
          <a:schemeClr val="accent6">
            <a:lumMod val="60000"/>
            <a:lumOff val="40000"/>
            <a:alpha val="98000"/>
          </a:schemeClr>
        </a:solidFill>
        <a:effectLst>
          <a:outerShdw blurRad="127000" dist="63500" dir="8100000" algn="tr"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8106EE5-4066-4F04-BD63-9F532F80415A}" type="TxLink">
            <a:rPr lang="en-US" sz="2000" b="0" i="0" u="none" strike="noStrike" kern="1200">
              <a:solidFill>
                <a:schemeClr val="bg1"/>
              </a:solidFill>
              <a:latin typeface="Aptos ExtraBold" panose="020B0004020202020204" pitchFamily="34" charset="0"/>
              <a:ea typeface="Calibri"/>
              <a:cs typeface="Calibri"/>
            </a:rPr>
            <a:pPr algn="ctr"/>
            <a:t>1,000</a:t>
          </a:fld>
          <a:endParaRPr lang="en-IN" sz="2000" kern="1200">
            <a:solidFill>
              <a:schemeClr val="bg1"/>
            </a:solidFill>
            <a:latin typeface="Aptos ExtraBold" panose="020B0004020202020204" pitchFamily="34" charset="0"/>
          </a:endParaRPr>
        </a:p>
      </xdr:txBody>
    </xdr:sp>
    <xdr:clientData/>
  </xdr:twoCellAnchor>
  <xdr:twoCellAnchor>
    <xdr:from>
      <xdr:col>2</xdr:col>
      <xdr:colOff>412750</xdr:colOff>
      <xdr:row>3</xdr:row>
      <xdr:rowOff>25400</xdr:rowOff>
    </xdr:from>
    <xdr:to>
      <xdr:col>4</xdr:col>
      <xdr:colOff>63500</xdr:colOff>
      <xdr:row>4</xdr:row>
      <xdr:rowOff>19050</xdr:rowOff>
    </xdr:to>
    <xdr:sp macro="" textlink="">
      <xdr:nvSpPr>
        <xdr:cNvPr id="3" name="TextBox 2">
          <a:extLst>
            <a:ext uri="{FF2B5EF4-FFF2-40B4-BE49-F238E27FC236}">
              <a16:creationId xmlns:a16="http://schemas.microsoft.com/office/drawing/2014/main" id="{B4AFEC42-9258-1E6C-FBE9-49B3D1538303}"/>
            </a:ext>
          </a:extLst>
        </xdr:cNvPr>
        <xdr:cNvSpPr txBox="1"/>
      </xdr:nvSpPr>
      <xdr:spPr>
        <a:xfrm>
          <a:off x="850900" y="577850"/>
          <a:ext cx="869950"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solidFill>
                <a:schemeClr val="bg1">
                  <a:lumMod val="95000"/>
                </a:schemeClr>
              </a:solidFill>
              <a:latin typeface="Aptos ExtraBold" panose="020B0004020202020204" pitchFamily="34" charset="0"/>
            </a:rPr>
            <a:t>Calls</a:t>
          </a:r>
        </a:p>
      </xdr:txBody>
    </xdr:sp>
    <xdr:clientData/>
  </xdr:twoCellAnchor>
  <xdr:twoCellAnchor editAs="oneCell">
    <xdr:from>
      <xdr:col>2</xdr:col>
      <xdr:colOff>330200</xdr:colOff>
      <xdr:row>3</xdr:row>
      <xdr:rowOff>19051</xdr:rowOff>
    </xdr:from>
    <xdr:to>
      <xdr:col>2</xdr:col>
      <xdr:colOff>577850</xdr:colOff>
      <xdr:row>4</xdr:row>
      <xdr:rowOff>72537</xdr:rowOff>
    </xdr:to>
    <xdr:pic>
      <xdr:nvPicPr>
        <xdr:cNvPr id="4" name="Graphic 3" descr="Receiver with solid fill">
          <a:extLst>
            <a:ext uri="{FF2B5EF4-FFF2-40B4-BE49-F238E27FC236}">
              <a16:creationId xmlns:a16="http://schemas.microsoft.com/office/drawing/2014/main" id="{FCFD573F-756B-4BB3-85CA-E6E9DEDC680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68350" y="571501"/>
          <a:ext cx="247650" cy="237636"/>
        </a:xfrm>
        <a:prstGeom prst="rect">
          <a:avLst/>
        </a:prstGeom>
      </xdr:spPr>
    </xdr:pic>
    <xdr:clientData/>
  </xdr:twoCellAnchor>
  <xdr:twoCellAnchor>
    <xdr:from>
      <xdr:col>2</xdr:col>
      <xdr:colOff>412750</xdr:colOff>
      <xdr:row>5</xdr:row>
      <xdr:rowOff>88900</xdr:rowOff>
    </xdr:from>
    <xdr:to>
      <xdr:col>4</xdr:col>
      <xdr:colOff>82550</xdr:colOff>
      <xdr:row>6</xdr:row>
      <xdr:rowOff>95250</xdr:rowOff>
    </xdr:to>
    <xdr:sp macro="" textlink="Pivots!$A$10">
      <xdr:nvSpPr>
        <xdr:cNvPr id="5" name="TextBox 4">
          <a:extLst>
            <a:ext uri="{FF2B5EF4-FFF2-40B4-BE49-F238E27FC236}">
              <a16:creationId xmlns:a16="http://schemas.microsoft.com/office/drawing/2014/main" id="{91A8B4C9-E44F-BC75-AC87-A7C65DB33915}"/>
            </a:ext>
          </a:extLst>
        </xdr:cNvPr>
        <xdr:cNvSpPr txBox="1"/>
      </xdr:nvSpPr>
      <xdr:spPr>
        <a:xfrm>
          <a:off x="850900" y="1009650"/>
          <a:ext cx="889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2C2011D-B152-4C3B-903D-633F8072CF12}" type="TxLink">
            <a:rPr lang="en-US" sz="1100" b="0" i="0" u="none" strike="noStrike" kern="1200">
              <a:solidFill>
                <a:schemeClr val="accent6">
                  <a:lumMod val="20000"/>
                  <a:lumOff val="80000"/>
                </a:schemeClr>
              </a:solidFill>
              <a:latin typeface="Calibri"/>
              <a:ea typeface="Calibri"/>
              <a:cs typeface="Calibri"/>
            </a:rPr>
            <a:pPr algn="ctr"/>
            <a:t>1,000</a:t>
          </a:fld>
          <a:endParaRPr lang="en-IN" sz="1100" kern="1200">
            <a:solidFill>
              <a:schemeClr val="accent6">
                <a:lumMod val="20000"/>
                <a:lumOff val="80000"/>
              </a:schemeClr>
            </a:solidFill>
          </a:endParaRPr>
        </a:p>
      </xdr:txBody>
    </xdr:sp>
    <xdr:clientData/>
  </xdr:twoCellAnchor>
  <xdr:twoCellAnchor>
    <xdr:from>
      <xdr:col>2</xdr:col>
      <xdr:colOff>279400</xdr:colOff>
      <xdr:row>8</xdr:row>
      <xdr:rowOff>0</xdr:rowOff>
    </xdr:from>
    <xdr:to>
      <xdr:col>4</xdr:col>
      <xdr:colOff>146050</xdr:colOff>
      <xdr:row>11</xdr:row>
      <xdr:rowOff>101600</xdr:rowOff>
    </xdr:to>
    <xdr:sp macro="" textlink="Pivots!$B$4">
      <xdr:nvSpPr>
        <xdr:cNvPr id="18" name="Rectangle 17">
          <a:extLst>
            <a:ext uri="{FF2B5EF4-FFF2-40B4-BE49-F238E27FC236}">
              <a16:creationId xmlns:a16="http://schemas.microsoft.com/office/drawing/2014/main" id="{96BF880D-469E-41BC-ACCC-82B4702F1250}"/>
            </a:ext>
          </a:extLst>
        </xdr:cNvPr>
        <xdr:cNvSpPr/>
      </xdr:nvSpPr>
      <xdr:spPr>
        <a:xfrm>
          <a:off x="717550" y="1473200"/>
          <a:ext cx="1085850" cy="654050"/>
        </a:xfrm>
        <a:prstGeom prst="rect">
          <a:avLst/>
        </a:prstGeom>
        <a:solidFill>
          <a:schemeClr val="accent6">
            <a:lumMod val="60000"/>
            <a:lumOff val="40000"/>
            <a:alpha val="98000"/>
          </a:schemeClr>
        </a:solidFill>
        <a:effectLst>
          <a:outerShdw blurRad="127000" dist="63500" dir="8100000" algn="tr"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3D83791-8CB7-486E-958A-CEC2B35A056F}" type="TxLink">
            <a:rPr lang="en-US" sz="2000" b="0" i="0" u="none" strike="noStrike" kern="1200">
              <a:solidFill>
                <a:schemeClr val="bg1"/>
              </a:solidFill>
              <a:latin typeface="Aptos ExtraBold" panose="020B0004020202020204" pitchFamily="34" charset="0"/>
              <a:ea typeface="Calibri"/>
              <a:cs typeface="Calibri"/>
            </a:rPr>
            <a:pPr marL="0" indent="0" algn="ctr"/>
            <a:t>$96,623</a:t>
          </a:fld>
          <a:endParaRPr lang="en-IN" sz="2000" b="0" i="0" u="none" strike="noStrike" kern="1200">
            <a:solidFill>
              <a:schemeClr val="bg1"/>
            </a:solidFill>
            <a:latin typeface="Aptos ExtraBold" panose="020B0004020202020204" pitchFamily="34" charset="0"/>
            <a:ea typeface="Calibri"/>
            <a:cs typeface="Calibri"/>
          </a:endParaRPr>
        </a:p>
      </xdr:txBody>
    </xdr:sp>
    <xdr:clientData/>
  </xdr:twoCellAnchor>
  <xdr:twoCellAnchor>
    <xdr:from>
      <xdr:col>2</xdr:col>
      <xdr:colOff>400050</xdr:colOff>
      <xdr:row>8</xdr:row>
      <xdr:rowOff>25400</xdr:rowOff>
    </xdr:from>
    <xdr:to>
      <xdr:col>4</xdr:col>
      <xdr:colOff>50800</xdr:colOff>
      <xdr:row>9</xdr:row>
      <xdr:rowOff>19050</xdr:rowOff>
    </xdr:to>
    <xdr:sp macro="" textlink="">
      <xdr:nvSpPr>
        <xdr:cNvPr id="19" name="TextBox 18">
          <a:extLst>
            <a:ext uri="{FF2B5EF4-FFF2-40B4-BE49-F238E27FC236}">
              <a16:creationId xmlns:a16="http://schemas.microsoft.com/office/drawing/2014/main" id="{035E6ABF-1961-45E8-9526-EF1A61D29A9D}"/>
            </a:ext>
          </a:extLst>
        </xdr:cNvPr>
        <xdr:cNvSpPr txBox="1"/>
      </xdr:nvSpPr>
      <xdr:spPr>
        <a:xfrm>
          <a:off x="838200" y="1498600"/>
          <a:ext cx="869950"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100" kern="1200">
              <a:solidFill>
                <a:schemeClr val="bg1">
                  <a:lumMod val="95000"/>
                </a:schemeClr>
              </a:solidFill>
              <a:latin typeface="Aptos ExtraBold" panose="020B0004020202020204" pitchFamily="34" charset="0"/>
              <a:ea typeface="+mn-ea"/>
              <a:cs typeface="+mn-cs"/>
            </a:rPr>
            <a:t>Amount</a:t>
          </a:r>
        </a:p>
      </xdr:txBody>
    </xdr:sp>
    <xdr:clientData/>
  </xdr:twoCellAnchor>
  <xdr:twoCellAnchor editAs="oneCell">
    <xdr:from>
      <xdr:col>2</xdr:col>
      <xdr:colOff>303457</xdr:colOff>
      <xdr:row>7</xdr:row>
      <xdr:rowOff>171451</xdr:rowOff>
    </xdr:from>
    <xdr:to>
      <xdr:col>2</xdr:col>
      <xdr:colOff>541093</xdr:colOff>
      <xdr:row>9</xdr:row>
      <xdr:rowOff>40787</xdr:rowOff>
    </xdr:to>
    <xdr:pic>
      <xdr:nvPicPr>
        <xdr:cNvPr id="20" name="Graphic 19">
          <a:extLst>
            <a:ext uri="{FF2B5EF4-FFF2-40B4-BE49-F238E27FC236}">
              <a16:creationId xmlns:a16="http://schemas.microsoft.com/office/drawing/2014/main" id="{B6B4F52C-F131-46B6-B449-813E8B384BE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741607" y="1460501"/>
          <a:ext cx="237636" cy="237636"/>
        </a:xfrm>
        <a:prstGeom prst="rect">
          <a:avLst/>
        </a:prstGeom>
      </xdr:spPr>
    </xdr:pic>
    <xdr:clientData/>
  </xdr:twoCellAnchor>
  <xdr:twoCellAnchor>
    <xdr:from>
      <xdr:col>2</xdr:col>
      <xdr:colOff>400050</xdr:colOff>
      <xdr:row>10</xdr:row>
      <xdr:rowOff>88900</xdr:rowOff>
    </xdr:from>
    <xdr:to>
      <xdr:col>4</xdr:col>
      <xdr:colOff>69850</xdr:colOff>
      <xdr:row>11</xdr:row>
      <xdr:rowOff>95250</xdr:rowOff>
    </xdr:to>
    <xdr:sp macro="" textlink="Pivots!$B$10">
      <xdr:nvSpPr>
        <xdr:cNvPr id="21" name="TextBox 20">
          <a:extLst>
            <a:ext uri="{FF2B5EF4-FFF2-40B4-BE49-F238E27FC236}">
              <a16:creationId xmlns:a16="http://schemas.microsoft.com/office/drawing/2014/main" id="{335964CA-54C8-402D-A98A-6CD53316E38D}"/>
            </a:ext>
          </a:extLst>
        </xdr:cNvPr>
        <xdr:cNvSpPr txBox="1"/>
      </xdr:nvSpPr>
      <xdr:spPr>
        <a:xfrm>
          <a:off x="838200" y="1930400"/>
          <a:ext cx="889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B9D6CBA-C32A-402D-A553-5AFEEC73B316}" type="TxLink">
            <a:rPr lang="en-US" sz="1100" b="0" i="0" u="none" strike="noStrike" kern="1200">
              <a:solidFill>
                <a:schemeClr val="accent6">
                  <a:lumMod val="20000"/>
                  <a:lumOff val="80000"/>
                </a:schemeClr>
              </a:solidFill>
              <a:latin typeface="Calibri"/>
              <a:ea typeface="Calibri"/>
              <a:cs typeface="Calibri"/>
            </a:rPr>
            <a:pPr marL="0" indent="0" algn="ctr"/>
            <a:t>$96,623</a:t>
          </a:fld>
          <a:endParaRPr lang="en-IN" sz="11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2</xdr:col>
      <xdr:colOff>279400</xdr:colOff>
      <xdr:row>13</xdr:row>
      <xdr:rowOff>0</xdr:rowOff>
    </xdr:from>
    <xdr:to>
      <xdr:col>4</xdr:col>
      <xdr:colOff>146050</xdr:colOff>
      <xdr:row>16</xdr:row>
      <xdr:rowOff>101600</xdr:rowOff>
    </xdr:to>
    <xdr:sp macro="" textlink="Pivots!$C$4">
      <xdr:nvSpPr>
        <xdr:cNvPr id="22" name="Rectangle 21">
          <a:extLst>
            <a:ext uri="{FF2B5EF4-FFF2-40B4-BE49-F238E27FC236}">
              <a16:creationId xmlns:a16="http://schemas.microsoft.com/office/drawing/2014/main" id="{57358B5F-BEA5-46D0-ADFA-9E0B2A1099D4}"/>
            </a:ext>
          </a:extLst>
        </xdr:cNvPr>
        <xdr:cNvSpPr/>
      </xdr:nvSpPr>
      <xdr:spPr>
        <a:xfrm>
          <a:off x="717550" y="2393950"/>
          <a:ext cx="1085850" cy="654050"/>
        </a:xfrm>
        <a:prstGeom prst="rect">
          <a:avLst/>
        </a:prstGeom>
        <a:solidFill>
          <a:schemeClr val="accent6">
            <a:lumMod val="60000"/>
            <a:lumOff val="40000"/>
            <a:alpha val="98000"/>
          </a:schemeClr>
        </a:solidFill>
        <a:effectLst>
          <a:outerShdw blurRad="127000" dist="63500" dir="8100000" algn="tr"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0A56920-AD36-4E51-8239-B0F3453378C4}" type="TxLink">
            <a:rPr lang="en-US" sz="2000" b="0" i="0" u="none" strike="noStrike" kern="1200">
              <a:solidFill>
                <a:schemeClr val="bg1"/>
              </a:solidFill>
              <a:latin typeface="Aptos ExtraBold" panose="020B0004020202020204" pitchFamily="34" charset="0"/>
              <a:ea typeface="Calibri"/>
              <a:cs typeface="Calibri"/>
            </a:rPr>
            <a:pPr marL="0" indent="0" algn="ctr"/>
            <a:t>89,850</a:t>
          </a:fld>
          <a:endParaRPr lang="en-IN" sz="2000" b="0" i="0" u="none" strike="noStrike" kern="1200">
            <a:solidFill>
              <a:schemeClr val="bg1"/>
            </a:solidFill>
            <a:latin typeface="Aptos ExtraBold" panose="020B0004020202020204" pitchFamily="34" charset="0"/>
            <a:ea typeface="Calibri"/>
            <a:cs typeface="Calibri"/>
          </a:endParaRPr>
        </a:p>
      </xdr:txBody>
    </xdr:sp>
    <xdr:clientData/>
  </xdr:twoCellAnchor>
  <xdr:twoCellAnchor>
    <xdr:from>
      <xdr:col>2</xdr:col>
      <xdr:colOff>400050</xdr:colOff>
      <xdr:row>13</xdr:row>
      <xdr:rowOff>25400</xdr:rowOff>
    </xdr:from>
    <xdr:to>
      <xdr:col>4</xdr:col>
      <xdr:colOff>50800</xdr:colOff>
      <xdr:row>14</xdr:row>
      <xdr:rowOff>19050</xdr:rowOff>
    </xdr:to>
    <xdr:sp macro="" textlink="">
      <xdr:nvSpPr>
        <xdr:cNvPr id="23" name="TextBox 22">
          <a:extLst>
            <a:ext uri="{FF2B5EF4-FFF2-40B4-BE49-F238E27FC236}">
              <a16:creationId xmlns:a16="http://schemas.microsoft.com/office/drawing/2014/main" id="{B4562050-9D47-4DBF-8088-FCEA9FD839F1}"/>
            </a:ext>
          </a:extLst>
        </xdr:cNvPr>
        <xdr:cNvSpPr txBox="1"/>
      </xdr:nvSpPr>
      <xdr:spPr>
        <a:xfrm>
          <a:off x="838200" y="2419350"/>
          <a:ext cx="869950"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solidFill>
                <a:schemeClr val="bg1">
                  <a:lumMod val="95000"/>
                </a:schemeClr>
              </a:solidFill>
              <a:latin typeface="Aptos ExtraBold" panose="020B0004020202020204" pitchFamily="34" charset="0"/>
            </a:rPr>
            <a:t>Duration</a:t>
          </a:r>
        </a:p>
      </xdr:txBody>
    </xdr:sp>
    <xdr:clientData/>
  </xdr:twoCellAnchor>
  <xdr:twoCellAnchor editAs="oneCell">
    <xdr:from>
      <xdr:col>2</xdr:col>
      <xdr:colOff>278057</xdr:colOff>
      <xdr:row>13</xdr:row>
      <xdr:rowOff>19051</xdr:rowOff>
    </xdr:from>
    <xdr:to>
      <xdr:col>2</xdr:col>
      <xdr:colOff>515693</xdr:colOff>
      <xdr:row>14</xdr:row>
      <xdr:rowOff>72537</xdr:rowOff>
    </xdr:to>
    <xdr:pic>
      <xdr:nvPicPr>
        <xdr:cNvPr id="24" name="Graphic 23">
          <a:extLst>
            <a:ext uri="{FF2B5EF4-FFF2-40B4-BE49-F238E27FC236}">
              <a16:creationId xmlns:a16="http://schemas.microsoft.com/office/drawing/2014/main" id="{FA059A49-6AB6-44CC-8FE8-21C35532A11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716207" y="2413001"/>
          <a:ext cx="237636" cy="237636"/>
        </a:xfrm>
        <a:prstGeom prst="rect">
          <a:avLst/>
        </a:prstGeom>
      </xdr:spPr>
    </xdr:pic>
    <xdr:clientData/>
  </xdr:twoCellAnchor>
  <xdr:twoCellAnchor>
    <xdr:from>
      <xdr:col>2</xdr:col>
      <xdr:colOff>400050</xdr:colOff>
      <xdr:row>15</xdr:row>
      <xdr:rowOff>88900</xdr:rowOff>
    </xdr:from>
    <xdr:to>
      <xdr:col>4</xdr:col>
      <xdr:colOff>69850</xdr:colOff>
      <xdr:row>16</xdr:row>
      <xdr:rowOff>95250</xdr:rowOff>
    </xdr:to>
    <xdr:sp macro="" textlink="Pivots!$C$10">
      <xdr:nvSpPr>
        <xdr:cNvPr id="25" name="TextBox 24">
          <a:extLst>
            <a:ext uri="{FF2B5EF4-FFF2-40B4-BE49-F238E27FC236}">
              <a16:creationId xmlns:a16="http://schemas.microsoft.com/office/drawing/2014/main" id="{838B4225-35EE-4E84-8959-8BB5D1475732}"/>
            </a:ext>
          </a:extLst>
        </xdr:cNvPr>
        <xdr:cNvSpPr txBox="1"/>
      </xdr:nvSpPr>
      <xdr:spPr>
        <a:xfrm>
          <a:off x="838200" y="2851150"/>
          <a:ext cx="889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57BC6B9-653A-463D-824E-8D305BAF02DC}" type="TxLink">
            <a:rPr lang="en-US" sz="1100" b="0" i="0" u="none" strike="noStrike" kern="1200">
              <a:solidFill>
                <a:schemeClr val="accent6">
                  <a:lumMod val="20000"/>
                  <a:lumOff val="80000"/>
                </a:schemeClr>
              </a:solidFill>
              <a:latin typeface="Calibri"/>
              <a:ea typeface="Calibri"/>
              <a:cs typeface="Calibri"/>
            </a:rPr>
            <a:pPr marL="0" indent="0" algn="ctr"/>
            <a:t>89,850</a:t>
          </a:fld>
          <a:endParaRPr lang="en-IN" sz="11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2</xdr:col>
      <xdr:colOff>273050</xdr:colOff>
      <xdr:row>17</xdr:row>
      <xdr:rowOff>177800</xdr:rowOff>
    </xdr:from>
    <xdr:to>
      <xdr:col>4</xdr:col>
      <xdr:colOff>139700</xdr:colOff>
      <xdr:row>21</xdr:row>
      <xdr:rowOff>95250</xdr:rowOff>
    </xdr:to>
    <xdr:sp macro="" textlink="Pivots!$D$4">
      <xdr:nvSpPr>
        <xdr:cNvPr id="26" name="Rectangle 25">
          <a:extLst>
            <a:ext uri="{FF2B5EF4-FFF2-40B4-BE49-F238E27FC236}">
              <a16:creationId xmlns:a16="http://schemas.microsoft.com/office/drawing/2014/main" id="{BDD4531A-82E9-4088-999E-909BE93D41E5}"/>
            </a:ext>
          </a:extLst>
        </xdr:cNvPr>
        <xdr:cNvSpPr/>
      </xdr:nvSpPr>
      <xdr:spPr>
        <a:xfrm>
          <a:off x="711200" y="3308350"/>
          <a:ext cx="1085850" cy="654050"/>
        </a:xfrm>
        <a:prstGeom prst="rect">
          <a:avLst/>
        </a:prstGeom>
        <a:solidFill>
          <a:schemeClr val="accent6">
            <a:lumMod val="60000"/>
            <a:lumOff val="40000"/>
            <a:alpha val="98000"/>
          </a:schemeClr>
        </a:solidFill>
        <a:effectLst>
          <a:outerShdw blurRad="127000" dist="63500" dir="8100000" algn="tr"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35816F2-B7E4-4141-AFA4-E60C7A4A90AE}" type="TxLink">
            <a:rPr lang="en-US" sz="2000" b="0" i="0" u="none" strike="noStrike" kern="1200">
              <a:solidFill>
                <a:schemeClr val="bg1"/>
              </a:solidFill>
              <a:latin typeface="Aptos ExtraBold" panose="020B0004020202020204" pitchFamily="34" charset="0"/>
              <a:ea typeface="Calibri"/>
              <a:cs typeface="Calibri"/>
            </a:rPr>
            <a:pPr marL="0" indent="0" algn="ctr"/>
            <a:t>3.9</a:t>
          </a:fld>
          <a:endParaRPr lang="en-IN" sz="2000" b="0" i="0" u="none" strike="noStrike" kern="1200">
            <a:solidFill>
              <a:schemeClr val="bg1"/>
            </a:solidFill>
            <a:latin typeface="Aptos ExtraBold" panose="020B0004020202020204" pitchFamily="34" charset="0"/>
            <a:ea typeface="Calibri"/>
            <a:cs typeface="Calibri"/>
          </a:endParaRPr>
        </a:p>
      </xdr:txBody>
    </xdr:sp>
    <xdr:clientData/>
  </xdr:twoCellAnchor>
  <xdr:twoCellAnchor>
    <xdr:from>
      <xdr:col>2</xdr:col>
      <xdr:colOff>393700</xdr:colOff>
      <xdr:row>18</xdr:row>
      <xdr:rowOff>12700</xdr:rowOff>
    </xdr:from>
    <xdr:to>
      <xdr:col>4</xdr:col>
      <xdr:colOff>171450</xdr:colOff>
      <xdr:row>19</xdr:row>
      <xdr:rowOff>12700</xdr:rowOff>
    </xdr:to>
    <xdr:sp macro="" textlink="">
      <xdr:nvSpPr>
        <xdr:cNvPr id="27" name="TextBox 26">
          <a:extLst>
            <a:ext uri="{FF2B5EF4-FFF2-40B4-BE49-F238E27FC236}">
              <a16:creationId xmlns:a16="http://schemas.microsoft.com/office/drawing/2014/main" id="{8F7103DE-7070-40EC-B981-B08C7A1EB4E3}"/>
            </a:ext>
          </a:extLst>
        </xdr:cNvPr>
        <xdr:cNvSpPr txBox="1"/>
      </xdr:nvSpPr>
      <xdr:spPr>
        <a:xfrm>
          <a:off x="831850" y="3327400"/>
          <a:ext cx="9969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solidFill>
                <a:schemeClr val="bg1">
                  <a:lumMod val="95000"/>
                </a:schemeClr>
              </a:solidFill>
              <a:latin typeface="Aptos ExtraBold" panose="020B0004020202020204" pitchFamily="34" charset="0"/>
            </a:rPr>
            <a:t>Avg.</a:t>
          </a:r>
          <a:r>
            <a:rPr lang="en-IN" sz="1100" kern="1200" baseline="0">
              <a:solidFill>
                <a:schemeClr val="bg1">
                  <a:lumMod val="95000"/>
                </a:schemeClr>
              </a:solidFill>
              <a:latin typeface="Aptos ExtraBold" panose="020B0004020202020204" pitchFamily="34" charset="0"/>
            </a:rPr>
            <a:t> Rating</a:t>
          </a:r>
          <a:endParaRPr lang="en-IN" sz="1100" kern="1200">
            <a:solidFill>
              <a:schemeClr val="bg1">
                <a:lumMod val="95000"/>
              </a:schemeClr>
            </a:solidFill>
            <a:latin typeface="Aptos ExtraBold" panose="020B0004020202020204" pitchFamily="34" charset="0"/>
          </a:endParaRPr>
        </a:p>
      </xdr:txBody>
    </xdr:sp>
    <xdr:clientData/>
  </xdr:twoCellAnchor>
  <xdr:twoCellAnchor editAs="oneCell">
    <xdr:from>
      <xdr:col>2</xdr:col>
      <xdr:colOff>290757</xdr:colOff>
      <xdr:row>18</xdr:row>
      <xdr:rowOff>12701</xdr:rowOff>
    </xdr:from>
    <xdr:to>
      <xdr:col>2</xdr:col>
      <xdr:colOff>528393</xdr:colOff>
      <xdr:row>19</xdr:row>
      <xdr:rowOff>66187</xdr:rowOff>
    </xdr:to>
    <xdr:pic>
      <xdr:nvPicPr>
        <xdr:cNvPr id="28" name="Graphic 27">
          <a:extLst>
            <a:ext uri="{FF2B5EF4-FFF2-40B4-BE49-F238E27FC236}">
              <a16:creationId xmlns:a16="http://schemas.microsoft.com/office/drawing/2014/main" id="{66A1FA89-255C-4FBE-AA6A-8257793773D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728907" y="3327401"/>
          <a:ext cx="237636" cy="237636"/>
        </a:xfrm>
        <a:prstGeom prst="rect">
          <a:avLst/>
        </a:prstGeom>
      </xdr:spPr>
    </xdr:pic>
    <xdr:clientData/>
  </xdr:twoCellAnchor>
  <xdr:twoCellAnchor>
    <xdr:from>
      <xdr:col>2</xdr:col>
      <xdr:colOff>393700</xdr:colOff>
      <xdr:row>20</xdr:row>
      <xdr:rowOff>82550</xdr:rowOff>
    </xdr:from>
    <xdr:to>
      <xdr:col>4</xdr:col>
      <xdr:colOff>63500</xdr:colOff>
      <xdr:row>21</xdr:row>
      <xdr:rowOff>88900</xdr:rowOff>
    </xdr:to>
    <xdr:sp macro="" textlink="Pivots!$D$10">
      <xdr:nvSpPr>
        <xdr:cNvPr id="29" name="TextBox 28">
          <a:extLst>
            <a:ext uri="{FF2B5EF4-FFF2-40B4-BE49-F238E27FC236}">
              <a16:creationId xmlns:a16="http://schemas.microsoft.com/office/drawing/2014/main" id="{635A02D8-7322-492B-9E6C-CAAA6D37F316}"/>
            </a:ext>
          </a:extLst>
        </xdr:cNvPr>
        <xdr:cNvSpPr txBox="1"/>
      </xdr:nvSpPr>
      <xdr:spPr>
        <a:xfrm>
          <a:off x="831850" y="3765550"/>
          <a:ext cx="889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921407-F956-451B-AA23-4A6193C748BA}" type="TxLink">
            <a:rPr lang="en-US" sz="1100" b="0" i="0" u="none" strike="noStrike" kern="1200">
              <a:solidFill>
                <a:schemeClr val="accent6">
                  <a:lumMod val="20000"/>
                  <a:lumOff val="80000"/>
                </a:schemeClr>
              </a:solidFill>
              <a:latin typeface="Calibri"/>
              <a:ea typeface="Calibri"/>
              <a:cs typeface="Calibri"/>
            </a:rPr>
            <a:pPr marL="0" indent="0" algn="ctr"/>
            <a:t>3.9</a:t>
          </a:fld>
          <a:endParaRPr lang="en-IN" sz="11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2</xdr:col>
      <xdr:colOff>273050</xdr:colOff>
      <xdr:row>23</xdr:row>
      <xdr:rowOff>0</xdr:rowOff>
    </xdr:from>
    <xdr:to>
      <xdr:col>4</xdr:col>
      <xdr:colOff>139700</xdr:colOff>
      <xdr:row>26</xdr:row>
      <xdr:rowOff>101600</xdr:rowOff>
    </xdr:to>
    <xdr:sp macro="" textlink="Pivots!$E$4">
      <xdr:nvSpPr>
        <xdr:cNvPr id="30" name="Rectangle 29">
          <a:extLst>
            <a:ext uri="{FF2B5EF4-FFF2-40B4-BE49-F238E27FC236}">
              <a16:creationId xmlns:a16="http://schemas.microsoft.com/office/drawing/2014/main" id="{C181C344-E037-477B-B5F0-E7D705A3DAAD}"/>
            </a:ext>
          </a:extLst>
        </xdr:cNvPr>
        <xdr:cNvSpPr/>
      </xdr:nvSpPr>
      <xdr:spPr>
        <a:xfrm>
          <a:off x="711200" y="4235450"/>
          <a:ext cx="1085850" cy="654050"/>
        </a:xfrm>
        <a:prstGeom prst="rect">
          <a:avLst/>
        </a:prstGeom>
        <a:solidFill>
          <a:schemeClr val="accent6">
            <a:lumMod val="60000"/>
            <a:lumOff val="40000"/>
            <a:alpha val="98000"/>
          </a:schemeClr>
        </a:solidFill>
        <a:effectLst>
          <a:outerShdw blurRad="127000" dist="63500" dir="8100000" algn="tr"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ACD8FCB-094B-4CF8-8BB6-57B2306D24CE}" type="TxLink">
            <a:rPr lang="en-US" sz="2000" b="0" i="0" u="none" strike="noStrike" kern="1200">
              <a:solidFill>
                <a:schemeClr val="bg1"/>
              </a:solidFill>
              <a:latin typeface="Aptos ExtraBold" panose="020B0004020202020204" pitchFamily="34" charset="0"/>
              <a:ea typeface="Calibri"/>
              <a:cs typeface="Calibri"/>
            </a:rPr>
            <a:pPr marL="0" indent="0" algn="ctr"/>
            <a:t>307</a:t>
          </a:fld>
          <a:endParaRPr lang="en-IN" sz="2000" b="0" i="0" u="none" strike="noStrike" kern="1200">
            <a:solidFill>
              <a:schemeClr val="bg1"/>
            </a:solidFill>
            <a:latin typeface="Aptos ExtraBold" panose="020B0004020202020204" pitchFamily="34" charset="0"/>
            <a:ea typeface="Calibri"/>
            <a:cs typeface="Calibri"/>
          </a:endParaRPr>
        </a:p>
      </xdr:txBody>
    </xdr:sp>
    <xdr:clientData/>
  </xdr:twoCellAnchor>
  <xdr:twoCellAnchor>
    <xdr:from>
      <xdr:col>2</xdr:col>
      <xdr:colOff>393700</xdr:colOff>
      <xdr:row>23</xdr:row>
      <xdr:rowOff>25400</xdr:rowOff>
    </xdr:from>
    <xdr:to>
      <xdr:col>4</xdr:col>
      <xdr:colOff>215900</xdr:colOff>
      <xdr:row>24</xdr:row>
      <xdr:rowOff>31750</xdr:rowOff>
    </xdr:to>
    <xdr:sp macro="" textlink="">
      <xdr:nvSpPr>
        <xdr:cNvPr id="31" name="TextBox 30">
          <a:extLst>
            <a:ext uri="{FF2B5EF4-FFF2-40B4-BE49-F238E27FC236}">
              <a16:creationId xmlns:a16="http://schemas.microsoft.com/office/drawing/2014/main" id="{48499BA7-10D5-4B7E-AAB5-B7A812347F66}"/>
            </a:ext>
          </a:extLst>
        </xdr:cNvPr>
        <xdr:cNvSpPr txBox="1"/>
      </xdr:nvSpPr>
      <xdr:spPr>
        <a:xfrm>
          <a:off x="831850" y="4260850"/>
          <a:ext cx="1041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solidFill>
                <a:schemeClr val="bg1">
                  <a:lumMod val="95000"/>
                </a:schemeClr>
              </a:solidFill>
              <a:latin typeface="Aptos ExtraBold" panose="020B0004020202020204" pitchFamily="34" charset="0"/>
            </a:rPr>
            <a:t>Happy</a:t>
          </a:r>
          <a:r>
            <a:rPr lang="en-IN" sz="1100" kern="1200" baseline="0">
              <a:solidFill>
                <a:schemeClr val="bg1">
                  <a:lumMod val="95000"/>
                </a:schemeClr>
              </a:solidFill>
              <a:latin typeface="Aptos ExtraBold" panose="020B0004020202020204" pitchFamily="34" charset="0"/>
            </a:rPr>
            <a:t> Caller</a:t>
          </a:r>
          <a:endParaRPr lang="en-IN" sz="1100" kern="1200">
            <a:solidFill>
              <a:schemeClr val="bg1">
                <a:lumMod val="95000"/>
              </a:schemeClr>
            </a:solidFill>
            <a:latin typeface="Aptos ExtraBold" panose="020B0004020202020204" pitchFamily="34" charset="0"/>
          </a:endParaRPr>
        </a:p>
      </xdr:txBody>
    </xdr:sp>
    <xdr:clientData/>
  </xdr:twoCellAnchor>
  <xdr:twoCellAnchor editAs="oneCell">
    <xdr:from>
      <xdr:col>2</xdr:col>
      <xdr:colOff>265357</xdr:colOff>
      <xdr:row>23</xdr:row>
      <xdr:rowOff>19051</xdr:rowOff>
    </xdr:from>
    <xdr:to>
      <xdr:col>2</xdr:col>
      <xdr:colOff>502993</xdr:colOff>
      <xdr:row>24</xdr:row>
      <xdr:rowOff>72537</xdr:rowOff>
    </xdr:to>
    <xdr:pic>
      <xdr:nvPicPr>
        <xdr:cNvPr id="32" name="Graphic 31">
          <a:extLst>
            <a:ext uri="{FF2B5EF4-FFF2-40B4-BE49-F238E27FC236}">
              <a16:creationId xmlns:a16="http://schemas.microsoft.com/office/drawing/2014/main" id="{8A19150A-C8E8-4430-88C0-5CD628B0DD2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03507" y="4254501"/>
          <a:ext cx="237636" cy="237636"/>
        </a:xfrm>
        <a:prstGeom prst="rect">
          <a:avLst/>
        </a:prstGeom>
      </xdr:spPr>
    </xdr:pic>
    <xdr:clientData/>
  </xdr:twoCellAnchor>
  <xdr:twoCellAnchor>
    <xdr:from>
      <xdr:col>2</xdr:col>
      <xdr:colOff>393700</xdr:colOff>
      <xdr:row>25</xdr:row>
      <xdr:rowOff>88900</xdr:rowOff>
    </xdr:from>
    <xdr:to>
      <xdr:col>4</xdr:col>
      <xdr:colOff>63500</xdr:colOff>
      <xdr:row>26</xdr:row>
      <xdr:rowOff>95250</xdr:rowOff>
    </xdr:to>
    <xdr:sp macro="" textlink="Pivots!$E$10">
      <xdr:nvSpPr>
        <xdr:cNvPr id="33" name="TextBox 32">
          <a:extLst>
            <a:ext uri="{FF2B5EF4-FFF2-40B4-BE49-F238E27FC236}">
              <a16:creationId xmlns:a16="http://schemas.microsoft.com/office/drawing/2014/main" id="{7C387469-5A1D-4A9B-9723-64183DB8249A}"/>
            </a:ext>
          </a:extLst>
        </xdr:cNvPr>
        <xdr:cNvSpPr txBox="1"/>
      </xdr:nvSpPr>
      <xdr:spPr>
        <a:xfrm>
          <a:off x="831850" y="4692650"/>
          <a:ext cx="889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682A39F-C870-4F45-8E6A-FE3120C801FB}" type="TxLink">
            <a:rPr lang="en-US" sz="1100" b="0" i="0" u="none" strike="noStrike" kern="1200">
              <a:solidFill>
                <a:schemeClr val="accent6">
                  <a:lumMod val="20000"/>
                  <a:lumOff val="80000"/>
                </a:schemeClr>
              </a:solidFill>
              <a:latin typeface="Calibri"/>
              <a:ea typeface="Calibri"/>
              <a:cs typeface="Calibri"/>
            </a:rPr>
            <a:pPr marL="0" indent="0" algn="ctr"/>
            <a:t>307</a:t>
          </a:fld>
          <a:endParaRPr lang="en-IN" sz="11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9</xdr:col>
      <xdr:colOff>311150</xdr:colOff>
      <xdr:row>3</xdr:row>
      <xdr:rowOff>146050</xdr:rowOff>
    </xdr:from>
    <xdr:to>
      <xdr:col>12</xdr:col>
      <xdr:colOff>349250</xdr:colOff>
      <xdr:row>12</xdr:row>
      <xdr:rowOff>69850</xdr:rowOff>
    </xdr:to>
    <xdr:graphicFrame macro="">
      <xdr:nvGraphicFramePr>
        <xdr:cNvPr id="36" name="Chart 35">
          <a:extLst>
            <a:ext uri="{FF2B5EF4-FFF2-40B4-BE49-F238E27FC236}">
              <a16:creationId xmlns:a16="http://schemas.microsoft.com/office/drawing/2014/main" id="{08581778-41E7-4A57-ADBD-01EF33D51C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469900</xdr:colOff>
      <xdr:row>3</xdr:row>
      <xdr:rowOff>12700</xdr:rowOff>
    </xdr:from>
    <xdr:to>
      <xdr:col>9</xdr:col>
      <xdr:colOff>381000</xdr:colOff>
      <xdr:row>13</xdr:row>
      <xdr:rowOff>57150</xdr:rowOff>
    </xdr:to>
    <xdr:graphicFrame macro="">
      <xdr:nvGraphicFramePr>
        <xdr:cNvPr id="35" name="Chart 34">
          <a:extLst>
            <a:ext uri="{FF2B5EF4-FFF2-40B4-BE49-F238E27FC236}">
              <a16:creationId xmlns:a16="http://schemas.microsoft.com/office/drawing/2014/main" id="{387C2F84-54E7-49C1-BA56-C85ADA2F0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438151</xdr:colOff>
      <xdr:row>14</xdr:row>
      <xdr:rowOff>149226</xdr:rowOff>
    </xdr:from>
    <xdr:to>
      <xdr:col>8</xdr:col>
      <xdr:colOff>241300</xdr:colOff>
      <xdr:row>29</xdr:row>
      <xdr:rowOff>19050</xdr:rowOff>
    </xdr:to>
    <xdr:graphicFrame macro="">
      <xdr:nvGraphicFramePr>
        <xdr:cNvPr id="6" name="Chart 5">
          <a:extLst>
            <a:ext uri="{FF2B5EF4-FFF2-40B4-BE49-F238E27FC236}">
              <a16:creationId xmlns:a16="http://schemas.microsoft.com/office/drawing/2014/main" id="{C31D1F99-8192-4F59-95A6-089B5EFAF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542925</xdr:colOff>
      <xdr:row>14</xdr:row>
      <xdr:rowOff>139701</xdr:rowOff>
    </xdr:from>
    <xdr:to>
      <xdr:col>11</xdr:col>
      <xdr:colOff>95250</xdr:colOff>
      <xdr:row>29</xdr:row>
      <xdr:rowOff>19050</xdr:rowOff>
    </xdr:to>
    <xdr:graphicFrame macro="">
      <xdr:nvGraphicFramePr>
        <xdr:cNvPr id="7" name="Chart 6">
          <a:extLst>
            <a:ext uri="{FF2B5EF4-FFF2-40B4-BE49-F238E27FC236}">
              <a16:creationId xmlns:a16="http://schemas.microsoft.com/office/drawing/2014/main" id="{3217BD81-7A08-476E-9D49-8D0E78BE5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6350</xdr:colOff>
      <xdr:row>2</xdr:row>
      <xdr:rowOff>127000</xdr:rowOff>
    </xdr:from>
    <xdr:to>
      <xdr:col>17</xdr:col>
      <xdr:colOff>304800</xdr:colOff>
      <xdr:row>13</xdr:row>
      <xdr:rowOff>139700</xdr:rowOff>
    </xdr:to>
    <xdr:graphicFrame macro="">
      <xdr:nvGraphicFramePr>
        <xdr:cNvPr id="8" name="Chart 7">
          <a:extLst>
            <a:ext uri="{FF2B5EF4-FFF2-40B4-BE49-F238E27FC236}">
              <a16:creationId xmlns:a16="http://schemas.microsoft.com/office/drawing/2014/main" id="{EDC08421-BBFE-429C-9F99-E146C98B4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431800</xdr:colOff>
      <xdr:row>2</xdr:row>
      <xdr:rowOff>120650</xdr:rowOff>
    </xdr:from>
    <xdr:to>
      <xdr:col>21</xdr:col>
      <xdr:colOff>12700</xdr:colOff>
      <xdr:row>13</xdr:row>
      <xdr:rowOff>139700</xdr:rowOff>
    </xdr:to>
    <xdr:graphicFrame macro="">
      <xdr:nvGraphicFramePr>
        <xdr:cNvPr id="9" name="Chart 8">
          <a:extLst>
            <a:ext uri="{FF2B5EF4-FFF2-40B4-BE49-F238E27FC236}">
              <a16:creationId xmlns:a16="http://schemas.microsoft.com/office/drawing/2014/main" id="{A9B66064-91EE-4ABC-80CA-08D9D2BB7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THEHEALTH" refreshedDate="45606.541816550925" backgroundQuery="1" createdVersion="8" refreshedVersion="8" minRefreshableVersion="3" recordCount="0" supportSubquery="1" supportAdvancedDrill="1" xr:uid="{FF043076-A808-49D5-8A9E-928392DE24B6}">
  <cacheSource type="external" connectionId="1"/>
  <cacheFields count="5">
    <cacheField name="[Measures].[Call Counts]" caption="Call Counts"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 Rating]" caption="5 * Rating"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Rating]" caption="5 *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THEHEALTH" refreshedDate="45606.555764351855" backgroundQuery="1" createdVersion="8" refreshedVersion="8" minRefreshableVersion="3" recordCount="0" supportSubquery="1" supportAdvancedDrill="1" xr:uid="{2A764C24-DB76-4690-AA2D-9BFC43E7B163}">
  <cacheSource type="external" connectionId="1"/>
  <cacheFields count="3">
    <cacheField name="[calls].[Representative].[Representative]" caption="Representative" numFmtId="0" hierarchy="3" level="1">
      <sharedItems count="5">
        <s v="R01"/>
        <s v="R02"/>
        <s v="R03"/>
        <s v="R04"/>
        <s v="R05"/>
      </sharedItems>
    </cacheField>
    <cacheField name="[Measures].[Call Counts]" caption="Call Counts"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Rating]" caption="5 *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THEHEALTH" refreshedDate="45606.678475231478" backgroundQuery="1" createdVersion="8" refreshedVersion="8" minRefreshableVersion="3" recordCount="0" supportSubquery="1" supportAdvancedDrill="1" xr:uid="{0381CD36-F1B1-4DEF-8108-74BC5FF46C6F}">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s]" caption="Call Counts"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Rating]" caption="5 *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THEHEALTH" refreshedDate="45606.691982291668" backgroundQuery="1" createdVersion="8" refreshedVersion="8" minRefreshableVersion="3" recordCount="0" supportSubquery="1" supportAdvancedDrill="1" xr:uid="{648C2A5C-D5F5-4146-8486-449456102A80}">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Rating]" caption="5 *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THEHEALTH" refreshedDate="45606.71502476852" backgroundQuery="1" createdVersion="8" refreshedVersion="8" minRefreshableVersion="3" recordCount="0" supportSubquery="1" supportAdvancedDrill="1" xr:uid="{522A2918-8A21-44AB-A73A-58F9FF865007}">
  <cacheSource type="external" connectionId="1"/>
  <cacheFields count="6">
    <cacheField name="[Measures].[Call Counts]" caption="Call Counts"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 Rating]" caption="5 * Rating"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Rating]" caption="5 *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THEHEALTH" refreshedDate="45606.71502546296" backgroundQuery="1" createdVersion="8" refreshedVersion="8" minRefreshableVersion="3" recordCount="0" supportSubquery="1" supportAdvancedDrill="1" xr:uid="{BBB22B85-1713-418B-91EE-52BB927DD3E9}">
  <cacheSource type="external" connectionId="1"/>
  <cacheFields count="5">
    <cacheField name="[calls].[Date of Call].[Date of Call]" caption="Date of Call" numFmtId="0" hierarchy="4" level="1">
      <sharedItems containsSemiMixedTypes="0" containsNonDate="0" containsDate="1" containsString="0" minDate="2023-12-01T00:00:00" maxDate="2024-01-01T00:00:00" count="17">
        <d v="2023-12-01T00:00:00"/>
        <d v="2023-12-02T00:00:00"/>
        <d v="2023-12-03T00:00:00"/>
        <d v="2023-12-08T00:00:00"/>
        <d v="2023-12-09T00:00:00"/>
        <d v="2023-12-13T00:00:00"/>
        <d v="2023-12-15T00:00:00"/>
        <d v="2023-12-17T00:00:00"/>
        <d v="2023-12-19T00:00:00"/>
        <d v="2023-12-20T00:00:00"/>
        <d v="2023-12-21T00:00:00"/>
        <d v="2023-12-24T00:00:00"/>
        <d v="2023-12-25T00:00:00"/>
        <d v="2023-12-26T00:00:00"/>
        <d v="2023-12-28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s]" caption="Call Counts"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Rating]" caption="5 *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THEHEALTH" refreshedDate="45606.715025925929" backgroundQuery="1" createdVersion="8" refreshedVersion="8" minRefreshableVersion="3" recordCount="0" supportSubquery="1" supportAdvancedDrill="1" xr:uid="{C6610DE2-3F0C-447B-866A-77A64D1E66ED}">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s]" caption="Call Counts"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Rating]" caption="5 *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THEHEALTH" refreshedDate="45606.715026273145" backgroundQuery="1" createdVersion="8" refreshedVersion="8" minRefreshableVersion="3" recordCount="0" supportSubquery="1" supportAdvancedDrill="1" xr:uid="{7442766E-8AE6-4104-89CF-99FBC2403B13}">
  <cacheSource type="external" connectionId="1"/>
  <cacheFields count="1">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Rating]" caption="5 *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THEHEALTH" refreshedDate="45606.715026851853" backgroundQuery="1" createdVersion="8" refreshedVersion="8" minRefreshableVersion="3" recordCount="0" supportSubquery="1" supportAdvancedDrill="1" xr:uid="{2B445F68-F256-46F9-B953-5211CF2C0C99}">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all Counts]" caption="Call Counts"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Rating]" caption="5 *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OTHEHEALTH" refreshedDate="45606.541810532406" backgroundQuery="1" createdVersion="3" refreshedVersion="8" minRefreshableVersion="3" recordCount="0" supportSubquery="1" supportAdvancedDrill="1" xr:uid="{5E4D2C8B-E5D4-4E7A-ABF9-BD1091118F2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s]" caption="Call Count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Rating]" caption="5 *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429676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4B6C91-C29D-4968-9DA8-CE41B08BC244}" name="Rep Amount" cacheId="49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78:G97"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435127-187A-4ED5-AE8F-1ED4999A9CE8}" name="Rep Satisfaction" cacheId="82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69:B76"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fld="1" subtotal="count" baseField="0" baseItem="0"/>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4AC730-5DFD-43F3-99AE-CE6CE046ED28}" name="PivotTable2" cacheId="36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61:D6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6">
    <chartFormat chart="1" format="2" series="1">
      <pivotArea type="data" outline="0" fieldPosition="0">
        <references count="2">
          <reference field="4294967294" count="1" selected="0">
            <x v="0"/>
          </reference>
          <reference field="1" count="1" selected="0">
            <x v="0"/>
          </reference>
        </references>
      </pivotArea>
    </chartFormat>
    <chartFormat chart="1" format="3"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BBF5B3-CD93-4F28-9034-33B1E289B27D}" name="Selected Rep" cacheId="81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3:A48"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16">
      <pivotArea dataOnly="0" labelOnly="1" fieldPosition="0">
        <references count="1">
          <reference field="0" count="1">
            <x v="0"/>
          </reference>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00D9FB-A583-494C-A172-D56C4C6E8C02}" name="Reps Pivot"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C4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7CB986-0B79-4903-9B1F-4534CD4B8795}" name="Weekday Trend" cacheId="8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E16:F24"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C3FF1F-71FF-4469-9306-00B44F3BB2B2}" name="Monthy Trend" cacheId="8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A16:C29" firstHeaderRow="0" firstDataRow="1" firstDataCol="1"/>
  <pivotFields count="5">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axis="axisRow" allDrilled="1" subtotalTop="0" showAll="0" dataSourceSort="1" defaultSubtotal="0" defaultAttributeDrillState="1">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s2" fld="4" subtotal="count" baseField="0" baseItem="0">
      <extLst>
        <ext xmlns:x14="http://schemas.microsoft.com/office/spreadsheetml/2009/9/main" uri="{E15A36E0-9728-4e99-A89B-3F7291B0FE68}">
          <x14:dataField sourceField="2" uniqueName="[__Xl2].[Measures].[Call Counts]"/>
        </ext>
      </extLst>
    </dataField>
  </dataFields>
  <chartFormats count="2">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8EFEB8-6B48-4F34-811B-2548CA7EF173}" name="Rept Pivot" cacheId="8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CFE8E28-A6F1-43CE-97F8-F359BA615ABF}"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9138897-D553-4CDE-B0DA-8F0CD5A77050}" sourceName="[calls].[Representative]">
  <pivotTables>
    <pivotTable tabId="7" name="Rept Pivot"/>
    <pivotTable tabId="7" name="Monthy Trend"/>
    <pivotTable tabId="7" name="Weekday Trend"/>
    <pivotTable tabId="7" name="Selected Rep"/>
    <pivotTable tabId="7" name="Rep Satisfaction"/>
  </pivotTables>
  <data>
    <olap pivotCacheId="5429676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B05FB2F-F93A-45F7-A776-56B24F744FCC}" cache="Slicer_Representative" caption="Representative" level="1" style="SlicerStyleDark5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4"/>
    <tableColumn id="5" xr3:uid="{5A35565E-8707-4DED-AD15-A0669D67B382}" name="Date of Call" dataDxfId="33"/>
    <tableColumn id="6" xr3:uid="{F2E4F158-B41F-47BC-8DF8-DFCADFEE4E40}" name="Purchase Amount"/>
    <tableColumn id="7" xr3:uid="{04B291B5-47BD-4F78-8FD8-D1551CCA6BD9}" name="Satisfaction Rating"/>
    <tableColumn id="8" xr3:uid="{6E4123C0-0B17-43B8-A142-A1E540CE974C}" name="FY" dataDxfId="32">
      <calculatedColumnFormula>IF(MONTH(calls[[#This Row],[Date of Call]])&lt;=6, YEAR(calls[[#This Row],[Date of Call]]), YEAR(calls[[#This Row],[Date of Call]])+1)</calculatedColumnFormula>
    </tableColumn>
    <tableColumn id="9" xr3:uid="{199FA271-5E9B-46CE-9BC6-2801F92CD17E}" name="Day of week" dataDxfId="31">
      <calculatedColumnFormula>TEXT(calls[[#This Row],[Date of Call]],"DDDD")</calculatedColumnFormula>
    </tableColumn>
    <tableColumn id="10" xr3:uid="{328CDB09-95B8-4D5E-9ED9-EF0D363735A1}" name="Duration Bucket" dataDxfId="3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8" headerRowBorderDxfId="27" tableBorderDxfId="26" totalsRowBorderDxfId="25">
  <autoFilter ref="Q3:T18" xr:uid="{27158F51-A707-4171-8A04-81FB0AABCBA5}"/>
  <tableColumns count="4">
    <tableColumn id="1" xr3:uid="{02688061-6A8C-4E23-B7FF-D00CD8B58CAC}" name="Customer ID" dataDxfId="24"/>
    <tableColumn id="2" xr3:uid="{771678B6-DB44-426B-9874-B4E421A440D5}" name="Gedner" dataDxfId="23"/>
    <tableColumn id="3" xr3:uid="{B0D41C62-587E-494D-B49A-603F2C05F8D3}" name="Age" dataDxfId="22"/>
    <tableColumn id="4" xr3:uid="{663F92D6-FE31-4D81-9E01-8D066DDC8A88}" name="City" dataDxfId="2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96CF-E631-4522-8AA7-AB5220A79575}">
  <dimension ref="A1:AC37"/>
  <sheetViews>
    <sheetView tabSelected="1" topLeftCell="A3" zoomScale="80" zoomScaleNormal="80" workbookViewId="0">
      <selection activeCell="Y19" sqref="Y19"/>
    </sheetView>
  </sheetViews>
  <sheetFormatPr defaultRowHeight="14.5" x14ac:dyDescent="0.35"/>
  <cols>
    <col min="1" max="1" width="2.90625" customWidth="1"/>
    <col min="2" max="2" width="3.36328125" customWidth="1"/>
    <col min="14" max="14" width="3" customWidth="1"/>
    <col min="15" max="15" width="9.1796875" bestFit="1" customWidth="1"/>
  </cols>
  <sheetData>
    <row r="1" spans="1:29" ht="31.5" customHeight="1" x14ac:dyDescent="0.35">
      <c r="A1" s="20"/>
      <c r="B1" s="20"/>
      <c r="C1" s="20"/>
      <c r="D1" s="49" t="s">
        <v>1085</v>
      </c>
      <c r="E1" s="20"/>
      <c r="F1" s="20"/>
      <c r="G1" s="20"/>
      <c r="H1" s="20"/>
      <c r="I1" s="20"/>
      <c r="J1" s="20"/>
      <c r="K1" s="20"/>
      <c r="L1" s="20"/>
      <c r="M1" s="20"/>
      <c r="N1" s="20"/>
      <c r="O1" s="20"/>
      <c r="P1" s="20"/>
      <c r="Q1" s="20"/>
      <c r="R1" s="20"/>
      <c r="S1" s="20"/>
      <c r="T1" s="20"/>
      <c r="U1" s="20"/>
      <c r="V1" s="20"/>
      <c r="W1" s="20"/>
      <c r="X1" s="20"/>
      <c r="Y1" s="20"/>
      <c r="Z1" s="20"/>
      <c r="AA1" s="20"/>
      <c r="AB1" s="20"/>
      <c r="AC1" s="20"/>
    </row>
    <row r="2" spans="1:29" x14ac:dyDescent="0.3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row>
    <row r="3" spans="1:29" x14ac:dyDescent="0.3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row>
    <row r="4" spans="1:29" x14ac:dyDescent="0.3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row>
    <row r="5" spans="1:29" x14ac:dyDescent="0.3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x14ac:dyDescent="0.3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x14ac:dyDescent="0.3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x14ac:dyDescent="0.3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x14ac:dyDescent="0.3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x14ac:dyDescent="0.3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row>
    <row r="11" spans="1:29" x14ac:dyDescent="0.3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x14ac:dyDescent="0.3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x14ac:dyDescent="0.3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x14ac:dyDescent="0.3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row>
    <row r="15" spans="1:29" x14ac:dyDescent="0.3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row>
    <row r="16" spans="1:29" x14ac:dyDescent="0.35">
      <c r="A16" s="20"/>
      <c r="B16" s="20"/>
      <c r="C16" s="20"/>
      <c r="D16" s="20"/>
      <c r="E16" s="20"/>
      <c r="F16" s="20"/>
      <c r="G16" s="20"/>
      <c r="H16" s="20"/>
      <c r="I16" s="20"/>
      <c r="J16" s="20"/>
      <c r="K16" s="20"/>
      <c r="L16" s="20"/>
      <c r="M16" s="20"/>
      <c r="N16" s="20"/>
      <c r="O16" s="32"/>
      <c r="P16" s="33" t="str" cm="1">
        <f t="array" ref="P16:T16">Pivots!B79:F79</f>
        <v>R01</v>
      </c>
      <c r="Q16" s="33" t="str">
        <v>R02</v>
      </c>
      <c r="R16" s="33" t="str">
        <v>R03</v>
      </c>
      <c r="S16" s="33" t="str">
        <v>R04</v>
      </c>
      <c r="T16" s="33" t="str">
        <v>R05</v>
      </c>
      <c r="U16" s="34" t="s">
        <v>1077</v>
      </c>
      <c r="V16" s="20"/>
      <c r="W16" s="20"/>
      <c r="X16" s="20"/>
      <c r="Y16" s="20"/>
      <c r="Z16" s="20"/>
      <c r="AA16" s="20"/>
      <c r="AB16" s="20"/>
      <c r="AC16" s="20"/>
    </row>
    <row r="17" spans="1:29" x14ac:dyDescent="0.35">
      <c r="A17" s="20"/>
      <c r="B17" s="20"/>
      <c r="C17" s="20"/>
      <c r="D17" s="20"/>
      <c r="E17" s="20"/>
      <c r="F17" s="20"/>
      <c r="G17" s="20"/>
      <c r="H17" s="20"/>
      <c r="I17" s="20"/>
      <c r="J17" s="20"/>
      <c r="K17" s="20"/>
      <c r="L17" s="20"/>
      <c r="M17" s="20"/>
      <c r="N17" s="20"/>
      <c r="O17" s="35" t="str" cm="1">
        <f t="array" ref="O17:U34">IF(Pivots!A80:G97="","",Pivots!A80:G97)</f>
        <v>Cincinnati</v>
      </c>
      <c r="P17" s="36" t="str">
        <v/>
      </c>
      <c r="Q17" s="36" t="str">
        <v/>
      </c>
      <c r="R17" s="36" t="str">
        <v/>
      </c>
      <c r="S17" s="36" t="str">
        <v/>
      </c>
      <c r="T17" s="36" t="str">
        <v/>
      </c>
      <c r="U17" s="37" t="str">
        <v/>
      </c>
      <c r="V17" s="20"/>
      <c r="W17" s="20"/>
      <c r="X17" s="20"/>
      <c r="Y17" s="20"/>
      <c r="Z17" s="20"/>
      <c r="AA17" s="20"/>
      <c r="AB17" s="20"/>
      <c r="AC17" s="20"/>
    </row>
    <row r="18" spans="1:29" x14ac:dyDescent="0.35">
      <c r="A18" s="20"/>
      <c r="B18" s="20"/>
      <c r="C18" s="20"/>
      <c r="D18" s="20"/>
      <c r="E18" s="20"/>
      <c r="F18" s="20"/>
      <c r="G18" s="20"/>
      <c r="H18" s="20"/>
      <c r="I18" s="20"/>
      <c r="J18" s="20"/>
      <c r="K18" s="20"/>
      <c r="L18" s="20"/>
      <c r="M18" s="20"/>
      <c r="N18" s="20"/>
      <c r="O18" s="38" t="str">
        <v>C0003</v>
      </c>
      <c r="P18" s="39">
        <v>891</v>
      </c>
      <c r="Q18" s="39">
        <v>1332</v>
      </c>
      <c r="R18" s="39">
        <v>1282</v>
      </c>
      <c r="S18" s="39">
        <v>739</v>
      </c>
      <c r="T18" s="39">
        <v>560</v>
      </c>
      <c r="U18" s="40">
        <v>4804</v>
      </c>
      <c r="V18" s="20"/>
      <c r="W18" s="20"/>
      <c r="X18" s="20"/>
      <c r="Y18" s="20"/>
      <c r="Z18" s="20"/>
      <c r="AA18" s="20"/>
      <c r="AB18" s="20"/>
      <c r="AC18" s="20"/>
    </row>
    <row r="19" spans="1:29" x14ac:dyDescent="0.35">
      <c r="A19" s="20"/>
      <c r="B19" s="20"/>
      <c r="C19" s="20"/>
      <c r="D19" s="20"/>
      <c r="E19" s="20"/>
      <c r="F19" s="20"/>
      <c r="G19" s="20"/>
      <c r="H19" s="20"/>
      <c r="I19" s="20"/>
      <c r="J19" s="20"/>
      <c r="K19" s="20"/>
      <c r="L19" s="20"/>
      <c r="M19" s="20"/>
      <c r="N19" s="20"/>
      <c r="O19" s="38" t="str">
        <v>C0004</v>
      </c>
      <c r="P19" s="39">
        <v>1991</v>
      </c>
      <c r="Q19" s="39">
        <v>1886</v>
      </c>
      <c r="R19" s="39">
        <v>1206</v>
      </c>
      <c r="S19" s="39">
        <v>884</v>
      </c>
      <c r="T19" s="39">
        <v>1722</v>
      </c>
      <c r="U19" s="40">
        <v>7689</v>
      </c>
      <c r="V19" s="20"/>
      <c r="W19" s="20"/>
      <c r="X19" s="20"/>
      <c r="Y19" s="20"/>
      <c r="Z19" s="20"/>
      <c r="AA19" s="20"/>
      <c r="AB19" s="20"/>
      <c r="AC19" s="20"/>
    </row>
    <row r="20" spans="1:29" x14ac:dyDescent="0.35">
      <c r="A20" s="20"/>
      <c r="B20" s="20"/>
      <c r="C20" s="20"/>
      <c r="D20" s="20"/>
      <c r="E20" s="20"/>
      <c r="F20" s="20"/>
      <c r="G20" s="20"/>
      <c r="H20" s="20"/>
      <c r="I20" s="20"/>
      <c r="J20" s="20"/>
      <c r="K20" s="20"/>
      <c r="L20" s="20"/>
      <c r="M20" s="20"/>
      <c r="N20" s="20"/>
      <c r="O20" s="38" t="str">
        <v>C0011</v>
      </c>
      <c r="P20" s="39">
        <v>1163</v>
      </c>
      <c r="Q20" s="39">
        <v>1180</v>
      </c>
      <c r="R20" s="39">
        <v>1616</v>
      </c>
      <c r="S20" s="39">
        <v>1043</v>
      </c>
      <c r="T20" s="39">
        <v>1747</v>
      </c>
      <c r="U20" s="40">
        <v>6749</v>
      </c>
      <c r="V20" s="20"/>
      <c r="W20" s="20"/>
      <c r="X20" s="20"/>
      <c r="Y20" s="20"/>
      <c r="Z20" s="20"/>
      <c r="AA20" s="20"/>
      <c r="AB20" s="20"/>
      <c r="AC20" s="20"/>
    </row>
    <row r="21" spans="1:29" x14ac:dyDescent="0.35">
      <c r="A21" s="20"/>
      <c r="B21" s="20"/>
      <c r="C21" s="20"/>
      <c r="D21" s="20"/>
      <c r="E21" s="20"/>
      <c r="F21" s="20"/>
      <c r="G21" s="20"/>
      <c r="H21" s="20"/>
      <c r="I21" s="20"/>
      <c r="J21" s="20"/>
      <c r="K21" s="20"/>
      <c r="L21" s="20"/>
      <c r="M21" s="20"/>
      <c r="N21" s="20"/>
      <c r="O21" s="38" t="str">
        <v>C0012</v>
      </c>
      <c r="P21" s="39">
        <v>1438</v>
      </c>
      <c r="Q21" s="39">
        <v>1616</v>
      </c>
      <c r="R21" s="39">
        <v>866</v>
      </c>
      <c r="S21" s="39">
        <v>829</v>
      </c>
      <c r="T21" s="39">
        <v>2070</v>
      </c>
      <c r="U21" s="40">
        <v>6819</v>
      </c>
      <c r="V21" s="20"/>
      <c r="W21" s="20"/>
      <c r="X21" s="20"/>
      <c r="Y21" s="20"/>
      <c r="Z21" s="20"/>
      <c r="AA21" s="20"/>
      <c r="AB21" s="20"/>
      <c r="AC21" s="20"/>
    </row>
    <row r="22" spans="1:29" x14ac:dyDescent="0.35">
      <c r="A22" s="20"/>
      <c r="B22" s="20"/>
      <c r="C22" s="20"/>
      <c r="D22" s="20"/>
      <c r="E22" s="20"/>
      <c r="F22" s="20"/>
      <c r="G22" s="20"/>
      <c r="H22" s="20"/>
      <c r="I22" s="20"/>
      <c r="J22" s="20"/>
      <c r="K22" s="20"/>
      <c r="L22" s="20"/>
      <c r="M22" s="20"/>
      <c r="N22" s="20"/>
      <c r="O22" s="35" t="str">
        <v>Cleveland</v>
      </c>
      <c r="P22" s="39" t="str">
        <v/>
      </c>
      <c r="Q22" s="39" t="str">
        <v/>
      </c>
      <c r="R22" s="39" t="str">
        <v/>
      </c>
      <c r="S22" s="39" t="str">
        <v/>
      </c>
      <c r="T22" s="39" t="str">
        <v/>
      </c>
      <c r="U22" s="40" t="str">
        <v/>
      </c>
      <c r="V22" s="20"/>
      <c r="W22" s="20"/>
      <c r="X22" s="20"/>
      <c r="Y22" s="20"/>
      <c r="Z22" s="20"/>
      <c r="AA22" s="20"/>
      <c r="AB22" s="20"/>
      <c r="AC22" s="20"/>
    </row>
    <row r="23" spans="1:29" x14ac:dyDescent="0.35">
      <c r="A23" s="20"/>
      <c r="B23" s="20"/>
      <c r="C23" s="20"/>
      <c r="D23" s="20"/>
      <c r="E23" s="20"/>
      <c r="F23" s="20"/>
      <c r="G23" s="20"/>
      <c r="H23" s="20"/>
      <c r="I23" s="20"/>
      <c r="J23" s="20"/>
      <c r="K23" s="20"/>
      <c r="L23" s="20"/>
      <c r="M23" s="20"/>
      <c r="N23" s="20"/>
      <c r="O23" s="38" t="str">
        <v>C0002</v>
      </c>
      <c r="P23" s="39">
        <v>1233</v>
      </c>
      <c r="Q23" s="39">
        <v>223</v>
      </c>
      <c r="R23" s="39">
        <v>1680</v>
      </c>
      <c r="S23" s="39">
        <v>990</v>
      </c>
      <c r="T23" s="39">
        <v>1508</v>
      </c>
      <c r="U23" s="40">
        <v>5634</v>
      </c>
      <c r="V23" s="20"/>
      <c r="W23" s="20"/>
      <c r="X23" s="20"/>
      <c r="Y23" s="20"/>
      <c r="Z23" s="20"/>
      <c r="AA23" s="20"/>
      <c r="AB23" s="20"/>
      <c r="AC23" s="20"/>
    </row>
    <row r="24" spans="1:29" x14ac:dyDescent="0.35">
      <c r="A24" s="20"/>
      <c r="B24" s="20"/>
      <c r="C24" s="20"/>
      <c r="D24" s="20"/>
      <c r="E24" s="20"/>
      <c r="F24" s="20"/>
      <c r="G24" s="20"/>
      <c r="H24" s="20"/>
      <c r="I24" s="20"/>
      <c r="J24" s="20"/>
      <c r="K24" s="20"/>
      <c r="L24" s="20"/>
      <c r="M24" s="20"/>
      <c r="N24" s="20"/>
      <c r="O24" s="38" t="str">
        <v>C0007</v>
      </c>
      <c r="P24" s="39">
        <v>1598</v>
      </c>
      <c r="Q24" s="39">
        <v>1907</v>
      </c>
      <c r="R24" s="39">
        <v>869</v>
      </c>
      <c r="S24" s="39">
        <v>1426</v>
      </c>
      <c r="T24" s="39">
        <v>1416</v>
      </c>
      <c r="U24" s="40">
        <v>7216</v>
      </c>
      <c r="V24" s="20"/>
      <c r="W24" s="20"/>
      <c r="X24" s="20"/>
      <c r="Y24" s="20"/>
      <c r="Z24" s="20"/>
      <c r="AA24" s="20"/>
      <c r="AB24" s="20"/>
      <c r="AC24" s="20"/>
    </row>
    <row r="25" spans="1:29" x14ac:dyDescent="0.35">
      <c r="A25" s="20"/>
      <c r="B25" s="20"/>
      <c r="C25" s="20"/>
      <c r="D25" s="20"/>
      <c r="E25" s="20"/>
      <c r="F25" s="20"/>
      <c r="G25" s="20"/>
      <c r="H25" s="20"/>
      <c r="I25" s="20"/>
      <c r="J25" s="20"/>
      <c r="K25" s="20"/>
      <c r="L25" s="20"/>
      <c r="M25" s="20"/>
      <c r="N25" s="20"/>
      <c r="O25" s="38" t="str">
        <v>C0008</v>
      </c>
      <c r="P25" s="39">
        <v>900</v>
      </c>
      <c r="Q25" s="39">
        <v>1016</v>
      </c>
      <c r="R25" s="39">
        <v>960</v>
      </c>
      <c r="S25" s="39">
        <v>940</v>
      </c>
      <c r="T25" s="39">
        <v>1193</v>
      </c>
      <c r="U25" s="40">
        <v>5009</v>
      </c>
      <c r="V25" s="20"/>
      <c r="W25" s="20"/>
      <c r="X25" s="20"/>
      <c r="Y25" s="20"/>
      <c r="Z25" s="20"/>
      <c r="AA25" s="20"/>
      <c r="AB25" s="20"/>
      <c r="AC25" s="20"/>
    </row>
    <row r="26" spans="1:29" x14ac:dyDescent="0.35">
      <c r="A26" s="20"/>
      <c r="B26" s="20"/>
      <c r="C26" s="20"/>
      <c r="D26" s="20"/>
      <c r="E26" s="20"/>
      <c r="F26" s="20"/>
      <c r="G26" s="20"/>
      <c r="H26" s="20"/>
      <c r="I26" s="20"/>
      <c r="J26" s="20"/>
      <c r="K26" s="20"/>
      <c r="L26" s="47" t="str">
        <f>Pivots!F56</f>
        <v/>
      </c>
      <c r="M26" s="47"/>
      <c r="N26" s="45"/>
      <c r="O26" s="38" t="str">
        <v>C0010</v>
      </c>
      <c r="P26" s="39">
        <v>900</v>
      </c>
      <c r="Q26" s="39">
        <v>1470</v>
      </c>
      <c r="R26" s="39">
        <v>1617</v>
      </c>
      <c r="S26" s="39">
        <v>1314</v>
      </c>
      <c r="T26" s="39">
        <v>941</v>
      </c>
      <c r="U26" s="40">
        <v>6242</v>
      </c>
      <c r="V26" s="20"/>
      <c r="W26" s="20"/>
      <c r="X26" s="20"/>
      <c r="Y26" s="20"/>
      <c r="Z26" s="20"/>
      <c r="AA26" s="20"/>
      <c r="AB26" s="20"/>
      <c r="AC26" s="20"/>
    </row>
    <row r="27" spans="1:29" x14ac:dyDescent="0.35">
      <c r="A27" s="20"/>
      <c r="B27" s="20"/>
      <c r="C27" s="20"/>
      <c r="D27" s="20"/>
      <c r="E27" s="20"/>
      <c r="F27" s="20"/>
      <c r="G27" s="20"/>
      <c r="H27" s="20"/>
      <c r="I27" s="20"/>
      <c r="J27" s="20"/>
      <c r="K27" s="20"/>
      <c r="L27" s="47"/>
      <c r="M27" s="47"/>
      <c r="N27" s="45"/>
      <c r="O27" s="38" t="str">
        <v>C0013</v>
      </c>
      <c r="P27" s="39">
        <v>1255</v>
      </c>
      <c r="Q27" s="39">
        <v>516</v>
      </c>
      <c r="R27" s="39">
        <v>1874</v>
      </c>
      <c r="S27" s="39">
        <v>1863</v>
      </c>
      <c r="T27" s="39">
        <v>1722</v>
      </c>
      <c r="U27" s="40">
        <v>7230</v>
      </c>
      <c r="V27" s="20"/>
      <c r="W27" s="20"/>
      <c r="X27" s="20"/>
      <c r="Y27" s="20"/>
      <c r="Z27" s="20"/>
      <c r="AA27" s="20"/>
      <c r="AB27" s="20"/>
      <c r="AC27" s="20"/>
    </row>
    <row r="28" spans="1:29" x14ac:dyDescent="0.35">
      <c r="A28" s="20"/>
      <c r="B28" s="20"/>
      <c r="C28" s="20"/>
      <c r="D28" s="20"/>
      <c r="E28" s="20"/>
      <c r="F28" s="20"/>
      <c r="G28" s="20"/>
      <c r="H28" s="20"/>
      <c r="I28" s="20"/>
      <c r="J28" s="20"/>
      <c r="K28" s="20"/>
      <c r="L28" s="47"/>
      <c r="M28" s="47"/>
      <c r="N28" s="45"/>
      <c r="O28" s="38" t="str">
        <v>C0015</v>
      </c>
      <c r="P28" s="39">
        <v>1138</v>
      </c>
      <c r="Q28" s="39">
        <v>1898</v>
      </c>
      <c r="R28" s="39">
        <v>1482</v>
      </c>
      <c r="S28" s="39">
        <v>846</v>
      </c>
      <c r="T28" s="39">
        <v>1154</v>
      </c>
      <c r="U28" s="40">
        <v>6518</v>
      </c>
      <c r="V28" s="20"/>
      <c r="W28" s="20"/>
      <c r="X28" s="20"/>
      <c r="Y28" s="20"/>
      <c r="Z28" s="20"/>
      <c r="AA28" s="20"/>
      <c r="AB28" s="20"/>
      <c r="AC28" s="20"/>
    </row>
    <row r="29" spans="1:29" x14ac:dyDescent="0.35">
      <c r="A29" s="20"/>
      <c r="B29" s="20"/>
      <c r="C29" s="20"/>
      <c r="D29" s="20"/>
      <c r="E29" s="20"/>
      <c r="F29" s="20"/>
      <c r="G29" s="20"/>
      <c r="H29" s="20"/>
      <c r="I29" s="20"/>
      <c r="J29" s="20"/>
      <c r="K29" s="20"/>
      <c r="L29" s="48" t="str">
        <f>Pivots!F52</f>
        <v/>
      </c>
      <c r="M29" s="48"/>
      <c r="N29" s="46"/>
      <c r="O29" s="35" t="str">
        <v>Columbus</v>
      </c>
      <c r="P29" s="39" t="str">
        <v/>
      </c>
      <c r="Q29" s="39" t="str">
        <v/>
      </c>
      <c r="R29" s="39" t="str">
        <v/>
      </c>
      <c r="S29" s="39" t="str">
        <v/>
      </c>
      <c r="T29" s="39" t="str">
        <v/>
      </c>
      <c r="U29" s="40" t="str">
        <v/>
      </c>
      <c r="V29" s="20"/>
      <c r="W29" s="20"/>
      <c r="X29" s="20"/>
      <c r="Y29" s="20"/>
      <c r="Z29" s="20"/>
      <c r="AA29" s="20"/>
      <c r="AB29" s="20"/>
      <c r="AC29" s="20"/>
    </row>
    <row r="30" spans="1:29" x14ac:dyDescent="0.35">
      <c r="A30" s="20"/>
      <c r="B30" s="20"/>
      <c r="C30" s="20"/>
      <c r="D30" s="20"/>
      <c r="E30" s="20"/>
      <c r="F30" s="20"/>
      <c r="G30" s="20"/>
      <c r="H30" s="20"/>
      <c r="I30" s="20"/>
      <c r="J30" s="20"/>
      <c r="K30" s="20"/>
      <c r="L30" s="48" t="str">
        <f>Pivots!F53</f>
        <v/>
      </c>
      <c r="M30" s="48"/>
      <c r="N30" s="46"/>
      <c r="O30" s="38" t="str">
        <v>C0001</v>
      </c>
      <c r="P30" s="39">
        <v>1655</v>
      </c>
      <c r="Q30" s="39">
        <v>805</v>
      </c>
      <c r="R30" s="39">
        <v>2263</v>
      </c>
      <c r="S30" s="39">
        <v>987</v>
      </c>
      <c r="T30" s="39">
        <v>1075</v>
      </c>
      <c r="U30" s="40">
        <v>6785</v>
      </c>
      <c r="V30" s="20"/>
      <c r="W30" s="20"/>
      <c r="X30" s="20"/>
      <c r="Y30" s="20"/>
      <c r="Z30" s="20"/>
      <c r="AA30" s="20"/>
      <c r="AB30" s="20"/>
      <c r="AC30" s="20"/>
    </row>
    <row r="31" spans="1:29" x14ac:dyDescent="0.35">
      <c r="A31" s="20"/>
      <c r="B31" s="20"/>
      <c r="C31" s="20"/>
      <c r="D31" s="20"/>
      <c r="E31" s="20"/>
      <c r="F31" s="20"/>
      <c r="G31" s="20"/>
      <c r="H31" s="20"/>
      <c r="I31" s="20"/>
      <c r="J31" s="20"/>
      <c r="K31" s="20"/>
      <c r="L31" s="48" t="str">
        <f>Pivots!F54</f>
        <v/>
      </c>
      <c r="M31" s="48"/>
      <c r="N31" s="46"/>
      <c r="O31" s="38" t="str">
        <v>C0005</v>
      </c>
      <c r="P31" s="39">
        <v>1104</v>
      </c>
      <c r="Q31" s="39">
        <v>2280</v>
      </c>
      <c r="R31" s="39">
        <v>1445</v>
      </c>
      <c r="S31" s="39">
        <v>1722</v>
      </c>
      <c r="T31" s="39">
        <v>1196</v>
      </c>
      <c r="U31" s="40">
        <v>7747</v>
      </c>
      <c r="V31" s="20"/>
      <c r="W31" s="20"/>
      <c r="X31" s="20"/>
      <c r="Y31" s="20"/>
      <c r="Z31" s="20"/>
      <c r="AA31" s="20"/>
      <c r="AB31" s="20"/>
      <c r="AC31" s="20"/>
    </row>
    <row r="32" spans="1:29" x14ac:dyDescent="0.35">
      <c r="A32" s="20"/>
      <c r="B32" s="20"/>
      <c r="C32" s="20"/>
      <c r="D32" s="20"/>
      <c r="E32" s="20"/>
      <c r="F32" s="20"/>
      <c r="G32" s="20"/>
      <c r="H32" s="20"/>
      <c r="I32" s="20"/>
      <c r="J32" s="20"/>
      <c r="K32" s="20"/>
      <c r="L32" s="20"/>
      <c r="M32" s="20"/>
      <c r="N32" s="20"/>
      <c r="O32" s="38" t="str">
        <v>C0006</v>
      </c>
      <c r="P32" s="39">
        <v>372</v>
      </c>
      <c r="Q32" s="39">
        <v>1818</v>
      </c>
      <c r="R32" s="39">
        <v>1346</v>
      </c>
      <c r="S32" s="39">
        <v>1156</v>
      </c>
      <c r="T32" s="39">
        <v>1484</v>
      </c>
      <c r="U32" s="40">
        <v>6176</v>
      </c>
      <c r="V32" s="20"/>
      <c r="W32" s="20"/>
      <c r="X32" s="20"/>
      <c r="Y32" s="20"/>
      <c r="Z32" s="20"/>
      <c r="AA32" s="20"/>
      <c r="AB32" s="20"/>
      <c r="AC32" s="20"/>
    </row>
    <row r="33" spans="1:29" x14ac:dyDescent="0.35">
      <c r="A33" s="20"/>
      <c r="B33" s="20"/>
      <c r="C33" s="20"/>
      <c r="D33" s="20"/>
      <c r="E33" s="20"/>
      <c r="F33" s="20"/>
      <c r="G33" s="20"/>
      <c r="H33" s="20"/>
      <c r="I33" s="20"/>
      <c r="J33" s="20"/>
      <c r="K33" s="20"/>
      <c r="L33" s="20"/>
      <c r="M33" s="20"/>
      <c r="N33" s="20"/>
      <c r="O33" s="38" t="str">
        <v>C0009</v>
      </c>
      <c r="P33" s="39">
        <v>1415</v>
      </c>
      <c r="Q33" s="39">
        <v>1271</v>
      </c>
      <c r="R33" s="39">
        <v>1214</v>
      </c>
      <c r="S33" s="39">
        <v>1135</v>
      </c>
      <c r="T33" s="39">
        <v>1566</v>
      </c>
      <c r="U33" s="40">
        <v>6601</v>
      </c>
      <c r="V33" s="20"/>
      <c r="W33" s="20"/>
      <c r="X33" s="20"/>
      <c r="Y33" s="20"/>
      <c r="Z33" s="20"/>
      <c r="AA33" s="20"/>
      <c r="AB33" s="20"/>
      <c r="AC33" s="20"/>
    </row>
    <row r="34" spans="1:29" x14ac:dyDescent="0.35">
      <c r="A34" s="20"/>
      <c r="B34" s="20"/>
      <c r="C34" s="20"/>
      <c r="D34" s="20"/>
      <c r="E34" s="20"/>
      <c r="F34" s="20"/>
      <c r="G34" s="20"/>
      <c r="H34" s="20"/>
      <c r="I34" s="20"/>
      <c r="J34" s="20"/>
      <c r="K34" s="20"/>
      <c r="L34" s="20"/>
      <c r="M34" s="20"/>
      <c r="N34" s="20"/>
      <c r="O34" s="41" t="str">
        <v>C0014</v>
      </c>
      <c r="P34" s="42">
        <v>1362</v>
      </c>
      <c r="Q34" s="42">
        <v>1363</v>
      </c>
      <c r="R34" s="42">
        <v>1152</v>
      </c>
      <c r="S34" s="42">
        <v>777</v>
      </c>
      <c r="T34" s="42">
        <v>750</v>
      </c>
      <c r="U34" s="43">
        <v>5404</v>
      </c>
      <c r="V34" s="20"/>
      <c r="W34" s="20"/>
      <c r="X34" s="20"/>
      <c r="Y34" s="20"/>
      <c r="Z34" s="20"/>
      <c r="AA34" s="20"/>
      <c r="AB34" s="20"/>
      <c r="AC34" s="20"/>
    </row>
    <row r="35" spans="1:29" x14ac:dyDescent="0.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row>
    <row r="36" spans="1:29" x14ac:dyDescent="0.3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row>
    <row r="37" spans="1:29" x14ac:dyDescent="0.3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row>
  </sheetData>
  <mergeCells count="4">
    <mergeCell ref="L26:M28"/>
    <mergeCell ref="L29:M29"/>
    <mergeCell ref="L30:M30"/>
    <mergeCell ref="L31:M31"/>
  </mergeCells>
  <conditionalFormatting sqref="P18:T34">
    <cfRule type="dataBar" priority="2">
      <dataBar>
        <cfvo type="num" val="0"/>
        <cfvo type="formula" val="MAX($P$18:$T$34)*2"/>
        <color theme="1" tint="0.14999847407452621"/>
      </dataBar>
      <extLst>
        <ext xmlns:x14="http://schemas.microsoft.com/office/spreadsheetml/2009/9/main" uri="{B025F937-C7B1-47D3-B67F-A62EFF666E3E}">
          <x14:id>{52E345AA-23C6-4680-9CA6-D8DB66472589}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2E345AA-23C6-4680-9CA6-D8DB66472589}">
            <x14:dataBar minLength="0" maxLength="100" gradient="0">
              <x14:cfvo type="num">
                <xm:f>0</xm:f>
              </x14:cfvo>
              <x14:cfvo type="formula">
                <xm:f>MAX($P$18:$T$34)*2</xm:f>
              </x14:cfvo>
              <x14:negativeFillColor rgb="FFFF0000"/>
              <x14:axisColor rgb="FF000000"/>
            </x14:dataBar>
          </x14:cfRule>
          <xm:sqref>P18:T34</xm:sqref>
        </x14:conditionalFormatting>
        <x14:conditionalFormatting xmlns:xm="http://schemas.microsoft.com/office/excel/2006/main">
          <x14:cfRule type="expression" priority="3" id="{2F2679A3-FB39-4783-B786-48B4A08894D9}">
            <xm:f>P$16=Pivots!$A$44</xm:f>
            <x14:dxf>
              <fill>
                <patternFill>
                  <bgColor theme="8" tint="0.39994506668294322"/>
                </patternFill>
              </fill>
              <border>
                <left style="thin">
                  <color auto="1"/>
                </left>
                <right style="thin">
                  <color auto="1"/>
                </right>
                <top style="thin">
                  <color auto="1"/>
                </top>
                <bottom style="thin">
                  <color auto="1"/>
                </bottom>
                <vertical/>
                <horizontal/>
              </border>
            </x14:dxf>
          </x14:cfRule>
          <xm:sqref>P16:T34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A112F-04AC-435C-8D18-6C5CEC8335CD}">
  <dimension ref="A3:J97"/>
  <sheetViews>
    <sheetView topLeftCell="A40" zoomScaleNormal="100" workbookViewId="0">
      <selection activeCell="F53" sqref="F53"/>
    </sheetView>
  </sheetViews>
  <sheetFormatPr defaultRowHeight="14.5" x14ac:dyDescent="0.35"/>
  <cols>
    <col min="1" max="1" width="12.36328125" bestFit="1" customWidth="1"/>
    <col min="2" max="2" width="10.1796875" bestFit="1" customWidth="1"/>
    <col min="3" max="3" width="11.1796875" bestFit="1" customWidth="1"/>
    <col min="4" max="4" width="10.08984375" bestFit="1" customWidth="1"/>
    <col min="5" max="5" width="12.36328125" bestFit="1" customWidth="1"/>
    <col min="6" max="6" width="10.1796875" bestFit="1" customWidth="1"/>
    <col min="7" max="7" width="10.7265625" bestFit="1" customWidth="1"/>
    <col min="8" max="9" width="8.08984375" bestFit="1" customWidth="1"/>
    <col min="10" max="10" width="10.453125" bestFit="1" customWidth="1"/>
    <col min="11" max="277" width="8.08984375" bestFit="1" customWidth="1"/>
    <col min="278" max="278" width="10.7265625" bestFit="1" customWidth="1"/>
  </cols>
  <sheetData>
    <row r="3" spans="1:6" x14ac:dyDescent="0.35">
      <c r="A3" t="s">
        <v>1045</v>
      </c>
      <c r="B3" t="s">
        <v>1042</v>
      </c>
      <c r="C3" t="s">
        <v>1043</v>
      </c>
      <c r="D3" t="s">
        <v>1044</v>
      </c>
      <c r="E3" t="s">
        <v>1046</v>
      </c>
    </row>
    <row r="4" spans="1:6" x14ac:dyDescent="0.35">
      <c r="A4" s="21">
        <v>1000</v>
      </c>
      <c r="B4" s="22">
        <v>96623</v>
      </c>
      <c r="C4" s="21">
        <v>89850</v>
      </c>
      <c r="D4" s="23">
        <v>3.8854000000000033</v>
      </c>
      <c r="E4" s="24">
        <v>307</v>
      </c>
    </row>
    <row r="9" spans="1:6" x14ac:dyDescent="0.35">
      <c r="A9" t="s">
        <v>1045</v>
      </c>
      <c r="B9" t="s">
        <v>1042</v>
      </c>
      <c r="C9" t="s">
        <v>1043</v>
      </c>
      <c r="D9" t="s">
        <v>1044</v>
      </c>
      <c r="E9" t="s">
        <v>1046</v>
      </c>
    </row>
    <row r="10" spans="1:6" x14ac:dyDescent="0.35">
      <c r="A10" s="21">
        <v>1000</v>
      </c>
      <c r="B10" s="22">
        <v>96623</v>
      </c>
      <c r="C10" s="21">
        <v>89850</v>
      </c>
      <c r="D10" s="23">
        <v>3.8854000000000033</v>
      </c>
      <c r="E10" s="24">
        <v>307</v>
      </c>
    </row>
    <row r="16" spans="1:6" x14ac:dyDescent="0.35">
      <c r="A16" s="25" t="s">
        <v>1060</v>
      </c>
      <c r="B16" t="s">
        <v>1045</v>
      </c>
      <c r="C16" t="s">
        <v>1061</v>
      </c>
      <c r="E16" s="25" t="s">
        <v>1060</v>
      </c>
      <c r="F16" t="s">
        <v>1045</v>
      </c>
    </row>
    <row r="17" spans="1:10" x14ac:dyDescent="0.35">
      <c r="A17" s="26" t="s">
        <v>1048</v>
      </c>
      <c r="B17" s="21">
        <v>79</v>
      </c>
      <c r="C17" s="21">
        <v>79</v>
      </c>
      <c r="E17" s="26" t="s">
        <v>1065</v>
      </c>
      <c r="F17" s="21">
        <v>146</v>
      </c>
    </row>
    <row r="18" spans="1:10" x14ac:dyDescent="0.35">
      <c r="A18" s="26" t="s">
        <v>1049</v>
      </c>
      <c r="B18" s="21">
        <v>66</v>
      </c>
      <c r="C18" s="21">
        <v>66</v>
      </c>
      <c r="E18" s="26" t="s">
        <v>1063</v>
      </c>
      <c r="F18" s="21">
        <v>133</v>
      </c>
    </row>
    <row r="19" spans="1:10" x14ac:dyDescent="0.35">
      <c r="A19" s="26" t="s">
        <v>1050</v>
      </c>
      <c r="B19" s="21">
        <v>155</v>
      </c>
      <c r="C19" s="21">
        <v>155</v>
      </c>
      <c r="E19" s="26" t="s">
        <v>1067</v>
      </c>
      <c r="F19" s="21">
        <v>138</v>
      </c>
    </row>
    <row r="20" spans="1:10" x14ac:dyDescent="0.35">
      <c r="A20" s="26" t="s">
        <v>1051</v>
      </c>
      <c r="B20" s="21">
        <v>136</v>
      </c>
      <c r="C20" s="21">
        <v>136</v>
      </c>
      <c r="E20" s="26" t="s">
        <v>1068</v>
      </c>
      <c r="F20" s="21">
        <v>153</v>
      </c>
    </row>
    <row r="21" spans="1:10" x14ac:dyDescent="0.35">
      <c r="A21" s="26" t="s">
        <v>1052</v>
      </c>
      <c r="B21" s="21">
        <v>83</v>
      </c>
      <c r="C21" s="21">
        <v>83</v>
      </c>
      <c r="E21" s="26" t="s">
        <v>1066</v>
      </c>
      <c r="F21" s="21">
        <v>128</v>
      </c>
    </row>
    <row r="22" spans="1:10" x14ac:dyDescent="0.35">
      <c r="A22" s="26" t="s">
        <v>1053</v>
      </c>
      <c r="B22" s="21">
        <v>67</v>
      </c>
      <c r="C22" s="21">
        <v>67</v>
      </c>
      <c r="E22" s="26" t="s">
        <v>1062</v>
      </c>
      <c r="F22" s="21">
        <v>141</v>
      </c>
    </row>
    <row r="23" spans="1:10" x14ac:dyDescent="0.35">
      <c r="A23" s="26" t="s">
        <v>1054</v>
      </c>
      <c r="B23" s="21">
        <v>64</v>
      </c>
      <c r="C23" s="21">
        <v>64</v>
      </c>
      <c r="E23" s="26" t="s">
        <v>1064</v>
      </c>
      <c r="F23" s="21">
        <v>161</v>
      </c>
    </row>
    <row r="24" spans="1:10" x14ac:dyDescent="0.35">
      <c r="A24" s="26" t="s">
        <v>1055</v>
      </c>
      <c r="B24" s="21">
        <v>50</v>
      </c>
      <c r="C24" s="21">
        <v>50</v>
      </c>
      <c r="E24" s="26" t="s">
        <v>1047</v>
      </c>
      <c r="F24" s="21">
        <v>1000</v>
      </c>
    </row>
    <row r="25" spans="1:10" x14ac:dyDescent="0.35">
      <c r="A25" s="26" t="s">
        <v>1056</v>
      </c>
      <c r="B25" s="21">
        <v>76</v>
      </c>
      <c r="C25" s="21">
        <v>76</v>
      </c>
    </row>
    <row r="26" spans="1:10" x14ac:dyDescent="0.35">
      <c r="A26" s="26" t="s">
        <v>1057</v>
      </c>
      <c r="B26" s="21">
        <v>114</v>
      </c>
      <c r="C26" s="21">
        <v>114</v>
      </c>
    </row>
    <row r="27" spans="1:10" x14ac:dyDescent="0.35">
      <c r="A27" s="26" t="s">
        <v>1058</v>
      </c>
      <c r="B27" s="21">
        <v>57</v>
      </c>
      <c r="C27" s="21">
        <v>57</v>
      </c>
    </row>
    <row r="28" spans="1:10" x14ac:dyDescent="0.35">
      <c r="A28" s="26" t="s">
        <v>1059</v>
      </c>
      <c r="B28" s="21">
        <v>53</v>
      </c>
      <c r="C28" s="21">
        <v>53</v>
      </c>
    </row>
    <row r="29" spans="1:10" x14ac:dyDescent="0.35">
      <c r="A29" s="26" t="s">
        <v>1047</v>
      </c>
      <c r="B29" s="21">
        <v>1000</v>
      </c>
      <c r="C29" s="21">
        <v>1000</v>
      </c>
    </row>
    <row r="31" spans="1:10" x14ac:dyDescent="0.35">
      <c r="I31" t="s">
        <v>1075</v>
      </c>
      <c r="J31" t="str">
        <f>A44</f>
        <v>R01</v>
      </c>
    </row>
    <row r="32" spans="1:10" x14ac:dyDescent="0.35">
      <c r="F32" t="s">
        <v>1069</v>
      </c>
    </row>
    <row r="33" spans="1:10" x14ac:dyDescent="0.35">
      <c r="F33" t="s">
        <v>1070</v>
      </c>
      <c r="G33" t="s">
        <v>1071</v>
      </c>
      <c r="H33" t="s">
        <v>1072</v>
      </c>
      <c r="I33" s="29" t="s">
        <v>1073</v>
      </c>
      <c r="J33" t="s">
        <v>1074</v>
      </c>
    </row>
    <row r="34" spans="1:10" x14ac:dyDescent="0.35">
      <c r="A34" s="25" t="s">
        <v>1060</v>
      </c>
      <c r="B34" t="s">
        <v>1045</v>
      </c>
      <c r="C34" t="s">
        <v>1042</v>
      </c>
      <c r="F34" t="str" cm="1">
        <f t="array" ref="F34:H38">A35:C39</f>
        <v>R01</v>
      </c>
      <c r="G34">
        <v>189</v>
      </c>
      <c r="H34" s="27">
        <v>18415</v>
      </c>
      <c r="I34" s="29">
        <f>IF(F34=$J$31,G34,"NA")</f>
        <v>189</v>
      </c>
      <c r="J34" s="29">
        <f>IF(F34=$J$31,H34,"NA")</f>
        <v>18415</v>
      </c>
    </row>
    <row r="35" spans="1:10" x14ac:dyDescent="0.35">
      <c r="A35" s="26" t="s">
        <v>11</v>
      </c>
      <c r="B35" s="21">
        <v>189</v>
      </c>
      <c r="C35" s="22">
        <v>18415</v>
      </c>
      <c r="F35" t="str">
        <v>R02</v>
      </c>
      <c r="G35">
        <v>218</v>
      </c>
      <c r="H35" s="27">
        <v>20581</v>
      </c>
      <c r="I35" s="29" t="str">
        <f t="shared" ref="I35:I38" si="0">IF(F35=$J$31,G35,"NA")</f>
        <v>NA</v>
      </c>
      <c r="J35" s="29" t="str">
        <f t="shared" ref="J35:J38" si="1">IF(F35=$J$31,H35,"NA")</f>
        <v>NA</v>
      </c>
    </row>
    <row r="36" spans="1:10" x14ac:dyDescent="0.35">
      <c r="A36" s="26" t="s">
        <v>9</v>
      </c>
      <c r="B36" s="21">
        <v>218</v>
      </c>
      <c r="C36" s="22">
        <v>20581</v>
      </c>
      <c r="F36" t="str">
        <v>R03</v>
      </c>
      <c r="G36">
        <v>207</v>
      </c>
      <c r="H36" s="27">
        <v>20872</v>
      </c>
      <c r="I36" s="29" t="str">
        <f t="shared" si="0"/>
        <v>NA</v>
      </c>
      <c r="J36" s="29" t="str">
        <f t="shared" si="1"/>
        <v>NA</v>
      </c>
    </row>
    <row r="37" spans="1:10" x14ac:dyDescent="0.35">
      <c r="A37" s="26" t="s">
        <v>6</v>
      </c>
      <c r="B37" s="21">
        <v>207</v>
      </c>
      <c r="C37" s="22">
        <v>20872</v>
      </c>
      <c r="F37" t="str">
        <v>R04</v>
      </c>
      <c r="G37">
        <v>186</v>
      </c>
      <c r="H37" s="27">
        <v>16651</v>
      </c>
      <c r="I37" s="29" t="str">
        <f t="shared" si="0"/>
        <v>NA</v>
      </c>
      <c r="J37" s="29" t="str">
        <f t="shared" si="1"/>
        <v>NA</v>
      </c>
    </row>
    <row r="38" spans="1:10" x14ac:dyDescent="0.35">
      <c r="A38" s="26" t="s">
        <v>13</v>
      </c>
      <c r="B38" s="21">
        <v>186</v>
      </c>
      <c r="C38" s="22">
        <v>16651</v>
      </c>
      <c r="F38" t="str">
        <v>R05</v>
      </c>
      <c r="G38">
        <v>200</v>
      </c>
      <c r="H38" s="27">
        <v>20104</v>
      </c>
      <c r="I38" s="29" t="str">
        <f t="shared" si="0"/>
        <v>NA</v>
      </c>
      <c r="J38" s="29" t="str">
        <f t="shared" si="1"/>
        <v>NA</v>
      </c>
    </row>
    <row r="39" spans="1:10" x14ac:dyDescent="0.35">
      <c r="A39" s="26" t="s">
        <v>10</v>
      </c>
      <c r="B39" s="21">
        <v>200</v>
      </c>
      <c r="C39" s="22">
        <v>20104</v>
      </c>
    </row>
    <row r="40" spans="1:10" x14ac:dyDescent="0.35">
      <c r="A40" s="26" t="s">
        <v>1047</v>
      </c>
      <c r="B40" s="21">
        <v>1000</v>
      </c>
      <c r="C40" s="22">
        <v>96623</v>
      </c>
    </row>
    <row r="43" spans="1:10" x14ac:dyDescent="0.35">
      <c r="A43" s="25" t="s">
        <v>1060</v>
      </c>
      <c r="E43" t="s">
        <v>1078</v>
      </c>
    </row>
    <row r="44" spans="1:10" x14ac:dyDescent="0.35">
      <c r="A44" s="28" t="s">
        <v>11</v>
      </c>
      <c r="E44" t="s">
        <v>1079</v>
      </c>
      <c r="F44" s="44">
        <f>A10/A4</f>
        <v>1</v>
      </c>
    </row>
    <row r="45" spans="1:10" x14ac:dyDescent="0.35">
      <c r="A45" s="26" t="s">
        <v>9</v>
      </c>
      <c r="E45" t="s">
        <v>1082</v>
      </c>
      <c r="F45">
        <f>_xlfn.XLOOKUP(A44,F33:F38,G33:G38)</f>
        <v>189</v>
      </c>
    </row>
    <row r="46" spans="1:10" x14ac:dyDescent="0.35">
      <c r="A46" s="26" t="s">
        <v>6</v>
      </c>
      <c r="E46" t="s">
        <v>1072</v>
      </c>
      <c r="F46">
        <f>_xlfn.XLOOKUP(A44,F33:F38,H33:H38)</f>
        <v>18415</v>
      </c>
    </row>
    <row r="47" spans="1:10" x14ac:dyDescent="0.35">
      <c r="A47" s="26" t="s">
        <v>13</v>
      </c>
    </row>
    <row r="48" spans="1:10" x14ac:dyDescent="0.35">
      <c r="A48" s="26" t="s">
        <v>10</v>
      </c>
      <c r="E48" t="s">
        <v>1080</v>
      </c>
      <c r="F48">
        <f>_xlfn.RANK.AVG(F45,G34:G38)</f>
        <v>4</v>
      </c>
    </row>
    <row r="49" spans="1:6" x14ac:dyDescent="0.35">
      <c r="E49" t="s">
        <v>1081</v>
      </c>
      <c r="F49">
        <f>_xlfn.RANK.AVG(F46,H34:H38)</f>
        <v>4</v>
      </c>
    </row>
    <row r="51" spans="1:6" x14ac:dyDescent="0.35">
      <c r="E51" t="s">
        <v>1083</v>
      </c>
    </row>
    <row r="52" spans="1:6" x14ac:dyDescent="0.35">
      <c r="F52" t="str">
        <f>IF(COUNTA(A44:A48)&gt;1,"","% of calls:"&amp;TEXT(F44,"0%"))</f>
        <v/>
      </c>
    </row>
    <row r="53" spans="1:6" x14ac:dyDescent="0.35">
      <c r="F53" t="str">
        <f>IF(COUNTA(A44:A48)&gt;1,"","%Call rank:"&amp;F48)</f>
        <v/>
      </c>
    </row>
    <row r="54" spans="1:6" x14ac:dyDescent="0.35">
      <c r="F54" t="str">
        <f>IF(COUNTA(A44:A48)&gt;1,"","%Amount rank:"&amp;F49)</f>
        <v/>
      </c>
    </row>
    <row r="56" spans="1:6" x14ac:dyDescent="0.35">
      <c r="E56" t="s">
        <v>1084</v>
      </c>
      <c r="F56" t="str">
        <f>IF(COUNTA(A44:A48)&gt;1,"",_xlfn.XLOOKUP(A44,Assets!E3:E7,Assets!F3:F7))</f>
        <v/>
      </c>
    </row>
    <row r="61" spans="1:6" x14ac:dyDescent="0.35">
      <c r="A61" s="25" t="s">
        <v>1045</v>
      </c>
      <c r="B61" s="25" t="s">
        <v>1076</v>
      </c>
    </row>
    <row r="62" spans="1:6" x14ac:dyDescent="0.35">
      <c r="A62" s="25" t="s">
        <v>1060</v>
      </c>
      <c r="B62" t="s">
        <v>999</v>
      </c>
      <c r="C62" t="s">
        <v>998</v>
      </c>
      <c r="D62" t="s">
        <v>1047</v>
      </c>
    </row>
    <row r="63" spans="1:6" x14ac:dyDescent="0.35">
      <c r="A63" s="26" t="s">
        <v>1002</v>
      </c>
      <c r="B63" s="21">
        <v>144</v>
      </c>
      <c r="C63" s="21">
        <v>132</v>
      </c>
      <c r="D63" s="21">
        <v>276</v>
      </c>
    </row>
    <row r="64" spans="1:6" x14ac:dyDescent="0.35">
      <c r="A64" s="26" t="s">
        <v>1001</v>
      </c>
      <c r="B64" s="21">
        <v>326</v>
      </c>
      <c r="C64" s="21">
        <v>63</v>
      </c>
      <c r="D64" s="21">
        <v>389</v>
      </c>
    </row>
    <row r="65" spans="1:7" x14ac:dyDescent="0.35">
      <c r="A65" s="26" t="s">
        <v>1000</v>
      </c>
      <c r="B65" s="21">
        <v>129</v>
      </c>
      <c r="C65" s="21">
        <v>206</v>
      </c>
      <c r="D65" s="21">
        <v>335</v>
      </c>
    </row>
    <row r="66" spans="1:7" x14ac:dyDescent="0.35">
      <c r="A66" s="26" t="s">
        <v>1047</v>
      </c>
      <c r="B66" s="21">
        <v>599</v>
      </c>
      <c r="C66" s="21">
        <v>401</v>
      </c>
      <c r="D66" s="21">
        <v>1000</v>
      </c>
    </row>
    <row r="69" spans="1:7" x14ac:dyDescent="0.35">
      <c r="A69" s="25" t="s">
        <v>1060</v>
      </c>
      <c r="B69" t="s">
        <v>1045</v>
      </c>
    </row>
    <row r="70" spans="1:7" x14ac:dyDescent="0.35">
      <c r="A70" s="26">
        <v>0</v>
      </c>
      <c r="B70" s="21">
        <v>1</v>
      </c>
    </row>
    <row r="71" spans="1:7" x14ac:dyDescent="0.35">
      <c r="A71" s="26">
        <v>1</v>
      </c>
      <c r="B71" s="21">
        <v>8</v>
      </c>
    </row>
    <row r="72" spans="1:7" x14ac:dyDescent="0.35">
      <c r="A72" s="26">
        <v>2</v>
      </c>
      <c r="B72" s="21">
        <v>59</v>
      </c>
    </row>
    <row r="73" spans="1:7" x14ac:dyDescent="0.35">
      <c r="A73" s="26">
        <v>3</v>
      </c>
      <c r="B73" s="21">
        <v>197</v>
      </c>
    </row>
    <row r="74" spans="1:7" x14ac:dyDescent="0.35">
      <c r="A74" s="26">
        <v>4</v>
      </c>
      <c r="B74" s="21">
        <v>428</v>
      </c>
    </row>
    <row r="75" spans="1:7" x14ac:dyDescent="0.35">
      <c r="A75" s="26">
        <v>5</v>
      </c>
      <c r="B75" s="21">
        <v>307</v>
      </c>
    </row>
    <row r="76" spans="1:7" x14ac:dyDescent="0.35">
      <c r="A76" s="26" t="s">
        <v>1047</v>
      </c>
      <c r="B76" s="21">
        <v>1000</v>
      </c>
    </row>
    <row r="78" spans="1:7" x14ac:dyDescent="0.35">
      <c r="A78" s="25" t="s">
        <v>1042</v>
      </c>
      <c r="B78" s="25" t="s">
        <v>1076</v>
      </c>
    </row>
    <row r="79" spans="1:7" x14ac:dyDescent="0.35">
      <c r="A79" s="25" t="s">
        <v>1060</v>
      </c>
      <c r="B79" t="s">
        <v>11</v>
      </c>
      <c r="C79" t="s">
        <v>9</v>
      </c>
      <c r="D79" t="s">
        <v>6</v>
      </c>
      <c r="E79" t="s">
        <v>13</v>
      </c>
      <c r="F79" t="s">
        <v>10</v>
      </c>
      <c r="G79" t="s">
        <v>1047</v>
      </c>
    </row>
    <row r="80" spans="1:7" x14ac:dyDescent="0.35">
      <c r="A80" s="26" t="s">
        <v>1002</v>
      </c>
      <c r="B80" s="31"/>
      <c r="C80" s="31"/>
      <c r="D80" s="31"/>
      <c r="E80" s="31"/>
      <c r="F80" s="31"/>
      <c r="G80" s="31"/>
    </row>
    <row r="81" spans="1:7" x14ac:dyDescent="0.35">
      <c r="A81" s="30" t="s">
        <v>20</v>
      </c>
      <c r="B81" s="22">
        <v>891</v>
      </c>
      <c r="C81" s="22">
        <v>1332</v>
      </c>
      <c r="D81" s="22">
        <v>1282</v>
      </c>
      <c r="E81" s="22">
        <v>739</v>
      </c>
      <c r="F81" s="22">
        <v>560</v>
      </c>
      <c r="G81" s="22">
        <v>4804</v>
      </c>
    </row>
    <row r="82" spans="1:7" x14ac:dyDescent="0.35">
      <c r="A82" s="30" t="s">
        <v>12</v>
      </c>
      <c r="B82" s="22">
        <v>1991</v>
      </c>
      <c r="C82" s="22">
        <v>1886</v>
      </c>
      <c r="D82" s="22">
        <v>1206</v>
      </c>
      <c r="E82" s="22">
        <v>884</v>
      </c>
      <c r="F82" s="22">
        <v>1722</v>
      </c>
      <c r="G82" s="22">
        <v>7689</v>
      </c>
    </row>
    <row r="83" spans="1:7" x14ac:dyDescent="0.35">
      <c r="A83" s="30" t="s">
        <v>8</v>
      </c>
      <c r="B83" s="22">
        <v>1163</v>
      </c>
      <c r="C83" s="22">
        <v>1180</v>
      </c>
      <c r="D83" s="22">
        <v>1616</v>
      </c>
      <c r="E83" s="22">
        <v>1043</v>
      </c>
      <c r="F83" s="22">
        <v>1747</v>
      </c>
      <c r="G83" s="22">
        <v>6749</v>
      </c>
    </row>
    <row r="84" spans="1:7" x14ac:dyDescent="0.35">
      <c r="A84" s="30" t="s">
        <v>16</v>
      </c>
      <c r="B84" s="22">
        <v>1438</v>
      </c>
      <c r="C84" s="22">
        <v>1616</v>
      </c>
      <c r="D84" s="22">
        <v>866</v>
      </c>
      <c r="E84" s="22">
        <v>829</v>
      </c>
      <c r="F84" s="22">
        <v>2070</v>
      </c>
      <c r="G84" s="22">
        <v>6819</v>
      </c>
    </row>
    <row r="85" spans="1:7" x14ac:dyDescent="0.35">
      <c r="A85" s="26" t="s">
        <v>1001</v>
      </c>
      <c r="B85" s="31"/>
      <c r="C85" s="31"/>
      <c r="D85" s="31"/>
      <c r="E85" s="31"/>
      <c r="F85" s="31"/>
      <c r="G85" s="31"/>
    </row>
    <row r="86" spans="1:7" x14ac:dyDescent="0.35">
      <c r="A86" s="30" t="s">
        <v>24</v>
      </c>
      <c r="B86" s="22">
        <v>1233</v>
      </c>
      <c r="C86" s="22">
        <v>223</v>
      </c>
      <c r="D86" s="22">
        <v>1680</v>
      </c>
      <c r="E86" s="22">
        <v>990</v>
      </c>
      <c r="F86" s="22">
        <v>1508</v>
      </c>
      <c r="G86" s="22">
        <v>5634</v>
      </c>
    </row>
    <row r="87" spans="1:7" x14ac:dyDescent="0.35">
      <c r="A87" s="30" t="s">
        <v>15</v>
      </c>
      <c r="B87" s="22">
        <v>1598</v>
      </c>
      <c r="C87" s="22">
        <v>1907</v>
      </c>
      <c r="D87" s="22">
        <v>869</v>
      </c>
      <c r="E87" s="22">
        <v>1426</v>
      </c>
      <c r="F87" s="22">
        <v>1416</v>
      </c>
      <c r="G87" s="22">
        <v>7216</v>
      </c>
    </row>
    <row r="88" spans="1:7" x14ac:dyDescent="0.35">
      <c r="A88" s="30" t="s">
        <v>5</v>
      </c>
      <c r="B88" s="22">
        <v>900</v>
      </c>
      <c r="C88" s="22">
        <v>1016</v>
      </c>
      <c r="D88" s="22">
        <v>960</v>
      </c>
      <c r="E88" s="22">
        <v>940</v>
      </c>
      <c r="F88" s="22">
        <v>1193</v>
      </c>
      <c r="G88" s="22">
        <v>5009</v>
      </c>
    </row>
    <row r="89" spans="1:7" x14ac:dyDescent="0.35">
      <c r="A89" s="30" t="s">
        <v>18</v>
      </c>
      <c r="B89" s="22">
        <v>900</v>
      </c>
      <c r="C89" s="22">
        <v>1470</v>
      </c>
      <c r="D89" s="22">
        <v>1617</v>
      </c>
      <c r="E89" s="22">
        <v>1314</v>
      </c>
      <c r="F89" s="22">
        <v>941</v>
      </c>
      <c r="G89" s="22">
        <v>6242</v>
      </c>
    </row>
    <row r="90" spans="1:7" x14ac:dyDescent="0.35">
      <c r="A90" s="30" t="s">
        <v>14</v>
      </c>
      <c r="B90" s="22">
        <v>1255</v>
      </c>
      <c r="C90" s="22">
        <v>516</v>
      </c>
      <c r="D90" s="22">
        <v>1874</v>
      </c>
      <c r="E90" s="22">
        <v>1863</v>
      </c>
      <c r="F90" s="22">
        <v>1722</v>
      </c>
      <c r="G90" s="22">
        <v>7230</v>
      </c>
    </row>
    <row r="91" spans="1:7" x14ac:dyDescent="0.35">
      <c r="A91" s="30" t="s">
        <v>19</v>
      </c>
      <c r="B91" s="22">
        <v>1138</v>
      </c>
      <c r="C91" s="22">
        <v>1898</v>
      </c>
      <c r="D91" s="22">
        <v>1482</v>
      </c>
      <c r="E91" s="22">
        <v>846</v>
      </c>
      <c r="F91" s="22">
        <v>1154</v>
      </c>
      <c r="G91" s="22">
        <v>6518</v>
      </c>
    </row>
    <row r="92" spans="1:7" x14ac:dyDescent="0.35">
      <c r="A92" s="26" t="s">
        <v>1000</v>
      </c>
      <c r="B92" s="31"/>
      <c r="C92" s="31"/>
      <c r="D92" s="31"/>
      <c r="E92" s="31"/>
      <c r="F92" s="31"/>
      <c r="G92" s="31"/>
    </row>
    <row r="93" spans="1:7" x14ac:dyDescent="0.35">
      <c r="A93" s="30" t="s">
        <v>17</v>
      </c>
      <c r="B93" s="22">
        <v>1655</v>
      </c>
      <c r="C93" s="22">
        <v>805</v>
      </c>
      <c r="D93" s="22">
        <v>2263</v>
      </c>
      <c r="E93" s="22">
        <v>987</v>
      </c>
      <c r="F93" s="22">
        <v>1075</v>
      </c>
      <c r="G93" s="22">
        <v>6785</v>
      </c>
    </row>
    <row r="94" spans="1:7" x14ac:dyDescent="0.35">
      <c r="A94" s="30" t="s">
        <v>23</v>
      </c>
      <c r="B94" s="22">
        <v>1104</v>
      </c>
      <c r="C94" s="22">
        <v>2280</v>
      </c>
      <c r="D94" s="22">
        <v>1445</v>
      </c>
      <c r="E94" s="22">
        <v>1722</v>
      </c>
      <c r="F94" s="22">
        <v>1196</v>
      </c>
      <c r="G94" s="22">
        <v>7747</v>
      </c>
    </row>
    <row r="95" spans="1:7" x14ac:dyDescent="0.35">
      <c r="A95" s="30" t="s">
        <v>7</v>
      </c>
      <c r="B95" s="22">
        <v>372</v>
      </c>
      <c r="C95" s="22">
        <v>1818</v>
      </c>
      <c r="D95" s="22">
        <v>1346</v>
      </c>
      <c r="E95" s="22">
        <v>1156</v>
      </c>
      <c r="F95" s="22">
        <v>1484</v>
      </c>
      <c r="G95" s="22">
        <v>6176</v>
      </c>
    </row>
    <row r="96" spans="1:7" x14ac:dyDescent="0.35">
      <c r="A96" s="30" t="s">
        <v>22</v>
      </c>
      <c r="B96" s="22">
        <v>1415</v>
      </c>
      <c r="C96" s="22">
        <v>1271</v>
      </c>
      <c r="D96" s="22">
        <v>1214</v>
      </c>
      <c r="E96" s="22">
        <v>1135</v>
      </c>
      <c r="F96" s="22">
        <v>1566</v>
      </c>
      <c r="G96" s="22">
        <v>6601</v>
      </c>
    </row>
    <row r="97" spans="1:7" x14ac:dyDescent="0.35">
      <c r="A97" s="30" t="s">
        <v>21</v>
      </c>
      <c r="B97" s="22">
        <v>1362</v>
      </c>
      <c r="C97" s="22">
        <v>1363</v>
      </c>
      <c r="D97" s="22">
        <v>1152</v>
      </c>
      <c r="E97" s="22">
        <v>777</v>
      </c>
      <c r="F97" s="22">
        <v>750</v>
      </c>
      <c r="G97" s="22">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D12" sqref="D12"/>
    </sheetView>
  </sheetViews>
  <sheetFormatPr defaultRowHeight="14.5" x14ac:dyDescent="0.35"/>
  <cols>
    <col min="1" max="1" width="3.54296875" customWidth="1"/>
    <col min="2" max="2" width="14.6328125" customWidth="1"/>
    <col min="3" max="3" width="12.90625" customWidth="1"/>
    <col min="4" max="4" width="16.6328125" customWidth="1"/>
    <col min="5" max="5" width="15.08984375" customWidth="1"/>
    <col min="6" max="6" width="16.1796875" customWidth="1"/>
    <col min="7" max="7" width="17.26953125" customWidth="1"/>
    <col min="8" max="8" width="18.36328125" customWidth="1"/>
    <col min="9" max="9" width="17.26953125" customWidth="1"/>
    <col min="10" max="12" width="15.54296875" customWidth="1"/>
    <col min="13" max="16" width="7.54296875" customWidth="1"/>
    <col min="17" max="17" width="14.6328125" customWidth="1"/>
    <col min="20" max="20" width="10.6328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B12" sqref="B12"/>
    </sheetView>
  </sheetViews>
  <sheetFormatPr defaultRowHeight="14.5" x14ac:dyDescent="0.35"/>
  <cols>
    <col min="5" max="5" width="10.90625" customWidth="1"/>
    <col min="6" max="6" width="9.90625" customWidth="1"/>
  </cols>
  <sheetData>
    <row r="2" spans="5:6" x14ac:dyDescent="0.35">
      <c r="E2" t="s">
        <v>1040</v>
      </c>
      <c r="F2" t="s">
        <v>1041</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642A2A-F2C8-4F8D-8750-D04A57EA25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Pivots</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SOOTHEHEALTH</cp:lastModifiedBy>
  <dcterms:created xsi:type="dcterms:W3CDTF">2021-03-14T20:21:32Z</dcterms:created>
  <dcterms:modified xsi:type="dcterms:W3CDTF">2024-11-10T11:40:59Z</dcterms:modified>
</cp:coreProperties>
</file>