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8800" windowHeight="16340" tabRatio="500"/>
  </bookViews>
  <sheets>
    <sheet name="Sheet1" sheetId="1" r:id="rId1"/>
  </sheets>
  <definedNames>
    <definedName name="_xlnm.Print_Area" localSheetId="0">Sheet1!$A$1:$I$43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" i="1" l="1"/>
  <c r="G21" i="1"/>
  <c r="H21" i="1"/>
  <c r="H22" i="1"/>
  <c r="H23" i="1"/>
  <c r="H24" i="1"/>
  <c r="H25" i="1"/>
  <c r="H26" i="1"/>
  <c r="H27" i="1"/>
  <c r="H14" i="1"/>
  <c r="H36" i="1"/>
  <c r="H35" i="1"/>
  <c r="H39" i="1"/>
  <c r="H40" i="1"/>
  <c r="I39" i="1"/>
  <c r="G39" i="1"/>
  <c r="I35" i="1"/>
  <c r="G35" i="1"/>
  <c r="H32" i="1"/>
  <c r="H33" i="1"/>
  <c r="H34" i="1"/>
  <c r="I32" i="1"/>
  <c r="G32" i="1"/>
  <c r="H28" i="1"/>
  <c r="H29" i="1"/>
  <c r="H30" i="1"/>
  <c r="H31" i="1"/>
  <c r="I28" i="1"/>
  <c r="G28" i="1"/>
  <c r="H13" i="1"/>
  <c r="H15" i="1"/>
  <c r="H16" i="1"/>
  <c r="H17" i="1"/>
  <c r="I13" i="1"/>
  <c r="G13" i="1"/>
  <c r="B42" i="1"/>
  <c r="B39" i="1"/>
  <c r="B37" i="1"/>
  <c r="B35" i="1"/>
  <c r="B28" i="1"/>
  <c r="B21" i="1"/>
  <c r="B13" i="1"/>
  <c r="B20" i="1"/>
  <c r="B32" i="1"/>
  <c r="H20" i="1"/>
  <c r="I20" i="1"/>
  <c r="G20" i="1"/>
  <c r="H19" i="1"/>
  <c r="H18" i="1"/>
  <c r="I18" i="1"/>
  <c r="G18" i="1"/>
  <c r="B18" i="1"/>
  <c r="H38" i="1"/>
  <c r="H37" i="1"/>
  <c r="I37" i="1"/>
  <c r="G37" i="1"/>
  <c r="H41" i="1"/>
  <c r="I41" i="1"/>
  <c r="H42" i="1"/>
  <c r="I42" i="1"/>
  <c r="I43" i="1"/>
  <c r="G41" i="1"/>
  <c r="G42" i="1"/>
  <c r="G43" i="1"/>
  <c r="B41" i="1"/>
  <c r="B43" i="1"/>
  <c r="A43" i="1"/>
</calcChain>
</file>

<file path=xl/sharedStrings.xml><?xml version="1.0" encoding="utf-8"?>
<sst xmlns="http://schemas.openxmlformats.org/spreadsheetml/2006/main" count="93" uniqueCount="61">
  <si>
    <t>Dicionário de dados</t>
  </si>
  <si>
    <t>ER normalizado e desnormalizações</t>
  </si>
  <si>
    <t>Restrições das tabelas</t>
  </si>
  <si>
    <t>Privilégios, Roles e Users</t>
  </si>
  <si>
    <t>Transacções</t>
  </si>
  <si>
    <t>SQL (Complexidade)</t>
  </si>
  <si>
    <t>Bibliografia</t>
  </si>
  <si>
    <t>Aspecto geral do relatório</t>
  </si>
  <si>
    <t>Quantidade</t>
  </si>
  <si>
    <t>S/N</t>
  </si>
  <si>
    <t xml:space="preserve"> Grupo:</t>
  </si>
  <si>
    <t>Nº Aluno</t>
  </si>
  <si>
    <t>Nome Aluno</t>
  </si>
  <si>
    <t>Data:</t>
  </si>
  <si>
    <t>Completude do dicionário de dados (Nome, Descrição, Tipo de dados, Tamanho, Restrições, Chave, Obrigatório, Único)</t>
  </si>
  <si>
    <t>%</t>
  </si>
  <si>
    <t>Restrições de integridade (Entidade, Referencial, Domínio, Regras complexas)</t>
  </si>
  <si>
    <t>Níveis de utilizadores (3)</t>
  </si>
  <si>
    <t>Usa funções do Oracle (trunc, to_char, to_date, to_number, nvl, etc.)</t>
  </si>
  <si>
    <t>Privilégios, Roles (3)</t>
  </si>
  <si>
    <t>Views (2)</t>
  </si>
  <si>
    <t>Sinónimos (2)</t>
  </si>
  <si>
    <t>Sequências (2)</t>
  </si>
  <si>
    <t>Complexidade do SQL tanto no PL/SQL como nas Views (várias tabelas, count, group by, subqueries, in, etc.)</t>
  </si>
  <si>
    <t>Bibliografia (completa, referenciada no texto, bem definida)</t>
  </si>
  <si>
    <t>Descrição</t>
  </si>
  <si>
    <t>Cotação</t>
  </si>
  <si>
    <t>Medida</t>
  </si>
  <si>
    <t>Fase do Trabalho</t>
  </si>
  <si>
    <t>Auto-Avaliação</t>
  </si>
  <si>
    <t>Avaliação</t>
  </si>
  <si>
    <t>Nota Auto-Avaliação</t>
  </si>
  <si>
    <t>Nota Avaliação</t>
  </si>
  <si>
    <t>Transacções descritas (2)</t>
  </si>
  <si>
    <t>Valor</t>
  </si>
  <si>
    <t>Total Auto-Avaliação</t>
  </si>
  <si>
    <t>Total Avaliação</t>
  </si>
  <si>
    <t>n</t>
  </si>
  <si>
    <t>José Carlos Fonseca</t>
  </si>
  <si>
    <t>Auditoria e Encriptação</t>
  </si>
  <si>
    <t>Webservice e Aplicação Móvel</t>
  </si>
  <si>
    <t>Transacções justificadas e implementadas em código</t>
  </si>
  <si>
    <t>Utilização de transacções na comunicação entre o dispositivo móvel e o servidor</t>
  </si>
  <si>
    <t>Auditoria realista e bem justificada</t>
  </si>
  <si>
    <t>Aplicação móvel com select e insert ou delete ou update</t>
  </si>
  <si>
    <t>Utilização do Webservice</t>
  </si>
  <si>
    <t>Encriptação bem executada e adequada</t>
  </si>
  <si>
    <t>Procedimentos (4)</t>
  </si>
  <si>
    <t>Funções (4)</t>
  </si>
  <si>
    <t>Triggers (4)</t>
  </si>
  <si>
    <t>Packages (1)</t>
  </si>
  <si>
    <t>Procedimentos, Funções, Triggers, Packages, Views, Sequências, Sinónimos</t>
  </si>
  <si>
    <t>Tabelas no Dispositivo Móvel (3 a 5)</t>
  </si>
  <si>
    <t>Tabelas no Back-end (5 a 7)</t>
  </si>
  <si>
    <t>Usam formas seguras de ligação do dispositivo móvel ao servidor (ex. Autenticação dos webservices)</t>
  </si>
  <si>
    <t>Usam formas seguras de utilização dos dados do dispositivo móvel (ex. Login e password encriptada)</t>
  </si>
  <si>
    <t>Aspecto geral do relatório (um único ficheiro pdf, com índice, com anexo, bem organizado, com planificação, completo e justificado, fácil de ler e analisar)</t>
  </si>
  <si>
    <t>ERs normalizados</t>
  </si>
  <si>
    <t>ERs com desnormalizações justificadas</t>
  </si>
  <si>
    <t>ERs adequados ao problema</t>
  </si>
  <si>
    <t>Checklist Avaliação do Trabalho de BDA 2014/2015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</si>
</sst>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 x14ac:knownFonts="1"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4" fillId="0" borderId="0" xfId="0" applyFont="1" applyAlignment="1">
      <alignment horizontal="center"/>
    </xf>
    <xf numFmtId="0" fontId="4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0" fillId="0" borderId="1" xfId="19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9" fontId="4" fillId="0" borderId="1" xfId="19" applyFont="1" applyBorder="1" applyAlignment="1">
      <alignment horizontal="center"/>
    </xf>
    <xf numFmtId="9" fontId="0" fillId="0" borderId="1" xfId="19" applyFont="1" applyBorder="1" applyAlignment="1">
      <alignment horizontal="center" vertical="center"/>
    </xf>
    <xf numFmtId="9" fontId="4" fillId="0" borderId="1" xfId="19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wrapText="1"/>
    </xf>
    <xf numFmtId="0" fontId="7" fillId="0" borderId="6" xfId="0" applyFont="1" applyBorder="1" applyAlignment="1">
      <alignment horizontal="center" vertical="center"/>
    </xf>
    <xf numFmtId="0" fontId="7" fillId="0" borderId="12" xfId="0" applyFont="1" applyBorder="1" applyAlignment="1">
      <alignment wrapText="1"/>
    </xf>
    <xf numFmtId="0" fontId="7" fillId="0" borderId="12" xfId="0" applyFont="1" applyBorder="1" applyAlignment="1">
      <alignment horizontal="center" vertical="center"/>
    </xf>
    <xf numFmtId="9" fontId="7" fillId="0" borderId="12" xfId="0" applyNumberFormat="1" applyFont="1" applyBorder="1" applyAlignment="1">
      <alignment horizontal="center"/>
    </xf>
    <xf numFmtId="9" fontId="8" fillId="0" borderId="12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</cellXfs>
  <cellStyles count="1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Normal" xfId="0" builtinId="0"/>
    <cellStyle name="Percent" xfId="19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43"/>
  <sheetViews>
    <sheetView tabSelected="1" zoomScale="150" zoomScaleNormal="150" zoomScalePageLayoutView="150" workbookViewId="0">
      <selection activeCell="A2" sqref="A2:I2"/>
    </sheetView>
  </sheetViews>
  <sheetFormatPr baseColWidth="10" defaultRowHeight="15" x14ac:dyDescent="0"/>
  <cols>
    <col min="1" max="1" width="7.83203125" customWidth="1"/>
    <col min="2" max="2" width="5.6640625" bestFit="1" customWidth="1"/>
    <col min="3" max="3" width="18.33203125" customWidth="1"/>
    <col min="4" max="4" width="51.83203125" customWidth="1"/>
    <col min="6" max="6" width="11.6640625" customWidth="1"/>
    <col min="7" max="7" width="10.5" customWidth="1"/>
    <col min="8" max="8" width="9.5" customWidth="1"/>
    <col min="9" max="9" width="9.1640625" customWidth="1"/>
  </cols>
  <sheetData>
    <row r="1" spans="1:9" ht="20">
      <c r="A1" s="58" t="s">
        <v>60</v>
      </c>
      <c r="B1" s="59"/>
      <c r="C1" s="59"/>
      <c r="D1" s="59"/>
      <c r="E1" s="59"/>
      <c r="F1" s="59"/>
      <c r="G1" s="59"/>
      <c r="H1" s="59"/>
      <c r="I1" s="59"/>
    </row>
    <row r="2" spans="1:9" ht="18">
      <c r="A2" s="61" t="s">
        <v>38</v>
      </c>
      <c r="B2" s="61"/>
      <c r="C2" s="61"/>
      <c r="D2" s="61"/>
      <c r="E2" s="61"/>
      <c r="F2" s="61"/>
      <c r="G2" s="61"/>
      <c r="H2" s="61"/>
      <c r="I2" s="61"/>
    </row>
    <row r="3" spans="1:9">
      <c r="A3" s="1"/>
      <c r="B3" s="1"/>
      <c r="C3" s="1"/>
      <c r="D3" s="1"/>
      <c r="E3" s="1"/>
      <c r="F3" s="1"/>
      <c r="G3" s="1"/>
    </row>
    <row r="4" spans="1:9">
      <c r="A4" s="50" t="s">
        <v>13</v>
      </c>
      <c r="B4" s="51"/>
      <c r="C4" s="3"/>
      <c r="D4" s="1"/>
      <c r="E4" s="1"/>
      <c r="F4" s="1"/>
      <c r="G4" s="1"/>
    </row>
    <row r="5" spans="1:9">
      <c r="A5" s="1"/>
      <c r="B5" s="1"/>
      <c r="C5" s="1"/>
      <c r="D5" s="1"/>
      <c r="E5" s="1"/>
      <c r="F5" s="1"/>
      <c r="G5" s="1"/>
    </row>
    <row r="6" spans="1:9">
      <c r="A6" s="50" t="s">
        <v>10</v>
      </c>
      <c r="B6" s="51"/>
      <c r="C6" s="3" t="s">
        <v>11</v>
      </c>
      <c r="D6" s="60" t="s">
        <v>12</v>
      </c>
      <c r="E6" s="60"/>
      <c r="F6" s="60"/>
      <c r="G6" s="60"/>
      <c r="H6" s="60"/>
      <c r="I6" s="60"/>
    </row>
    <row r="7" spans="1:9">
      <c r="A7" s="52"/>
      <c r="B7" s="53"/>
      <c r="C7" s="2"/>
      <c r="D7" s="60"/>
      <c r="E7" s="60"/>
      <c r="F7" s="60"/>
      <c r="G7" s="60"/>
      <c r="H7" s="60"/>
      <c r="I7" s="60"/>
    </row>
    <row r="8" spans="1:9">
      <c r="A8" s="54"/>
      <c r="B8" s="55"/>
      <c r="C8" s="2"/>
      <c r="D8" s="60"/>
      <c r="E8" s="60"/>
      <c r="F8" s="60"/>
      <c r="G8" s="60"/>
      <c r="H8" s="60"/>
      <c r="I8" s="60"/>
    </row>
    <row r="9" spans="1:9">
      <c r="A9" s="56"/>
      <c r="B9" s="57"/>
      <c r="C9" s="3"/>
      <c r="D9" s="60"/>
      <c r="E9" s="60"/>
      <c r="F9" s="60"/>
      <c r="G9" s="60"/>
      <c r="H9" s="60"/>
      <c r="I9" s="60"/>
    </row>
    <row r="10" spans="1:9">
      <c r="A10" s="4"/>
      <c r="B10" s="4"/>
      <c r="C10" s="4"/>
      <c r="D10" s="4"/>
      <c r="E10" s="4"/>
      <c r="F10" s="4"/>
      <c r="G10" s="4"/>
    </row>
    <row r="11" spans="1:9">
      <c r="A11" s="4"/>
      <c r="B11" s="4"/>
      <c r="C11" s="4"/>
      <c r="D11" s="4"/>
      <c r="E11" s="4"/>
      <c r="F11" s="4"/>
      <c r="G11" s="4"/>
    </row>
    <row r="12" spans="1:9" ht="30">
      <c r="A12" s="10" t="s">
        <v>26</v>
      </c>
      <c r="B12" s="10" t="s">
        <v>34</v>
      </c>
      <c r="C12" s="10" t="s">
        <v>28</v>
      </c>
      <c r="D12" s="10" t="s">
        <v>25</v>
      </c>
      <c r="E12" s="10" t="s">
        <v>27</v>
      </c>
      <c r="F12" s="10" t="s">
        <v>29</v>
      </c>
      <c r="G12" s="10" t="s">
        <v>31</v>
      </c>
      <c r="H12" s="11" t="s">
        <v>30</v>
      </c>
      <c r="I12" s="10" t="s">
        <v>32</v>
      </c>
    </row>
    <row r="13" spans="1:9" ht="15" customHeight="1">
      <c r="A13" s="39">
        <v>7.4999999999999997E-2</v>
      </c>
      <c r="B13" s="42">
        <f>A13*20</f>
        <v>1.5</v>
      </c>
      <c r="C13" s="47" t="s">
        <v>1</v>
      </c>
      <c r="D13" s="5" t="s">
        <v>53</v>
      </c>
      <c r="E13" s="6" t="s">
        <v>8</v>
      </c>
      <c r="F13" s="7">
        <v>0</v>
      </c>
      <c r="G13" s="31">
        <f>$A13*(F17*50%+IF(OR(F16="S",F16="s"),1,0)*20%+IF(OR(F15="S",F15="s"),1,0)*10%+IF(F13&gt;5,5,F13)/5*10%+IF(F14&gt;3,3,F14)/3*10%)*20</f>
        <v>0</v>
      </c>
      <c r="H13" s="18">
        <f t="shared" ref="H13:H23" si="0">F13</f>
        <v>0</v>
      </c>
      <c r="I13" s="31">
        <f>$A13*(H17*50%+IF(OR(H16="S",H16="s"),1,0)*20%+IF(OR(H15="S",H15="s"),1,0)*10%+IF(H13&gt;5,5,H13)/5*10%+IF(H14&gt;3,3,H14)/3*10%)*20</f>
        <v>0</v>
      </c>
    </row>
    <row r="14" spans="1:9" ht="15" customHeight="1">
      <c r="A14" s="40"/>
      <c r="B14" s="43"/>
      <c r="C14" s="48"/>
      <c r="D14" s="5" t="s">
        <v>52</v>
      </c>
      <c r="E14" s="6" t="s">
        <v>8</v>
      </c>
      <c r="F14" s="7">
        <v>0</v>
      </c>
      <c r="G14" s="46"/>
      <c r="H14" s="18">
        <f>F14</f>
        <v>0</v>
      </c>
      <c r="I14" s="46"/>
    </row>
    <row r="15" spans="1:9">
      <c r="A15" s="40"/>
      <c r="B15" s="43"/>
      <c r="C15" s="48"/>
      <c r="D15" s="5" t="s">
        <v>57</v>
      </c>
      <c r="E15" s="6" t="s">
        <v>9</v>
      </c>
      <c r="F15" s="7" t="s">
        <v>37</v>
      </c>
      <c r="G15" s="46"/>
      <c r="H15" s="18" t="str">
        <f t="shared" si="0"/>
        <v>n</v>
      </c>
      <c r="I15" s="46"/>
    </row>
    <row r="16" spans="1:9">
      <c r="A16" s="40"/>
      <c r="B16" s="43"/>
      <c r="C16" s="48"/>
      <c r="D16" s="5" t="s">
        <v>58</v>
      </c>
      <c r="E16" s="6" t="s">
        <v>9</v>
      </c>
      <c r="F16" s="7" t="s">
        <v>37</v>
      </c>
      <c r="G16" s="46"/>
      <c r="H16" s="18" t="str">
        <f t="shared" si="0"/>
        <v>n</v>
      </c>
      <c r="I16" s="46"/>
    </row>
    <row r="17" spans="1:9">
      <c r="A17" s="41"/>
      <c r="B17" s="44"/>
      <c r="C17" s="49"/>
      <c r="D17" s="5" t="s">
        <v>59</v>
      </c>
      <c r="E17" s="6" t="s">
        <v>15</v>
      </c>
      <c r="F17" s="8">
        <v>0</v>
      </c>
      <c r="G17" s="32"/>
      <c r="H17" s="14">
        <f t="shared" si="0"/>
        <v>0</v>
      </c>
      <c r="I17" s="32"/>
    </row>
    <row r="18" spans="1:9">
      <c r="A18" s="28">
        <v>2.5000000000000001E-2</v>
      </c>
      <c r="B18" s="29">
        <f>A18*20</f>
        <v>0.5</v>
      </c>
      <c r="C18" s="45" t="s">
        <v>0</v>
      </c>
      <c r="D18" s="5" t="s">
        <v>0</v>
      </c>
      <c r="E18" s="6" t="s">
        <v>9</v>
      </c>
      <c r="F18" s="7" t="s">
        <v>37</v>
      </c>
      <c r="G18" s="31">
        <f>$A18*(F19*60%+IF(OR(F18="S",F18="s"),1,0)*40%)*20</f>
        <v>0</v>
      </c>
      <c r="H18" s="18" t="str">
        <f t="shared" si="0"/>
        <v>n</v>
      </c>
      <c r="I18" s="31">
        <f>$A18*(H19*60%+IF(OR(H18="S",H18="s"),1,0)*40%)*20</f>
        <v>0</v>
      </c>
    </row>
    <row r="19" spans="1:9" ht="30">
      <c r="A19" s="28"/>
      <c r="B19" s="29"/>
      <c r="C19" s="45"/>
      <c r="D19" s="5" t="s">
        <v>14</v>
      </c>
      <c r="E19" s="6" t="s">
        <v>15</v>
      </c>
      <c r="F19" s="8">
        <v>0</v>
      </c>
      <c r="G19" s="32"/>
      <c r="H19" s="14">
        <f t="shared" si="0"/>
        <v>0</v>
      </c>
      <c r="I19" s="32"/>
    </row>
    <row r="20" spans="1:9" ht="30">
      <c r="A20" s="20">
        <v>2.5000000000000001E-2</v>
      </c>
      <c r="B20" s="17">
        <f>A20*20</f>
        <v>0.5</v>
      </c>
      <c r="C20" s="19" t="s">
        <v>2</v>
      </c>
      <c r="D20" s="5" t="s">
        <v>16</v>
      </c>
      <c r="E20" s="6" t="s">
        <v>15</v>
      </c>
      <c r="F20" s="8">
        <v>0</v>
      </c>
      <c r="G20" s="6">
        <f>$A20*(F20*100%)*20</f>
        <v>0</v>
      </c>
      <c r="H20" s="14">
        <f t="shared" si="0"/>
        <v>0</v>
      </c>
      <c r="I20" s="6">
        <f>$A20*(H20*100%)*20</f>
        <v>0</v>
      </c>
    </row>
    <row r="21" spans="1:9" ht="15" customHeight="1">
      <c r="A21" s="39">
        <v>7.4999999999999997E-2</v>
      </c>
      <c r="B21" s="42">
        <f>A21*20</f>
        <v>1.5</v>
      </c>
      <c r="C21" s="47" t="s">
        <v>51</v>
      </c>
      <c r="D21" s="5" t="s">
        <v>20</v>
      </c>
      <c r="E21" s="6" t="s">
        <v>8</v>
      </c>
      <c r="F21" s="7">
        <v>0</v>
      </c>
      <c r="G21" s="31">
        <f>$A21*(IF(F27&gt;1,1,F27)*10%+IF(SUM(F24:F26)&gt;12,12,SUM(F24:F26))/12*60%+IF(F23&gt;2,2,F23)/2*10%+IF(F22&gt;2,2,F22)/2*10%+IF(F21&gt;2,2,F21)/2*10%)*20</f>
        <v>0</v>
      </c>
      <c r="H21" s="18">
        <f t="shared" si="0"/>
        <v>0</v>
      </c>
      <c r="I21" s="31">
        <f>$A21*(IF(H27&gt;1,1,H27)*10%+IF(SUM(H24:H26)&gt;12,12,SUM(H24:H26))/12*60%+IF(H23&gt;2,2,H23)/2*10%+IF(H22&gt;2,2,H22)/2*10%+IF(H21&gt;2,2,H21)/2*10%)*20</f>
        <v>0</v>
      </c>
    </row>
    <row r="22" spans="1:9">
      <c r="A22" s="40"/>
      <c r="B22" s="43"/>
      <c r="C22" s="48"/>
      <c r="D22" s="5" t="s">
        <v>22</v>
      </c>
      <c r="E22" s="6" t="s">
        <v>8</v>
      </c>
      <c r="F22" s="7">
        <v>0</v>
      </c>
      <c r="G22" s="46"/>
      <c r="H22" s="18">
        <f t="shared" si="0"/>
        <v>0</v>
      </c>
      <c r="I22" s="46"/>
    </row>
    <row r="23" spans="1:9">
      <c r="A23" s="40"/>
      <c r="B23" s="43"/>
      <c r="C23" s="48"/>
      <c r="D23" s="5" t="s">
        <v>21</v>
      </c>
      <c r="E23" s="6" t="s">
        <v>8</v>
      </c>
      <c r="F23" s="7">
        <v>0</v>
      </c>
      <c r="G23" s="46"/>
      <c r="H23" s="18">
        <f t="shared" si="0"/>
        <v>0</v>
      </c>
      <c r="I23" s="46"/>
    </row>
    <row r="24" spans="1:9">
      <c r="A24" s="40"/>
      <c r="B24" s="43"/>
      <c r="C24" s="48"/>
      <c r="D24" s="5" t="s">
        <v>47</v>
      </c>
      <c r="E24" s="6" t="s">
        <v>8</v>
      </c>
      <c r="F24" s="7">
        <v>0</v>
      </c>
      <c r="G24" s="46"/>
      <c r="H24" s="11">
        <f>F24</f>
        <v>0</v>
      </c>
      <c r="I24" s="46"/>
    </row>
    <row r="25" spans="1:9">
      <c r="A25" s="40"/>
      <c r="B25" s="43"/>
      <c r="C25" s="48"/>
      <c r="D25" s="5" t="s">
        <v>48</v>
      </c>
      <c r="E25" s="6" t="s">
        <v>8</v>
      </c>
      <c r="F25" s="7">
        <v>0</v>
      </c>
      <c r="G25" s="46"/>
      <c r="H25" s="11">
        <f t="shared" ref="H25:H27" si="1">F25</f>
        <v>0</v>
      </c>
      <c r="I25" s="46"/>
    </row>
    <row r="26" spans="1:9">
      <c r="A26" s="40"/>
      <c r="B26" s="43"/>
      <c r="C26" s="48"/>
      <c r="D26" s="5" t="s">
        <v>49</v>
      </c>
      <c r="E26" s="6" t="s">
        <v>8</v>
      </c>
      <c r="F26" s="7">
        <v>0</v>
      </c>
      <c r="G26" s="46"/>
      <c r="H26" s="11">
        <f t="shared" si="1"/>
        <v>0</v>
      </c>
      <c r="I26" s="46"/>
    </row>
    <row r="27" spans="1:9">
      <c r="A27" s="41"/>
      <c r="B27" s="44"/>
      <c r="C27" s="49"/>
      <c r="D27" s="5" t="s">
        <v>50</v>
      </c>
      <c r="E27" s="6" t="s">
        <v>8</v>
      </c>
      <c r="F27" s="7">
        <v>0</v>
      </c>
      <c r="G27" s="32"/>
      <c r="H27" s="11">
        <f t="shared" si="1"/>
        <v>0</v>
      </c>
      <c r="I27" s="32"/>
    </row>
    <row r="28" spans="1:9" ht="15" customHeight="1">
      <c r="A28" s="39">
        <v>0.2</v>
      </c>
      <c r="B28" s="42">
        <f>A28*20</f>
        <v>4</v>
      </c>
      <c r="C28" s="47" t="s">
        <v>3</v>
      </c>
      <c r="D28" s="5" t="s">
        <v>17</v>
      </c>
      <c r="E28" s="6" t="s">
        <v>8</v>
      </c>
      <c r="F28" s="7">
        <v>0</v>
      </c>
      <c r="G28" s="31">
        <f>$A28*(F31*40%+F30*40%+IF(F29&gt;3,3,F29)/3*10%+IF(F28&gt;3,3,F28)/3*10%)*20</f>
        <v>0</v>
      </c>
      <c r="H28" s="18">
        <f t="shared" ref="H28:H31" si="2">F28</f>
        <v>0</v>
      </c>
      <c r="I28" s="31">
        <f>$A28*(H31*40%+H30*40%+IF(H29&gt;3,3,H29)/3*10%+IF(H28&gt;3,3,H28)/3*10%)*20</f>
        <v>0</v>
      </c>
    </row>
    <row r="29" spans="1:9">
      <c r="A29" s="40"/>
      <c r="B29" s="43"/>
      <c r="C29" s="48"/>
      <c r="D29" s="5" t="s">
        <v>19</v>
      </c>
      <c r="E29" s="6" t="s">
        <v>8</v>
      </c>
      <c r="F29" s="7">
        <v>0</v>
      </c>
      <c r="G29" s="46"/>
      <c r="H29" s="18">
        <f t="shared" si="2"/>
        <v>0</v>
      </c>
      <c r="I29" s="46"/>
    </row>
    <row r="30" spans="1:9" ht="30">
      <c r="A30" s="40"/>
      <c r="B30" s="43"/>
      <c r="C30" s="48"/>
      <c r="D30" s="5" t="s">
        <v>54</v>
      </c>
      <c r="E30" s="21" t="s">
        <v>15</v>
      </c>
      <c r="F30" s="8">
        <v>0</v>
      </c>
      <c r="G30" s="46"/>
      <c r="H30" s="14">
        <f t="shared" si="2"/>
        <v>0</v>
      </c>
      <c r="I30" s="46"/>
    </row>
    <row r="31" spans="1:9" ht="30">
      <c r="A31" s="41"/>
      <c r="B31" s="44"/>
      <c r="C31" s="49"/>
      <c r="D31" s="5" t="s">
        <v>55</v>
      </c>
      <c r="E31" s="21" t="s">
        <v>15</v>
      </c>
      <c r="F31" s="8">
        <v>0</v>
      </c>
      <c r="G31" s="32"/>
      <c r="H31" s="14">
        <f t="shared" si="2"/>
        <v>0</v>
      </c>
      <c r="I31" s="32"/>
    </row>
    <row r="32" spans="1:9">
      <c r="A32" s="39">
        <v>0.1</v>
      </c>
      <c r="B32" s="42">
        <f>A32*20</f>
        <v>2</v>
      </c>
      <c r="C32" s="45" t="s">
        <v>4</v>
      </c>
      <c r="D32" s="5" t="s">
        <v>33</v>
      </c>
      <c r="E32" s="6" t="s">
        <v>8</v>
      </c>
      <c r="F32" s="7">
        <v>0</v>
      </c>
      <c r="G32" s="31">
        <f>$A32*(F34*50%+F33*40%+IF(F32&gt;2,2,F32)/2*10%)*20</f>
        <v>0</v>
      </c>
      <c r="H32" s="18">
        <f t="shared" ref="H32:H34" si="3">F32</f>
        <v>0</v>
      </c>
      <c r="I32" s="31">
        <f>$A32*(H34*50%+H33*40%+IF(H32&gt;2,2,H32)/2*10%)*20</f>
        <v>0</v>
      </c>
    </row>
    <row r="33" spans="1:9">
      <c r="A33" s="40"/>
      <c r="B33" s="43"/>
      <c r="C33" s="45"/>
      <c r="D33" s="5" t="s">
        <v>41</v>
      </c>
      <c r="E33" s="6" t="s">
        <v>15</v>
      </c>
      <c r="F33" s="8">
        <v>0</v>
      </c>
      <c r="G33" s="46"/>
      <c r="H33" s="14">
        <f t="shared" si="3"/>
        <v>0</v>
      </c>
      <c r="I33" s="46"/>
    </row>
    <row r="34" spans="1:9" ht="30">
      <c r="A34" s="41"/>
      <c r="B34" s="44"/>
      <c r="C34" s="45"/>
      <c r="D34" s="5" t="s">
        <v>42</v>
      </c>
      <c r="E34" s="6" t="s">
        <v>15</v>
      </c>
      <c r="F34" s="8">
        <v>0</v>
      </c>
      <c r="G34" s="32"/>
      <c r="H34" s="14">
        <f t="shared" si="3"/>
        <v>0</v>
      </c>
      <c r="I34" s="32"/>
    </row>
    <row r="35" spans="1:9">
      <c r="A35" s="33">
        <v>0.1</v>
      </c>
      <c r="B35" s="35">
        <f>A35*20</f>
        <v>2</v>
      </c>
      <c r="C35" s="37" t="s">
        <v>39</v>
      </c>
      <c r="D35" s="22" t="s">
        <v>43</v>
      </c>
      <c r="E35" s="23" t="s">
        <v>15</v>
      </c>
      <c r="F35" s="26">
        <v>0</v>
      </c>
      <c r="G35" s="35">
        <f>$A32*(F36*50%+F35*50%)*20</f>
        <v>0</v>
      </c>
      <c r="H35" s="27">
        <f>F35</f>
        <v>0</v>
      </c>
      <c r="I35" s="35">
        <f>$A32*(H36*50%+H35*50%)*20</f>
        <v>0</v>
      </c>
    </row>
    <row r="36" spans="1:9">
      <c r="A36" s="34"/>
      <c r="B36" s="36"/>
      <c r="C36" s="38"/>
      <c r="D36" s="24" t="s">
        <v>46</v>
      </c>
      <c r="E36" s="25" t="s">
        <v>15</v>
      </c>
      <c r="F36" s="26">
        <v>0</v>
      </c>
      <c r="G36" s="36"/>
      <c r="H36" s="27">
        <f>F36</f>
        <v>0</v>
      </c>
      <c r="I36" s="36"/>
    </row>
    <row r="37" spans="1:9" ht="30">
      <c r="A37" s="28">
        <v>0.1</v>
      </c>
      <c r="B37" s="29">
        <f>A37*20</f>
        <v>2</v>
      </c>
      <c r="C37" s="30" t="s">
        <v>5</v>
      </c>
      <c r="D37" s="5" t="s">
        <v>23</v>
      </c>
      <c r="E37" s="6" t="s">
        <v>15</v>
      </c>
      <c r="F37" s="8">
        <v>0</v>
      </c>
      <c r="G37" s="31">
        <f>$A37*(F37*25%+IF(OR(F38="S",F38="s"),1,0)*75%)*20</f>
        <v>0</v>
      </c>
      <c r="H37" s="14">
        <f>F37</f>
        <v>0</v>
      </c>
      <c r="I37" s="31">
        <f>$A37*(H37*25%+IF(OR(H38="S",H38="s"),1,0)*75%)*20</f>
        <v>0</v>
      </c>
    </row>
    <row r="38" spans="1:9" ht="30">
      <c r="A38" s="28"/>
      <c r="B38" s="29"/>
      <c r="C38" s="30"/>
      <c r="D38" s="5" t="s">
        <v>18</v>
      </c>
      <c r="E38" s="6" t="s">
        <v>9</v>
      </c>
      <c r="F38" s="7" t="s">
        <v>37</v>
      </c>
      <c r="G38" s="32"/>
      <c r="H38" s="18" t="str">
        <f t="shared" ref="H38" si="4">F38</f>
        <v>n</v>
      </c>
      <c r="I38" s="32"/>
    </row>
    <row r="39" spans="1:9">
      <c r="A39" s="28">
        <v>0.2</v>
      </c>
      <c r="B39" s="29">
        <f>A39*20</f>
        <v>4</v>
      </c>
      <c r="C39" s="30" t="s">
        <v>40</v>
      </c>
      <c r="D39" s="5" t="s">
        <v>44</v>
      </c>
      <c r="E39" s="6" t="s">
        <v>15</v>
      </c>
      <c r="F39" s="8">
        <v>0</v>
      </c>
      <c r="G39" s="31">
        <f>$A39*(F39*50%+IF(OR(F40="S",F40="s"),1,0)*50%)*20</f>
        <v>0</v>
      </c>
      <c r="H39" s="14">
        <f>F39</f>
        <v>0</v>
      </c>
      <c r="I39" s="31">
        <f>$A39*(H39*50%+IF(OR(H40="S",H40="s"),1,0)*50%)*20</f>
        <v>0</v>
      </c>
    </row>
    <row r="40" spans="1:9">
      <c r="A40" s="28"/>
      <c r="B40" s="29"/>
      <c r="C40" s="30"/>
      <c r="D40" s="5" t="s">
        <v>45</v>
      </c>
      <c r="E40" s="6" t="s">
        <v>9</v>
      </c>
      <c r="F40" s="7" t="s">
        <v>37</v>
      </c>
      <c r="G40" s="32"/>
      <c r="H40" s="18" t="str">
        <f t="shared" ref="H40" si="5">F40</f>
        <v>n</v>
      </c>
      <c r="I40" s="32"/>
    </row>
    <row r="41" spans="1:9">
      <c r="A41" s="20">
        <v>2.5000000000000001E-2</v>
      </c>
      <c r="B41" s="17">
        <f>A41*20</f>
        <v>0.5</v>
      </c>
      <c r="C41" s="19" t="s">
        <v>6</v>
      </c>
      <c r="D41" s="5" t="s">
        <v>24</v>
      </c>
      <c r="E41" s="6" t="s">
        <v>15</v>
      </c>
      <c r="F41" s="8">
        <v>0</v>
      </c>
      <c r="G41" s="6">
        <f>$A41*(F41*100%)*20</f>
        <v>0</v>
      </c>
      <c r="H41" s="14">
        <f t="shared" ref="H41:H42" si="6">F41</f>
        <v>0</v>
      </c>
      <c r="I41" s="6">
        <f>$A41*(H41*100%)*20</f>
        <v>0</v>
      </c>
    </row>
    <row r="42" spans="1:9" ht="45">
      <c r="A42" s="20">
        <v>7.4999999999999997E-2</v>
      </c>
      <c r="B42" s="17">
        <f>A42*20</f>
        <v>1.5</v>
      </c>
      <c r="C42" s="19" t="s">
        <v>7</v>
      </c>
      <c r="D42" s="5" t="s">
        <v>56</v>
      </c>
      <c r="E42" s="6" t="s">
        <v>15</v>
      </c>
      <c r="F42" s="15">
        <v>0</v>
      </c>
      <c r="G42" s="6">
        <f>$A42*(F42*100%)*20</f>
        <v>0</v>
      </c>
      <c r="H42" s="16">
        <f t="shared" si="6"/>
        <v>0</v>
      </c>
      <c r="I42" s="6">
        <f>$A42*(H42*100%)*20</f>
        <v>0</v>
      </c>
    </row>
    <row r="43" spans="1:9" ht="30">
      <c r="A43" s="12">
        <f>SUM(A7:A42)</f>
        <v>0.99999999999999989</v>
      </c>
      <c r="B43" s="13">
        <f>SUM(B7:B42)</f>
        <v>20</v>
      </c>
      <c r="F43" s="10" t="s">
        <v>35</v>
      </c>
      <c r="G43" s="9">
        <f>SUM(G7:G42)</f>
        <v>0</v>
      </c>
      <c r="H43" s="10" t="s">
        <v>36</v>
      </c>
      <c r="I43" s="9">
        <f>SUM(I7:I42)</f>
        <v>0</v>
      </c>
    </row>
  </sheetData>
  <mergeCells count="49">
    <mergeCell ref="A4:B4"/>
    <mergeCell ref="A6:B6"/>
    <mergeCell ref="A7:B9"/>
    <mergeCell ref="A1:I1"/>
    <mergeCell ref="D6:I6"/>
    <mergeCell ref="D7:I7"/>
    <mergeCell ref="D8:I8"/>
    <mergeCell ref="D9:I9"/>
    <mergeCell ref="A2:I2"/>
    <mergeCell ref="A37:A38"/>
    <mergeCell ref="B37:B38"/>
    <mergeCell ref="C37:C38"/>
    <mergeCell ref="G37:G38"/>
    <mergeCell ref="I37:I38"/>
    <mergeCell ref="A13:A17"/>
    <mergeCell ref="B13:B17"/>
    <mergeCell ref="C13:C17"/>
    <mergeCell ref="G13:G17"/>
    <mergeCell ref="I13:I17"/>
    <mergeCell ref="A18:A19"/>
    <mergeCell ref="B18:B19"/>
    <mergeCell ref="C18:C19"/>
    <mergeCell ref="G18:G19"/>
    <mergeCell ref="I18:I19"/>
    <mergeCell ref="C21:C27"/>
    <mergeCell ref="B21:B27"/>
    <mergeCell ref="A21:A27"/>
    <mergeCell ref="G21:G27"/>
    <mergeCell ref="I21:I27"/>
    <mergeCell ref="C28:C31"/>
    <mergeCell ref="B28:B31"/>
    <mergeCell ref="A28:A31"/>
    <mergeCell ref="G28:G31"/>
    <mergeCell ref="I28:I31"/>
    <mergeCell ref="A32:A34"/>
    <mergeCell ref="B32:B34"/>
    <mergeCell ref="C32:C34"/>
    <mergeCell ref="G32:G34"/>
    <mergeCell ref="I32:I34"/>
    <mergeCell ref="A35:A36"/>
    <mergeCell ref="B35:B36"/>
    <mergeCell ref="C35:C36"/>
    <mergeCell ref="G35:G36"/>
    <mergeCell ref="I35:I36"/>
    <mergeCell ref="A39:A40"/>
    <mergeCell ref="B39:B40"/>
    <mergeCell ref="C39:C40"/>
    <mergeCell ref="G39:G40"/>
    <mergeCell ref="I39:I40"/>
  </mergeCells>
  <phoneticPr fontId="9" type="noConversion"/>
  <pageMargins left="0.75000000000000011" right="0.75000000000000011" top="1" bottom="1" header="0.5" footer="0.5"/>
  <pageSetup paperSize="9" scale="5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Fonseca</dc:creator>
  <cp:lastModifiedBy>José Fonseca</cp:lastModifiedBy>
  <cp:lastPrinted>2013-05-20T14:37:41Z</cp:lastPrinted>
  <dcterms:created xsi:type="dcterms:W3CDTF">2012-09-28T17:13:26Z</dcterms:created>
  <dcterms:modified xsi:type="dcterms:W3CDTF">2014-10-17T09:15:54Z</dcterms:modified>
</cp:coreProperties>
</file>