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filterPrivacy="1" defaultThemeVersion="124226"/>
  <xr:revisionPtr revIDLastSave="0" documentId="8_{81B7A00F-F880-43A1-B2D7-4CA94474F9C3}" xr6:coauthVersionLast="36" xr6:coauthVersionMax="36" xr10:uidLastSave="{00000000-0000-0000-0000-000000000000}"/>
  <bookViews>
    <workbookView xWindow="240" yWindow="168" windowWidth="14808" windowHeight="79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G92" i="1" l="1"/>
  <c r="F92" i="1"/>
  <c r="I92" i="1" s="1"/>
  <c r="J92" i="1" s="1"/>
  <c r="C92" i="1"/>
  <c r="C91" i="1"/>
  <c r="F91" i="1" s="1"/>
  <c r="C90" i="1"/>
  <c r="F90" i="1" s="1"/>
  <c r="F89" i="1"/>
  <c r="C89" i="1"/>
  <c r="F88" i="1"/>
  <c r="G88" i="1" s="1"/>
  <c r="C88" i="1"/>
  <c r="C87" i="1"/>
  <c r="F87" i="1" s="1"/>
  <c r="F86" i="1"/>
  <c r="G86" i="1" s="1"/>
  <c r="I86" i="1" s="1"/>
  <c r="J86" i="1" s="1"/>
  <c r="J55" i="1"/>
  <c r="K55" i="1" s="1"/>
  <c r="L55" i="1" s="1"/>
  <c r="M55" i="1" s="1"/>
  <c r="N55" i="1" s="1"/>
  <c r="O55" i="1" s="1"/>
  <c r="J54" i="1"/>
  <c r="K54" i="1" s="1"/>
  <c r="L54" i="1" s="1"/>
  <c r="M54" i="1" s="1"/>
  <c r="N54" i="1" s="1"/>
  <c r="O54" i="1" s="1"/>
  <c r="J53" i="1"/>
  <c r="K53" i="1" s="1"/>
  <c r="L53" i="1" s="1"/>
  <c r="M53" i="1" s="1"/>
  <c r="N53" i="1" s="1"/>
  <c r="O53" i="1" s="1"/>
  <c r="J52" i="1"/>
  <c r="K52" i="1" s="1"/>
  <c r="L52" i="1" s="1"/>
  <c r="M52" i="1" s="1"/>
  <c r="N52" i="1" s="1"/>
  <c r="O52" i="1" s="1"/>
  <c r="J51" i="1"/>
  <c r="K51" i="1" s="1"/>
  <c r="L51" i="1" s="1"/>
  <c r="M51" i="1" s="1"/>
  <c r="N51" i="1" s="1"/>
  <c r="O51" i="1" s="1"/>
  <c r="L3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I90" i="1" l="1"/>
  <c r="J90" i="1" s="1"/>
  <c r="G90" i="1"/>
  <c r="G91" i="1"/>
  <c r="I91" i="1" s="1"/>
  <c r="J91" i="1" s="1"/>
  <c r="G87" i="1"/>
  <c r="I87" i="1" s="1"/>
  <c r="J87" i="1" s="1"/>
  <c r="I88" i="1"/>
  <c r="J88" i="1" s="1"/>
  <c r="G89" i="1"/>
  <c r="I89" i="1" s="1"/>
  <c r="J89" i="1" s="1"/>
</calcChain>
</file>

<file path=xl/sharedStrings.xml><?xml version="1.0" encoding="utf-8"?>
<sst xmlns="http://schemas.openxmlformats.org/spreadsheetml/2006/main" count="124" uniqueCount="97">
  <si>
    <t>ГО</t>
  </si>
  <si>
    <t>лек автомобил =&lt;</t>
  </si>
  <si>
    <t>лек автомобил =&gt;</t>
  </si>
  <si>
    <t>Мотоциклети, мотопеди и триколки</t>
  </si>
  <si>
    <t>Товарни автомобили =&lt;</t>
  </si>
  <si>
    <t>Товарни автомобили &gt;</t>
  </si>
  <si>
    <t>Седлови влекач без прикачни устройства</t>
  </si>
  <si>
    <t>товарни ремаркета =&lt;</t>
  </si>
  <si>
    <t>товарни ремаркета&gt;</t>
  </si>
  <si>
    <t>Автобус с места =&lt;</t>
  </si>
  <si>
    <t>Автобус с места &gt;</t>
  </si>
  <si>
    <t>Тролейбуси, трамвайни мотриси</t>
  </si>
  <si>
    <t>Земедделска техника</t>
  </si>
  <si>
    <t>Строителна техника</t>
  </si>
  <si>
    <t xml:space="preserve">          застрахователна стойност
възраст на автомобила </t>
  </si>
  <si>
    <t>без 
самоучастие</t>
  </si>
  <si>
    <t>със
самоучастие</t>
  </si>
  <si>
    <t>&lt;= 30 000 лв</t>
  </si>
  <si>
    <t>1 година</t>
  </si>
  <si>
    <t>2 години</t>
  </si>
  <si>
    <t>3 години</t>
  </si>
  <si>
    <t>4 години</t>
  </si>
  <si>
    <t>5-8 години</t>
  </si>
  <si>
    <t>фабрично нов</t>
  </si>
  <si>
    <t>&gt;30000 лв
&lt; 50000 лв</t>
  </si>
  <si>
    <t>&gt;50000 лв
&lt; 70000 лв</t>
  </si>
  <si>
    <t>&gt; 70000 лв</t>
  </si>
  <si>
    <t>Каско леки автомобили</t>
  </si>
  <si>
    <t>Каско леки автомобили ИЗКЛЮЧЕНИЯ</t>
  </si>
  <si>
    <t>Марка</t>
  </si>
  <si>
    <t>възраст</t>
  </si>
  <si>
    <t>Audi</t>
  </si>
  <si>
    <t>BMW</t>
  </si>
  <si>
    <t>0-5 г</t>
  </si>
  <si>
    <t>6-8 г</t>
  </si>
  <si>
    <t>1-3 г.</t>
  </si>
  <si>
    <t>4 г.</t>
  </si>
  <si>
    <t>5- 7 г.</t>
  </si>
  <si>
    <t xml:space="preserve"> марка Range Rover
модел Sport и Vogue</t>
  </si>
  <si>
    <t xml:space="preserve"> завишени към застрахователната премия за леки автомобили над  50 000 лева</t>
  </si>
  <si>
    <t xml:space="preserve">Каско товарни автомобили </t>
  </si>
  <si>
    <t>Обща маса</t>
  </si>
  <si>
    <t>от 3 т до 3.5 т</t>
  </si>
  <si>
    <t xml:space="preserve">възраст от 0 до 3 г. </t>
  </si>
  <si>
    <t xml:space="preserve">възраст от 4 до 7 г. </t>
  </si>
  <si>
    <t>Mercedes Benz SPRINTER</t>
  </si>
  <si>
    <t>над 3.5 т до 7.5 т</t>
  </si>
  <si>
    <t>над 7.5 т</t>
  </si>
  <si>
    <t>Амортизация при застрахователните суми</t>
  </si>
  <si>
    <t>леки автомобили</t>
  </si>
  <si>
    <t>товарни автомобили до 7.5 т</t>
  </si>
  <si>
    <t>товарни автомобили над 7.5 т</t>
  </si>
  <si>
    <t>вид на актива</t>
  </si>
  <si>
    <t>% от цената като нов</t>
  </si>
  <si>
    <t>Земеделска техника</t>
  </si>
  <si>
    <t xml:space="preserve"> 1 година</t>
  </si>
  <si>
    <t xml:space="preserve"> 2 година</t>
  </si>
  <si>
    <t xml:space="preserve"> 3 година</t>
  </si>
  <si>
    <t xml:space="preserve"> 4 година</t>
  </si>
  <si>
    <t xml:space="preserve"> 5 година</t>
  </si>
  <si>
    <t xml:space="preserve"> 6 година</t>
  </si>
  <si>
    <t>нов</t>
  </si>
  <si>
    <t>Екологична категория</t>
  </si>
  <si>
    <t>до Евро 2</t>
  </si>
  <si>
    <t>Евро 3</t>
  </si>
  <si>
    <t>Евро 4</t>
  </si>
  <si>
    <t>Евро 5</t>
  </si>
  <si>
    <t>Евро 6 и EEV</t>
  </si>
  <si>
    <t>коефициент</t>
  </si>
  <si>
    <t>Данък ПС</t>
  </si>
  <si>
    <t>&lt;= 55 kW</t>
  </si>
  <si>
    <t>&lt;= 74kW</t>
  </si>
  <si>
    <t>&lt;= 110 kW</t>
  </si>
  <si>
    <t>&lt;= 150 kW</t>
  </si>
  <si>
    <t>&lt;=245 kW</t>
  </si>
  <si>
    <t>&gt;245 kW</t>
  </si>
  <si>
    <t>мощност на автомобила</t>
  </si>
  <si>
    <t>kW</t>
  </si>
  <si>
    <t>ставка от общинските съвети, съгласно мощността на двигателя</t>
  </si>
  <si>
    <t>коефициент, в зависимост от годината производство на автомобила</t>
  </si>
  <si>
    <t>данък ПС= кВ*ставка от общ съвет*коеф. В зависимост от годината*Коеф. Екологична категория</t>
  </si>
  <si>
    <t>Нотариална такса</t>
  </si>
  <si>
    <t>материален интерес</t>
  </si>
  <si>
    <t>до 100 лв</t>
  </si>
  <si>
    <t>от 101 до 1 000 лв</t>
  </si>
  <si>
    <t>от 1 001 до 10 000 лв</t>
  </si>
  <si>
    <t>от 10 001 до 50 000 лв</t>
  </si>
  <si>
    <t>от 50 001 до 100 000 лв</t>
  </si>
  <si>
    <t>от 100 001 до 500 000 лв</t>
  </si>
  <si>
    <t>над 500 000 лв</t>
  </si>
  <si>
    <t>остатък</t>
  </si>
  <si>
    <t>коеф</t>
  </si>
  <si>
    <t>такса</t>
  </si>
  <si>
    <t>нот такса</t>
  </si>
  <si>
    <t>извън кантора</t>
  </si>
  <si>
    <t>общо без ДДС</t>
  </si>
  <si>
    <t>общо с ДДС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</si>
</sst>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_ \с\м\3"/>
    <numFmt numFmtId="165" formatCode="_-* #,##0.00\ [$лв.-402]_-;\-* #,##0.00\ [$лв.-402]_-;_-* &quot;-&quot;??\ [$лв.-402]_-;_-@_-"/>
    <numFmt numFmtId="166" formatCode="_-* #,##0.00\ [$€-1]_-;\-* #,##0.00\ [$€-1]_-;_-* &quot;-&quot;??\ [$€-1]_-;_-@_-"/>
    <numFmt numFmtId="167" formatCode="0_ \к\г."/>
    <numFmt numFmtId="168" formatCode="0_ \б\р.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164" fontId="4" fillId="0" borderId="1" xfId="0" applyNumberFormat="1" applyFont="1" applyFill="1" applyBorder="1" applyAlignment="1" applyProtection="1">
      <protection locked="0"/>
    </xf>
    <xf numFmtId="165" fontId="0" fillId="0" borderId="0" xfId="0" applyNumberFormat="1"/>
    <xf numFmtId="0" fontId="0" fillId="0" borderId="0" xfId="0" applyAlignmen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7" fontId="4" fillId="0" borderId="1" xfId="0" applyNumberFormat="1" applyFont="1" applyFill="1" applyBorder="1" applyAlignment="1" applyProtection="1">
      <protection locked="0"/>
    </xf>
    <xf numFmtId="168" fontId="4" fillId="0" borderId="1" xfId="0" applyNumberFormat="1" applyFont="1" applyFill="1" applyBorder="1" applyAlignment="1" applyProtection="1">
      <protection locked="0"/>
    </xf>
    <xf numFmtId="0" fontId="0" fillId="0" borderId="0" xfId="0" applyFill="1" applyBorder="1"/>
    <xf numFmtId="168" fontId="4" fillId="0" borderId="0" xfId="0" applyNumberFormat="1" applyFont="1" applyFill="1" applyBorder="1" applyAlignment="1" applyProtection="1">
      <protection locked="0"/>
    </xf>
    <xf numFmtId="165" fontId="0" fillId="0" borderId="0" xfId="0" applyNumberFormat="1" applyBorder="1"/>
    <xf numFmtId="166" fontId="0" fillId="0" borderId="0" xfId="0" applyNumberFormat="1" applyBorder="1"/>
    <xf numFmtId="0" fontId="0" fillId="0" borderId="0" xfId="0" applyBorder="1"/>
    <xf numFmtId="0" fontId="0" fillId="0" borderId="1" xfId="0" applyFill="1" applyBorder="1"/>
    <xf numFmtId="168" fontId="4" fillId="0" borderId="0" xfId="0" applyNumberFormat="1" applyFont="1" applyFill="1" applyBorder="1" applyAlignment="1" applyProtection="1">
      <alignment wrapText="1"/>
      <protection locked="0"/>
    </xf>
    <xf numFmtId="165" fontId="0" fillId="0" borderId="0" xfId="0" applyNumberFormat="1" applyBorder="1" applyAlignment="1">
      <alignment wrapText="1"/>
    </xf>
    <xf numFmtId="9" fontId="0" fillId="0" borderId="0" xfId="1" applyFont="1"/>
    <xf numFmtId="10" fontId="0" fillId="0" borderId="0" xfId="1" applyNumberFormat="1" applyFont="1"/>
    <xf numFmtId="168" fontId="4" fillId="0" borderId="1" xfId="0" applyNumberFormat="1" applyFont="1" applyFill="1" applyBorder="1" applyAlignment="1" applyProtection="1">
      <alignment wrapText="1"/>
      <protection locked="0"/>
    </xf>
    <xf numFmtId="165" fontId="0" fillId="0" borderId="1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  <xf numFmtId="166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10" fontId="4" fillId="0" borderId="1" xfId="1" applyNumberFormat="1" applyFont="1" applyFill="1" applyBorder="1" applyAlignment="1" applyProtection="1">
      <protection locked="0"/>
    </xf>
    <xf numFmtId="10" fontId="0" fillId="0" borderId="1" xfId="1" applyNumberFormat="1" applyFont="1" applyBorder="1"/>
    <xf numFmtId="0" fontId="1" fillId="0" borderId="1" xfId="0" applyFont="1" applyFill="1" applyBorder="1" applyAlignment="1">
      <alignment wrapText="1"/>
    </xf>
    <xf numFmtId="9" fontId="0" fillId="0" borderId="1" xfId="1" applyFont="1" applyBorder="1"/>
    <xf numFmtId="0" fontId="0" fillId="0" borderId="1" xfId="0" applyBorder="1" applyAlignment="1">
      <alignment horizontal="left"/>
    </xf>
    <xf numFmtId="0" fontId="3" fillId="0" borderId="0" xfId="0" applyFont="1"/>
    <xf numFmtId="0" fontId="5" fillId="0" borderId="0" xfId="0" applyFont="1"/>
    <xf numFmtId="165" fontId="5" fillId="0" borderId="0" xfId="0" applyNumberFormat="1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0" fontId="0" fillId="0" borderId="1" xfId="1" applyNumberFormat="1" applyFont="1" applyFill="1" applyBorder="1"/>
    <xf numFmtId="0" fontId="0" fillId="0" borderId="0" xfId="0" applyAlignment="1">
      <alignment vertical="center"/>
    </xf>
    <xf numFmtId="2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/>
    <xf numFmtId="0" fontId="0" fillId="2" borderId="0" xfId="0" applyFill="1"/>
    <xf numFmtId="0" fontId="0" fillId="2" borderId="0" xfId="0" applyFill="1" applyAlignment="1">
      <alignment horizontal="right"/>
    </xf>
    <xf numFmtId="2" fontId="0" fillId="2" borderId="0" xfId="0" applyNumberFormat="1" applyFill="1" applyBorder="1"/>
    <xf numFmtId="0" fontId="3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2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A40" workbookViewId="0">
      <selection activeCell="C46" sqref="C46"/>
    </sheetView>
  </sheetViews>
  <sheetFormatPr defaultRowHeight="14.4" x14ac:dyDescent="0.3"/>
  <cols>
    <col min="1" max="1" width="23.6640625" customWidth="1"/>
    <col min="2" max="2" width="15.44140625" customWidth="1"/>
    <col min="3" max="3" width="14.44140625" customWidth="1"/>
    <col min="4" max="4" width="14" customWidth="1"/>
    <col min="5" max="5" width="13.88671875" customWidth="1"/>
    <col min="6" max="6" width="15.33203125" customWidth="1"/>
    <col min="7" max="7" width="14.5546875" customWidth="1"/>
    <col min="8" max="8" width="7.88671875" customWidth="1"/>
    <col min="9" max="9" width="12.6640625" customWidth="1"/>
    <col min="10" max="10" width="12.44140625" customWidth="1"/>
    <col min="11" max="11" width="12.5546875" customWidth="1"/>
    <col min="12" max="12" width="12.109375" customWidth="1"/>
  </cols>
  <sheetData>
    <row r="1" spans="1:8" x14ac:dyDescent="0.3">
      <c r="A1" s="46" t="s">
        <v>0</v>
      </c>
      <c r="B1" s="46"/>
      <c r="C1" s="46"/>
      <c r="D1" s="46"/>
      <c r="E1" s="3"/>
      <c r="F1" s="3"/>
      <c r="G1" s="3"/>
      <c r="H1" s="3"/>
    </row>
    <row r="2" spans="1:8" x14ac:dyDescent="0.3">
      <c r="A2" s="4" t="s">
        <v>1</v>
      </c>
      <c r="B2" s="1">
        <v>1300</v>
      </c>
      <c r="C2" s="5">
        <v>309.13</v>
      </c>
      <c r="D2" s="6">
        <f>C2/1.95583</f>
        <v>158.05565923418703</v>
      </c>
    </row>
    <row r="3" spans="1:8" x14ac:dyDescent="0.3">
      <c r="A3" s="4" t="s">
        <v>1</v>
      </c>
      <c r="B3" s="1">
        <v>1500</v>
      </c>
      <c r="C3" s="5">
        <v>309.13</v>
      </c>
      <c r="D3" s="6">
        <f t="shared" ref="D3:D23" si="0">C3/1.95583</f>
        <v>158.05565923418703</v>
      </c>
    </row>
    <row r="4" spans="1:8" x14ac:dyDescent="0.3">
      <c r="A4" s="4" t="s">
        <v>1</v>
      </c>
      <c r="B4" s="1">
        <v>1600</v>
      </c>
      <c r="C4" s="5">
        <v>330.95</v>
      </c>
      <c r="D4" s="6">
        <f t="shared" si="0"/>
        <v>169.2120480818885</v>
      </c>
    </row>
    <row r="5" spans="1:8" x14ac:dyDescent="0.3">
      <c r="A5" s="4" t="s">
        <v>1</v>
      </c>
      <c r="B5" s="1">
        <v>1800</v>
      </c>
      <c r="C5" s="5">
        <v>330.95</v>
      </c>
      <c r="D5" s="6">
        <f t="shared" si="0"/>
        <v>169.2120480818885</v>
      </c>
    </row>
    <row r="6" spans="1:8" x14ac:dyDescent="0.3">
      <c r="A6" s="4" t="s">
        <v>1</v>
      </c>
      <c r="B6" s="1">
        <v>2000</v>
      </c>
      <c r="C6" s="5">
        <v>347.58</v>
      </c>
      <c r="D6" s="6">
        <f t="shared" si="0"/>
        <v>177.71483206618163</v>
      </c>
    </row>
    <row r="7" spans="1:8" x14ac:dyDescent="0.3">
      <c r="A7" s="4" t="s">
        <v>1</v>
      </c>
      <c r="B7" s="1">
        <v>2500</v>
      </c>
      <c r="C7" s="5">
        <v>414.59</v>
      </c>
      <c r="D7" s="6">
        <f t="shared" si="0"/>
        <v>211.97650102514021</v>
      </c>
    </row>
    <row r="8" spans="1:8" x14ac:dyDescent="0.3">
      <c r="A8" s="4" t="s">
        <v>2</v>
      </c>
      <c r="B8" s="1">
        <v>2500</v>
      </c>
      <c r="C8" s="5">
        <v>467.33</v>
      </c>
      <c r="D8" s="6">
        <f t="shared" si="0"/>
        <v>238.94203483942877</v>
      </c>
    </row>
    <row r="9" spans="1:8" x14ac:dyDescent="0.3">
      <c r="A9" s="14" t="s">
        <v>3</v>
      </c>
      <c r="B9" s="1"/>
      <c r="C9" s="5">
        <v>240.48</v>
      </c>
      <c r="D9" s="6">
        <f t="shared" si="0"/>
        <v>122.95547159006662</v>
      </c>
    </row>
    <row r="10" spans="1:8" x14ac:dyDescent="0.3">
      <c r="A10" s="14" t="s">
        <v>4</v>
      </c>
      <c r="B10" s="7">
        <v>3500</v>
      </c>
      <c r="C10" s="5">
        <v>520.47</v>
      </c>
      <c r="D10" s="6">
        <f t="shared" si="0"/>
        <v>266.11208540619583</v>
      </c>
    </row>
    <row r="11" spans="1:8" x14ac:dyDescent="0.3">
      <c r="A11" s="14" t="s">
        <v>4</v>
      </c>
      <c r="B11" s="7">
        <v>5000</v>
      </c>
      <c r="C11" s="5">
        <v>570.45000000000005</v>
      </c>
      <c r="D11" s="6">
        <f t="shared" si="0"/>
        <v>291.66645362838284</v>
      </c>
    </row>
    <row r="12" spans="1:8" x14ac:dyDescent="0.3">
      <c r="A12" s="14" t="s">
        <v>4</v>
      </c>
      <c r="B12" s="7">
        <v>10000</v>
      </c>
      <c r="C12" s="5">
        <v>770.37</v>
      </c>
      <c r="D12" s="6">
        <f t="shared" si="0"/>
        <v>393.88392651713082</v>
      </c>
    </row>
    <row r="13" spans="1:8" x14ac:dyDescent="0.3">
      <c r="A13" s="14" t="s">
        <v>4</v>
      </c>
      <c r="B13" s="7">
        <v>20000</v>
      </c>
      <c r="C13" s="5">
        <v>1770.48</v>
      </c>
      <c r="D13" s="6">
        <f t="shared" si="0"/>
        <v>905.23204982028096</v>
      </c>
    </row>
    <row r="14" spans="1:8" x14ac:dyDescent="0.3">
      <c r="A14" s="14" t="s">
        <v>5</v>
      </c>
      <c r="B14" s="7">
        <v>20000</v>
      </c>
      <c r="C14" s="5">
        <v>3173.49</v>
      </c>
      <c r="D14" s="6">
        <f t="shared" si="0"/>
        <v>1622.5796720573874</v>
      </c>
    </row>
    <row r="15" spans="1:8" x14ac:dyDescent="0.3">
      <c r="A15" s="14" t="s">
        <v>6</v>
      </c>
      <c r="B15" s="7"/>
      <c r="C15" s="5">
        <v>6400.26</v>
      </c>
      <c r="D15" s="6">
        <f t="shared" si="0"/>
        <v>3272.4009755449097</v>
      </c>
    </row>
    <row r="16" spans="1:8" x14ac:dyDescent="0.3">
      <c r="A16" s="14" t="s">
        <v>7</v>
      </c>
      <c r="B16" s="7">
        <v>10000</v>
      </c>
      <c r="C16" s="5">
        <v>185.91</v>
      </c>
      <c r="D16" s="6">
        <f t="shared" si="0"/>
        <v>95.054273633188984</v>
      </c>
    </row>
    <row r="17" spans="1:17" x14ac:dyDescent="0.3">
      <c r="A17" s="14" t="s">
        <v>8</v>
      </c>
      <c r="B17" s="7">
        <v>10000</v>
      </c>
      <c r="C17" s="5">
        <v>196.11</v>
      </c>
      <c r="D17" s="6">
        <f t="shared" si="0"/>
        <v>100.26945082139042</v>
      </c>
    </row>
    <row r="18" spans="1:17" x14ac:dyDescent="0.3">
      <c r="A18" s="14" t="s">
        <v>9</v>
      </c>
      <c r="B18" s="8">
        <v>20</v>
      </c>
      <c r="C18" s="5">
        <v>830.04</v>
      </c>
      <c r="D18" s="6">
        <f t="shared" si="0"/>
        <v>424.39271306810917</v>
      </c>
    </row>
    <row r="19" spans="1:17" x14ac:dyDescent="0.3">
      <c r="A19" s="14" t="s">
        <v>9</v>
      </c>
      <c r="B19" s="8">
        <v>40</v>
      </c>
      <c r="C19" s="5">
        <v>1369.62</v>
      </c>
      <c r="D19" s="6">
        <f t="shared" si="0"/>
        <v>700.27558632396472</v>
      </c>
    </row>
    <row r="20" spans="1:17" x14ac:dyDescent="0.3">
      <c r="A20" s="14" t="s">
        <v>10</v>
      </c>
      <c r="B20" s="8">
        <v>40</v>
      </c>
      <c r="C20" s="5">
        <v>2557.92</v>
      </c>
      <c r="D20" s="6">
        <f t="shared" si="0"/>
        <v>1307.8437287494312</v>
      </c>
    </row>
    <row r="21" spans="1:17" x14ac:dyDescent="0.3">
      <c r="A21" s="14" t="s">
        <v>11</v>
      </c>
      <c r="B21" s="8"/>
      <c r="C21" s="5">
        <v>501.09</v>
      </c>
      <c r="D21" s="6">
        <f t="shared" si="0"/>
        <v>256.20324874861313</v>
      </c>
    </row>
    <row r="22" spans="1:17" x14ac:dyDescent="0.3">
      <c r="A22" s="14" t="s">
        <v>12</v>
      </c>
      <c r="B22" s="8"/>
      <c r="C22" s="5">
        <v>157.35</v>
      </c>
      <c r="D22" s="6">
        <f t="shared" si="0"/>
        <v>80.451777506224971</v>
      </c>
    </row>
    <row r="23" spans="1:17" x14ac:dyDescent="0.3">
      <c r="A23" s="14" t="s">
        <v>13</v>
      </c>
      <c r="B23" s="8"/>
      <c r="C23" s="5">
        <v>305.25</v>
      </c>
      <c r="D23" s="6">
        <f t="shared" si="0"/>
        <v>156.0718467351457</v>
      </c>
    </row>
    <row r="24" spans="1:17" x14ac:dyDescent="0.3">
      <c r="A24" s="9"/>
      <c r="B24" s="10"/>
      <c r="C24" s="11"/>
      <c r="D24" s="12"/>
    </row>
    <row r="25" spans="1:17" ht="39" customHeight="1" x14ac:dyDescent="0.3">
      <c r="A25" s="43" t="s">
        <v>27</v>
      </c>
      <c r="B25" s="43"/>
      <c r="C25" s="43"/>
      <c r="D25" s="43"/>
      <c r="E25" s="43"/>
      <c r="F25" s="43"/>
      <c r="G25" s="43"/>
      <c r="H25" s="43"/>
      <c r="I25" s="43"/>
      <c r="J25" s="43"/>
    </row>
    <row r="26" spans="1:17" ht="41.25" customHeight="1" x14ac:dyDescent="0.3">
      <c r="A26" s="47" t="s">
        <v>14</v>
      </c>
      <c r="B26" s="19" t="s">
        <v>15</v>
      </c>
      <c r="C26" s="20" t="s">
        <v>16</v>
      </c>
      <c r="D26" s="19" t="s">
        <v>15</v>
      </c>
      <c r="E26" s="20" t="s">
        <v>16</v>
      </c>
      <c r="F26" s="19" t="s">
        <v>15</v>
      </c>
      <c r="G26" s="20" t="s">
        <v>16</v>
      </c>
      <c r="H26" s="20"/>
      <c r="I26" s="19" t="s">
        <v>15</v>
      </c>
      <c r="J26" s="20" t="s">
        <v>16</v>
      </c>
      <c r="K26" s="15"/>
      <c r="L26" s="16"/>
      <c r="M26" s="15"/>
    </row>
    <row r="27" spans="1:17" ht="33" customHeight="1" x14ac:dyDescent="0.3">
      <c r="A27" s="48"/>
      <c r="B27" s="8" t="s">
        <v>17</v>
      </c>
      <c r="C27" s="8" t="s">
        <v>17</v>
      </c>
      <c r="D27" s="21" t="s">
        <v>24</v>
      </c>
      <c r="E27" s="21" t="s">
        <v>24</v>
      </c>
      <c r="F27" s="21" t="s">
        <v>25</v>
      </c>
      <c r="G27" s="21" t="s">
        <v>25</v>
      </c>
      <c r="H27" s="21"/>
      <c r="I27" s="22" t="s">
        <v>26</v>
      </c>
      <c r="J27" s="22" t="s">
        <v>26</v>
      </c>
    </row>
    <row r="28" spans="1:17" ht="15.75" customHeight="1" x14ac:dyDescent="0.3">
      <c r="A28" s="23" t="s">
        <v>23</v>
      </c>
      <c r="B28" s="24">
        <v>4.9500000000000002E-2</v>
      </c>
      <c r="C28" s="25">
        <v>0.04</v>
      </c>
      <c r="D28" s="25">
        <v>4.7E-2</v>
      </c>
      <c r="E28" s="25">
        <v>3.7999999999999999E-2</v>
      </c>
      <c r="F28" s="25">
        <v>4.3999999999999997E-2</v>
      </c>
      <c r="G28" s="25">
        <v>3.6999999999999998E-2</v>
      </c>
      <c r="H28" s="25"/>
      <c r="I28" s="25">
        <v>4.3999999999999997E-2</v>
      </c>
      <c r="J28" s="25">
        <v>3.6999999999999998E-2</v>
      </c>
      <c r="K28" s="18"/>
      <c r="L28" s="18"/>
      <c r="M28" s="18"/>
    </row>
    <row r="29" spans="1:17" x14ac:dyDescent="0.3">
      <c r="A29" s="26" t="s">
        <v>18</v>
      </c>
      <c r="B29" s="24">
        <v>4.9500000000000002E-2</v>
      </c>
      <c r="C29" s="25">
        <v>0.04</v>
      </c>
      <c r="D29" s="25">
        <v>4.7E-2</v>
      </c>
      <c r="E29" s="25">
        <v>3.7999999999999999E-2</v>
      </c>
      <c r="F29" s="25">
        <v>4.4999999999999998E-2</v>
      </c>
      <c r="G29" s="25">
        <v>3.7999999999999999E-2</v>
      </c>
      <c r="H29" s="25"/>
      <c r="I29" s="25">
        <v>4.4999999999999998E-2</v>
      </c>
      <c r="J29" s="25">
        <v>3.7999999999999999E-2</v>
      </c>
      <c r="K29" s="18"/>
      <c r="L29" s="18"/>
      <c r="M29" s="18"/>
      <c r="N29" s="18"/>
      <c r="O29" s="18"/>
      <c r="P29" s="18"/>
      <c r="Q29" s="18"/>
    </row>
    <row r="30" spans="1:17" x14ac:dyDescent="0.3">
      <c r="A30" s="26" t="s">
        <v>19</v>
      </c>
      <c r="B30" s="24">
        <v>5.1999999999999998E-2</v>
      </c>
      <c r="C30" s="25">
        <v>4.2000000000000003E-2</v>
      </c>
      <c r="D30" s="25">
        <v>4.8000000000000001E-2</v>
      </c>
      <c r="E30" s="25">
        <v>3.7999999999999999E-2</v>
      </c>
      <c r="F30" s="25">
        <v>4.7E-2</v>
      </c>
      <c r="G30" s="25">
        <v>0.04</v>
      </c>
      <c r="H30" s="25"/>
      <c r="I30" s="25">
        <v>4.7E-2</v>
      </c>
      <c r="J30" s="25">
        <v>0.04</v>
      </c>
      <c r="K30" s="18"/>
      <c r="L30" s="18"/>
      <c r="M30" s="18"/>
      <c r="N30" s="18"/>
      <c r="O30" s="18"/>
      <c r="P30" s="18"/>
      <c r="Q30" s="18"/>
    </row>
    <row r="31" spans="1:17" x14ac:dyDescent="0.3">
      <c r="A31" s="26" t="s">
        <v>20</v>
      </c>
      <c r="B31" s="24">
        <v>5.3999999999999999E-2</v>
      </c>
      <c r="C31" s="25">
        <v>4.2999999999999997E-2</v>
      </c>
      <c r="D31" s="25">
        <v>5.0999999999999997E-2</v>
      </c>
      <c r="E31" s="25">
        <v>4.1000000000000002E-2</v>
      </c>
      <c r="F31" s="25">
        <v>4.9000000000000002E-2</v>
      </c>
      <c r="G31" s="25">
        <v>4.2000000000000003E-2</v>
      </c>
      <c r="H31" s="25"/>
      <c r="I31" s="25">
        <v>4.9000000000000002E-2</v>
      </c>
      <c r="J31" s="25">
        <v>4.2000000000000003E-2</v>
      </c>
      <c r="K31" s="18"/>
      <c r="L31" s="18"/>
      <c r="M31" s="18"/>
      <c r="N31" s="18"/>
      <c r="O31" s="18"/>
      <c r="P31" s="18"/>
      <c r="Q31" s="18"/>
    </row>
    <row r="32" spans="1:17" x14ac:dyDescent="0.3">
      <c r="A32" s="26" t="s">
        <v>21</v>
      </c>
      <c r="B32" s="24">
        <v>5.5E-2</v>
      </c>
      <c r="C32" s="25">
        <v>4.3999999999999997E-2</v>
      </c>
      <c r="D32" s="25">
        <v>5.1999999999999998E-2</v>
      </c>
      <c r="E32" s="25">
        <v>4.2000000000000003E-2</v>
      </c>
      <c r="F32" s="25">
        <v>5.1999999999999998E-2</v>
      </c>
      <c r="G32" s="25">
        <v>4.3999999999999997E-2</v>
      </c>
      <c r="H32" s="25"/>
      <c r="I32" s="25">
        <v>5.1999999999999998E-2</v>
      </c>
      <c r="J32" s="25">
        <v>4.3999999999999997E-2</v>
      </c>
      <c r="K32" s="18"/>
      <c r="L32" s="18"/>
      <c r="M32" s="18"/>
      <c r="N32" s="18"/>
      <c r="O32" s="18"/>
      <c r="P32" s="18"/>
      <c r="Q32" s="18"/>
    </row>
    <row r="33" spans="1:17" x14ac:dyDescent="0.3">
      <c r="A33" s="26" t="s">
        <v>22</v>
      </c>
      <c r="B33" s="24">
        <v>5.7000000000000002E-2</v>
      </c>
      <c r="C33" s="25">
        <v>4.5999999999999999E-2</v>
      </c>
      <c r="D33" s="25">
        <v>5.3999999999999999E-2</v>
      </c>
      <c r="E33" s="25">
        <v>4.2999999999999997E-2</v>
      </c>
      <c r="F33" s="25">
        <v>5.3999999999999999E-2</v>
      </c>
      <c r="G33" s="25">
        <v>4.5999999999999999E-2</v>
      </c>
      <c r="H33" s="25"/>
      <c r="I33" s="25">
        <v>5.3999999999999999E-2</v>
      </c>
      <c r="J33" s="25">
        <v>4.5999999999999999E-2</v>
      </c>
      <c r="K33" s="18"/>
      <c r="L33" s="18"/>
      <c r="M33" s="18"/>
      <c r="N33" s="18"/>
      <c r="O33" s="18"/>
      <c r="P33" s="18"/>
      <c r="Q33" s="18"/>
    </row>
    <row r="34" spans="1:17" x14ac:dyDescent="0.3">
      <c r="A34" s="9"/>
      <c r="B34" s="10"/>
      <c r="C34" s="11"/>
      <c r="D34" s="12"/>
      <c r="L34" s="17">
        <f>1-J28/I28</f>
        <v>0.15909090909090906</v>
      </c>
    </row>
    <row r="35" spans="1:17" x14ac:dyDescent="0.3">
      <c r="A35" s="13"/>
      <c r="B35" s="13"/>
      <c r="C35" s="13"/>
      <c r="D35" s="13"/>
    </row>
    <row r="36" spans="1:17" x14ac:dyDescent="0.3">
      <c r="A36" s="46" t="s">
        <v>28</v>
      </c>
      <c r="B36" s="46"/>
      <c r="C36" s="46"/>
      <c r="D36" s="46"/>
      <c r="E36" s="3"/>
      <c r="F36" s="3"/>
      <c r="G36" s="3"/>
      <c r="H36" s="3"/>
      <c r="I36" s="3"/>
      <c r="J36" s="3"/>
    </row>
    <row r="37" spans="1:17" x14ac:dyDescent="0.3">
      <c r="A37" s="40"/>
      <c r="B37" s="40"/>
      <c r="C37" s="40"/>
      <c r="D37" s="40"/>
    </row>
    <row r="38" spans="1:17" ht="28.8" x14ac:dyDescent="0.3">
      <c r="A38" s="28" t="s">
        <v>29</v>
      </c>
      <c r="B38" s="4" t="s">
        <v>30</v>
      </c>
      <c r="C38" s="19" t="s">
        <v>15</v>
      </c>
      <c r="D38" s="20" t="s">
        <v>16</v>
      </c>
      <c r="F38" s="31">
        <v>300</v>
      </c>
      <c r="G38" s="30" t="s">
        <v>39</v>
      </c>
      <c r="H38" s="30"/>
    </row>
    <row r="39" spans="1:17" x14ac:dyDescent="0.3">
      <c r="A39" s="44" t="s">
        <v>31</v>
      </c>
      <c r="B39" s="4" t="s">
        <v>33</v>
      </c>
      <c r="C39" s="25">
        <v>4.2999999999999997E-2</v>
      </c>
      <c r="D39" s="25">
        <v>3.6499999999999998E-2</v>
      </c>
    </row>
    <row r="40" spans="1:17" x14ac:dyDescent="0.3">
      <c r="A40" s="45"/>
      <c r="B40" s="4" t="s">
        <v>34</v>
      </c>
      <c r="C40" s="25">
        <v>5.2999999999999999E-2</v>
      </c>
      <c r="D40" s="25">
        <v>4.5100000000000001E-2</v>
      </c>
    </row>
    <row r="41" spans="1:17" x14ac:dyDescent="0.3">
      <c r="A41" s="44" t="s">
        <v>32</v>
      </c>
      <c r="B41" s="4" t="s">
        <v>33</v>
      </c>
      <c r="C41" s="25">
        <v>0.05</v>
      </c>
      <c r="D41" s="25">
        <v>4.2500000000000003E-2</v>
      </c>
    </row>
    <row r="42" spans="1:17" x14ac:dyDescent="0.3">
      <c r="A42" s="45"/>
      <c r="B42" s="4" t="s">
        <v>34</v>
      </c>
      <c r="C42" s="25">
        <v>0.06</v>
      </c>
      <c r="D42" s="25">
        <v>5.0999999999999997E-2</v>
      </c>
    </row>
    <row r="43" spans="1:17" x14ac:dyDescent="0.3">
      <c r="A43" s="49" t="s">
        <v>38</v>
      </c>
      <c r="B43" s="4" t="s">
        <v>35</v>
      </c>
      <c r="C43" s="25">
        <v>0.06</v>
      </c>
      <c r="D43" s="25"/>
    </row>
    <row r="44" spans="1:17" x14ac:dyDescent="0.3">
      <c r="A44" s="50"/>
      <c r="B44" s="4" t="s">
        <v>36</v>
      </c>
      <c r="C44" s="25">
        <v>6.1499999999999999E-2</v>
      </c>
      <c r="D44" s="25"/>
    </row>
    <row r="45" spans="1:17" x14ac:dyDescent="0.3">
      <c r="A45" s="45"/>
      <c r="B45" s="4" t="s">
        <v>37</v>
      </c>
      <c r="C45" s="25">
        <v>6.3E-2</v>
      </c>
      <c r="D45" s="25"/>
    </row>
    <row r="48" spans="1:17" ht="19.5" customHeight="1" x14ac:dyDescent="0.3">
      <c r="A48" s="51" t="s">
        <v>40</v>
      </c>
      <c r="B48" s="51"/>
      <c r="C48" s="51"/>
      <c r="D48" s="51"/>
      <c r="E48" s="36"/>
      <c r="F48" s="53" t="s">
        <v>48</v>
      </c>
      <c r="G48" s="53"/>
      <c r="H48" s="53"/>
      <c r="I48" s="53"/>
      <c r="J48" s="53"/>
      <c r="K48" s="53"/>
      <c r="L48" s="53"/>
      <c r="M48" s="53"/>
      <c r="N48" s="53"/>
      <c r="O48" s="53"/>
    </row>
    <row r="49" spans="1:15" ht="30.75" customHeight="1" x14ac:dyDescent="0.3">
      <c r="A49" s="4" t="s">
        <v>41</v>
      </c>
      <c r="B49" s="33" t="s">
        <v>43</v>
      </c>
      <c r="C49" s="33" t="s">
        <v>44</v>
      </c>
      <c r="F49" s="54" t="s">
        <v>52</v>
      </c>
      <c r="G49" s="54"/>
      <c r="H49" s="38"/>
      <c r="I49" s="55" t="s">
        <v>53</v>
      </c>
      <c r="J49" s="55"/>
      <c r="K49" s="55"/>
      <c r="L49" s="55"/>
      <c r="M49" s="55"/>
      <c r="N49" s="55"/>
      <c r="O49" s="55"/>
    </row>
    <row r="50" spans="1:15" x14ac:dyDescent="0.3">
      <c r="A50" s="4" t="s">
        <v>42</v>
      </c>
      <c r="B50" s="25">
        <v>3.5000000000000003E-2</v>
      </c>
      <c r="C50" s="25">
        <v>3.7999999999999999E-2</v>
      </c>
      <c r="F50" s="54"/>
      <c r="G50" s="54"/>
      <c r="H50" s="38"/>
      <c r="I50" s="4" t="s">
        <v>61</v>
      </c>
      <c r="J50" s="4" t="s">
        <v>55</v>
      </c>
      <c r="K50" s="4" t="s">
        <v>56</v>
      </c>
      <c r="L50" s="4" t="s">
        <v>57</v>
      </c>
      <c r="M50" s="4" t="s">
        <v>58</v>
      </c>
      <c r="N50" s="4" t="s">
        <v>59</v>
      </c>
      <c r="O50" s="4" t="s">
        <v>60</v>
      </c>
    </row>
    <row r="51" spans="1:15" x14ac:dyDescent="0.3">
      <c r="A51" s="4" t="s">
        <v>46</v>
      </c>
      <c r="B51" s="25">
        <v>2.1999999999999999E-2</v>
      </c>
      <c r="C51" s="25">
        <v>2.5000000000000001E-2</v>
      </c>
      <c r="F51" s="52" t="s">
        <v>49</v>
      </c>
      <c r="G51" s="52"/>
      <c r="H51" s="28"/>
      <c r="I51" s="27">
        <v>1</v>
      </c>
      <c r="J51" s="25">
        <f>I51-I51*10%</f>
        <v>0.9</v>
      </c>
      <c r="K51" s="25">
        <f>J51-J51*10%</f>
        <v>0.81</v>
      </c>
      <c r="L51" s="25">
        <f t="shared" ref="L51:O51" si="1">K51-K51*10%</f>
        <v>0.72900000000000009</v>
      </c>
      <c r="M51" s="25">
        <f t="shared" si="1"/>
        <v>0.65610000000000013</v>
      </c>
      <c r="N51" s="25">
        <f t="shared" si="1"/>
        <v>0.59049000000000007</v>
      </c>
      <c r="O51" s="25">
        <f t="shared" si="1"/>
        <v>0.53144100000000005</v>
      </c>
    </row>
    <row r="52" spans="1:15" x14ac:dyDescent="0.3">
      <c r="A52" s="4" t="s">
        <v>45</v>
      </c>
      <c r="B52" s="25">
        <v>3.5000000000000003E-2</v>
      </c>
      <c r="C52" s="25">
        <v>3.7999999999999999E-2</v>
      </c>
      <c r="F52" s="52" t="s">
        <v>50</v>
      </c>
      <c r="G52" s="52"/>
      <c r="H52" s="28"/>
      <c r="I52" s="27">
        <v>1</v>
      </c>
      <c r="J52" s="25">
        <f t="shared" ref="J52:K52" si="2">I52-I52*10%</f>
        <v>0.9</v>
      </c>
      <c r="K52" s="25">
        <f t="shared" si="2"/>
        <v>0.81</v>
      </c>
      <c r="L52" s="25">
        <f t="shared" ref="L52:O52" si="3">K52-K52*10%</f>
        <v>0.72900000000000009</v>
      </c>
      <c r="M52" s="25">
        <f t="shared" si="3"/>
        <v>0.65610000000000013</v>
      </c>
      <c r="N52" s="25">
        <f t="shared" si="3"/>
        <v>0.59049000000000007</v>
      </c>
      <c r="O52" s="25">
        <f t="shared" si="3"/>
        <v>0.53144100000000005</v>
      </c>
    </row>
    <row r="53" spans="1:15" x14ac:dyDescent="0.3">
      <c r="A53" s="14" t="s">
        <v>47</v>
      </c>
      <c r="B53" s="25">
        <v>1.7999999999999999E-2</v>
      </c>
      <c r="C53" s="25">
        <v>0.02</v>
      </c>
      <c r="F53" s="52" t="s">
        <v>51</v>
      </c>
      <c r="G53" s="52"/>
      <c r="H53" s="28"/>
      <c r="I53" s="27">
        <v>1</v>
      </c>
      <c r="J53" s="25">
        <f>I53-I53*15%</f>
        <v>0.85</v>
      </c>
      <c r="K53" s="25">
        <f>J53-J53*15%</f>
        <v>0.72249999999999992</v>
      </c>
      <c r="L53" s="25">
        <f t="shared" ref="L53:O53" si="4">K53-K53*15%</f>
        <v>0.61412499999999992</v>
      </c>
      <c r="M53" s="25">
        <f t="shared" si="4"/>
        <v>0.52200624999999989</v>
      </c>
      <c r="N53" s="25">
        <f t="shared" si="4"/>
        <v>0.44370531249999989</v>
      </c>
      <c r="O53" s="25">
        <f t="shared" si="4"/>
        <v>0.37714951562499993</v>
      </c>
    </row>
    <row r="54" spans="1:15" ht="15" customHeight="1" x14ac:dyDescent="0.3">
      <c r="A54" s="34" t="s">
        <v>13</v>
      </c>
      <c r="B54" s="25">
        <v>1.6E-2</v>
      </c>
      <c r="C54" s="25">
        <v>1.7999999999999999E-2</v>
      </c>
      <c r="F54" s="52" t="s">
        <v>13</v>
      </c>
      <c r="G54" s="52"/>
      <c r="H54" s="28"/>
      <c r="I54" s="27">
        <v>1</v>
      </c>
      <c r="J54" s="25">
        <f t="shared" ref="J54:K55" si="5">I54-I54*15%</f>
        <v>0.85</v>
      </c>
      <c r="K54" s="25">
        <f t="shared" si="5"/>
        <v>0.72249999999999992</v>
      </c>
      <c r="L54" s="25">
        <f t="shared" ref="L54:O54" si="6">K54-K54*15%</f>
        <v>0.61412499999999992</v>
      </c>
      <c r="M54" s="25">
        <f t="shared" si="6"/>
        <v>0.52200624999999989</v>
      </c>
      <c r="N54" s="25">
        <f t="shared" si="6"/>
        <v>0.44370531249999989</v>
      </c>
      <c r="O54" s="25">
        <f t="shared" si="6"/>
        <v>0.37714951562499993</v>
      </c>
    </row>
    <row r="55" spans="1:15" ht="15" customHeight="1" x14ac:dyDescent="0.3">
      <c r="A55" s="14" t="s">
        <v>12</v>
      </c>
      <c r="B55" s="35">
        <v>0.01</v>
      </c>
      <c r="C55" s="35">
        <v>1.4999999999999999E-2</v>
      </c>
      <c r="F55" s="52" t="s">
        <v>54</v>
      </c>
      <c r="G55" s="52"/>
      <c r="H55" s="28"/>
      <c r="I55" s="27">
        <v>1</v>
      </c>
      <c r="J55" s="25">
        <f t="shared" si="5"/>
        <v>0.85</v>
      </c>
      <c r="K55" s="25">
        <f t="shared" si="5"/>
        <v>0.72249999999999992</v>
      </c>
      <c r="L55" s="25">
        <f t="shared" ref="L55:O55" si="7">K55-K55*15%</f>
        <v>0.61412499999999992</v>
      </c>
      <c r="M55" s="25">
        <f t="shared" si="7"/>
        <v>0.52200624999999989</v>
      </c>
      <c r="N55" s="25">
        <f t="shared" si="7"/>
        <v>0.44370531249999989</v>
      </c>
      <c r="O55" s="25">
        <f t="shared" si="7"/>
        <v>0.37714951562499993</v>
      </c>
    </row>
    <row r="58" spans="1:15" x14ac:dyDescent="0.3">
      <c r="A58" s="51" t="s">
        <v>69</v>
      </c>
      <c r="B58" s="51"/>
      <c r="C58" s="51"/>
      <c r="D58" s="51"/>
      <c r="E58" s="51"/>
    </row>
    <row r="59" spans="1:15" x14ac:dyDescent="0.3">
      <c r="A59" s="51"/>
      <c r="B59" s="51"/>
      <c r="C59" s="51"/>
      <c r="D59" s="51"/>
      <c r="E59" s="51"/>
    </row>
    <row r="61" spans="1:15" x14ac:dyDescent="0.3">
      <c r="A61" s="4" t="s">
        <v>62</v>
      </c>
      <c r="B61" s="4" t="s">
        <v>68</v>
      </c>
    </row>
    <row r="62" spans="1:15" x14ac:dyDescent="0.3">
      <c r="A62" s="4" t="s">
        <v>63</v>
      </c>
      <c r="B62" s="37">
        <v>1.1000000000000001</v>
      </c>
    </row>
    <row r="63" spans="1:15" x14ac:dyDescent="0.3">
      <c r="A63" s="4" t="s">
        <v>64</v>
      </c>
      <c r="B63" s="37">
        <v>1</v>
      </c>
    </row>
    <row r="64" spans="1:15" x14ac:dyDescent="0.3">
      <c r="A64" s="4" t="s">
        <v>65</v>
      </c>
      <c r="B64" s="37">
        <v>0.8</v>
      </c>
    </row>
    <row r="65" spans="1:10" x14ac:dyDescent="0.3">
      <c r="A65" s="4" t="s">
        <v>66</v>
      </c>
      <c r="B65" s="37">
        <v>0.6</v>
      </c>
    </row>
    <row r="66" spans="1:10" x14ac:dyDescent="0.3">
      <c r="A66" s="4" t="s">
        <v>67</v>
      </c>
      <c r="B66" s="37">
        <v>0.4</v>
      </c>
    </row>
    <row r="68" spans="1:10" x14ac:dyDescent="0.3">
      <c r="A68" s="41" t="s">
        <v>77</v>
      </c>
      <c r="B68" s="42">
        <v>100</v>
      </c>
    </row>
    <row r="69" spans="1:10" ht="45" customHeight="1" x14ac:dyDescent="0.3">
      <c r="A69" s="33" t="s">
        <v>76</v>
      </c>
      <c r="B69" s="56" t="s">
        <v>78</v>
      </c>
      <c r="C69" s="56"/>
      <c r="D69" s="33" t="s">
        <v>79</v>
      </c>
      <c r="E69" s="32"/>
      <c r="F69" s="32"/>
      <c r="G69" s="32"/>
      <c r="H69" s="32"/>
      <c r="I69" s="32"/>
      <c r="J69" s="32"/>
    </row>
    <row r="70" spans="1:10" x14ac:dyDescent="0.3">
      <c r="A70" s="4" t="s">
        <v>70</v>
      </c>
      <c r="B70" s="55">
        <v>0.34</v>
      </c>
      <c r="C70" s="55"/>
      <c r="D70" s="4">
        <v>2.2999999999999998</v>
      </c>
    </row>
    <row r="71" spans="1:10" x14ac:dyDescent="0.3">
      <c r="A71" s="4" t="s">
        <v>71</v>
      </c>
      <c r="B71" s="55">
        <v>0.54</v>
      </c>
      <c r="C71" s="55"/>
      <c r="D71" s="4">
        <v>2.2999999999999998</v>
      </c>
    </row>
    <row r="72" spans="1:10" x14ac:dyDescent="0.3">
      <c r="A72" s="4" t="s">
        <v>72</v>
      </c>
      <c r="B72" s="55">
        <v>1.1000000000000001</v>
      </c>
      <c r="C72" s="55"/>
      <c r="D72" s="4">
        <v>2.2999999999999998</v>
      </c>
    </row>
    <row r="73" spans="1:10" x14ac:dyDescent="0.3">
      <c r="A73" s="4" t="s">
        <v>73</v>
      </c>
      <c r="B73" s="55">
        <v>1.23</v>
      </c>
      <c r="C73" s="55"/>
      <c r="D73" s="4">
        <v>2.2999999999999998</v>
      </c>
    </row>
    <row r="74" spans="1:10" x14ac:dyDescent="0.3">
      <c r="A74" s="4" t="s">
        <v>74</v>
      </c>
      <c r="B74" s="55">
        <v>1.6</v>
      </c>
      <c r="C74" s="55"/>
      <c r="D74" s="4">
        <v>2.2999999999999998</v>
      </c>
    </row>
    <row r="75" spans="1:10" x14ac:dyDescent="0.3">
      <c r="A75" s="4" t="s">
        <v>75</v>
      </c>
      <c r="B75" s="55">
        <v>2.1</v>
      </c>
      <c r="C75" s="55"/>
      <c r="D75" s="4">
        <v>2.2999999999999998</v>
      </c>
    </row>
    <row r="78" spans="1:10" x14ac:dyDescent="0.3">
      <c r="A78" s="29" t="s">
        <v>80</v>
      </c>
    </row>
    <row r="83" spans="1:10" x14ac:dyDescent="0.3">
      <c r="A83" s="46" t="s">
        <v>81</v>
      </c>
      <c r="B83" s="46"/>
      <c r="C83" s="46"/>
      <c r="D83" s="46"/>
      <c r="E83" s="46"/>
    </row>
    <row r="84" spans="1:10" x14ac:dyDescent="0.3">
      <c r="A84" t="s">
        <v>82</v>
      </c>
      <c r="B84" s="2">
        <v>90000</v>
      </c>
    </row>
    <row r="85" spans="1:10" x14ac:dyDescent="0.3">
      <c r="A85" s="4" t="s">
        <v>82</v>
      </c>
      <c r="B85" s="4"/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/>
      <c r="I85" s="4" t="s">
        <v>95</v>
      </c>
      <c r="J85" s="4" t="s">
        <v>96</v>
      </c>
    </row>
    <row r="86" spans="1:10" x14ac:dyDescent="0.3">
      <c r="A86" s="4" t="s">
        <v>83</v>
      </c>
      <c r="B86" s="4"/>
      <c r="C86" s="5"/>
      <c r="D86" s="4"/>
      <c r="E86" s="4">
        <v>30</v>
      </c>
      <c r="F86" s="4">
        <f>E86</f>
        <v>30</v>
      </c>
      <c r="G86" s="4">
        <f>F86*25%</f>
        <v>7.5</v>
      </c>
      <c r="H86" s="4">
        <v>15</v>
      </c>
      <c r="I86" s="5">
        <f>F86+G86+H86</f>
        <v>52.5</v>
      </c>
      <c r="J86" s="5">
        <f>I86+I86*20%</f>
        <v>63</v>
      </c>
    </row>
    <row r="87" spans="1:10" x14ac:dyDescent="0.3">
      <c r="A87" s="4" t="s">
        <v>84</v>
      </c>
      <c r="B87" s="4">
        <v>100</v>
      </c>
      <c r="C87" s="5">
        <f>$B$84-B87</f>
        <v>89900</v>
      </c>
      <c r="D87" s="25">
        <v>1.4999999999999999E-2</v>
      </c>
      <c r="E87" s="4">
        <v>30</v>
      </c>
      <c r="F87" s="5">
        <f>E87+D87*C87</f>
        <v>1378.5</v>
      </c>
      <c r="G87" s="5">
        <f>F87*25%</f>
        <v>344.625</v>
      </c>
      <c r="H87" s="4">
        <v>15</v>
      </c>
      <c r="I87" s="5">
        <f>F87+G87+H87</f>
        <v>1738.125</v>
      </c>
      <c r="J87" s="5">
        <f t="shared" ref="J87:J92" si="8">I87+I87*20%</f>
        <v>2085.75</v>
      </c>
    </row>
    <row r="88" spans="1:10" x14ac:dyDescent="0.3">
      <c r="A88" s="4" t="s">
        <v>85</v>
      </c>
      <c r="B88" s="4">
        <v>1000</v>
      </c>
      <c r="C88" s="5">
        <f t="shared" ref="C88:C92" si="9">$B$84-B88</f>
        <v>89000</v>
      </c>
      <c r="D88" s="25">
        <v>1.2999999999999999E-2</v>
      </c>
      <c r="E88" s="4">
        <v>43.5</v>
      </c>
      <c r="F88" s="5">
        <f t="shared" ref="F88:F91" si="10">E88+D88*C88</f>
        <v>1200.5</v>
      </c>
      <c r="G88" s="4">
        <f t="shared" ref="G88:G92" si="11">F88*25%</f>
        <v>300.125</v>
      </c>
      <c r="H88" s="4">
        <v>15</v>
      </c>
      <c r="I88" s="5">
        <f t="shared" ref="I88:I92" si="12">F88+G88+H88</f>
        <v>1515.625</v>
      </c>
      <c r="J88" s="5">
        <f t="shared" si="8"/>
        <v>1818.75</v>
      </c>
    </row>
    <row r="89" spans="1:10" x14ac:dyDescent="0.3">
      <c r="A89" s="4" t="s">
        <v>86</v>
      </c>
      <c r="B89" s="4">
        <v>10000</v>
      </c>
      <c r="C89" s="5">
        <f t="shared" si="9"/>
        <v>80000</v>
      </c>
      <c r="D89" s="25">
        <v>8.0000000000000002E-3</v>
      </c>
      <c r="E89" s="4">
        <v>160.5</v>
      </c>
      <c r="F89" s="5">
        <f t="shared" si="10"/>
        <v>800.5</v>
      </c>
      <c r="G89" s="4">
        <f t="shared" si="11"/>
        <v>200.125</v>
      </c>
      <c r="H89" s="4">
        <v>15</v>
      </c>
      <c r="I89" s="5">
        <f>F89+G89+H89</f>
        <v>1015.625</v>
      </c>
      <c r="J89" s="5">
        <f t="shared" si="8"/>
        <v>1218.75</v>
      </c>
    </row>
    <row r="90" spans="1:10" x14ac:dyDescent="0.3">
      <c r="A90" s="4" t="s">
        <v>87</v>
      </c>
      <c r="B90" s="4">
        <v>50000</v>
      </c>
      <c r="C90" s="5">
        <f t="shared" si="9"/>
        <v>40000</v>
      </c>
      <c r="D90" s="25">
        <v>5.0000000000000001E-3</v>
      </c>
      <c r="E90" s="4">
        <v>480.5</v>
      </c>
      <c r="F90" s="5">
        <f t="shared" si="10"/>
        <v>680.5</v>
      </c>
      <c r="G90" s="4">
        <f t="shared" si="11"/>
        <v>170.125</v>
      </c>
      <c r="H90" s="4">
        <v>15</v>
      </c>
      <c r="I90" s="5">
        <f t="shared" si="12"/>
        <v>865.625</v>
      </c>
      <c r="J90" s="5">
        <f t="shared" si="8"/>
        <v>1038.75</v>
      </c>
    </row>
    <row r="91" spans="1:10" x14ac:dyDescent="0.3">
      <c r="A91" s="4" t="s">
        <v>88</v>
      </c>
      <c r="B91" s="39">
        <v>100000</v>
      </c>
      <c r="C91" s="5">
        <f t="shared" si="9"/>
        <v>-10000</v>
      </c>
      <c r="D91" s="25">
        <v>2E-3</v>
      </c>
      <c r="E91" s="4">
        <v>730.5</v>
      </c>
      <c r="F91" s="5">
        <f t="shared" si="10"/>
        <v>710.5</v>
      </c>
      <c r="G91" s="4">
        <f t="shared" si="11"/>
        <v>177.625</v>
      </c>
      <c r="H91" s="4">
        <v>15</v>
      </c>
      <c r="I91" s="5">
        <f t="shared" si="12"/>
        <v>903.125</v>
      </c>
      <c r="J91" s="5">
        <f t="shared" si="8"/>
        <v>1083.75</v>
      </c>
    </row>
    <row r="92" spans="1:10" x14ac:dyDescent="0.3">
      <c r="A92" s="4" t="s">
        <v>89</v>
      </c>
      <c r="B92" s="4">
        <v>500000</v>
      </c>
      <c r="C92" s="5">
        <f t="shared" si="9"/>
        <v>-410000</v>
      </c>
      <c r="D92" s="25">
        <v>1E-3</v>
      </c>
      <c r="E92" s="4">
        <v>1530.5</v>
      </c>
      <c r="F92" s="5">
        <f>E92+D92*C92</f>
        <v>1120.5</v>
      </c>
      <c r="G92" s="4">
        <f t="shared" si="11"/>
        <v>280.125</v>
      </c>
      <c r="H92" s="4">
        <v>15</v>
      </c>
      <c r="I92" s="5">
        <f t="shared" si="12"/>
        <v>1415.625</v>
      </c>
      <c r="J92" s="5">
        <f t="shared" si="8"/>
        <v>1698.75</v>
      </c>
    </row>
  </sheetData>
  <mergeCells count="25">
    <mergeCell ref="B74:C74"/>
    <mergeCell ref="B75:C75"/>
    <mergeCell ref="A83:E83"/>
    <mergeCell ref="A58:E59"/>
    <mergeCell ref="B69:C69"/>
    <mergeCell ref="B70:C70"/>
    <mergeCell ref="B71:C71"/>
    <mergeCell ref="B72:C72"/>
    <mergeCell ref="B73:C73"/>
    <mergeCell ref="F53:G53"/>
    <mergeCell ref="F54:G54"/>
    <mergeCell ref="F55:G55"/>
    <mergeCell ref="F49:G50"/>
    <mergeCell ref="I49:O49"/>
    <mergeCell ref="A43:A45"/>
    <mergeCell ref="A36:D36"/>
    <mergeCell ref="A48:D48"/>
    <mergeCell ref="F51:G51"/>
    <mergeCell ref="F52:G52"/>
    <mergeCell ref="F48:O48"/>
    <mergeCell ref="A25:J25"/>
    <mergeCell ref="A39:A40"/>
    <mergeCell ref="A41:A42"/>
    <mergeCell ref="A1:D1"/>
    <mergeCell ref="A26:A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2020-09-03T14:26:16Z</dcterms:modified>
</cp:coreProperties>
</file>