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АП!$A$2:$K$2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АП!$A$2:$J$2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6" i="6" l="1"/>
  <c r="E236" i="6"/>
  <c r="F236" i="6" s="1"/>
  <c r="D236" i="6"/>
  <c r="G235" i="6"/>
  <c r="E235" i="6"/>
  <c r="F235" i="6" s="1"/>
  <c r="D235" i="6"/>
  <c r="G234" i="6"/>
  <c r="F234" i="6"/>
  <c r="E234" i="6"/>
  <c r="D234" i="6"/>
  <c r="G233" i="6"/>
  <c r="E233" i="6"/>
  <c r="F233" i="6" s="1"/>
  <c r="D233" i="6"/>
  <c r="G232" i="6"/>
  <c r="F232" i="6"/>
  <c r="E232" i="6"/>
  <c r="D232" i="6"/>
  <c r="G231" i="6"/>
  <c r="E231" i="6"/>
  <c r="F231" i="6" s="1"/>
  <c r="D231" i="6"/>
  <c r="G230" i="6"/>
  <c r="F230" i="6"/>
  <c r="E230" i="6"/>
  <c r="D230" i="6"/>
  <c r="G229" i="6"/>
  <c r="E229" i="6"/>
  <c r="F229" i="6" s="1"/>
  <c r="D229" i="6"/>
  <c r="G228" i="6"/>
  <c r="F228" i="6"/>
  <c r="E228" i="6"/>
  <c r="D228" i="6"/>
  <c r="G227" i="6"/>
  <c r="E227" i="6"/>
  <c r="F227" i="6" s="1"/>
  <c r="D227" i="6"/>
  <c r="G226" i="6"/>
  <c r="F226" i="6"/>
  <c r="E226" i="6"/>
  <c r="D226" i="6"/>
  <c r="G225" i="6"/>
  <c r="E225" i="6"/>
  <c r="F225" i="6" s="1"/>
  <c r="D225" i="6"/>
  <c r="G224" i="6"/>
  <c r="F224" i="6"/>
  <c r="E224" i="6"/>
  <c r="D224" i="6"/>
  <c r="G223" i="6"/>
  <c r="E223" i="6"/>
  <c r="F223" i="6" s="1"/>
  <c r="D223" i="6"/>
  <c r="G222" i="6"/>
  <c r="F222" i="6"/>
  <c r="E222" i="6"/>
  <c r="D222" i="6"/>
  <c r="G221" i="6"/>
  <c r="E221" i="6"/>
  <c r="F221" i="6" s="1"/>
  <c r="D221" i="6"/>
  <c r="G220" i="6"/>
  <c r="F220" i="6"/>
  <c r="E220" i="6"/>
  <c r="D220" i="6"/>
  <c r="G219" i="6"/>
  <c r="E219" i="6"/>
  <c r="F219" i="6" s="1"/>
  <c r="D219" i="6"/>
  <c r="G218" i="6"/>
  <c r="F218" i="6"/>
  <c r="E218" i="6"/>
  <c r="D218" i="6"/>
  <c r="G217" i="6"/>
  <c r="E217" i="6"/>
  <c r="F217" i="6" s="1"/>
  <c r="D217" i="6"/>
  <c r="G216" i="6"/>
  <c r="F216" i="6"/>
  <c r="E216" i="6"/>
  <c r="D216" i="6"/>
  <c r="G215" i="6"/>
  <c r="E215" i="6"/>
  <c r="F215" i="6" s="1"/>
  <c r="D215" i="6"/>
  <c r="G214" i="6"/>
  <c r="F214" i="6"/>
  <c r="E214" i="6"/>
  <c r="D214" i="6"/>
  <c r="E213" i="6"/>
  <c r="F213" i="6" s="1"/>
  <c r="G212" i="6"/>
  <c r="F212" i="6"/>
  <c r="E212" i="6"/>
  <c r="D212" i="6"/>
  <c r="G211" i="6"/>
  <c r="E211" i="6"/>
  <c r="F211" i="6" s="1"/>
  <c r="D211" i="6"/>
  <c r="G210" i="6"/>
  <c r="F210" i="6"/>
  <c r="E210" i="6"/>
  <c r="D210" i="6"/>
  <c r="G209" i="6"/>
  <c r="E209" i="6"/>
  <c r="F209" i="6" s="1"/>
  <c r="D209" i="6"/>
  <c r="G208" i="6"/>
  <c r="F208" i="6"/>
  <c r="E208" i="6"/>
  <c r="D208" i="6"/>
  <c r="G207" i="6"/>
  <c r="E207" i="6"/>
  <c r="F207" i="6" s="1"/>
  <c r="D207" i="6"/>
  <c r="G206" i="6"/>
  <c r="F206" i="6"/>
  <c r="E206" i="6"/>
  <c r="D206" i="6"/>
  <c r="G205" i="6"/>
  <c r="E205" i="6"/>
  <c r="F205" i="6" s="1"/>
  <c r="D205" i="6"/>
  <c r="H204" i="6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G204" i="6"/>
  <c r="F204" i="6"/>
  <c r="E204" i="6"/>
  <c r="D204" i="6"/>
  <c r="H17" i="6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R49" i="6" l="1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R113" i="6" s="1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R213" i="6" s="1"/>
  <c r="G213" i="6" s="1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D213" i="6" s="1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<sst xmlns="http://schemas.openxmlformats.org/spreadsheetml/2006/main" count="2721" uniqueCount="1187">
  <si>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</si>
  <si>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</si>
  <si>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</si>
  <si>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</si>
  <si>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</si>
  <si>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</si>
  <si>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</si>
  <si>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</si>
  <si>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</si>
  <si>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</si>
  <si>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</si>
  <si>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</si>
  <si>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</si>
  <si>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</si>
  <si>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</si>
  <si>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</si>
  <si>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</si>
  <si>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</si>
  <si>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</si>
  <si>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</si>
  <si>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</si>
  <si>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</si>
  <si>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</si>
  <si>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</si>
  <si>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</si>
  <si>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</si>
  <si>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</si>
  <si>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</si>
  <si>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</si>
  <si>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</si>
  <si>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</si>
  <si>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</si>
  <si>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</si>
  <si>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</si>
  <si>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</si>
  <si>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</si>
  <si>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</si>
  <si>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</si>
  <si>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</si>
  <si>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</si>
  <si>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</si>
  <si>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</si>
  <si>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</si>
  <si>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</si>
  <si>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</si>
  <si>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</si>
  <si>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</si>
  <si>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</si>
  <si>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</si>
  <si>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</si>
  <si>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</si>
  <si>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</si>
  <si>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</si>
  <si>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</si>
  <si>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</si>
  <si>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</si>
  <si>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</si>
  <si>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</si>
  <si>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</si>
  <si>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</si>
  <si>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</si>
  <si>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</si>
  <si>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</si>
  <si>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</si>
  <si>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</si>
  <si>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</si>
  <si>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</si>
  <si>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</si>
  <si>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</si>
  <si>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</si>
  <si>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</si>
  <si>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</si>
  <si>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</si>
  <si>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</si>
  <si>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</si>
  <si>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</si>
  <si>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</si>
  <si>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</si>
  <si>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</si>
  <si>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</si>
  <si>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</si>
  <si>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</si>
  <si>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</si>
  <si>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</si>
  <si>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</si>
  <si>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</si>
  <si>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</si>
  <si>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</si>
  <si>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</si>
  <si>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</si>
  <si>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</si>
  <si>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</si>
  <si>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</si>
  <si>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</si>
  <si>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</si>
  <si>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</si>
  <si>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</si>
  <si>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</si>
  <si>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</si>
  <si>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</si>
  <si>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</si>
  <si>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</si>
  <si>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</si>
  <si>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</si>
  <si>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</si>
  <si>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</si>
  <si>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</si>
  <si>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</si>
  <si>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</si>
  <si>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</si>
  <si>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</si>
  <si>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</si>
  <si>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</si>
  <si>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</si>
  <si>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</si>
  <si>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</si>
  <si>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</si>
  <si>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</si>
  <si>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</si>
  <si>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</si>
  <si>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</si>
  <si>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</si>
  <si>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</si>
  <si>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</si>
  <si>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</si>
  <si>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</si>
  <si>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</si>
  <si>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</si>
  <si>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</si>
  <si>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</si>
  <si>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</si>
  <si>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</si>
  <si>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</si>
  <si>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</si>
  <si>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</si>
  <si>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</si>
  <si>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</si>
  <si>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</si>
  <si>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</si>
  <si>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</si>
  <si>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</si>
  <si>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</si>
  <si>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</si>
  <si>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</si>
  <si>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</si>
  <si>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</si>
  <si>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</si>
  <si>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</si>
  <si>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</si>
  <si>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</si>
  <si>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</si>
  <si>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</si>
  <si>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</si>
  <si>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</si>
  <si>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</si>
  <si>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</si>
  <si>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</si>
  <si>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</si>
  <si>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</si>
  <si>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</si>
  <si>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</si>
  <si>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</si>
  <si>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</si>
  <si>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</si>
  <si>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</si>
  <si>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</si>
  <si>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</si>
  <si>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</si>
  <si>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</si>
  <si>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</si>
  <si>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</si>
  <si>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</si>
  <si>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</si>
  <si>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</si>
  <si>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</si>
  <si>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</si>
  <si>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</si>
  <si>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</si>
  <si>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</si>
  <si>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</si>
  <si>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</si>
  <si>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</si>
  <si>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</si>
  <si>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</si>
  <si>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</si>
  <si>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</si>
  <si>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</si>
  <si>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</si>
  <si>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</si>
  <si>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</si>
  <si>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</si>
  <si>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</si>
  <si>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</si>
  <si>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</si>
  <si>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</si>
  <si>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</si>
  <si>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</si>
  <si>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</si>
  <si>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</si>
  <si>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</si>
  <si>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</si>
  <si>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</si>
  <si>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</si>
  <si>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</si>
  <si>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</si>
  <si>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</si>
  <si>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</si>
  <si>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</si>
  <si>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</si>
  <si>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</si>
  <si>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</si>
  <si>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</si>
  <si>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</si>
  <si>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</si>
  <si>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</si>
  <si>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</si>
  <si>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</si>
  <si>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</si>
  <si>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</si>
  <si>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</si>
  <si>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</si>
  <si>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</si>
  <si>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</si>
  <si>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</si>
  <si>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</si>
  <si>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</si>
  <si>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</si>
  <si>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</si>
  <si>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</si>
  <si>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</si>
  <si>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</si>
  <si>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</si>
  <si>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</si>
  <si>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</si>
  <si>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</si>
  <si>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</si>
  <si>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</si>
  <si>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</si>
  <si>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</si>
  <si>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</si>
  <si>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</si>
  <si>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</si>
  <si>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</si>
  <si>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</si>
  <si>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</si>
  <si>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</si>
  <si>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</si>
  <si>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</si>
  <si>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</si>
  <si>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</si>
  <si>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</si>
  <si>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</si>
  <si>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</si>
  <si>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</si>
  <si>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</si>
  <si>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</si>
  <si>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</si>
  <si>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</si>
  <si>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</si>
  <si>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</si>
  <si>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</si>
  <si>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</si>
  <si>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</si>
  <si>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</si>
  <si>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</si>
  <si>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</si>
  <si>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</si>
  <si>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</si>
  <si>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</si>
  <si>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</si>
  <si>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</si>
  <si>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</si>
  <si>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</si>
  <si>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</si>
  <si>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</si>
  <si>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</si>
  <si>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</si>
  <si>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</si>
  <si>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</si>
  <si>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</si>
  <si>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</si>
  <si>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</si>
  <si>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</si>
  <si>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</si>
  <si>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</si>
  <si>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</si>
  <si>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</si>
  <si>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</si>
  <si>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</si>
  <si>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</si>
  <si>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</si>
  <si>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</si>
  <si>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</si>
  <si>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</si>
  <si>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</si>
  <si>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</si>
  <si>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</si>
  <si>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</si>
  <si>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</si>
  <si>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</si>
  <si>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</si>
  <si>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</si>
  <si>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</si>
  <si>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</si>
  <si>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</si>
  <si>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</si>
  <si>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</si>
  <si>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</si>
  <si>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</si>
  <si>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</si>
  <si>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</si>
  <si>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</si>
  <si>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</si>
  <si>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</si>
  <si>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</si>
  <si>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</si>
  <si>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</si>
  <si>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</si>
  <si>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</si>
  <si>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</si>
  <si>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</si>
  <si>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</si>
  <si>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</si>
  <si>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</si>
  <si>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</si>
  <si>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</si>
  <si>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</si>
  <si>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</si>
  <si>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</si>
  <si>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</si>
  <si>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</si>
  <si>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</si>
  <si>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</si>
  <si>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</si>
  <si>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</si>
  <si>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</si>
  <si>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</si>
  <si>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</si>
  <si>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</si>
  <si>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</si>
  <si>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</si>
  <si>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</si>
  <si>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</si>
  <si>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</si>
  <si>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</si>
  <si>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</si>
  <si>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</si>
  <si>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</si>
  <si>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</si>
  <si>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</si>
  <si>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</si>
  <si>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</si>
  <si>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</si>
  <si>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</si>
  <si>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</si>
  <si>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</si>
  <si>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</si>
  <si>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</si>
  <si>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</si>
  <si>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</si>
  <si>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</si>
  <si>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</si>
  <si>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</si>
  <si>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</si>
  <si>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</si>
  <si>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</si>
  <si>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</si>
  <si>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</si>
  <si>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</si>
  <si>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</si>
  <si>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</si>
  <si>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</si>
  <si>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</si>
  <si>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</si>
  <si>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</si>
  <si>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</si>
  <si>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</si>
  <si>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</si>
  <si>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</si>
  <si>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</si>
  <si>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</si>
  <si>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</si>
  <si>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</si>
  <si>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</si>
  <si>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</si>
  <si>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</si>
  <si>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</si>
  <si>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</si>
  <si>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</si>
  <si>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</si>
  <si>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</si>
  <si>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</si>
  <si>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</si>
  <si>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</si>
  <si>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</si>
  <si>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</si>
  <si>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</si>
  <si>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</si>
  <si>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</si>
  <si>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</si>
  <si>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</si>
  <si>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</si>
  <si>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</si>
  <si>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</si>
  <si>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</si>
  <si>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</si>
  <si>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</si>
  <si>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</si>
  <si>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</si>
  <si>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</si>
  <si>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</si>
  <si>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</si>
  <si>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</si>
  <si>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</si>
  <si>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</si>
  <si>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</si>
  <si>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</si>
  <si>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</si>
  <si>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</si>
  <si>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</si>
  <si>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</si>
  <si>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</si>
  <si>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</si>
  <si>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</si>
  <si>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</si>
  <si>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</si>
  <si>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</si>
  <si>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</si>
  <si>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</si>
  <si>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</si>
  <si>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</si>
  <si>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</si>
  <si>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</si>
  <si>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</si>
  <si>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</si>
  <si>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</si>
  <si>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</si>
  <si>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</si>
  <si>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</si>
  <si>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</si>
  <si>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</si>
  <si>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</si>
  <si>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</si>
  <si>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</si>
  <si>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</si>
  <si>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</si>
  <si>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</si>
  <si>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</si>
  <si>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</si>
  <si>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</si>
  <si>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</si>
  <si>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</si>
  <si>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</si>
  <si>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</si>
  <si>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</si>
  <si>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</si>
  <si>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</si>
  <si>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</si>
  <si>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</si>
  <si>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</si>
  <si>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</si>
  <si>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</si>
  <si>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</si>
  <si>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</si>
  <si>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</si>
  <si>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</si>
  <si>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</si>
  <si>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</si>
  <si>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</si>
  <si>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</si>
  <si>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</si>
  <si>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</si>
  <si>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</si>
  <si>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</si>
  <si>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</si>
  <si>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</si>
  <si>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</si>
  <si>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</si>
  <si>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</si>
  <si>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</si>
  <si>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</si>
  <si>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</si>
  <si>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</si>
  <si>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</si>
  <si>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</si>
  <si>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</si>
  <si>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</si>
  <si>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</si>
  <si>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</si>
  <si>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</si>
  <si>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</si>
  <si>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</si>
  <si>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</si>
  <si>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</si>
  <si>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</si>
  <si>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</si>
  <si>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</si>
  <si>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</si>
  <si>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</si>
  <si>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</si>
  <si>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</si>
  <si>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</si>
  <si>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</si>
  <si>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</si>
  <si>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</si>
  <si>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</si>
  <si>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</si>
  <si>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</si>
  <si>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</si>
  <si>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</si>
  <si>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</si>
  <si>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</si>
  <si>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</si>
  <si>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</si>
  <si>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</si>
  <si>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</si>
  <si>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</si>
  <si>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</si>
  <si>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</si>
  <si>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</si>
  <si>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</si>
  <si>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</si>
  <si>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</si>
  <si>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</si>
  <si>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</si>
  <si>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</si>
  <si>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</si>
  <si>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</si>
  <si>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</si>
  <si>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</si>
  <si>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</si>
  <si>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</si>
  <si>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</si>
  <si>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</si>
  <si>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</si>
  <si>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</si>
  <si>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</si>
  <si>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</si>
  <si>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</si>
  <si>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</si>
  <si>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</si>
  <si>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</si>
  <si>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</si>
  <si>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</si>
  <si>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</si>
  <si>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</si>
  <si>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</si>
  <si>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</si>
  <si>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</si>
  <si>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</si>
  <si>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</si>
  <si>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</si>
  <si>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</si>
  <si>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</si>
  <si>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</si>
  <si>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</si>
  <si>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</si>
  <si>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</si>
  <si>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</si>
  <si>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</si>
  <si>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</si>
  <si>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</si>
  <si>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</si>
  <si>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</si>
  <si>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</si>
  <si>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</si>
  <si>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</si>
  <si>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</si>
  <si>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</si>
  <si>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</si>
  <si>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</si>
  <si>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</si>
  <si>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</si>
  <si>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</si>
  <si>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</si>
  <si>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</si>
  <si>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</si>
  <si>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</si>
  <si>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</si>
  <si>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</si>
  <si>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</si>
  <si>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</si>
  <si>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</si>
  <si>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</si>
  <si>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</si>
  <si>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</si>
  <si>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</si>
  <si>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</si>
  <si>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</si>
  <si>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</si>
  <si>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</si>
  <si>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</si>
  <si>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</si>
  <si>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</si>
  <si>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</si>
  <si>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</si>
  <si>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</si>
  <si>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</si>
  <si>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</si>
  <si>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</si>
  <si>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</si>
  <si>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</si>
  <si>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</si>
  <si>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</si>
  <si>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</si>
  <si>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</si>
  <si>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</si>
  <si>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</si>
  <si>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</si>
  <si>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</si>
  <si>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</si>
  <si>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</si>
  <si>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</si>
  <si>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</si>
  <si>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</si>
  <si>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</si>
  <si>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</si>
  <si>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</si>
  <si>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</si>
  <si>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</si>
  <si>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</si>
  <si>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</si>
  <si>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</si>
  <si>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</si>
  <si>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</si>
  <si>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</si>
  <si>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</si>
  <si>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</si>
  <si>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</si>
  <si>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</si>
  <si>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</si>
  <si>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</si>
  <si>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</si>
  <si>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</si>
  <si>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</si>
  <si>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</si>
  <si>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</si>
  <si>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</si>
  <si>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</si>
  <si>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</si>
  <si>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</si>
  <si>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</si>
  <si>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</si>
  <si>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</si>
  <si>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</si>
  <si>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</si>
  <si>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</si>
  <si>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</si>
  <si>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</si>
  <si>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</si>
  <si>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</si>
  <si>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</si>
  <si>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</si>
  <si>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</si>
  <si>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</si>
  <si>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</si>
  <si>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</si>
  <si>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</si>
  <si>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</si>
  <si>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</si>
  <si>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</si>
  <si>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</si>
  <si>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</si>
  <si>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</si>
  <si>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</si>
  <si>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</si>
  <si>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</si>
  <si>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</si>
  <si>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</si>
  <si>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</si>
  <si>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</si>
  <si>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</si>
  <si>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</si>
  <si>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</si>
  <si>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</si>
  <si>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</si>
  <si>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</si>
  <si>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</si>
  <si>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</si>
  <si>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</si>
  <si>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</si>
  <si>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</si>
  <si>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</si>
  <si>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</si>
  <si>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</si>
  <si>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</si>
  <si>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</si>
  <si>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</si>
  <si>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</si>
  <si>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</si>
  <si>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</si>
  <si>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</si>
  <si>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</si>
  <si>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</si>
  <si>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</si>
  <si>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</si>
  <si>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</si>
  <si>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</si>
  <si>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</si>
  <si>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</si>
  <si>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</si>
  <si>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</si>
  <si>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</si>
  <si>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</si>
  <si>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</si>
  <si>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</si>
  <si>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</si>
  <si>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</si>
  <si>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</si>
  <si>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</si>
  <si>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</si>
  <si>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</si>
  <si>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</si>
  <si>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</si>
  <si>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</si>
  <si>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</si>
  <si>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</si>
  <si>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</si>
  <si>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</si>
  <si>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</si>
  <si>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</si>
  <si>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</si>
  <si>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</si>
  <si>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</si>
  <si>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</si>
  <si>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</si>
  <si>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</si>
  <si>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</si>
  <si>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</si>
  <si>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</si>
  <si>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</si>
  <si>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</si>
  <si>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</si>
  <si>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</si>
  <si>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</si>
  <si>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</si>
  <si>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</si>
  <si>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</si>
  <si>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</si>
  <si>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</si>
  <si>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</si>
  <si>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</si>
  <si>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</si>
  <si>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</si>
  <si>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</si>
  <si>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</si>
  <si>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</si>
  <si>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</si>
  <si>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</si>
  <si>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</si>
  <si>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</si>
  <si>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</si>
  <si>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</si>
  <si>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</si>
  <si>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</si>
  <si>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</si>
  <si>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</si>
  <si>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</si>
  <si>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</si>
  <si>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</si>
  <si>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</si>
  <si>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</si>
  <si>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</si>
  <si>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</si>
  <si>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</si>
  <si>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</si>
  <si>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</si>
  <si>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</si>
  <si>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</si>
  <si>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</si>
  <si>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</si>
  <si>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</si>
  <si>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</si>
  <si>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</si>
  <si>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</si>
  <si>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</si>
  <si>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</si>
  <si>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</si>
  <si>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</si>
  <si>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</si>
  <si>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</si>
  <si>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</si>
  <si>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</si>
  <si>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</si>
  <si>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</si>
  <si>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</si>
  <si>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</si>
  <si>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</si>
  <si>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</si>
  <si>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</si>
  <si>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</si>
  <si>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</si>
  <si>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</si>
  <si>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</si>
  <si>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</si>
  <si>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</si>
  <si>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</si>
  <si>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</si>
  <si>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</si>
  <si>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</si>
  <si>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</si>
  <si>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</si>
  <si>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</si>
  <si>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</si>
  <si>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</si>
  <si>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</si>
  <si>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</si>
  <si>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</si>
  <si>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</si>
  <si>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</si>
  <si>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</si>
  <si>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</si>
  <si>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</si>
  <si>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</si>
  <si>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</si>
  <si>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</si>
  <si>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</si>
  <si>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</si>
  <si>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</si>
  <si>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</si>
  <si>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</si>
  <si>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</si>
  <si>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</si>
  <si>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</si>
  <si>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</si>
  <si>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</si>
  <si>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</si>
  <si>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</si>
  <si>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</si>
  <si>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</si>
  <si>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</si>
  <si>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</si>
  <si>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</si>
  <si>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</si>
  <si>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</si>
  <si>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</si>
  <si>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</si>
  <si>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</si>
  <si>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</si>
  <si>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</si>
  <si>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</si>
  <si>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</si>
  <si>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</si>
  <si>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</si>
  <si>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</si>
  <si>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</si>
  <si>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</si>
  <si>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</si>
  <si>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</si>
  <si>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</si>
  <si>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</si>
  <si>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</si>
  <si>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</si>
  <si>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</si>
  <si>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</si>
  <si>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</si>
  <si>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</si>
  <si>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</si>
  <si>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</si>
  <si>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</si>
  <si>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</si>
  <si>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</si>
  <si>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</si>
  <si>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</si>
  <si>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</si>
  <si>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</si>
  <si>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</si>
  <si>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</si>
  <si>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</si>
  <si>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</si>
  <si>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</si>
  <si>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</si>
  <si>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</si>
  <si>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</si>
  <si>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</si>
  <si>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</si>
  <si>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</si>
  <si>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</si>
  <si>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</si>
  <si>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</si>
  <si>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</si>
  <si>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</si>
  <si>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</si>
  <si>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</si>
  <si>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</si>
  <si>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</si>
  <si>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</si>
  <si>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</si>
  <si>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</si>
  <si>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</si>
  <si>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</si>
  <si>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</si>
  <si>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</si>
  <si>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</si>
  <si>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</si>
  <si>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</si>
  <si>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</si>
  <si>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</si>
  <si>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</si>
  <si>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</si>
  <si>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</si>
  <si>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</si>
  <si>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</si>
  <si>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</si>
  <si>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</si>
  <si>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</si>
  <si>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</si>
  <si>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</si>
  <si>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</si>
  <si>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</si>
  <si>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</si>
  <si>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</si>
  <si>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</si>
  <si>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</si>
  <si>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</si>
  <si>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</si>
  <si>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</si>
  <si>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</si>
  <si>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</si>
  <si>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</si>
  <si>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</si>
  <si>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</si>
  <si>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</si>
  <si>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</si>
  <si>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</si>
  <si>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</si>
  <si>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</si>
  <si>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</si>
  <si>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</si>
  <si>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</si>
  <si>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</si>
  <si>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</si>
  <si>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</si>
  <si>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</si>
  <si>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</si>
  <si>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</si>
  <si>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</si>
  <si>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</si>
  <si>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</si>
  <si>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</si>
  <si>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</si>
  <si>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</si>
  <si>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</si>
  <si>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</si>
  <si>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</si>
  <si>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</si>
  <si>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</si>
  <si>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</si>
  <si>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</si>
  <si>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</si>
  <si>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</si>
  <si>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</si>
  <si>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</si>
  <si>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</si>
  <si>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</si>
  <si>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</si>
  <si>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</si>
  <si>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</si>
  <si>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</si>
  <si>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</si>
  <si>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</si>
  <si>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</si>
  <si>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</si>
  <si>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</si>
  <si>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</si>
  <si>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</si>
  <si>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</si>
  <si>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</si>
  <si>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</si>
  <si>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</si>
  <si>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</si>
  <si>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</si>
  <si>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</si>
  <si>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</si>
  <si>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</si>
  <si>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</si>
  <si>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</si>
  <si>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</si>
  <si>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</si>
  <si>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</si>
  <si>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</si>
  <si>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</si>
  <si>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</si>
  <si>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</si>
  <si>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</si>
  <si>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</si>
  <si>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</si>
  <si>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</si>
  <si>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</si>
  <si>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</si>
  <si>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</si>
  <si>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</si>
  <si>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</si>
  <si>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</si>
  <si>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</si>
  <si>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</si>
  <si>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</si>
  <si>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</si>
  <si>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</si>
  <si>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</si>
  <si>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</si>
  <si>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</si>
  <si>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</si>
  <si>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</si>
  <si>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</si>
  <si>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</si>
  <si>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</si>
  <si>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</si>
  <si>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</si>
  <si>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</si>
  <si>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</si>
  <si>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</si>
  <si>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</si>
  <si>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</si>
  <si>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</si>
  <si>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</si>
  <si>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</si>
  <si>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</si>
  <si>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</si>
  <si>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</si>
  <si>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</si>
  <si>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</si>
  <si>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</si>
  <si>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</si>
  <si>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</si>
  <si>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</si>
  <si>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</si>
  <si>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</si>
  <si>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</si>
  <si>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</si>
  <si>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</si>
  <si>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</si>
  <si>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</si>
  <si>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</si>
  <si>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</si>
  <si>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</si>
  <si>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</si>
  <si>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</si>
  <si>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</si>
  <si>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</si>
  <si>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</si>
  <si>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</si>
  <si>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</si>
  <si>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</si>
  <si>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</si>
  <si>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</si>
  <si>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</si>
  <si>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</si>
  <si>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</si>
  <si>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</si>
  <si>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</si>
  <si>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</si>
  <si>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</si>
  <si>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</si>
  <si>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</si>
  <si>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</si>
  <si>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</si>
  <si>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</si>
  <si>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</si>
  <si>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</si>
  <si>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</si>
  <si>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</si>
  <si>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</si>
  <si>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</si>
  <si>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</si>
  <si>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</si>
  <si>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</si>
  <si>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</si>
  <si>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</si>
  <si>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</si>
  <si>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</si>
  <si>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</si>
  <si>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</si>
  <si>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</si>
  <si>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</si>
  <si>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</si>
  <si>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</si>
  <si>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</si>
  <si>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</si>
  <si>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</si>
  <si>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</si>
  <si>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</si>
  <si>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</si>
  <si>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</si>
  <si>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префікс</t>
  </si>
  <si>
    <t>префікс_вулиці</t>
  </si>
  <si>
    <t>2</t>
  </si>
  <si>
    <t>11</t>
  </si>
  <si>
    <t>Харківська</t>
  </si>
  <si>
    <t>Соборна</t>
  </si>
  <si>
    <t>5</t>
  </si>
  <si>
    <t>19</t>
  </si>
  <si>
    <t>24</t>
  </si>
  <si>
    <t>3</t>
  </si>
  <si>
    <t>Торгова</t>
  </si>
  <si>
    <t>Чернівці</t>
  </si>
  <si>
    <t>м. Харків, Салтовское (вул. Героїв Праці, 24-А)</t>
  </si>
  <si>
    <t>м. Одеса, вул. Рішельєвська, 11</t>
  </si>
  <si>
    <t>м. Київ, шосе Столичне, 70</t>
  </si>
  <si>
    <t>Балаклія</t>
  </si>
  <si>
    <t>пл.  Казмирука</t>
  </si>
  <si>
    <t>Бердичів</t>
  </si>
  <si>
    <t>5/7</t>
  </si>
  <si>
    <t>Броди</t>
  </si>
  <si>
    <t>2 Е</t>
  </si>
  <si>
    <t>Васильків</t>
  </si>
  <si>
    <t>ул. Грушевского</t>
  </si>
  <si>
    <t>Грушевского</t>
  </si>
  <si>
    <t>мікрорайон Вараш</t>
  </si>
  <si>
    <t>Вараш</t>
  </si>
  <si>
    <t>Вознесенськ</t>
  </si>
  <si>
    <t>ул. Танасчишина</t>
  </si>
  <si>
    <t>Танасчишина</t>
  </si>
  <si>
    <t>26\1а</t>
  </si>
  <si>
    <t>Ізюм</t>
  </si>
  <si>
    <t>ул. Соборная</t>
  </si>
  <si>
    <t>47</t>
  </si>
  <si>
    <t>Ковель</t>
  </si>
  <si>
    <t>ул. Владимирская</t>
  </si>
  <si>
    <t>135 А</t>
  </si>
  <si>
    <t>л. Мельниченко</t>
  </si>
  <si>
    <t>Мельниченко</t>
  </si>
  <si>
    <t>пл. Центральная</t>
  </si>
  <si>
    <t>25 А</t>
  </si>
  <si>
    <t>Нетішин</t>
  </si>
  <si>
    <t>ул. Парижской коммуны</t>
  </si>
  <si>
    <t>55</t>
  </si>
  <si>
    <t>Нововолинськ</t>
  </si>
  <si>
    <t>ул. Луцкая</t>
  </si>
  <si>
    <t>8</t>
  </si>
  <si>
    <t>Обухів</t>
  </si>
  <si>
    <t>166 Г</t>
  </si>
  <si>
    <t>Охтирка</t>
  </si>
  <si>
    <t>ул. Шевченко</t>
  </si>
  <si>
    <t>Шевченко</t>
  </si>
  <si>
    <t>Ромни</t>
  </si>
  <si>
    <t>ул. Руденко</t>
  </si>
  <si>
    <t>Руденко</t>
  </si>
  <si>
    <t>18/6</t>
  </si>
  <si>
    <t>Славута</t>
  </si>
  <si>
    <t>пл. Т. Шевченка</t>
  </si>
  <si>
    <t>Старокостянтинів</t>
  </si>
  <si>
    <t>3/17</t>
  </si>
  <si>
    <t>Тернівка</t>
  </si>
  <si>
    <t>Южноукраїнськ</t>
  </si>
  <si>
    <t>10 А</t>
  </si>
  <si>
    <t>Дубно</t>
  </si>
  <si>
    <t>вул. Грушевського</t>
  </si>
  <si>
    <t>Грушевського</t>
  </si>
  <si>
    <t>119 б</t>
  </si>
  <si>
    <t>Самбір</t>
  </si>
  <si>
    <t>Токмак</t>
  </si>
  <si>
    <t>63</t>
  </si>
  <si>
    <t>Умань</t>
  </si>
  <si>
    <t>27</t>
  </si>
  <si>
    <t>Європейська</t>
  </si>
  <si>
    <t>Центральна</t>
  </si>
  <si>
    <t>Київська</t>
  </si>
  <si>
    <t>Миру</t>
  </si>
  <si>
    <t>Хотинська</t>
  </si>
  <si>
    <t>Нова Каховка</t>
  </si>
  <si>
    <t>ул. Європейська</t>
  </si>
  <si>
    <t>ул. Замкова</t>
  </si>
  <si>
    <t>пр-т Незалежності</t>
  </si>
  <si>
    <t>ул. Киівська</t>
  </si>
  <si>
    <t>ул. Миру</t>
  </si>
  <si>
    <t>ул. Харківська</t>
  </si>
  <si>
    <t>ул. Хотинська</t>
  </si>
  <si>
    <t>ул. Торгова</t>
  </si>
  <si>
    <t>ул. Центральна</t>
  </si>
  <si>
    <t>ул. Київська</t>
  </si>
  <si>
    <t xml:space="preserve">62  ТЦ Атлант </t>
  </si>
  <si>
    <t>11 (Dani)</t>
  </si>
  <si>
    <t>Куп'янськ</t>
  </si>
  <si>
    <t>Подільськ</t>
  </si>
  <si>
    <t>Замкнена</t>
  </si>
  <si>
    <t>80600</t>
  </si>
  <si>
    <t>08600</t>
  </si>
  <si>
    <t>08703</t>
  </si>
  <si>
    <t>51500</t>
  </si>
  <si>
    <t>Казмірчука</t>
  </si>
  <si>
    <t>Луцька</t>
  </si>
  <si>
    <t>Володимирська</t>
  </si>
  <si>
    <t>30000</t>
  </si>
  <si>
    <t>31101</t>
  </si>
  <si>
    <t>Паризької Комуни</t>
  </si>
  <si>
    <t>Київськ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</si>
</sst>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0" fillId="0" borderId="0"/>
    <xf numFmtId="0" fontId="21" fillId="0" borderId="0"/>
  </cellStyleXfs>
  <cellXfs count="256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18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49" fontId="7" fillId="9" borderId="1" xfId="0" applyNumberFormat="1" applyFont="1" applyFill="1" applyBorder="1"/>
    <xf numFmtId="0" fontId="18" fillId="0" borderId="0" xfId="5" applyAlignment="1">
      <alignment horizontal="center"/>
    </xf>
    <xf numFmtId="49" fontId="22" fillId="0" borderId="0" xfId="0" applyNumberFormat="1" applyFont="1" applyAlignment="1">
      <alignment horizontal="center" vertical="center"/>
    </xf>
    <xf numFmtId="0" fontId="7" fillId="13" borderId="1" xfId="0" applyFont="1" applyFill="1" applyBorder="1"/>
    <xf numFmtId="0" fontId="7" fillId="14" borderId="1" xfId="0" applyFont="1" applyFill="1" applyBorder="1"/>
    <xf numFmtId="0" fontId="23" fillId="14" borderId="1" xfId="0" applyFont="1" applyFill="1" applyBorder="1"/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L27"/>
  <sheetViews>
    <sheetView tabSelected="1" topLeftCell="B1" zoomScale="115" zoomScaleNormal="115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C32" sqref="C32"/>
    </sheetView>
  </sheetViews>
  <sheetFormatPr defaultColWidth="8.85546875" defaultRowHeight="15"/>
  <cols>
    <col min="1" max="1" width="4" style="244" customWidth="1"/>
    <col min="2" max="2" width="5.140625" style="245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1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2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2">
      <c r="B3" s="218">
        <v>1</v>
      </c>
      <c r="C3" s="224" t="s">
        <v>1099</v>
      </c>
      <c r="D3" s="224" t="s">
        <v>1100</v>
      </c>
      <c r="E3" s="254" t="s">
        <v>1180</v>
      </c>
      <c r="F3" s="224" t="s">
        <v>1172</v>
      </c>
      <c r="G3" s="224">
        <v>1</v>
      </c>
      <c r="H3" s="219">
        <v>1</v>
      </c>
      <c r="I3" s="220" t="s">
        <v>961</v>
      </c>
      <c r="J3" s="222" t="s">
        <v>962</v>
      </c>
      <c r="K3" s="252">
        <v>64207</v>
      </c>
    </row>
    <row r="4" spans="1:12">
      <c r="B4" s="218">
        <v>2</v>
      </c>
      <c r="C4" s="224" t="s">
        <v>1101</v>
      </c>
      <c r="D4" s="224" t="s">
        <v>1161</v>
      </c>
      <c r="E4" s="224" t="s">
        <v>1155</v>
      </c>
      <c r="F4" s="224" t="s">
        <v>1102</v>
      </c>
      <c r="G4" s="224">
        <v>1</v>
      </c>
      <c r="H4" s="219">
        <v>1</v>
      </c>
      <c r="I4" s="220" t="s">
        <v>963</v>
      </c>
      <c r="J4" s="222" t="s">
        <v>964</v>
      </c>
      <c r="K4" s="252"/>
    </row>
    <row r="5" spans="1:12">
      <c r="B5" s="218">
        <v>3</v>
      </c>
      <c r="C5" s="224" t="s">
        <v>1103</v>
      </c>
      <c r="D5" s="224" t="s">
        <v>1162</v>
      </c>
      <c r="E5" s="253" t="s">
        <v>1175</v>
      </c>
      <c r="F5" s="224" t="s">
        <v>1104</v>
      </c>
      <c r="G5" s="224">
        <v>1</v>
      </c>
      <c r="H5" s="219">
        <v>1</v>
      </c>
      <c r="I5" s="220" t="s">
        <v>967</v>
      </c>
      <c r="J5" s="222" t="s">
        <v>968</v>
      </c>
      <c r="K5" s="252" t="s">
        <v>1176</v>
      </c>
    </row>
    <row r="6" spans="1:12">
      <c r="B6" s="218">
        <v>4</v>
      </c>
      <c r="C6" s="224" t="s">
        <v>1105</v>
      </c>
      <c r="D6" s="224" t="s">
        <v>1106</v>
      </c>
      <c r="E6" s="224" t="s">
        <v>1107</v>
      </c>
      <c r="F6" s="224" t="s">
        <v>1091</v>
      </c>
      <c r="G6" s="224">
        <v>1</v>
      </c>
      <c r="H6" s="219">
        <v>1</v>
      </c>
      <c r="I6" s="220" t="s">
        <v>969</v>
      </c>
      <c r="J6" s="222" t="s">
        <v>970</v>
      </c>
      <c r="K6" s="252" t="s">
        <v>1177</v>
      </c>
    </row>
    <row r="7" spans="1:12">
      <c r="B7" s="218">
        <v>5</v>
      </c>
      <c r="C7" s="224" t="s">
        <v>1109</v>
      </c>
      <c r="D7" s="224" t="s">
        <v>1108</v>
      </c>
      <c r="E7" s="224" t="s">
        <v>1109</v>
      </c>
      <c r="F7" s="224" t="s">
        <v>1087</v>
      </c>
      <c r="G7" s="224">
        <v>1</v>
      </c>
      <c r="H7" s="219">
        <v>1</v>
      </c>
      <c r="I7" s="220" t="s">
        <v>1025</v>
      </c>
      <c r="J7" s="222" t="s">
        <v>1006</v>
      </c>
      <c r="K7" s="252"/>
    </row>
    <row r="8" spans="1:12">
      <c r="B8" s="218">
        <v>6</v>
      </c>
      <c r="C8" s="224" t="s">
        <v>1110</v>
      </c>
      <c r="D8" s="224" t="s">
        <v>1111</v>
      </c>
      <c r="E8" s="224" t="s">
        <v>1112</v>
      </c>
      <c r="F8" s="224" t="s">
        <v>1113</v>
      </c>
      <c r="G8" s="224">
        <v>1</v>
      </c>
      <c r="H8" s="219">
        <v>1</v>
      </c>
      <c r="I8" s="220" t="s">
        <v>1009</v>
      </c>
      <c r="J8" s="222" t="s">
        <v>1010</v>
      </c>
      <c r="K8" s="252"/>
    </row>
    <row r="9" spans="1:12">
      <c r="B9" s="218">
        <v>7</v>
      </c>
      <c r="C9" s="224" t="s">
        <v>1114</v>
      </c>
      <c r="D9" s="224" t="s">
        <v>1115</v>
      </c>
      <c r="E9" s="254" t="s">
        <v>1089</v>
      </c>
      <c r="F9" s="224" t="s">
        <v>1116</v>
      </c>
      <c r="G9" s="224">
        <v>1</v>
      </c>
      <c r="H9" s="219">
        <v>1</v>
      </c>
      <c r="I9" s="220" t="s">
        <v>1011</v>
      </c>
      <c r="J9" s="222" t="s">
        <v>1012</v>
      </c>
      <c r="K9" s="252"/>
    </row>
    <row r="10" spans="1:12">
      <c r="B10" s="218">
        <v>8</v>
      </c>
      <c r="C10" s="224" t="s">
        <v>1117</v>
      </c>
      <c r="D10" s="224" t="s">
        <v>1118</v>
      </c>
      <c r="E10" s="254" t="s">
        <v>1182</v>
      </c>
      <c r="F10" s="224" t="s">
        <v>1119</v>
      </c>
      <c r="G10" s="224">
        <v>1</v>
      </c>
      <c r="H10" s="219">
        <v>1</v>
      </c>
      <c r="I10" s="220" t="s">
        <v>1015</v>
      </c>
      <c r="J10" s="222" t="s">
        <v>1018</v>
      </c>
      <c r="K10" s="252"/>
    </row>
    <row r="11" spans="1:12">
      <c r="B11" s="218">
        <v>9</v>
      </c>
      <c r="C11" s="224" t="s">
        <v>1174</v>
      </c>
      <c r="D11" s="224" t="s">
        <v>1120</v>
      </c>
      <c r="E11" s="224" t="s">
        <v>1121</v>
      </c>
      <c r="F11" s="224" t="s">
        <v>1086</v>
      </c>
      <c r="G11" s="224">
        <v>1</v>
      </c>
      <c r="H11" s="219">
        <v>1</v>
      </c>
      <c r="I11" s="220" t="s">
        <v>1019</v>
      </c>
      <c r="J11" s="222" t="s">
        <v>1020</v>
      </c>
      <c r="K11" s="252"/>
    </row>
    <row r="12" spans="1:12">
      <c r="B12" s="218">
        <v>10</v>
      </c>
      <c r="C12" s="224" t="s">
        <v>1173</v>
      </c>
      <c r="D12" s="224" t="s">
        <v>1122</v>
      </c>
      <c r="E12" s="224" t="s">
        <v>1156</v>
      </c>
      <c r="F12" s="224" t="s">
        <v>1123</v>
      </c>
      <c r="G12" s="224">
        <v>1</v>
      </c>
      <c r="H12" s="219">
        <v>1</v>
      </c>
      <c r="I12" s="220" t="s">
        <v>1021</v>
      </c>
      <c r="J12" s="222" t="s">
        <v>1022</v>
      </c>
      <c r="K12" s="252">
        <v>63701</v>
      </c>
    </row>
    <row r="13" spans="1:12">
      <c r="B13" s="218">
        <v>11</v>
      </c>
      <c r="C13" s="224" t="s">
        <v>1124</v>
      </c>
      <c r="D13" s="224" t="s">
        <v>1163</v>
      </c>
      <c r="E13" s="224" t="s">
        <v>1043</v>
      </c>
      <c r="F13" s="224" t="s">
        <v>1087</v>
      </c>
      <c r="G13" s="224">
        <v>1</v>
      </c>
      <c r="H13" s="219">
        <v>1</v>
      </c>
      <c r="I13" s="220" t="s">
        <v>1016</v>
      </c>
      <c r="J13" s="222" t="s">
        <v>1026</v>
      </c>
      <c r="K13" s="252"/>
    </row>
    <row r="14" spans="1:12">
      <c r="B14" s="218">
        <v>12</v>
      </c>
      <c r="C14" s="224" t="s">
        <v>1160</v>
      </c>
      <c r="D14" s="224" t="s">
        <v>1125</v>
      </c>
      <c r="E14" s="254" t="s">
        <v>1185</v>
      </c>
      <c r="F14" s="224" t="s">
        <v>1126</v>
      </c>
      <c r="G14" s="224">
        <v>1</v>
      </c>
      <c r="H14" s="219">
        <v>1</v>
      </c>
      <c r="I14" s="220" t="s">
        <v>1017</v>
      </c>
      <c r="J14" s="222" t="s">
        <v>1023</v>
      </c>
      <c r="K14" s="252"/>
    </row>
    <row r="15" spans="1:12">
      <c r="B15" s="218">
        <v>13</v>
      </c>
      <c r="C15" s="224" t="s">
        <v>1127</v>
      </c>
      <c r="D15" s="224" t="s">
        <v>1128</v>
      </c>
      <c r="E15" s="247" t="s">
        <v>1181</v>
      </c>
      <c r="F15" s="224" t="s">
        <v>1129</v>
      </c>
      <c r="G15" s="224">
        <v>1</v>
      </c>
      <c r="H15" s="219">
        <v>1</v>
      </c>
      <c r="I15" s="220" t="s">
        <v>1003</v>
      </c>
      <c r="J15" s="222" t="s">
        <v>1004</v>
      </c>
      <c r="K15" s="252"/>
    </row>
    <row r="16" spans="1:12">
      <c r="B16" s="218">
        <v>14</v>
      </c>
      <c r="C16" s="224" t="s">
        <v>1130</v>
      </c>
      <c r="D16" s="224" t="s">
        <v>1164</v>
      </c>
      <c r="E16" s="255" t="s">
        <v>1186</v>
      </c>
      <c r="F16" s="224" t="s">
        <v>1131</v>
      </c>
      <c r="G16" s="224">
        <v>1</v>
      </c>
      <c r="H16" s="219">
        <v>1</v>
      </c>
      <c r="I16" s="220" t="s">
        <v>1027</v>
      </c>
      <c r="J16" s="222" t="s">
        <v>1028</v>
      </c>
      <c r="K16" s="252" t="s">
        <v>1178</v>
      </c>
    </row>
    <row r="17" spans="2:11">
      <c r="B17" s="218">
        <v>15</v>
      </c>
      <c r="C17" s="224" t="s">
        <v>1132</v>
      </c>
      <c r="D17" s="224" t="s">
        <v>1133</v>
      </c>
      <c r="E17" s="224" t="s">
        <v>1134</v>
      </c>
      <c r="F17" s="224" t="s">
        <v>1093</v>
      </c>
      <c r="G17" s="224">
        <v>1</v>
      </c>
      <c r="H17" s="219">
        <v>1</v>
      </c>
      <c r="I17" s="220" t="s">
        <v>999</v>
      </c>
      <c r="J17" s="222" t="s">
        <v>1000</v>
      </c>
      <c r="K17" s="252"/>
    </row>
    <row r="18" spans="2:11">
      <c r="B18" s="218">
        <v>16</v>
      </c>
      <c r="C18" s="224" t="s">
        <v>1135</v>
      </c>
      <c r="D18" s="224" t="s">
        <v>1136</v>
      </c>
      <c r="E18" s="224" t="s">
        <v>1137</v>
      </c>
      <c r="F18" s="250" t="s">
        <v>1138</v>
      </c>
      <c r="G18" s="224">
        <v>1</v>
      </c>
      <c r="H18" s="219">
        <v>1</v>
      </c>
      <c r="I18" s="220" t="s">
        <v>995</v>
      </c>
      <c r="J18" s="222" t="s">
        <v>996</v>
      </c>
      <c r="K18" s="252"/>
    </row>
    <row r="19" spans="2:11">
      <c r="B19" s="218">
        <v>17</v>
      </c>
      <c r="C19" s="224" t="s">
        <v>1139</v>
      </c>
      <c r="D19" s="224" t="s">
        <v>1140</v>
      </c>
      <c r="E19" s="224" t="s">
        <v>1037</v>
      </c>
      <c r="F19" s="250" t="s">
        <v>1086</v>
      </c>
      <c r="G19" s="224">
        <v>1</v>
      </c>
      <c r="H19" s="219">
        <v>1</v>
      </c>
      <c r="I19" s="220" t="s">
        <v>993</v>
      </c>
      <c r="J19" s="222" t="s">
        <v>994</v>
      </c>
      <c r="K19" s="252" t="s">
        <v>1183</v>
      </c>
    </row>
    <row r="20" spans="2:11">
      <c r="B20" s="218">
        <v>18</v>
      </c>
      <c r="C20" s="224" t="s">
        <v>1141</v>
      </c>
      <c r="D20" s="224" t="s">
        <v>1165</v>
      </c>
      <c r="E20" s="224" t="s">
        <v>1158</v>
      </c>
      <c r="F20" s="250" t="s">
        <v>1142</v>
      </c>
      <c r="G20" s="224">
        <v>1</v>
      </c>
      <c r="H20" s="219">
        <v>1</v>
      </c>
      <c r="I20" s="220" t="s">
        <v>991</v>
      </c>
      <c r="J20" s="222" t="s">
        <v>992</v>
      </c>
      <c r="K20" s="252" t="s">
        <v>1184</v>
      </c>
    </row>
    <row r="21" spans="2:11">
      <c r="B21" s="218">
        <v>19</v>
      </c>
      <c r="C21" s="224" t="s">
        <v>1143</v>
      </c>
      <c r="D21" s="224" t="s">
        <v>1166</v>
      </c>
      <c r="E21" s="254" t="s">
        <v>1088</v>
      </c>
      <c r="F21" s="250" t="s">
        <v>1090</v>
      </c>
      <c r="G21" s="224">
        <v>1</v>
      </c>
      <c r="H21" s="219">
        <v>1</v>
      </c>
      <c r="I21" s="220" t="s">
        <v>989</v>
      </c>
      <c r="J21" s="222" t="s">
        <v>990</v>
      </c>
      <c r="K21" s="252" t="s">
        <v>1179</v>
      </c>
    </row>
    <row r="22" spans="2:11">
      <c r="B22" s="218">
        <v>20</v>
      </c>
      <c r="C22" s="224" t="s">
        <v>1144</v>
      </c>
      <c r="D22" s="224" t="s">
        <v>1163</v>
      </c>
      <c r="E22" s="254" t="s">
        <v>1043</v>
      </c>
      <c r="F22" s="250" t="s">
        <v>1092</v>
      </c>
      <c r="G22" s="224">
        <v>1</v>
      </c>
      <c r="H22" s="219">
        <v>1</v>
      </c>
      <c r="I22" s="220" t="s">
        <v>987</v>
      </c>
      <c r="J22" s="222" t="s">
        <v>988</v>
      </c>
      <c r="K22" s="252"/>
    </row>
    <row r="23" spans="2:11">
      <c r="B23" s="218">
        <v>21</v>
      </c>
      <c r="C23" s="224" t="s">
        <v>1095</v>
      </c>
      <c r="D23" s="224" t="s">
        <v>1167</v>
      </c>
      <c r="E23" s="224" t="s">
        <v>1159</v>
      </c>
      <c r="F23" s="250" t="s">
        <v>1145</v>
      </c>
      <c r="G23" s="224">
        <v>1</v>
      </c>
      <c r="H23" s="219">
        <v>1</v>
      </c>
      <c r="I23" s="220" t="s">
        <v>983</v>
      </c>
      <c r="J23" s="222" t="s">
        <v>984</v>
      </c>
      <c r="K23" s="252"/>
    </row>
    <row r="24" spans="2:11">
      <c r="B24" s="218">
        <v>22</v>
      </c>
      <c r="C24" s="224" t="s">
        <v>1146</v>
      </c>
      <c r="D24" s="224" t="s">
        <v>1147</v>
      </c>
      <c r="E24" s="224" t="s">
        <v>1148</v>
      </c>
      <c r="F24" s="250" t="s">
        <v>1149</v>
      </c>
      <c r="G24" s="224">
        <v>1</v>
      </c>
      <c r="H24" s="219">
        <v>1</v>
      </c>
      <c r="I24" s="220" t="s">
        <v>982</v>
      </c>
      <c r="J24" s="222" t="s">
        <v>981</v>
      </c>
      <c r="K24" s="252">
        <v>35602</v>
      </c>
    </row>
    <row r="25" spans="2:11">
      <c r="B25" s="218">
        <v>23</v>
      </c>
      <c r="C25" s="224" t="s">
        <v>1150</v>
      </c>
      <c r="D25" s="224" t="s">
        <v>1168</v>
      </c>
      <c r="E25" s="254" t="s">
        <v>1094</v>
      </c>
      <c r="F25" s="250" t="s">
        <v>1171</v>
      </c>
      <c r="G25" s="224">
        <v>1</v>
      </c>
      <c r="H25" s="219">
        <v>1</v>
      </c>
      <c r="I25" s="220" t="s">
        <v>976</v>
      </c>
      <c r="J25" s="222" t="s">
        <v>975</v>
      </c>
      <c r="K25" s="252"/>
    </row>
    <row r="26" spans="2:11">
      <c r="B26" s="218">
        <v>24</v>
      </c>
      <c r="C26" s="224" t="s">
        <v>1151</v>
      </c>
      <c r="D26" s="224" t="s">
        <v>1169</v>
      </c>
      <c r="E26" s="254" t="s">
        <v>1156</v>
      </c>
      <c r="F26" s="250" t="s">
        <v>1152</v>
      </c>
      <c r="G26" s="224">
        <v>1</v>
      </c>
      <c r="H26" s="219">
        <v>1</v>
      </c>
      <c r="I26" s="220" t="s">
        <v>974</v>
      </c>
      <c r="J26" s="222" t="s">
        <v>973</v>
      </c>
      <c r="K26" s="252"/>
    </row>
    <row r="27" spans="2:11">
      <c r="B27" s="218">
        <v>25</v>
      </c>
      <c r="C27" s="224" t="s">
        <v>1153</v>
      </c>
      <c r="D27" s="224" t="s">
        <v>1170</v>
      </c>
      <c r="E27" s="254" t="s">
        <v>1157</v>
      </c>
      <c r="F27" s="250" t="s">
        <v>1154</v>
      </c>
      <c r="G27" s="224">
        <v>1</v>
      </c>
      <c r="H27" s="219">
        <v>1</v>
      </c>
      <c r="I27" s="220" t="s">
        <v>971</v>
      </c>
      <c r="J27" s="222" t="s">
        <v>972</v>
      </c>
      <c r="K27" s="252"/>
    </row>
  </sheetData>
  <autoFilter ref="A2:K2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209" activePane="bottomRight" state="frozen"/>
      <selection pane="topRight" activeCell="C1" sqref="C1"/>
      <selection pane="bottomLeft" activeCell="A2" sqref="A2"/>
      <selection pane="bottomRight" activeCell="B227" sqref="B227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1084</v>
      </c>
      <c r="D2" s="248" t="s">
        <v>1057</v>
      </c>
      <c r="E2" s="248" t="s">
        <v>1085</v>
      </c>
      <c r="F2" s="248" t="s">
        <v>1035</v>
      </c>
      <c r="G2" s="248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47" t="s">
        <v>1030</v>
      </c>
      <c r="E3" s="247" t="s">
        <v>1031</v>
      </c>
      <c r="F3" s="247" t="s">
        <v>1032</v>
      </c>
      <c r="G3" s="247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47" t="s">
        <v>1036</v>
      </c>
      <c r="E4" s="247" t="s">
        <v>1031</v>
      </c>
      <c r="F4" s="247" t="s">
        <v>1037</v>
      </c>
      <c r="G4" s="247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47" t="s">
        <v>1047</v>
      </c>
      <c r="E5" s="247" t="s">
        <v>1031</v>
      </c>
      <c r="F5" s="247" t="s">
        <v>1038</v>
      </c>
      <c r="G5" s="247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47" t="s">
        <v>1048</v>
      </c>
      <c r="E6" s="247" t="s">
        <v>1060</v>
      </c>
      <c r="F6" s="247" t="s">
        <v>1062</v>
      </c>
      <c r="G6" s="247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47" t="s">
        <v>1049</v>
      </c>
      <c r="E7" s="247" t="s">
        <v>1064</v>
      </c>
      <c r="F7" s="247" t="s">
        <v>1061</v>
      </c>
      <c r="G7" s="247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47" t="s">
        <v>1066</v>
      </c>
      <c r="E8" s="247" t="s">
        <v>1064</v>
      </c>
      <c r="F8" s="247" t="s">
        <v>1056</v>
      </c>
      <c r="G8" s="247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47" t="s">
        <v>1050</v>
      </c>
      <c r="E9" s="247" t="s">
        <v>1031</v>
      </c>
      <c r="F9" s="247" t="s">
        <v>1039</v>
      </c>
      <c r="G9" s="247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47" t="s">
        <v>1050</v>
      </c>
      <c r="E10" s="247" t="s">
        <v>1031</v>
      </c>
      <c r="F10" s="247" t="s">
        <v>1040</v>
      </c>
      <c r="G10" s="247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47" t="s">
        <v>1050</v>
      </c>
      <c r="E11" s="247" t="s">
        <v>1064</v>
      </c>
      <c r="F11" s="247" t="s">
        <v>1068</v>
      </c>
      <c r="G11" s="247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47" t="s">
        <v>1051</v>
      </c>
      <c r="E12" s="247" t="s">
        <v>1031</v>
      </c>
      <c r="F12" s="247" t="s">
        <v>1041</v>
      </c>
      <c r="G12" s="247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49" t="s">
        <v>1052</v>
      </c>
      <c r="E13" s="249" t="s">
        <v>1031</v>
      </c>
      <c r="F13" s="249" t="s">
        <v>1042</v>
      </c>
      <c r="G13" s="249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47" t="s">
        <v>1053</v>
      </c>
      <c r="E14" s="247" t="s">
        <v>1031</v>
      </c>
      <c r="F14" s="247" t="s">
        <v>1072</v>
      </c>
      <c r="G14" s="247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47" t="s">
        <v>1054</v>
      </c>
      <c r="E15" s="247" t="s">
        <v>1031</v>
      </c>
      <c r="F15" s="247" t="s">
        <v>1043</v>
      </c>
      <c r="G15" s="247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47" t="s">
        <v>1055</v>
      </c>
      <c r="E16" s="247" t="s">
        <v>1031</v>
      </c>
      <c r="F16" s="247" t="s">
        <v>1044</v>
      </c>
      <c r="G16" s="247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47"/>
      <c r="E48" s="247"/>
      <c r="F48" s="247"/>
      <c r="G48" s="247"/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46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47"/>
      <c r="E49" s="247"/>
      <c r="F49" s="247"/>
      <c r="G49" s="247"/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46" t="str">
        <f t="shared" ref="R49:R112" si="7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47"/>
      <c r="E50" s="247"/>
      <c r="F50" s="247"/>
      <c r="G50" s="247"/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46" t="str">
        <f t="shared" si="7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47"/>
      <c r="E51" s="247"/>
      <c r="F51" s="247"/>
      <c r="G51" s="247"/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46" t="str">
        <f t="shared" si="7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47"/>
      <c r="E52" s="247"/>
      <c r="F52" s="247"/>
      <c r="G52" s="247"/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46" t="str">
        <f t="shared" si="7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47"/>
      <c r="E53" s="247"/>
      <c r="F53" s="247"/>
      <c r="G53" s="247"/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46" t="str">
        <f t="shared" si="7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47"/>
      <c r="E54" s="247"/>
      <c r="F54" s="247"/>
      <c r="G54" s="247"/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46" t="str">
        <f t="shared" si="7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47"/>
      <c r="E55" s="247"/>
      <c r="F55" s="247"/>
      <c r="G55" s="247"/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46" t="str">
        <f t="shared" si="7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47"/>
      <c r="E56" s="247"/>
      <c r="F56" s="247"/>
      <c r="G56" s="247"/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46" t="str">
        <f t="shared" si="7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47"/>
      <c r="E57" s="247"/>
      <c r="F57" s="247"/>
      <c r="G57" s="247"/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46" t="str">
        <f t="shared" si="7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47"/>
      <c r="E58" s="247"/>
      <c r="F58" s="247"/>
      <c r="G58" s="247"/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46" t="str">
        <f t="shared" si="7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47"/>
      <c r="E59" s="247"/>
      <c r="F59" s="247"/>
      <c r="G59" s="247"/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46" t="str">
        <f t="shared" si="7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47"/>
      <c r="E60" s="247"/>
      <c r="F60" s="247"/>
      <c r="G60" s="247"/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46" t="str">
        <f t="shared" si="7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47"/>
      <c r="E61" s="247"/>
      <c r="F61" s="247"/>
      <c r="G61" s="247"/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46" t="str">
        <f t="shared" si="7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47"/>
      <c r="E62" s="247"/>
      <c r="F62" s="247"/>
      <c r="G62" s="247"/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46" t="str">
        <f t="shared" si="7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47"/>
      <c r="E63" s="247"/>
      <c r="F63" s="247"/>
      <c r="G63" s="247"/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46" t="str">
        <f t="shared" si="7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47"/>
      <c r="E64" s="247"/>
      <c r="F64" s="247"/>
      <c r="G64" s="247"/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46" t="str">
        <f t="shared" si="7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47"/>
      <c r="E65" s="247"/>
      <c r="F65" s="247"/>
      <c r="G65" s="247"/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46" t="str">
        <f t="shared" si="7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47"/>
      <c r="E66" s="247"/>
      <c r="F66" s="247"/>
      <c r="G66" s="247"/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46" t="str">
        <f t="shared" si="7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47"/>
      <c r="E67" s="247"/>
      <c r="F67" s="247"/>
      <c r="G67" s="247"/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8">I67*$J$2</f>
        <v>9.8320000000000007</v>
      </c>
      <c r="M67" s="220">
        <f t="shared" ref="M67:M130" si="9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46" t="str">
        <f t="shared" si="7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47"/>
      <c r="E68" s="247"/>
      <c r="F68" s="247"/>
      <c r="G68" s="247"/>
      <c r="H68" s="219">
        <f t="shared" si="5"/>
        <v>1</v>
      </c>
      <c r="I68" s="225">
        <v>23</v>
      </c>
      <c r="J68" s="221">
        <f t="shared" ref="J68:J131" si="10">ROUNDUP(I68/8,0)</f>
        <v>3</v>
      </c>
      <c r="K68" s="221">
        <f t="shared" ref="K68:K131" si="11">IF(J68&gt;11,ROUNDUP(J68/18,0),0)</f>
        <v>0</v>
      </c>
      <c r="L68" s="220">
        <f t="shared" si="8"/>
        <v>56.534000000000006</v>
      </c>
      <c r="M68" s="220">
        <f t="shared" si="9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46" t="str">
        <f t="shared" si="7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47"/>
      <c r="E69" s="247"/>
      <c r="F69" s="247"/>
      <c r="G69" s="247"/>
      <c r="H69" s="219">
        <f t="shared" ref="H69:H132" si="12">H68</f>
        <v>1</v>
      </c>
      <c r="I69" s="225">
        <v>13</v>
      </c>
      <c r="J69" s="221">
        <f t="shared" si="10"/>
        <v>2</v>
      </c>
      <c r="K69" s="221">
        <f t="shared" si="11"/>
        <v>0</v>
      </c>
      <c r="L69" s="220">
        <f t="shared" si="8"/>
        <v>31.954000000000001</v>
      </c>
      <c r="M69" s="220">
        <f t="shared" si="9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46" t="str">
        <f t="shared" si="7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47"/>
      <c r="E70" s="247"/>
      <c r="F70" s="247"/>
      <c r="G70" s="247"/>
      <c r="H70" s="219">
        <f t="shared" si="12"/>
        <v>1</v>
      </c>
      <c r="I70" s="225">
        <v>20</v>
      </c>
      <c r="J70" s="221">
        <f t="shared" si="10"/>
        <v>3</v>
      </c>
      <c r="K70" s="221">
        <f t="shared" si="11"/>
        <v>0</v>
      </c>
      <c r="L70" s="220">
        <f t="shared" si="8"/>
        <v>49.160000000000004</v>
      </c>
      <c r="M70" s="220">
        <f t="shared" si="9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46" t="str">
        <f t="shared" si="7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47"/>
      <c r="E71" s="247"/>
      <c r="F71" s="247"/>
      <c r="G71" s="247"/>
      <c r="H71" s="219">
        <f t="shared" si="12"/>
        <v>1</v>
      </c>
      <c r="I71" s="225">
        <v>5</v>
      </c>
      <c r="J71" s="221">
        <f t="shared" si="10"/>
        <v>1</v>
      </c>
      <c r="K71" s="221">
        <f t="shared" si="11"/>
        <v>0</v>
      </c>
      <c r="L71" s="220">
        <f t="shared" si="8"/>
        <v>12.290000000000001</v>
      </c>
      <c r="M71" s="220">
        <f t="shared" si="9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46" t="str">
        <f t="shared" si="7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47"/>
      <c r="E72" s="247"/>
      <c r="F72" s="247"/>
      <c r="G72" s="247"/>
      <c r="H72" s="219">
        <f t="shared" si="12"/>
        <v>1</v>
      </c>
      <c r="I72" s="225">
        <v>11</v>
      </c>
      <c r="J72" s="221">
        <f t="shared" si="10"/>
        <v>2</v>
      </c>
      <c r="K72" s="221">
        <f t="shared" si="11"/>
        <v>0</v>
      </c>
      <c r="L72" s="220">
        <f t="shared" si="8"/>
        <v>27.038000000000004</v>
      </c>
      <c r="M72" s="220">
        <f t="shared" si="9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46" t="str">
        <f t="shared" si="7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47"/>
      <c r="E73" s="247"/>
      <c r="F73" s="247"/>
      <c r="G73" s="247"/>
      <c r="H73" s="219">
        <f t="shared" si="12"/>
        <v>1</v>
      </c>
      <c r="I73" s="225">
        <v>18</v>
      </c>
      <c r="J73" s="221">
        <f t="shared" si="10"/>
        <v>3</v>
      </c>
      <c r="K73" s="221">
        <f t="shared" si="11"/>
        <v>0</v>
      </c>
      <c r="L73" s="220">
        <f t="shared" si="8"/>
        <v>44.244</v>
      </c>
      <c r="M73" s="220">
        <f t="shared" si="9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46" t="str">
        <f t="shared" si="7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47"/>
      <c r="E74" s="247"/>
      <c r="F74" s="247"/>
      <c r="G74" s="247"/>
      <c r="H74" s="219">
        <f t="shared" si="12"/>
        <v>1</v>
      </c>
      <c r="I74" s="225">
        <v>9</v>
      </c>
      <c r="J74" s="221">
        <f t="shared" si="10"/>
        <v>2</v>
      </c>
      <c r="K74" s="221">
        <f t="shared" si="11"/>
        <v>0</v>
      </c>
      <c r="L74" s="220">
        <f t="shared" si="8"/>
        <v>22.122</v>
      </c>
      <c r="M74" s="220">
        <f t="shared" si="9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46" t="str">
        <f t="shared" si="7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47"/>
      <c r="E75" s="247"/>
      <c r="F75" s="247"/>
      <c r="G75" s="247"/>
      <c r="H75" s="219">
        <f t="shared" si="12"/>
        <v>1</v>
      </c>
      <c r="I75" s="225">
        <v>9</v>
      </c>
      <c r="J75" s="221">
        <f t="shared" si="10"/>
        <v>2</v>
      </c>
      <c r="K75" s="221">
        <f t="shared" si="11"/>
        <v>0</v>
      </c>
      <c r="L75" s="220">
        <f t="shared" si="8"/>
        <v>22.122</v>
      </c>
      <c r="M75" s="220">
        <f t="shared" si="9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46" t="str">
        <f t="shared" si="7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47"/>
      <c r="E76" s="247"/>
      <c r="F76" s="247"/>
      <c r="G76" s="247"/>
      <c r="H76" s="219">
        <f t="shared" si="12"/>
        <v>1</v>
      </c>
      <c r="I76" s="225">
        <v>6</v>
      </c>
      <c r="J76" s="221">
        <f t="shared" si="10"/>
        <v>1</v>
      </c>
      <c r="K76" s="221">
        <f t="shared" si="11"/>
        <v>0</v>
      </c>
      <c r="L76" s="220">
        <f t="shared" si="8"/>
        <v>14.748000000000001</v>
      </c>
      <c r="M76" s="220">
        <f t="shared" si="9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46" t="str">
        <f t="shared" si="7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47"/>
      <c r="E77" s="247"/>
      <c r="F77" s="247"/>
      <c r="G77" s="247"/>
      <c r="H77" s="219">
        <f t="shared" si="12"/>
        <v>1</v>
      </c>
      <c r="I77" s="225">
        <v>7</v>
      </c>
      <c r="J77" s="221">
        <f t="shared" si="10"/>
        <v>1</v>
      </c>
      <c r="K77" s="221">
        <f t="shared" si="11"/>
        <v>0</v>
      </c>
      <c r="L77" s="220">
        <f t="shared" si="8"/>
        <v>17.206000000000003</v>
      </c>
      <c r="M77" s="220">
        <f t="shared" si="9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46" t="str">
        <f t="shared" si="7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47"/>
      <c r="E78" s="247"/>
      <c r="F78" s="247"/>
      <c r="G78" s="247"/>
      <c r="H78" s="219">
        <f t="shared" si="12"/>
        <v>1</v>
      </c>
      <c r="I78" s="225">
        <v>19</v>
      </c>
      <c r="J78" s="221">
        <f t="shared" si="10"/>
        <v>3</v>
      </c>
      <c r="K78" s="221">
        <f t="shared" si="11"/>
        <v>0</v>
      </c>
      <c r="L78" s="220">
        <f t="shared" si="8"/>
        <v>46.702000000000005</v>
      </c>
      <c r="M78" s="220">
        <f t="shared" si="9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46" t="str">
        <f t="shared" si="7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47"/>
      <c r="E79" s="247"/>
      <c r="F79" s="247"/>
      <c r="G79" s="247"/>
      <c r="H79" s="219">
        <f t="shared" si="12"/>
        <v>1</v>
      </c>
      <c r="I79" s="225">
        <v>9</v>
      </c>
      <c r="J79" s="221">
        <f t="shared" si="10"/>
        <v>2</v>
      </c>
      <c r="K79" s="221">
        <f t="shared" si="11"/>
        <v>0</v>
      </c>
      <c r="L79" s="220">
        <f t="shared" si="8"/>
        <v>22.122</v>
      </c>
      <c r="M79" s="220">
        <f t="shared" si="9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46" t="str">
        <f t="shared" si="7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47"/>
      <c r="E80" s="247"/>
      <c r="F80" s="247"/>
      <c r="G80" s="247"/>
      <c r="H80" s="219">
        <f t="shared" si="12"/>
        <v>1</v>
      </c>
      <c r="I80" s="225">
        <v>27</v>
      </c>
      <c r="J80" s="221">
        <f t="shared" si="10"/>
        <v>4</v>
      </c>
      <c r="K80" s="221">
        <f t="shared" si="11"/>
        <v>0</v>
      </c>
      <c r="L80" s="220">
        <f t="shared" si="8"/>
        <v>66.366</v>
      </c>
      <c r="M80" s="220">
        <f t="shared" si="9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46" t="str">
        <f t="shared" si="7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47"/>
      <c r="E81" s="247"/>
      <c r="F81" s="247"/>
      <c r="G81" s="247"/>
      <c r="H81" s="219">
        <f t="shared" si="12"/>
        <v>1</v>
      </c>
      <c r="I81" s="225">
        <v>6</v>
      </c>
      <c r="J81" s="221">
        <f t="shared" si="10"/>
        <v>1</v>
      </c>
      <c r="K81" s="221">
        <f t="shared" si="11"/>
        <v>0</v>
      </c>
      <c r="L81" s="220">
        <f t="shared" si="8"/>
        <v>14.748000000000001</v>
      </c>
      <c r="M81" s="220">
        <f t="shared" si="9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46" t="str">
        <f t="shared" si="7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47"/>
      <c r="E82" s="247"/>
      <c r="F82" s="247"/>
      <c r="G82" s="247"/>
      <c r="H82" s="219">
        <f t="shared" si="12"/>
        <v>1</v>
      </c>
      <c r="I82" s="225">
        <v>13</v>
      </c>
      <c r="J82" s="221">
        <f t="shared" si="10"/>
        <v>2</v>
      </c>
      <c r="K82" s="221">
        <f t="shared" si="11"/>
        <v>0</v>
      </c>
      <c r="L82" s="220">
        <f t="shared" si="8"/>
        <v>31.954000000000001</v>
      </c>
      <c r="M82" s="220">
        <f t="shared" si="9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46" t="str">
        <f t="shared" si="7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47"/>
      <c r="E83" s="247"/>
      <c r="F83" s="247"/>
      <c r="G83" s="247"/>
      <c r="H83" s="219">
        <f t="shared" si="12"/>
        <v>1</v>
      </c>
      <c r="I83" s="225">
        <v>7</v>
      </c>
      <c r="J83" s="221">
        <f t="shared" si="10"/>
        <v>1</v>
      </c>
      <c r="K83" s="221">
        <f t="shared" si="11"/>
        <v>0</v>
      </c>
      <c r="L83" s="220">
        <f t="shared" si="8"/>
        <v>17.206000000000003</v>
      </c>
      <c r="M83" s="220">
        <f t="shared" si="9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46" t="str">
        <f t="shared" si="7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47"/>
      <c r="E84" s="247"/>
      <c r="F84" s="247"/>
      <c r="G84" s="247"/>
      <c r="H84" s="219">
        <f t="shared" si="12"/>
        <v>1</v>
      </c>
      <c r="I84" s="225">
        <v>6</v>
      </c>
      <c r="J84" s="221">
        <f t="shared" si="10"/>
        <v>1</v>
      </c>
      <c r="K84" s="221">
        <f t="shared" si="11"/>
        <v>0</v>
      </c>
      <c r="L84" s="220">
        <f t="shared" si="8"/>
        <v>14.748000000000001</v>
      </c>
      <c r="M84" s="220">
        <f t="shared" si="9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46" t="str">
        <f t="shared" si="7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47"/>
      <c r="E85" s="247"/>
      <c r="F85" s="247"/>
      <c r="G85" s="247"/>
      <c r="H85" s="219">
        <f t="shared" si="12"/>
        <v>1</v>
      </c>
      <c r="I85" s="233">
        <v>15</v>
      </c>
      <c r="J85" s="221">
        <f t="shared" si="10"/>
        <v>2</v>
      </c>
      <c r="K85" s="221">
        <f t="shared" si="11"/>
        <v>0</v>
      </c>
      <c r="L85" s="220">
        <f t="shared" si="8"/>
        <v>36.870000000000005</v>
      </c>
      <c r="M85" s="220">
        <f t="shared" si="9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46" t="str">
        <f t="shared" si="7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47"/>
      <c r="E86" s="247"/>
      <c r="F86" s="247"/>
      <c r="G86" s="247"/>
      <c r="H86" s="219">
        <f t="shared" si="12"/>
        <v>1</v>
      </c>
      <c r="I86" s="225">
        <v>12</v>
      </c>
      <c r="J86" s="221">
        <f t="shared" si="10"/>
        <v>2</v>
      </c>
      <c r="K86" s="221">
        <f t="shared" si="11"/>
        <v>0</v>
      </c>
      <c r="L86" s="220">
        <f t="shared" si="8"/>
        <v>29.496000000000002</v>
      </c>
      <c r="M86" s="220">
        <f t="shared" si="9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46" t="str">
        <f t="shared" si="7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47"/>
      <c r="E87" s="247"/>
      <c r="F87" s="247"/>
      <c r="G87" s="247"/>
      <c r="H87" s="219">
        <f t="shared" si="12"/>
        <v>1</v>
      </c>
      <c r="I87" s="225">
        <v>9</v>
      </c>
      <c r="J87" s="221">
        <f t="shared" si="10"/>
        <v>2</v>
      </c>
      <c r="K87" s="221">
        <f t="shared" si="11"/>
        <v>0</v>
      </c>
      <c r="L87" s="220">
        <f t="shared" si="8"/>
        <v>22.122</v>
      </c>
      <c r="M87" s="220">
        <f t="shared" si="9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46" t="str">
        <f t="shared" si="7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47"/>
      <c r="E88" s="247"/>
      <c r="F88" s="247"/>
      <c r="G88" s="247"/>
      <c r="H88" s="219">
        <f t="shared" si="12"/>
        <v>1</v>
      </c>
      <c r="I88" s="225">
        <v>9</v>
      </c>
      <c r="J88" s="221">
        <f t="shared" si="10"/>
        <v>2</v>
      </c>
      <c r="K88" s="221">
        <f t="shared" si="11"/>
        <v>0</v>
      </c>
      <c r="L88" s="220">
        <f t="shared" si="8"/>
        <v>22.122</v>
      </c>
      <c r="M88" s="220">
        <f t="shared" si="9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46" t="str">
        <f t="shared" si="7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47"/>
      <c r="E89" s="247"/>
      <c r="F89" s="247"/>
      <c r="G89" s="247"/>
      <c r="H89" s="219">
        <f t="shared" si="12"/>
        <v>1</v>
      </c>
      <c r="I89" s="234">
        <v>3</v>
      </c>
      <c r="J89" s="221">
        <f t="shared" si="10"/>
        <v>1</v>
      </c>
      <c r="K89" s="221">
        <f t="shared" si="11"/>
        <v>0</v>
      </c>
      <c r="L89" s="220">
        <f t="shared" si="8"/>
        <v>7.3740000000000006</v>
      </c>
      <c r="M89" s="220">
        <f t="shared" si="9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46" t="str">
        <f t="shared" si="7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47"/>
      <c r="E90" s="247"/>
      <c r="F90" s="247"/>
      <c r="G90" s="247"/>
      <c r="H90" s="219">
        <f t="shared" si="12"/>
        <v>1</v>
      </c>
      <c r="I90" s="225">
        <v>9</v>
      </c>
      <c r="J90" s="221">
        <f t="shared" si="10"/>
        <v>2</v>
      </c>
      <c r="K90" s="221">
        <f t="shared" si="11"/>
        <v>0</v>
      </c>
      <c r="L90" s="220">
        <f t="shared" si="8"/>
        <v>22.122</v>
      </c>
      <c r="M90" s="220">
        <f t="shared" si="9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46" t="str">
        <f t="shared" si="7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47"/>
      <c r="E91" s="247"/>
      <c r="F91" s="247"/>
      <c r="G91" s="247"/>
      <c r="H91" s="219">
        <f t="shared" si="12"/>
        <v>1</v>
      </c>
      <c r="I91" s="225">
        <v>8</v>
      </c>
      <c r="J91" s="221">
        <f t="shared" si="10"/>
        <v>1</v>
      </c>
      <c r="K91" s="221">
        <f t="shared" si="11"/>
        <v>0</v>
      </c>
      <c r="L91" s="220">
        <f t="shared" si="8"/>
        <v>19.664000000000001</v>
      </c>
      <c r="M91" s="220">
        <f t="shared" si="9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46" t="str">
        <f t="shared" si="7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47"/>
      <c r="E92" s="247"/>
      <c r="F92" s="247"/>
      <c r="G92" s="247"/>
      <c r="H92" s="219">
        <f t="shared" si="12"/>
        <v>1</v>
      </c>
      <c r="I92" s="225">
        <v>11</v>
      </c>
      <c r="J92" s="221">
        <f t="shared" si="10"/>
        <v>2</v>
      </c>
      <c r="K92" s="221">
        <f t="shared" si="11"/>
        <v>0</v>
      </c>
      <c r="L92" s="220">
        <f t="shared" si="8"/>
        <v>27.038000000000004</v>
      </c>
      <c r="M92" s="220">
        <f t="shared" si="9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46" t="str">
        <f t="shared" si="7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47"/>
      <c r="E93" s="247"/>
      <c r="F93" s="247"/>
      <c r="G93" s="247"/>
      <c r="H93" s="219">
        <f t="shared" si="12"/>
        <v>1</v>
      </c>
      <c r="I93" s="225">
        <v>6</v>
      </c>
      <c r="J93" s="221">
        <f t="shared" si="10"/>
        <v>1</v>
      </c>
      <c r="K93" s="221">
        <f t="shared" si="11"/>
        <v>0</v>
      </c>
      <c r="L93" s="220">
        <f t="shared" si="8"/>
        <v>14.748000000000001</v>
      </c>
      <c r="M93" s="220">
        <f t="shared" si="9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46" t="str">
        <f t="shared" si="7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47"/>
      <c r="E94" s="247"/>
      <c r="F94" s="247"/>
      <c r="G94" s="247"/>
      <c r="H94" s="219">
        <f t="shared" si="12"/>
        <v>1</v>
      </c>
      <c r="I94" s="225">
        <v>7</v>
      </c>
      <c r="J94" s="221">
        <f t="shared" si="10"/>
        <v>1</v>
      </c>
      <c r="K94" s="221">
        <f t="shared" si="11"/>
        <v>0</v>
      </c>
      <c r="L94" s="220">
        <f t="shared" si="8"/>
        <v>17.206000000000003</v>
      </c>
      <c r="M94" s="220">
        <f t="shared" si="9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46" t="str">
        <f t="shared" si="7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47"/>
      <c r="E95" s="247"/>
      <c r="F95" s="247"/>
      <c r="G95" s="247"/>
      <c r="H95" s="219">
        <f t="shared" si="12"/>
        <v>1</v>
      </c>
      <c r="I95" s="225">
        <v>12</v>
      </c>
      <c r="J95" s="221">
        <f t="shared" si="10"/>
        <v>2</v>
      </c>
      <c r="K95" s="221">
        <f t="shared" si="11"/>
        <v>0</v>
      </c>
      <c r="L95" s="220">
        <f t="shared" si="8"/>
        <v>29.496000000000002</v>
      </c>
      <c r="M95" s="220">
        <f t="shared" si="9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46" t="str">
        <f t="shared" si="7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47"/>
      <c r="E96" s="247"/>
      <c r="F96" s="247"/>
      <c r="G96" s="247"/>
      <c r="H96" s="219">
        <f t="shared" si="12"/>
        <v>1</v>
      </c>
      <c r="I96" s="233">
        <v>4</v>
      </c>
      <c r="J96" s="221">
        <f t="shared" si="10"/>
        <v>1</v>
      </c>
      <c r="K96" s="221">
        <f t="shared" si="11"/>
        <v>0</v>
      </c>
      <c r="L96" s="220">
        <f t="shared" si="8"/>
        <v>9.8320000000000007</v>
      </c>
      <c r="M96" s="220">
        <f t="shared" si="9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46" t="str">
        <f t="shared" si="7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47"/>
      <c r="E97" s="247"/>
      <c r="F97" s="247"/>
      <c r="G97" s="247"/>
      <c r="H97" s="219">
        <f t="shared" si="12"/>
        <v>1</v>
      </c>
      <c r="I97" s="233">
        <v>6</v>
      </c>
      <c r="J97" s="221">
        <f t="shared" si="10"/>
        <v>1</v>
      </c>
      <c r="K97" s="221">
        <f t="shared" si="11"/>
        <v>0</v>
      </c>
      <c r="L97" s="220">
        <f t="shared" si="8"/>
        <v>14.748000000000001</v>
      </c>
      <c r="M97" s="220">
        <f t="shared" si="9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46" t="str">
        <f t="shared" si="7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47"/>
      <c r="E98" s="247"/>
      <c r="F98" s="247"/>
      <c r="G98" s="247"/>
      <c r="H98" s="219">
        <f t="shared" si="12"/>
        <v>1</v>
      </c>
      <c r="I98" s="233">
        <v>12</v>
      </c>
      <c r="J98" s="221">
        <f t="shared" si="10"/>
        <v>2</v>
      </c>
      <c r="K98" s="221">
        <f t="shared" si="11"/>
        <v>0</v>
      </c>
      <c r="L98" s="220">
        <f t="shared" si="8"/>
        <v>29.496000000000002</v>
      </c>
      <c r="M98" s="220">
        <f t="shared" si="9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46" t="str">
        <f t="shared" si="7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47"/>
      <c r="E99" s="247"/>
      <c r="F99" s="247"/>
      <c r="G99" s="247"/>
      <c r="H99" s="219">
        <f t="shared" si="12"/>
        <v>1</v>
      </c>
      <c r="I99" s="233">
        <v>10</v>
      </c>
      <c r="J99" s="221">
        <f t="shared" si="10"/>
        <v>2</v>
      </c>
      <c r="K99" s="221">
        <f t="shared" si="11"/>
        <v>0</v>
      </c>
      <c r="L99" s="220">
        <f t="shared" si="8"/>
        <v>24.580000000000002</v>
      </c>
      <c r="M99" s="220">
        <f t="shared" si="9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46" t="str">
        <f t="shared" si="7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47"/>
      <c r="E100" s="247"/>
      <c r="F100" s="247"/>
      <c r="G100" s="247"/>
      <c r="H100" s="219">
        <f t="shared" si="12"/>
        <v>1</v>
      </c>
      <c r="I100" s="233">
        <v>11</v>
      </c>
      <c r="J100" s="221">
        <f t="shared" si="10"/>
        <v>2</v>
      </c>
      <c r="K100" s="221">
        <f t="shared" si="11"/>
        <v>0</v>
      </c>
      <c r="L100" s="220">
        <f t="shared" si="8"/>
        <v>27.038000000000004</v>
      </c>
      <c r="M100" s="220">
        <f t="shared" si="9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46" t="str">
        <f t="shared" si="7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47"/>
      <c r="E101" s="247"/>
      <c r="F101" s="247"/>
      <c r="G101" s="247"/>
      <c r="H101" s="219">
        <f t="shared" si="12"/>
        <v>1</v>
      </c>
      <c r="I101" s="233">
        <v>12</v>
      </c>
      <c r="J101" s="221">
        <f t="shared" si="10"/>
        <v>2</v>
      </c>
      <c r="K101" s="221">
        <f t="shared" si="11"/>
        <v>0</v>
      </c>
      <c r="L101" s="220">
        <f t="shared" si="8"/>
        <v>29.496000000000002</v>
      </c>
      <c r="M101" s="220">
        <f t="shared" si="9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46" t="str">
        <f t="shared" si="7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47"/>
      <c r="E102" s="247"/>
      <c r="F102" s="247"/>
      <c r="G102" s="247"/>
      <c r="H102" s="219">
        <f t="shared" si="12"/>
        <v>1</v>
      </c>
      <c r="I102" s="233">
        <v>37</v>
      </c>
      <c r="J102" s="221">
        <f t="shared" si="10"/>
        <v>5</v>
      </c>
      <c r="K102" s="221">
        <f t="shared" si="11"/>
        <v>0</v>
      </c>
      <c r="L102" s="220">
        <f t="shared" si="8"/>
        <v>90.946000000000012</v>
      </c>
      <c r="M102" s="220">
        <f t="shared" si="9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46" t="str">
        <f t="shared" si="7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47"/>
      <c r="E103" s="247"/>
      <c r="F103" s="247"/>
      <c r="G103" s="247"/>
      <c r="H103" s="219">
        <f t="shared" si="12"/>
        <v>1</v>
      </c>
      <c r="I103" s="233">
        <v>12</v>
      </c>
      <c r="J103" s="221">
        <f t="shared" si="10"/>
        <v>2</v>
      </c>
      <c r="K103" s="221">
        <f t="shared" si="11"/>
        <v>0</v>
      </c>
      <c r="L103" s="220">
        <f t="shared" si="8"/>
        <v>29.496000000000002</v>
      </c>
      <c r="M103" s="220">
        <f t="shared" si="9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46" t="str">
        <f t="shared" si="7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47"/>
      <c r="E104" s="247"/>
      <c r="F104" s="247"/>
      <c r="G104" s="247"/>
      <c r="H104" s="219">
        <f t="shared" si="12"/>
        <v>1</v>
      </c>
      <c r="I104" s="233">
        <v>8</v>
      </c>
      <c r="J104" s="221">
        <f t="shared" si="10"/>
        <v>1</v>
      </c>
      <c r="K104" s="221">
        <f t="shared" si="11"/>
        <v>0</v>
      </c>
      <c r="L104" s="220">
        <f t="shared" si="8"/>
        <v>19.664000000000001</v>
      </c>
      <c r="M104" s="220">
        <f t="shared" si="9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46" t="str">
        <f t="shared" si="7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47"/>
      <c r="E105" s="247"/>
      <c r="F105" s="247"/>
      <c r="G105" s="247"/>
      <c r="H105" s="219">
        <f t="shared" si="12"/>
        <v>1</v>
      </c>
      <c r="I105" s="233">
        <v>9</v>
      </c>
      <c r="J105" s="221">
        <f t="shared" si="10"/>
        <v>2</v>
      </c>
      <c r="K105" s="221">
        <f t="shared" si="11"/>
        <v>0</v>
      </c>
      <c r="L105" s="220">
        <f t="shared" si="8"/>
        <v>22.122</v>
      </c>
      <c r="M105" s="220">
        <f t="shared" si="9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46" t="str">
        <f t="shared" si="7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47"/>
      <c r="E106" s="247"/>
      <c r="F106" s="247"/>
      <c r="G106" s="247"/>
      <c r="H106" s="219">
        <f t="shared" si="12"/>
        <v>1</v>
      </c>
      <c r="I106" s="233">
        <v>9</v>
      </c>
      <c r="J106" s="221">
        <f t="shared" si="10"/>
        <v>2</v>
      </c>
      <c r="K106" s="221">
        <f t="shared" si="11"/>
        <v>0</v>
      </c>
      <c r="L106" s="220">
        <f t="shared" si="8"/>
        <v>22.122</v>
      </c>
      <c r="M106" s="220">
        <f t="shared" si="9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46" t="str">
        <f t="shared" si="7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47"/>
      <c r="E107" s="247"/>
      <c r="F107" s="247"/>
      <c r="G107" s="247"/>
      <c r="H107" s="219">
        <f t="shared" si="12"/>
        <v>1</v>
      </c>
      <c r="I107" s="233">
        <v>10</v>
      </c>
      <c r="J107" s="221">
        <f t="shared" si="10"/>
        <v>2</v>
      </c>
      <c r="K107" s="221">
        <f t="shared" si="11"/>
        <v>0</v>
      </c>
      <c r="L107" s="220">
        <f t="shared" si="8"/>
        <v>24.580000000000002</v>
      </c>
      <c r="M107" s="220">
        <f t="shared" si="9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46" t="str">
        <f t="shared" si="7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47"/>
      <c r="E108" s="247"/>
      <c r="F108" s="247"/>
      <c r="G108" s="247"/>
      <c r="H108" s="219">
        <f t="shared" si="12"/>
        <v>1</v>
      </c>
      <c r="I108" s="233">
        <v>14</v>
      </c>
      <c r="J108" s="221">
        <f t="shared" si="10"/>
        <v>2</v>
      </c>
      <c r="K108" s="221">
        <f t="shared" si="11"/>
        <v>0</v>
      </c>
      <c r="L108" s="220">
        <f t="shared" si="8"/>
        <v>34.412000000000006</v>
      </c>
      <c r="M108" s="220">
        <f t="shared" si="9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46" t="str">
        <f t="shared" si="7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47"/>
      <c r="E109" s="247"/>
      <c r="F109" s="247"/>
      <c r="G109" s="247"/>
      <c r="H109" s="219">
        <f t="shared" si="12"/>
        <v>1</v>
      </c>
      <c r="I109" s="233">
        <v>12</v>
      </c>
      <c r="J109" s="221">
        <f t="shared" si="10"/>
        <v>2</v>
      </c>
      <c r="K109" s="221">
        <f t="shared" si="11"/>
        <v>0</v>
      </c>
      <c r="L109" s="220">
        <f t="shared" si="8"/>
        <v>29.496000000000002</v>
      </c>
      <c r="M109" s="220">
        <f t="shared" si="9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46" t="str">
        <f t="shared" si="7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47"/>
      <c r="E110" s="247"/>
      <c r="F110" s="247"/>
      <c r="G110" s="247"/>
      <c r="H110" s="219">
        <f t="shared" si="12"/>
        <v>1</v>
      </c>
      <c r="I110" s="233">
        <v>6</v>
      </c>
      <c r="J110" s="221">
        <f t="shared" si="10"/>
        <v>1</v>
      </c>
      <c r="K110" s="221">
        <f t="shared" si="11"/>
        <v>0</v>
      </c>
      <c r="L110" s="220">
        <f t="shared" si="8"/>
        <v>14.748000000000001</v>
      </c>
      <c r="M110" s="220">
        <f t="shared" si="9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46" t="str">
        <f t="shared" si="7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47"/>
      <c r="E111" s="247"/>
      <c r="F111" s="247"/>
      <c r="G111" s="247"/>
      <c r="H111" s="219">
        <f t="shared" si="12"/>
        <v>1</v>
      </c>
      <c r="I111" s="233">
        <v>4</v>
      </c>
      <c r="J111" s="221">
        <f t="shared" si="10"/>
        <v>1</v>
      </c>
      <c r="K111" s="221">
        <f t="shared" si="11"/>
        <v>0</v>
      </c>
      <c r="L111" s="220">
        <f t="shared" si="8"/>
        <v>9.8320000000000007</v>
      </c>
      <c r="M111" s="220">
        <f t="shared" si="9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46" t="str">
        <f t="shared" si="7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47"/>
      <c r="E112" s="247"/>
      <c r="F112" s="247"/>
      <c r="G112" s="247"/>
      <c r="H112" s="219">
        <f t="shared" si="12"/>
        <v>1</v>
      </c>
      <c r="I112" s="233">
        <v>10</v>
      </c>
      <c r="J112" s="221">
        <f t="shared" si="10"/>
        <v>2</v>
      </c>
      <c r="K112" s="221">
        <f t="shared" si="11"/>
        <v>0</v>
      </c>
      <c r="L112" s="220">
        <f t="shared" si="8"/>
        <v>24.580000000000002</v>
      </c>
      <c r="M112" s="220">
        <f t="shared" si="9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46" t="str">
        <f t="shared" si="7"/>
        <v>1</v>
      </c>
    </row>
    <row r="113" spans="1:18">
      <c r="A113" s="218">
        <v>111</v>
      </c>
      <c r="B113" s="130" t="s">
        <v>1098</v>
      </c>
      <c r="C113" s="224" t="str">
        <f t="shared" ref="C113:C176" si="13">LEFT(B113,SEARCH(",", B113,1)-1)</f>
        <v>м. Київ</v>
      </c>
      <c r="D113" s="247"/>
      <c r="E113" s="247"/>
      <c r="F113" s="247"/>
      <c r="G113" s="247"/>
      <c r="H113" s="219">
        <f t="shared" si="12"/>
        <v>1</v>
      </c>
      <c r="I113" s="233">
        <v>5</v>
      </c>
      <c r="J113" s="221">
        <f t="shared" si="10"/>
        <v>1</v>
      </c>
      <c r="K113" s="221">
        <f t="shared" si="11"/>
        <v>0</v>
      </c>
      <c r="L113" s="220">
        <f t="shared" si="8"/>
        <v>12.290000000000001</v>
      </c>
      <c r="M113" s="220">
        <f t="shared" si="9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46" t="str">
        <f t="shared" ref="R113:R176" si="14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3"/>
        <v>м. Луцьк</v>
      </c>
      <c r="D114" s="247"/>
      <c r="E114" s="247"/>
      <c r="F114" s="247"/>
      <c r="G114" s="247"/>
      <c r="H114" s="219">
        <f t="shared" si="12"/>
        <v>1</v>
      </c>
      <c r="I114" s="233">
        <v>12</v>
      </c>
      <c r="J114" s="221">
        <f t="shared" si="10"/>
        <v>2</v>
      </c>
      <c r="K114" s="221">
        <f t="shared" si="11"/>
        <v>0</v>
      </c>
      <c r="L114" s="220">
        <f t="shared" si="8"/>
        <v>29.496000000000002</v>
      </c>
      <c r="M114" s="220">
        <f t="shared" si="9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46" t="str">
        <f t="shared" si="14"/>
        <v>22 а</v>
      </c>
    </row>
    <row r="115" spans="1:18">
      <c r="A115" s="218">
        <v>113</v>
      </c>
      <c r="B115" s="130" t="s">
        <v>155</v>
      </c>
      <c r="C115" s="224" t="str">
        <f t="shared" si="13"/>
        <v>м. Луцьк</v>
      </c>
      <c r="D115" s="247"/>
      <c r="E115" s="247"/>
      <c r="F115" s="247"/>
      <c r="G115" s="247"/>
      <c r="H115" s="219">
        <f t="shared" si="12"/>
        <v>1</v>
      </c>
      <c r="I115" s="233">
        <v>13</v>
      </c>
      <c r="J115" s="221">
        <f t="shared" si="10"/>
        <v>2</v>
      </c>
      <c r="K115" s="221">
        <f t="shared" si="11"/>
        <v>0</v>
      </c>
      <c r="L115" s="220">
        <f t="shared" si="8"/>
        <v>31.954000000000001</v>
      </c>
      <c r="M115" s="220">
        <f t="shared" si="9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46" t="str">
        <f t="shared" si="14"/>
        <v>7</v>
      </c>
    </row>
    <row r="116" spans="1:18">
      <c r="A116" s="218">
        <v>114</v>
      </c>
      <c r="B116" s="130" t="s">
        <v>338</v>
      </c>
      <c r="C116" s="224" t="str">
        <f t="shared" si="13"/>
        <v>м. Львів</v>
      </c>
      <c r="D116" s="247"/>
      <c r="E116" s="247"/>
      <c r="F116" s="247"/>
      <c r="G116" s="247"/>
      <c r="H116" s="219">
        <f t="shared" si="12"/>
        <v>1</v>
      </c>
      <c r="I116" s="233">
        <v>15</v>
      </c>
      <c r="J116" s="221">
        <f t="shared" si="10"/>
        <v>2</v>
      </c>
      <c r="K116" s="221">
        <f t="shared" si="11"/>
        <v>0</v>
      </c>
      <c r="L116" s="220">
        <f t="shared" si="8"/>
        <v>36.870000000000005</v>
      </c>
      <c r="M116" s="220">
        <f t="shared" si="9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46" t="str">
        <f t="shared" si="14"/>
        <v>30А</v>
      </c>
    </row>
    <row r="117" spans="1:18">
      <c r="A117" s="218">
        <v>115</v>
      </c>
      <c r="B117" s="130" t="s">
        <v>156</v>
      </c>
      <c r="C117" s="224" t="str">
        <f t="shared" si="13"/>
        <v>м. Львів</v>
      </c>
      <c r="D117" s="247"/>
      <c r="E117" s="247"/>
      <c r="F117" s="247"/>
      <c r="G117" s="247"/>
      <c r="H117" s="219">
        <f t="shared" si="12"/>
        <v>1</v>
      </c>
      <c r="I117" s="233">
        <v>10</v>
      </c>
      <c r="J117" s="221">
        <f t="shared" si="10"/>
        <v>2</v>
      </c>
      <c r="K117" s="221">
        <f t="shared" si="11"/>
        <v>0</v>
      </c>
      <c r="L117" s="220">
        <f t="shared" si="8"/>
        <v>24.580000000000002</v>
      </c>
      <c r="M117" s="220">
        <f t="shared" si="9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46" t="str">
        <f t="shared" si="14"/>
        <v>5</v>
      </c>
    </row>
    <row r="118" spans="1:18">
      <c r="A118" s="218">
        <v>116</v>
      </c>
      <c r="B118" s="130" t="s">
        <v>159</v>
      </c>
      <c r="C118" s="224" t="str">
        <f t="shared" si="13"/>
        <v>м. Львів</v>
      </c>
      <c r="D118" s="247"/>
      <c r="E118" s="247"/>
      <c r="F118" s="247"/>
      <c r="G118" s="247"/>
      <c r="H118" s="219">
        <f t="shared" si="12"/>
        <v>1</v>
      </c>
      <c r="I118" s="233">
        <v>81</v>
      </c>
      <c r="J118" s="221">
        <f t="shared" si="10"/>
        <v>11</v>
      </c>
      <c r="K118" s="221">
        <f t="shared" si="11"/>
        <v>0</v>
      </c>
      <c r="L118" s="220">
        <f t="shared" si="8"/>
        <v>199.09800000000001</v>
      </c>
      <c r="M118" s="220">
        <f t="shared" si="9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46" t="str">
        <f t="shared" si="14"/>
        <v>33</v>
      </c>
    </row>
    <row r="119" spans="1:18">
      <c r="A119" s="218">
        <v>117</v>
      </c>
      <c r="B119" s="130" t="s">
        <v>791</v>
      </c>
      <c r="C119" s="224" t="str">
        <f t="shared" si="13"/>
        <v>м. Львів</v>
      </c>
      <c r="D119" s="247"/>
      <c r="E119" s="247"/>
      <c r="F119" s="247"/>
      <c r="G119" s="247"/>
      <c r="H119" s="219">
        <f t="shared" si="12"/>
        <v>1</v>
      </c>
      <c r="I119" s="233">
        <f>9+5</f>
        <v>14</v>
      </c>
      <c r="J119" s="221">
        <f t="shared" si="10"/>
        <v>2</v>
      </c>
      <c r="K119" s="221">
        <f t="shared" si="11"/>
        <v>0</v>
      </c>
      <c r="L119" s="220">
        <f t="shared" si="8"/>
        <v>34.412000000000006</v>
      </c>
      <c r="M119" s="220">
        <f t="shared" si="9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46" t="str">
        <f t="shared" si="14"/>
        <v>13 (+5 для ІКЦ)</v>
      </c>
    </row>
    <row r="120" spans="1:18">
      <c r="A120" s="218">
        <v>118</v>
      </c>
      <c r="B120" s="130" t="s">
        <v>160</v>
      </c>
      <c r="C120" s="224" t="str">
        <f t="shared" si="13"/>
        <v>м. Львів</v>
      </c>
      <c r="D120" s="247"/>
      <c r="E120" s="247"/>
      <c r="F120" s="247"/>
      <c r="G120" s="247"/>
      <c r="H120" s="219">
        <f t="shared" si="12"/>
        <v>1</v>
      </c>
      <c r="I120" s="233">
        <v>42</v>
      </c>
      <c r="J120" s="221">
        <f t="shared" si="10"/>
        <v>6</v>
      </c>
      <c r="K120" s="221">
        <f t="shared" si="11"/>
        <v>0</v>
      </c>
      <c r="L120" s="220">
        <f t="shared" si="8"/>
        <v>103.236</v>
      </c>
      <c r="M120" s="220">
        <f t="shared" si="9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46" t="str">
        <f t="shared" si="14"/>
        <v>26</v>
      </c>
    </row>
    <row r="121" spans="1:18">
      <c r="A121" s="218">
        <v>119</v>
      </c>
      <c r="B121" s="130" t="s">
        <v>161</v>
      </c>
      <c r="C121" s="224" t="str">
        <f t="shared" si="13"/>
        <v>м. Львів</v>
      </c>
      <c r="D121" s="247"/>
      <c r="E121" s="247"/>
      <c r="F121" s="247"/>
      <c r="G121" s="247"/>
      <c r="H121" s="219">
        <f t="shared" si="12"/>
        <v>1</v>
      </c>
      <c r="I121" s="233">
        <v>9</v>
      </c>
      <c r="J121" s="221">
        <f t="shared" si="10"/>
        <v>2</v>
      </c>
      <c r="K121" s="221">
        <f t="shared" si="11"/>
        <v>0</v>
      </c>
      <c r="L121" s="220">
        <f t="shared" si="8"/>
        <v>22.122</v>
      </c>
      <c r="M121" s="220">
        <f t="shared" si="9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46" t="str">
        <f t="shared" si="14"/>
        <v>45</v>
      </c>
    </row>
    <row r="122" spans="1:18">
      <c r="A122" s="218">
        <v>120</v>
      </c>
      <c r="B122" s="130" t="s">
        <v>793</v>
      </c>
      <c r="C122" s="224" t="str">
        <f t="shared" si="13"/>
        <v>м. Миколаїв</v>
      </c>
      <c r="D122" s="247"/>
      <c r="E122" s="247"/>
      <c r="F122" s="247"/>
      <c r="G122" s="247"/>
      <c r="H122" s="219">
        <f t="shared" si="12"/>
        <v>1</v>
      </c>
      <c r="I122" s="233">
        <f>7+9</f>
        <v>16</v>
      </c>
      <c r="J122" s="221">
        <f t="shared" si="10"/>
        <v>2</v>
      </c>
      <c r="K122" s="221">
        <f t="shared" si="11"/>
        <v>0</v>
      </c>
      <c r="L122" s="220">
        <f t="shared" si="8"/>
        <v>39.328000000000003</v>
      </c>
      <c r="M122" s="220">
        <f t="shared" si="9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46" t="str">
        <f t="shared" si="14"/>
        <v>2 е (+9 для ІКЦ)</v>
      </c>
    </row>
    <row r="123" spans="1:18">
      <c r="A123" s="218">
        <v>121</v>
      </c>
      <c r="B123" s="130" t="s">
        <v>163</v>
      </c>
      <c r="C123" s="224" t="str">
        <f t="shared" si="13"/>
        <v>м. Миколаїв</v>
      </c>
      <c r="D123" s="247"/>
      <c r="E123" s="247"/>
      <c r="F123" s="247"/>
      <c r="G123" s="247"/>
      <c r="H123" s="219">
        <f t="shared" si="12"/>
        <v>1</v>
      </c>
      <c r="I123" s="233">
        <f>1+13</f>
        <v>14</v>
      </c>
      <c r="J123" s="221">
        <f t="shared" si="10"/>
        <v>2</v>
      </c>
      <c r="K123" s="221">
        <f t="shared" si="11"/>
        <v>0</v>
      </c>
      <c r="L123" s="220">
        <f t="shared" si="8"/>
        <v>34.412000000000006</v>
      </c>
      <c r="M123" s="220">
        <f t="shared" si="9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46" t="str">
        <f t="shared" si="14"/>
        <v>14/1</v>
      </c>
    </row>
    <row r="124" spans="1:18">
      <c r="A124" s="218">
        <v>122</v>
      </c>
      <c r="B124" s="130" t="s">
        <v>164</v>
      </c>
      <c r="C124" s="224" t="str">
        <f t="shared" si="13"/>
        <v>м. Миколаїв</v>
      </c>
      <c r="D124" s="247"/>
      <c r="E124" s="247"/>
      <c r="F124" s="247"/>
      <c r="G124" s="247"/>
      <c r="H124" s="219">
        <f t="shared" si="12"/>
        <v>1</v>
      </c>
      <c r="I124" s="233">
        <v>22</v>
      </c>
      <c r="J124" s="221">
        <f t="shared" si="10"/>
        <v>3</v>
      </c>
      <c r="K124" s="221">
        <f t="shared" si="11"/>
        <v>0</v>
      </c>
      <c r="L124" s="220">
        <f t="shared" si="8"/>
        <v>54.076000000000008</v>
      </c>
      <c r="M124" s="220">
        <f t="shared" si="9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46" t="str">
        <f t="shared" si="14"/>
        <v>59 а</v>
      </c>
    </row>
    <row r="125" spans="1:18">
      <c r="A125" s="218">
        <v>123</v>
      </c>
      <c r="B125" s="130" t="s">
        <v>310</v>
      </c>
      <c r="C125" s="224" t="str">
        <f t="shared" si="13"/>
        <v>м. Одеса</v>
      </c>
      <c r="D125" s="247"/>
      <c r="E125" s="247"/>
      <c r="F125" s="247"/>
      <c r="G125" s="247"/>
      <c r="H125" s="219">
        <f t="shared" si="12"/>
        <v>1</v>
      </c>
      <c r="I125" s="233">
        <v>4</v>
      </c>
      <c r="J125" s="221">
        <f t="shared" si="10"/>
        <v>1</v>
      </c>
      <c r="K125" s="221">
        <f t="shared" si="11"/>
        <v>0</v>
      </c>
      <c r="L125" s="220">
        <f t="shared" si="8"/>
        <v>9.8320000000000007</v>
      </c>
      <c r="M125" s="220">
        <f t="shared" si="9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46" t="str">
        <f t="shared" si="14"/>
        <v>3 б</v>
      </c>
    </row>
    <row r="126" spans="1:18">
      <c r="A126" s="218">
        <v>124</v>
      </c>
      <c r="B126" s="130" t="s">
        <v>339</v>
      </c>
      <c r="C126" s="224" t="str">
        <f t="shared" si="13"/>
        <v>м. Одеса</v>
      </c>
      <c r="D126" s="247"/>
      <c r="E126" s="247"/>
      <c r="F126" s="247"/>
      <c r="G126" s="247"/>
      <c r="H126" s="219">
        <f t="shared" si="12"/>
        <v>1</v>
      </c>
      <c r="I126" s="233">
        <v>8</v>
      </c>
      <c r="J126" s="221">
        <f t="shared" si="10"/>
        <v>1</v>
      </c>
      <c r="K126" s="221">
        <f t="shared" si="11"/>
        <v>0</v>
      </c>
      <c r="L126" s="220">
        <f t="shared" si="8"/>
        <v>19.664000000000001</v>
      </c>
      <c r="M126" s="220">
        <f t="shared" si="9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46" t="str">
        <f t="shared" si="14"/>
        <v>72</v>
      </c>
    </row>
    <row r="127" spans="1:18">
      <c r="A127" s="218">
        <v>125</v>
      </c>
      <c r="B127" s="130" t="s">
        <v>165</v>
      </c>
      <c r="C127" s="224" t="str">
        <f t="shared" si="13"/>
        <v>м. Одеса</v>
      </c>
      <c r="D127" s="247"/>
      <c r="E127" s="247"/>
      <c r="F127" s="247"/>
      <c r="G127" s="247"/>
      <c r="H127" s="219">
        <f t="shared" si="12"/>
        <v>1</v>
      </c>
      <c r="I127" s="233">
        <v>9</v>
      </c>
      <c r="J127" s="221">
        <f t="shared" si="10"/>
        <v>2</v>
      </c>
      <c r="K127" s="221">
        <f t="shared" si="11"/>
        <v>0</v>
      </c>
      <c r="L127" s="220">
        <f t="shared" si="8"/>
        <v>22.122</v>
      </c>
      <c r="M127" s="220">
        <f t="shared" si="9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46" t="str">
        <f t="shared" si="14"/>
        <v>40</v>
      </c>
    </row>
    <row r="128" spans="1:18">
      <c r="A128" s="218">
        <v>126</v>
      </c>
      <c r="B128" s="130" t="s">
        <v>795</v>
      </c>
      <c r="C128" s="224" t="str">
        <f t="shared" si="13"/>
        <v>м. Одеса</v>
      </c>
      <c r="D128" s="247"/>
      <c r="E128" s="247"/>
      <c r="F128" s="247"/>
      <c r="G128" s="247"/>
      <c r="H128" s="219">
        <f t="shared" si="12"/>
        <v>1</v>
      </c>
      <c r="I128" s="233">
        <f>49</f>
        <v>49</v>
      </c>
      <c r="J128" s="221">
        <f t="shared" si="10"/>
        <v>7</v>
      </c>
      <c r="K128" s="221">
        <f t="shared" si="11"/>
        <v>0</v>
      </c>
      <c r="L128" s="220">
        <f t="shared" si="8"/>
        <v>120.44200000000001</v>
      </c>
      <c r="M128" s="220">
        <f t="shared" si="9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46" t="str">
        <f t="shared" si="14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3"/>
        <v>м. Одеса</v>
      </c>
      <c r="D129" s="247"/>
      <c r="E129" s="247"/>
      <c r="F129" s="247"/>
      <c r="G129" s="247"/>
      <c r="H129" s="219">
        <f t="shared" si="12"/>
        <v>1</v>
      </c>
      <c r="I129" s="233">
        <v>19</v>
      </c>
      <c r="J129" s="221">
        <f t="shared" si="10"/>
        <v>3</v>
      </c>
      <c r="K129" s="221">
        <f t="shared" si="11"/>
        <v>0</v>
      </c>
      <c r="L129" s="220">
        <f t="shared" si="8"/>
        <v>46.702000000000005</v>
      </c>
      <c r="M129" s="220">
        <f t="shared" si="9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46" t="str">
        <f t="shared" si="14"/>
        <v>71</v>
      </c>
    </row>
    <row r="130" spans="1:18">
      <c r="A130" s="218">
        <v>128</v>
      </c>
      <c r="B130" s="130" t="s">
        <v>796</v>
      </c>
      <c r="C130" s="224" t="str">
        <f t="shared" si="13"/>
        <v>м. Одеса</v>
      </c>
      <c r="D130" s="247"/>
      <c r="E130" s="247"/>
      <c r="F130" s="247"/>
      <c r="G130" s="247"/>
      <c r="H130" s="219">
        <f t="shared" si="12"/>
        <v>1</v>
      </c>
      <c r="I130" s="233">
        <f>10+10</f>
        <v>20</v>
      </c>
      <c r="J130" s="221">
        <f t="shared" si="10"/>
        <v>3</v>
      </c>
      <c r="K130" s="221">
        <f t="shared" si="11"/>
        <v>0</v>
      </c>
      <c r="L130" s="220">
        <f t="shared" si="8"/>
        <v>49.160000000000004</v>
      </c>
      <c r="M130" s="220">
        <f t="shared" si="9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46" t="str">
        <f t="shared" si="14"/>
        <v>75 (+10 для ІКЦ)</v>
      </c>
    </row>
    <row r="131" spans="1:18">
      <c r="A131" s="218">
        <v>129</v>
      </c>
      <c r="B131" s="130" t="s">
        <v>167</v>
      </c>
      <c r="C131" s="224" t="str">
        <f t="shared" si="13"/>
        <v>м. Одеса</v>
      </c>
      <c r="D131" s="247"/>
      <c r="E131" s="247"/>
      <c r="F131" s="247"/>
      <c r="G131" s="247"/>
      <c r="H131" s="219">
        <f t="shared" si="12"/>
        <v>1</v>
      </c>
      <c r="I131" s="233">
        <v>9</v>
      </c>
      <c r="J131" s="221">
        <f t="shared" si="10"/>
        <v>2</v>
      </c>
      <c r="K131" s="221">
        <f t="shared" si="11"/>
        <v>0</v>
      </c>
      <c r="L131" s="220">
        <f t="shared" ref="L131:L194" si="15">I131*$J$2</f>
        <v>22.122</v>
      </c>
      <c r="M131" s="220">
        <f t="shared" ref="M131:M194" si="16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46" t="str">
        <f t="shared" si="14"/>
        <v>83 а</v>
      </c>
    </row>
    <row r="132" spans="1:18">
      <c r="A132" s="218">
        <v>130</v>
      </c>
      <c r="B132" s="130" t="s">
        <v>170</v>
      </c>
      <c r="C132" s="224" t="str">
        <f t="shared" si="13"/>
        <v>м. Одеса</v>
      </c>
      <c r="D132" s="247"/>
      <c r="E132" s="247"/>
      <c r="F132" s="247"/>
      <c r="G132" s="247"/>
      <c r="H132" s="219">
        <f t="shared" si="12"/>
        <v>1</v>
      </c>
      <c r="I132" s="233">
        <v>7</v>
      </c>
      <c r="J132" s="221">
        <f t="shared" ref="J132:J195" si="17">ROUNDUP(I132/8,0)</f>
        <v>1</v>
      </c>
      <c r="K132" s="221">
        <f t="shared" ref="K132:K195" si="18">IF(J132&gt;11,ROUNDUP(J132/18,0),0)</f>
        <v>0</v>
      </c>
      <c r="L132" s="220">
        <f t="shared" si="15"/>
        <v>17.206000000000003</v>
      </c>
      <c r="M132" s="220">
        <f t="shared" si="16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46" t="str">
        <f t="shared" si="14"/>
        <v>4</v>
      </c>
    </row>
    <row r="133" spans="1:18">
      <c r="A133" s="218">
        <v>131</v>
      </c>
      <c r="B133" s="130" t="s">
        <v>313</v>
      </c>
      <c r="C133" s="224" t="str">
        <f t="shared" si="13"/>
        <v>м. Одеса</v>
      </c>
      <c r="D133" s="247"/>
      <c r="E133" s="247"/>
      <c r="F133" s="247"/>
      <c r="G133" s="247"/>
      <c r="H133" s="219">
        <f t="shared" ref="H133:H196" si="19">H132</f>
        <v>1</v>
      </c>
      <c r="I133" s="233">
        <v>4</v>
      </c>
      <c r="J133" s="221">
        <f t="shared" si="17"/>
        <v>1</v>
      </c>
      <c r="K133" s="221">
        <f t="shared" si="18"/>
        <v>0</v>
      </c>
      <c r="L133" s="220">
        <f t="shared" si="15"/>
        <v>9.8320000000000007</v>
      </c>
      <c r="M133" s="220">
        <f t="shared" si="16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46" t="str">
        <f t="shared" si="14"/>
        <v>6</v>
      </c>
    </row>
    <row r="134" spans="1:18">
      <c r="A134" s="218">
        <v>132</v>
      </c>
      <c r="B134" s="130" t="s">
        <v>171</v>
      </c>
      <c r="C134" s="224" t="str">
        <f t="shared" si="13"/>
        <v>м. Одеса</v>
      </c>
      <c r="D134" s="247"/>
      <c r="E134" s="247"/>
      <c r="F134" s="247"/>
      <c r="G134" s="247"/>
      <c r="H134" s="219">
        <f t="shared" si="19"/>
        <v>1</v>
      </c>
      <c r="I134" s="233">
        <v>33</v>
      </c>
      <c r="J134" s="221">
        <f t="shared" si="17"/>
        <v>5</v>
      </c>
      <c r="K134" s="221">
        <f t="shared" si="18"/>
        <v>0</v>
      </c>
      <c r="L134" s="220">
        <f t="shared" si="15"/>
        <v>81.114000000000004</v>
      </c>
      <c r="M134" s="220">
        <f t="shared" si="16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46" t="str">
        <f t="shared" si="14"/>
        <v>6</v>
      </c>
    </row>
    <row r="135" spans="1:18">
      <c r="A135" s="218">
        <v>133</v>
      </c>
      <c r="B135" s="130" t="s">
        <v>1097</v>
      </c>
      <c r="C135" s="224" t="str">
        <f t="shared" si="13"/>
        <v>м. Одеса</v>
      </c>
      <c r="D135" s="247"/>
      <c r="E135" s="247"/>
      <c r="F135" s="247"/>
      <c r="G135" s="247"/>
      <c r="H135" s="219">
        <f t="shared" si="19"/>
        <v>1</v>
      </c>
      <c r="I135" s="233">
        <v>9</v>
      </c>
      <c r="J135" s="221">
        <f t="shared" si="17"/>
        <v>2</v>
      </c>
      <c r="K135" s="221">
        <f t="shared" si="18"/>
        <v>0</v>
      </c>
      <c r="L135" s="220">
        <f t="shared" si="15"/>
        <v>22.122</v>
      </c>
      <c r="M135" s="220">
        <f t="shared" si="16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46" t="str">
        <f t="shared" si="14"/>
        <v>11</v>
      </c>
    </row>
    <row r="136" spans="1:18">
      <c r="A136" s="218">
        <v>134</v>
      </c>
      <c r="B136" s="130" t="s">
        <v>172</v>
      </c>
      <c r="C136" s="224" t="str">
        <f t="shared" si="13"/>
        <v>м. Одеса</v>
      </c>
      <c r="D136" s="247"/>
      <c r="E136" s="247"/>
      <c r="F136" s="247"/>
      <c r="G136" s="247"/>
      <c r="H136" s="219">
        <f t="shared" si="19"/>
        <v>1</v>
      </c>
      <c r="I136" s="233">
        <v>15</v>
      </c>
      <c r="J136" s="221">
        <f t="shared" si="17"/>
        <v>2</v>
      </c>
      <c r="K136" s="221">
        <f t="shared" si="18"/>
        <v>0</v>
      </c>
      <c r="L136" s="220">
        <f t="shared" si="15"/>
        <v>36.870000000000005</v>
      </c>
      <c r="M136" s="220">
        <f t="shared" si="16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46" t="str">
        <f t="shared" si="14"/>
        <v>7/9</v>
      </c>
    </row>
    <row r="137" spans="1:18">
      <c r="A137" s="218">
        <v>135</v>
      </c>
      <c r="B137" s="130" t="s">
        <v>173</v>
      </c>
      <c r="C137" s="224" t="str">
        <f t="shared" si="13"/>
        <v>м. Одеса</v>
      </c>
      <c r="D137" s="247"/>
      <c r="E137" s="247"/>
      <c r="F137" s="247"/>
      <c r="G137" s="247"/>
      <c r="H137" s="219">
        <f t="shared" si="19"/>
        <v>1</v>
      </c>
      <c r="I137" s="233">
        <v>9</v>
      </c>
      <c r="J137" s="221">
        <f t="shared" si="17"/>
        <v>2</v>
      </c>
      <c r="K137" s="221">
        <f t="shared" si="18"/>
        <v>0</v>
      </c>
      <c r="L137" s="220">
        <f t="shared" si="15"/>
        <v>22.122</v>
      </c>
      <c r="M137" s="220">
        <f t="shared" si="16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46" t="str">
        <f t="shared" si="14"/>
        <v>15</v>
      </c>
    </row>
    <row r="138" spans="1:18">
      <c r="A138" s="218">
        <v>136</v>
      </c>
      <c r="B138" s="130" t="s">
        <v>797</v>
      </c>
      <c r="C138" s="224" t="str">
        <f t="shared" si="13"/>
        <v>м. Полтава</v>
      </c>
      <c r="D138" s="247"/>
      <c r="E138" s="247"/>
      <c r="F138" s="247"/>
      <c r="G138" s="247"/>
      <c r="H138" s="219">
        <f t="shared" si="19"/>
        <v>1</v>
      </c>
      <c r="I138" s="233">
        <f>17+2</f>
        <v>19</v>
      </c>
      <c r="J138" s="221">
        <f t="shared" si="17"/>
        <v>3</v>
      </c>
      <c r="K138" s="221">
        <f t="shared" si="18"/>
        <v>0</v>
      </c>
      <c r="L138" s="220">
        <f t="shared" si="15"/>
        <v>46.702000000000005</v>
      </c>
      <c r="M138" s="220">
        <f t="shared" si="16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46" t="str">
        <f t="shared" si="14"/>
        <v>43 (+2 для ІКЦ)</v>
      </c>
    </row>
    <row r="139" spans="1:18">
      <c r="A139" s="218">
        <v>137</v>
      </c>
      <c r="B139" s="130" t="s">
        <v>178</v>
      </c>
      <c r="C139" s="224" t="str">
        <f t="shared" si="13"/>
        <v>м. Полтава</v>
      </c>
      <c r="D139" s="247"/>
      <c r="E139" s="247"/>
      <c r="F139" s="247"/>
      <c r="G139" s="247"/>
      <c r="H139" s="219">
        <f t="shared" si="19"/>
        <v>1</v>
      </c>
      <c r="I139" s="233">
        <v>20</v>
      </c>
      <c r="J139" s="221">
        <f t="shared" si="17"/>
        <v>3</v>
      </c>
      <c r="K139" s="221">
        <f t="shared" si="18"/>
        <v>0</v>
      </c>
      <c r="L139" s="220">
        <f t="shared" si="15"/>
        <v>49.160000000000004</v>
      </c>
      <c r="M139" s="220">
        <f t="shared" si="16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46" t="str">
        <f t="shared" si="14"/>
        <v>19</v>
      </c>
    </row>
    <row r="140" spans="1:18">
      <c r="A140" s="218">
        <v>138</v>
      </c>
      <c r="B140" s="130" t="s">
        <v>181</v>
      </c>
      <c r="C140" s="224" t="str">
        <f t="shared" si="13"/>
        <v>м. Полтава</v>
      </c>
      <c r="D140" s="247"/>
      <c r="E140" s="247"/>
      <c r="F140" s="247"/>
      <c r="G140" s="247"/>
      <c r="H140" s="219">
        <f t="shared" si="19"/>
        <v>1</v>
      </c>
      <c r="I140" s="233">
        <v>4</v>
      </c>
      <c r="J140" s="221">
        <f t="shared" si="17"/>
        <v>1</v>
      </c>
      <c r="K140" s="221">
        <f t="shared" si="18"/>
        <v>0</v>
      </c>
      <c r="L140" s="220">
        <f t="shared" si="15"/>
        <v>9.8320000000000007</v>
      </c>
      <c r="M140" s="220">
        <f t="shared" si="16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46" t="str">
        <f t="shared" si="14"/>
        <v>24</v>
      </c>
    </row>
    <row r="141" spans="1:18">
      <c r="A141" s="218">
        <v>139</v>
      </c>
      <c r="B141" s="229" t="s">
        <v>798</v>
      </c>
      <c r="C141" s="224" t="str">
        <f t="shared" si="13"/>
        <v>м. Рівне</v>
      </c>
      <c r="D141" s="247"/>
      <c r="E141" s="247"/>
      <c r="F141" s="247"/>
      <c r="G141" s="247"/>
      <c r="H141" s="219">
        <f t="shared" si="19"/>
        <v>1</v>
      </c>
      <c r="I141" s="231">
        <f>32+5</f>
        <v>37</v>
      </c>
      <c r="J141" s="221">
        <f t="shared" si="17"/>
        <v>5</v>
      </c>
      <c r="K141" s="221">
        <f t="shared" si="18"/>
        <v>0</v>
      </c>
      <c r="L141" s="220">
        <f t="shared" si="15"/>
        <v>90.946000000000012</v>
      </c>
      <c r="M141" s="220">
        <f t="shared" si="16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46" t="str">
        <f t="shared" si="14"/>
        <v>3 (+5 для ІКЦ)</v>
      </c>
    </row>
    <row r="142" spans="1:18">
      <c r="A142" s="218">
        <v>140</v>
      </c>
      <c r="B142" s="130" t="s">
        <v>562</v>
      </c>
      <c r="C142" s="224" t="str">
        <f t="shared" si="13"/>
        <v>м. Рівне</v>
      </c>
      <c r="D142" s="247"/>
      <c r="E142" s="247"/>
      <c r="F142" s="247"/>
      <c r="G142" s="247"/>
      <c r="H142" s="219">
        <f t="shared" si="19"/>
        <v>1</v>
      </c>
      <c r="I142" s="233">
        <v>14</v>
      </c>
      <c r="J142" s="221">
        <f t="shared" si="17"/>
        <v>2</v>
      </c>
      <c r="K142" s="221">
        <f t="shared" si="18"/>
        <v>0</v>
      </c>
      <c r="L142" s="220">
        <f t="shared" si="15"/>
        <v>34.412000000000006</v>
      </c>
      <c r="M142" s="220">
        <f t="shared" si="16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46" t="str">
        <f t="shared" si="14"/>
        <v xml:space="preserve">1 </v>
      </c>
    </row>
    <row r="143" spans="1:18">
      <c r="A143" s="218">
        <v>141</v>
      </c>
      <c r="B143" s="130" t="s">
        <v>519</v>
      </c>
      <c r="C143" s="224" t="str">
        <f t="shared" si="13"/>
        <v>м. Рівне</v>
      </c>
      <c r="D143" s="247"/>
      <c r="E143" s="247"/>
      <c r="F143" s="247"/>
      <c r="G143" s="247"/>
      <c r="H143" s="219">
        <f t="shared" si="19"/>
        <v>1</v>
      </c>
      <c r="I143" s="233">
        <v>7</v>
      </c>
      <c r="J143" s="221">
        <f t="shared" si="17"/>
        <v>1</v>
      </c>
      <c r="K143" s="221">
        <f t="shared" si="18"/>
        <v>0</v>
      </c>
      <c r="L143" s="220">
        <f t="shared" si="15"/>
        <v>17.206000000000003</v>
      </c>
      <c r="M143" s="220">
        <f t="shared" si="16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46" t="str">
        <f t="shared" si="14"/>
        <v xml:space="preserve">17 </v>
      </c>
    </row>
    <row r="144" spans="1:18">
      <c r="A144" s="218">
        <v>142</v>
      </c>
      <c r="B144" s="130" t="s">
        <v>186</v>
      </c>
      <c r="C144" s="224" t="str">
        <f t="shared" si="13"/>
        <v>м. Суми</v>
      </c>
      <c r="D144" s="247"/>
      <c r="E144" s="247"/>
      <c r="F144" s="247"/>
      <c r="G144" s="247"/>
      <c r="H144" s="219">
        <f t="shared" si="19"/>
        <v>1</v>
      </c>
      <c r="I144" s="233">
        <v>16</v>
      </c>
      <c r="J144" s="221">
        <f t="shared" si="17"/>
        <v>2</v>
      </c>
      <c r="K144" s="221">
        <f t="shared" si="18"/>
        <v>0</v>
      </c>
      <c r="L144" s="220">
        <f t="shared" si="15"/>
        <v>39.328000000000003</v>
      </c>
      <c r="M144" s="220">
        <f t="shared" si="16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46" t="str">
        <f t="shared" si="14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3"/>
        <v>м. Суми</v>
      </c>
      <c r="D145" s="247"/>
      <c r="E145" s="247"/>
      <c r="F145" s="247"/>
      <c r="G145" s="247"/>
      <c r="H145" s="219">
        <f t="shared" si="19"/>
        <v>1</v>
      </c>
      <c r="I145" s="233">
        <f>15+5</f>
        <v>20</v>
      </c>
      <c r="J145" s="221">
        <f t="shared" si="17"/>
        <v>3</v>
      </c>
      <c r="K145" s="221">
        <f t="shared" si="18"/>
        <v>0</v>
      </c>
      <c r="L145" s="220">
        <f t="shared" si="15"/>
        <v>49.160000000000004</v>
      </c>
      <c r="M145" s="220">
        <f t="shared" si="16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46" t="str">
        <f t="shared" si="14"/>
        <v>2/1 (+5 для ІКЦ)</v>
      </c>
    </row>
    <row r="146" spans="1:18">
      <c r="A146" s="218">
        <v>144</v>
      </c>
      <c r="B146" s="130" t="s">
        <v>189</v>
      </c>
      <c r="C146" s="224" t="str">
        <f t="shared" si="13"/>
        <v>м. Тернопіль</v>
      </c>
      <c r="D146" s="247"/>
      <c r="E146" s="247"/>
      <c r="F146" s="247"/>
      <c r="G146" s="247"/>
      <c r="H146" s="219">
        <f t="shared" si="19"/>
        <v>1</v>
      </c>
      <c r="I146" s="233">
        <v>15</v>
      </c>
      <c r="J146" s="221">
        <f t="shared" si="17"/>
        <v>2</v>
      </c>
      <c r="K146" s="221">
        <f t="shared" si="18"/>
        <v>0</v>
      </c>
      <c r="L146" s="220">
        <f t="shared" si="15"/>
        <v>36.870000000000005</v>
      </c>
      <c r="M146" s="220">
        <f t="shared" si="16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46" t="str">
        <f t="shared" si="14"/>
        <v>18</v>
      </c>
    </row>
    <row r="147" spans="1:18">
      <c r="A147" s="218">
        <v>145</v>
      </c>
      <c r="B147" s="130" t="s">
        <v>192</v>
      </c>
      <c r="C147" s="224" t="str">
        <f t="shared" si="13"/>
        <v>м. Тернопіль</v>
      </c>
      <c r="D147" s="247"/>
      <c r="E147" s="247"/>
      <c r="F147" s="247"/>
      <c r="G147" s="247"/>
      <c r="H147" s="219">
        <f t="shared" si="19"/>
        <v>1</v>
      </c>
      <c r="I147" s="233">
        <v>6</v>
      </c>
      <c r="J147" s="221">
        <f t="shared" si="17"/>
        <v>1</v>
      </c>
      <c r="K147" s="221">
        <f t="shared" si="18"/>
        <v>0</v>
      </c>
      <c r="L147" s="220">
        <f t="shared" si="15"/>
        <v>14.748000000000001</v>
      </c>
      <c r="M147" s="220">
        <f t="shared" si="16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46" t="str">
        <f t="shared" si="14"/>
        <v>7</v>
      </c>
    </row>
    <row r="148" spans="1:18">
      <c r="A148" s="218">
        <v>146</v>
      </c>
      <c r="B148" s="130" t="s">
        <v>733</v>
      </c>
      <c r="C148" s="224" t="str">
        <f t="shared" si="13"/>
        <v>м. Тернопіль</v>
      </c>
      <c r="D148" s="247"/>
      <c r="E148" s="247"/>
      <c r="F148" s="247"/>
      <c r="G148" s="247"/>
      <c r="H148" s="219">
        <f t="shared" si="19"/>
        <v>1</v>
      </c>
      <c r="I148" s="233">
        <v>19</v>
      </c>
      <c r="J148" s="221">
        <f t="shared" si="17"/>
        <v>3</v>
      </c>
      <c r="K148" s="221">
        <f t="shared" si="18"/>
        <v>0</v>
      </c>
      <c r="L148" s="220">
        <f t="shared" si="15"/>
        <v>46.702000000000005</v>
      </c>
      <c r="M148" s="220">
        <f t="shared" si="16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46" t="str">
        <f t="shared" si="14"/>
        <v>7</v>
      </c>
    </row>
    <row r="149" spans="1:18">
      <c r="A149" s="218">
        <v>147</v>
      </c>
      <c r="B149" s="130" t="s">
        <v>805</v>
      </c>
      <c r="C149" s="224" t="str">
        <f t="shared" si="13"/>
        <v>м. Ужгород</v>
      </c>
      <c r="D149" s="247"/>
      <c r="E149" s="247"/>
      <c r="F149" s="247"/>
      <c r="G149" s="247"/>
      <c r="H149" s="219">
        <f t="shared" si="19"/>
        <v>1</v>
      </c>
      <c r="I149" s="233">
        <f>6+3</f>
        <v>9</v>
      </c>
      <c r="J149" s="221">
        <f t="shared" si="17"/>
        <v>2</v>
      </c>
      <c r="K149" s="221">
        <f t="shared" si="18"/>
        <v>0</v>
      </c>
      <c r="L149" s="220">
        <f t="shared" si="15"/>
        <v>22.122</v>
      </c>
      <c r="M149" s="220">
        <f t="shared" si="16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46" t="str">
        <f t="shared" si="14"/>
        <v>7/1  (+3 для ІКЦ)</v>
      </c>
    </row>
    <row r="150" spans="1:18">
      <c r="A150" s="218">
        <v>148</v>
      </c>
      <c r="B150" s="130" t="s">
        <v>195</v>
      </c>
      <c r="C150" s="224" t="str">
        <f t="shared" si="13"/>
        <v>м. Ужгород</v>
      </c>
      <c r="D150" s="247"/>
      <c r="E150" s="247"/>
      <c r="F150" s="247"/>
      <c r="G150" s="247"/>
      <c r="H150" s="219">
        <f t="shared" si="19"/>
        <v>1</v>
      </c>
      <c r="I150" s="233">
        <v>7</v>
      </c>
      <c r="J150" s="221">
        <f t="shared" si="17"/>
        <v>1</v>
      </c>
      <c r="K150" s="221">
        <f t="shared" si="18"/>
        <v>0</v>
      </c>
      <c r="L150" s="220">
        <f t="shared" si="15"/>
        <v>17.206000000000003</v>
      </c>
      <c r="M150" s="220">
        <f t="shared" si="16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46" t="str">
        <f t="shared" si="14"/>
        <v>2</v>
      </c>
    </row>
    <row r="151" spans="1:18">
      <c r="A151" s="218">
        <v>149</v>
      </c>
      <c r="B151" s="130" t="s">
        <v>197</v>
      </c>
      <c r="C151" s="224" t="str">
        <f t="shared" si="13"/>
        <v>м. Ужгород</v>
      </c>
      <c r="D151" s="247"/>
      <c r="E151" s="247"/>
      <c r="F151" s="247"/>
      <c r="G151" s="247"/>
      <c r="H151" s="219">
        <f t="shared" si="19"/>
        <v>1</v>
      </c>
      <c r="I151" s="233">
        <v>9</v>
      </c>
      <c r="J151" s="221">
        <f t="shared" si="17"/>
        <v>2</v>
      </c>
      <c r="K151" s="221">
        <f t="shared" si="18"/>
        <v>0</v>
      </c>
      <c r="L151" s="220">
        <f t="shared" si="15"/>
        <v>22.122</v>
      </c>
      <c r="M151" s="220">
        <f t="shared" si="16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46" t="str">
        <f t="shared" si="14"/>
        <v>13</v>
      </c>
    </row>
    <row r="152" spans="1:18">
      <c r="A152" s="218">
        <v>150</v>
      </c>
      <c r="B152" s="130" t="s">
        <v>198</v>
      </c>
      <c r="C152" s="224" t="str">
        <f t="shared" si="13"/>
        <v>м. Ужгород</v>
      </c>
      <c r="D152" s="247"/>
      <c r="E152" s="247"/>
      <c r="F152" s="247"/>
      <c r="G152" s="247"/>
      <c r="H152" s="219">
        <f t="shared" si="19"/>
        <v>1</v>
      </c>
      <c r="I152" s="233">
        <v>25</v>
      </c>
      <c r="J152" s="221">
        <f t="shared" si="17"/>
        <v>4</v>
      </c>
      <c r="K152" s="221">
        <f t="shared" si="18"/>
        <v>0</v>
      </c>
      <c r="L152" s="220">
        <f t="shared" si="15"/>
        <v>61.45</v>
      </c>
      <c r="M152" s="220">
        <f t="shared" si="16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46" t="str">
        <f t="shared" si="14"/>
        <v>36</v>
      </c>
    </row>
    <row r="153" spans="1:18">
      <c r="A153" s="218">
        <v>151</v>
      </c>
      <c r="B153" s="130" t="s">
        <v>567</v>
      </c>
      <c r="C153" s="224" t="str">
        <f t="shared" si="13"/>
        <v>м. Харків</v>
      </c>
      <c r="D153" s="247"/>
      <c r="E153" s="247"/>
      <c r="F153" s="247"/>
      <c r="G153" s="247"/>
      <c r="H153" s="219">
        <f t="shared" si="19"/>
        <v>1</v>
      </c>
      <c r="I153" s="233">
        <v>7</v>
      </c>
      <c r="J153" s="221">
        <f t="shared" si="17"/>
        <v>1</v>
      </c>
      <c r="K153" s="221">
        <f t="shared" si="18"/>
        <v>0</v>
      </c>
      <c r="L153" s="220">
        <f t="shared" si="15"/>
        <v>17.206000000000003</v>
      </c>
      <c r="M153" s="220">
        <f t="shared" si="16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46" t="str">
        <f t="shared" si="14"/>
        <v xml:space="preserve">1 </v>
      </c>
    </row>
    <row r="154" spans="1:18">
      <c r="A154" s="218">
        <v>152</v>
      </c>
      <c r="B154" s="130" t="s">
        <v>1096</v>
      </c>
      <c r="C154" s="224" t="str">
        <f t="shared" si="13"/>
        <v>м. Харків</v>
      </c>
      <c r="D154" s="247"/>
      <c r="E154" s="247"/>
      <c r="F154" s="247"/>
      <c r="G154" s="247"/>
      <c r="H154" s="219">
        <f t="shared" si="19"/>
        <v>1</v>
      </c>
      <c r="I154" s="233">
        <v>10</v>
      </c>
      <c r="J154" s="221">
        <f t="shared" si="17"/>
        <v>2</v>
      </c>
      <c r="K154" s="221">
        <f t="shared" si="18"/>
        <v>0</v>
      </c>
      <c r="L154" s="220">
        <f t="shared" si="15"/>
        <v>24.580000000000002</v>
      </c>
      <c r="M154" s="220">
        <f t="shared" si="16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46" t="str">
        <f t="shared" si="14"/>
        <v>24-А)</v>
      </c>
    </row>
    <row r="155" spans="1:18">
      <c r="A155" s="218">
        <v>153</v>
      </c>
      <c r="B155" s="130" t="s">
        <v>589</v>
      </c>
      <c r="C155" s="224" t="str">
        <f t="shared" si="13"/>
        <v>м. Харків</v>
      </c>
      <c r="D155" s="247"/>
      <c r="E155" s="247"/>
      <c r="F155" s="247"/>
      <c r="G155" s="247"/>
      <c r="H155" s="219">
        <f t="shared" si="19"/>
        <v>1</v>
      </c>
      <c r="I155" s="233">
        <v>20</v>
      </c>
      <c r="J155" s="221">
        <f t="shared" si="17"/>
        <v>3</v>
      </c>
      <c r="K155" s="221">
        <f t="shared" si="18"/>
        <v>0</v>
      </c>
      <c r="L155" s="220">
        <f t="shared" si="15"/>
        <v>49.160000000000004</v>
      </c>
      <c r="M155" s="220">
        <f t="shared" si="16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46" t="str">
        <f t="shared" si="14"/>
        <v>3</v>
      </c>
    </row>
    <row r="156" spans="1:18">
      <c r="A156" s="218">
        <v>154</v>
      </c>
      <c r="B156" s="229" t="s">
        <v>201</v>
      </c>
      <c r="C156" s="224" t="str">
        <f t="shared" si="13"/>
        <v>м. Харків</v>
      </c>
      <c r="D156" s="247"/>
      <c r="E156" s="247"/>
      <c r="F156" s="247"/>
      <c r="G156" s="247"/>
      <c r="H156" s="219">
        <f t="shared" si="19"/>
        <v>1</v>
      </c>
      <c r="I156" s="231">
        <v>141</v>
      </c>
      <c r="J156" s="221">
        <f t="shared" si="17"/>
        <v>18</v>
      </c>
      <c r="K156" s="221">
        <f t="shared" si="18"/>
        <v>1</v>
      </c>
      <c r="L156" s="220">
        <f t="shared" si="15"/>
        <v>346.57800000000003</v>
      </c>
      <c r="M156" s="220">
        <f t="shared" si="16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46" t="str">
        <f t="shared" si="14"/>
        <v>10</v>
      </c>
    </row>
    <row r="157" spans="1:18">
      <c r="A157" s="218">
        <v>155</v>
      </c>
      <c r="B157" s="130" t="s">
        <v>314</v>
      </c>
      <c r="C157" s="224" t="str">
        <f t="shared" si="13"/>
        <v>м. Харків</v>
      </c>
      <c r="D157" s="247"/>
      <c r="E157" s="247"/>
      <c r="F157" s="247"/>
      <c r="G157" s="247"/>
      <c r="H157" s="219">
        <f t="shared" si="19"/>
        <v>1</v>
      </c>
      <c r="I157" s="233">
        <v>3</v>
      </c>
      <c r="J157" s="221">
        <f t="shared" si="17"/>
        <v>1</v>
      </c>
      <c r="K157" s="221">
        <f t="shared" si="18"/>
        <v>0</v>
      </c>
      <c r="L157" s="220">
        <f t="shared" si="15"/>
        <v>7.3740000000000006</v>
      </c>
      <c r="M157" s="220">
        <f t="shared" si="16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46" t="str">
        <f t="shared" si="14"/>
        <v>17</v>
      </c>
    </row>
    <row r="158" spans="1:18">
      <c r="A158" s="218">
        <v>156</v>
      </c>
      <c r="B158" s="229" t="s">
        <v>809</v>
      </c>
      <c r="C158" s="224" t="str">
        <f t="shared" si="13"/>
        <v>м. Харків</v>
      </c>
      <c r="D158" s="247"/>
      <c r="E158" s="247"/>
      <c r="F158" s="247"/>
      <c r="G158" s="247"/>
      <c r="H158" s="219">
        <f t="shared" si="19"/>
        <v>1</v>
      </c>
      <c r="I158" s="231">
        <f>69+11</f>
        <v>80</v>
      </c>
      <c r="J158" s="221">
        <f t="shared" si="17"/>
        <v>10</v>
      </c>
      <c r="K158" s="221">
        <f t="shared" si="18"/>
        <v>0</v>
      </c>
      <c r="L158" s="220">
        <f t="shared" si="15"/>
        <v>196.64000000000001</v>
      </c>
      <c r="M158" s="220">
        <f t="shared" si="16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46" t="str">
        <f t="shared" si="14"/>
        <v>3 (+11 для ІКЦ)</v>
      </c>
    </row>
    <row r="159" spans="1:18">
      <c r="A159" s="218">
        <v>157</v>
      </c>
      <c r="B159" s="130" t="s">
        <v>206</v>
      </c>
      <c r="C159" s="224" t="str">
        <f t="shared" si="13"/>
        <v>м. Харків</v>
      </c>
      <c r="D159" s="247"/>
      <c r="E159" s="247"/>
      <c r="F159" s="247"/>
      <c r="G159" s="247"/>
      <c r="H159" s="219">
        <f t="shared" si="19"/>
        <v>1</v>
      </c>
      <c r="I159" s="233">
        <v>11</v>
      </c>
      <c r="J159" s="221">
        <f t="shared" si="17"/>
        <v>2</v>
      </c>
      <c r="K159" s="221">
        <f t="shared" si="18"/>
        <v>0</v>
      </c>
      <c r="L159" s="220">
        <f t="shared" si="15"/>
        <v>27.038000000000004</v>
      </c>
      <c r="M159" s="220">
        <f t="shared" si="16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46" t="str">
        <f t="shared" si="14"/>
        <v>26</v>
      </c>
    </row>
    <row r="160" spans="1:18">
      <c r="A160" s="218">
        <v>158</v>
      </c>
      <c r="B160" s="130" t="s">
        <v>209</v>
      </c>
      <c r="C160" s="224" t="str">
        <f t="shared" si="13"/>
        <v>м. Харків</v>
      </c>
      <c r="D160" s="247"/>
      <c r="E160" s="247"/>
      <c r="F160" s="247"/>
      <c r="G160" s="247"/>
      <c r="H160" s="219">
        <f t="shared" si="19"/>
        <v>1</v>
      </c>
      <c r="I160" s="233">
        <v>11</v>
      </c>
      <c r="J160" s="221">
        <f t="shared" si="17"/>
        <v>2</v>
      </c>
      <c r="K160" s="221">
        <f t="shared" si="18"/>
        <v>0</v>
      </c>
      <c r="L160" s="220">
        <f t="shared" si="15"/>
        <v>27.038000000000004</v>
      </c>
      <c r="M160" s="220">
        <f t="shared" si="16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46" t="str">
        <f t="shared" si="14"/>
        <v>14</v>
      </c>
    </row>
    <row r="161" spans="1:18">
      <c r="A161" s="218">
        <v>159</v>
      </c>
      <c r="B161" s="130" t="s">
        <v>212</v>
      </c>
      <c r="C161" s="224" t="str">
        <f t="shared" si="13"/>
        <v>м. Харків</v>
      </c>
      <c r="D161" s="247"/>
      <c r="E161" s="247"/>
      <c r="F161" s="247"/>
      <c r="G161" s="247"/>
      <c r="H161" s="219">
        <f t="shared" si="19"/>
        <v>1</v>
      </c>
      <c r="I161" s="233">
        <v>3</v>
      </c>
      <c r="J161" s="221">
        <f t="shared" si="17"/>
        <v>1</v>
      </c>
      <c r="K161" s="221">
        <f t="shared" si="18"/>
        <v>0</v>
      </c>
      <c r="L161" s="220">
        <f t="shared" si="15"/>
        <v>7.3740000000000006</v>
      </c>
      <c r="M161" s="220">
        <f t="shared" si="16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46" t="str">
        <f t="shared" si="14"/>
        <v>17</v>
      </c>
    </row>
    <row r="162" spans="1:18">
      <c r="A162" s="218">
        <v>160</v>
      </c>
      <c r="B162" s="130" t="s">
        <v>215</v>
      </c>
      <c r="C162" s="224" t="str">
        <f t="shared" si="13"/>
        <v>м. Харків</v>
      </c>
      <c r="D162" s="247"/>
      <c r="E162" s="247"/>
      <c r="F162" s="247"/>
      <c r="G162" s="247"/>
      <c r="H162" s="219">
        <f t="shared" si="19"/>
        <v>1</v>
      </c>
      <c r="I162" s="233">
        <v>9</v>
      </c>
      <c r="J162" s="221">
        <f t="shared" si="17"/>
        <v>2</v>
      </c>
      <c r="K162" s="221">
        <f t="shared" si="18"/>
        <v>0</v>
      </c>
      <c r="L162" s="220">
        <f t="shared" si="15"/>
        <v>22.122</v>
      </c>
      <c r="M162" s="220">
        <f t="shared" si="16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46" t="str">
        <f t="shared" si="14"/>
        <v>7/8</v>
      </c>
    </row>
    <row r="163" spans="1:18">
      <c r="A163" s="218">
        <v>161</v>
      </c>
      <c r="B163" s="130" t="s">
        <v>340</v>
      </c>
      <c r="C163" s="224" t="str">
        <f t="shared" si="13"/>
        <v>м. Харків</v>
      </c>
      <c r="D163" s="247"/>
      <c r="E163" s="247"/>
      <c r="F163" s="247"/>
      <c r="G163" s="247"/>
      <c r="H163" s="219">
        <f t="shared" si="19"/>
        <v>1</v>
      </c>
      <c r="I163" s="233">
        <v>23</v>
      </c>
      <c r="J163" s="221">
        <f t="shared" si="17"/>
        <v>3</v>
      </c>
      <c r="K163" s="221">
        <f t="shared" si="18"/>
        <v>0</v>
      </c>
      <c r="L163" s="220">
        <f t="shared" si="15"/>
        <v>56.534000000000006</v>
      </c>
      <c r="M163" s="220">
        <f t="shared" si="16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46" t="str">
        <f t="shared" si="14"/>
        <v>2</v>
      </c>
    </row>
    <row r="164" spans="1:18">
      <c r="A164" s="218">
        <v>162</v>
      </c>
      <c r="B164" s="130" t="s">
        <v>220</v>
      </c>
      <c r="C164" s="224" t="str">
        <f t="shared" si="13"/>
        <v>м. Харків</v>
      </c>
      <c r="D164" s="247"/>
      <c r="E164" s="247"/>
      <c r="F164" s="247"/>
      <c r="G164" s="247"/>
      <c r="H164" s="219">
        <f t="shared" si="19"/>
        <v>1</v>
      </c>
      <c r="I164" s="233">
        <v>15</v>
      </c>
      <c r="J164" s="221">
        <f t="shared" si="17"/>
        <v>2</v>
      </c>
      <c r="K164" s="221">
        <f t="shared" si="18"/>
        <v>0</v>
      </c>
      <c r="L164" s="220">
        <f t="shared" si="15"/>
        <v>36.870000000000005</v>
      </c>
      <c r="M164" s="220">
        <f t="shared" si="16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46" t="str">
        <f t="shared" si="14"/>
        <v>5</v>
      </c>
    </row>
    <row r="165" spans="1:18">
      <c r="A165" s="218">
        <v>163</v>
      </c>
      <c r="B165" s="130" t="s">
        <v>221</v>
      </c>
      <c r="C165" s="224" t="str">
        <f t="shared" si="13"/>
        <v>м. Харків</v>
      </c>
      <c r="D165" s="247"/>
      <c r="E165" s="247"/>
      <c r="F165" s="247"/>
      <c r="G165" s="247"/>
      <c r="H165" s="219">
        <f t="shared" si="19"/>
        <v>1</v>
      </c>
      <c r="I165" s="233">
        <v>7</v>
      </c>
      <c r="J165" s="221">
        <f t="shared" si="17"/>
        <v>1</v>
      </c>
      <c r="K165" s="221">
        <f t="shared" si="18"/>
        <v>0</v>
      </c>
      <c r="L165" s="220">
        <f t="shared" si="15"/>
        <v>17.206000000000003</v>
      </c>
      <c r="M165" s="220">
        <f t="shared" si="16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46" t="str">
        <f t="shared" si="14"/>
        <v>2</v>
      </c>
    </row>
    <row r="166" spans="1:18">
      <c r="A166" s="218">
        <v>164</v>
      </c>
      <c r="B166" s="130" t="s">
        <v>224</v>
      </c>
      <c r="C166" s="224" t="str">
        <f t="shared" si="13"/>
        <v>м. Харків</v>
      </c>
      <c r="D166" s="247"/>
      <c r="E166" s="247"/>
      <c r="F166" s="247"/>
      <c r="G166" s="247"/>
      <c r="H166" s="219">
        <f t="shared" si="19"/>
        <v>1</v>
      </c>
      <c r="I166" s="233">
        <v>9</v>
      </c>
      <c r="J166" s="221">
        <f t="shared" si="17"/>
        <v>2</v>
      </c>
      <c r="K166" s="221">
        <f t="shared" si="18"/>
        <v>0</v>
      </c>
      <c r="L166" s="220">
        <f t="shared" si="15"/>
        <v>22.122</v>
      </c>
      <c r="M166" s="220">
        <f t="shared" si="16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46" t="str">
        <f t="shared" si="14"/>
        <v>244</v>
      </c>
    </row>
    <row r="167" spans="1:18">
      <c r="A167" s="218">
        <v>165</v>
      </c>
      <c r="B167" s="130" t="s">
        <v>226</v>
      </c>
      <c r="C167" s="224" t="str">
        <f t="shared" si="13"/>
        <v>м. Харків</v>
      </c>
      <c r="D167" s="247"/>
      <c r="E167" s="247"/>
      <c r="F167" s="247"/>
      <c r="G167" s="247"/>
      <c r="H167" s="219">
        <f t="shared" si="19"/>
        <v>1</v>
      </c>
      <c r="I167" s="233">
        <v>6</v>
      </c>
      <c r="J167" s="221">
        <f t="shared" si="17"/>
        <v>1</v>
      </c>
      <c r="K167" s="221">
        <f t="shared" si="18"/>
        <v>0</v>
      </c>
      <c r="L167" s="220">
        <f t="shared" si="15"/>
        <v>14.748000000000001</v>
      </c>
      <c r="M167" s="220">
        <f t="shared" si="16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46" t="str">
        <f t="shared" si="14"/>
        <v>352</v>
      </c>
    </row>
    <row r="168" spans="1:18">
      <c r="A168" s="218">
        <v>166</v>
      </c>
      <c r="B168" s="130" t="s">
        <v>706</v>
      </c>
      <c r="C168" s="224" t="str">
        <f t="shared" si="13"/>
        <v>м. Харків</v>
      </c>
      <c r="D168" s="247"/>
      <c r="E168" s="247"/>
      <c r="F168" s="247"/>
      <c r="G168" s="247"/>
      <c r="H168" s="219">
        <f t="shared" si="19"/>
        <v>1</v>
      </c>
      <c r="I168" s="233">
        <v>8</v>
      </c>
      <c r="J168" s="221">
        <f t="shared" si="17"/>
        <v>1</v>
      </c>
      <c r="K168" s="221">
        <f t="shared" si="18"/>
        <v>0</v>
      </c>
      <c r="L168" s="220">
        <f t="shared" si="15"/>
        <v>19.664000000000001</v>
      </c>
      <c r="M168" s="220">
        <f t="shared" si="16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46" t="str">
        <f t="shared" si="14"/>
        <v>39</v>
      </c>
    </row>
    <row r="169" spans="1:18">
      <c r="A169" s="218">
        <v>167</v>
      </c>
      <c r="B169" s="130" t="s">
        <v>231</v>
      </c>
      <c r="C169" s="224" t="str">
        <f t="shared" si="13"/>
        <v>м. Харків</v>
      </c>
      <c r="D169" s="247"/>
      <c r="E169" s="247"/>
      <c r="F169" s="247"/>
      <c r="G169" s="247"/>
      <c r="H169" s="219">
        <f t="shared" si="19"/>
        <v>1</v>
      </c>
      <c r="I169" s="233">
        <v>9</v>
      </c>
      <c r="J169" s="221">
        <f t="shared" si="17"/>
        <v>2</v>
      </c>
      <c r="K169" s="221">
        <f t="shared" si="18"/>
        <v>0</v>
      </c>
      <c r="L169" s="220">
        <f t="shared" si="15"/>
        <v>22.122</v>
      </c>
      <c r="M169" s="220">
        <f t="shared" si="16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46" t="str">
        <f t="shared" si="14"/>
        <v>196 а</v>
      </c>
    </row>
    <row r="170" spans="1:18">
      <c r="A170" s="218">
        <v>168</v>
      </c>
      <c r="B170" s="130" t="s">
        <v>232</v>
      </c>
      <c r="C170" s="224" t="str">
        <f t="shared" si="13"/>
        <v>м. Харків</v>
      </c>
      <c r="D170" s="247"/>
      <c r="E170" s="247"/>
      <c r="F170" s="247"/>
      <c r="G170" s="247"/>
      <c r="H170" s="219">
        <f t="shared" si="19"/>
        <v>1</v>
      </c>
      <c r="I170" s="233">
        <v>10</v>
      </c>
      <c r="J170" s="221">
        <f t="shared" si="17"/>
        <v>2</v>
      </c>
      <c r="K170" s="221">
        <f t="shared" si="18"/>
        <v>0</v>
      </c>
      <c r="L170" s="220">
        <f t="shared" si="15"/>
        <v>24.580000000000002</v>
      </c>
      <c r="M170" s="220">
        <f t="shared" si="16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46" t="str">
        <f t="shared" si="14"/>
        <v>12</v>
      </c>
    </row>
    <row r="171" spans="1:18">
      <c r="A171" s="218">
        <v>169</v>
      </c>
      <c r="B171" s="130" t="s">
        <v>235</v>
      </c>
      <c r="C171" s="224" t="str">
        <f t="shared" si="13"/>
        <v>м. Харків</v>
      </c>
      <c r="D171" s="247"/>
      <c r="E171" s="247"/>
      <c r="F171" s="247"/>
      <c r="G171" s="247"/>
      <c r="H171" s="219">
        <f t="shared" si="19"/>
        <v>1</v>
      </c>
      <c r="I171" s="233">
        <v>11</v>
      </c>
      <c r="J171" s="221">
        <f t="shared" si="17"/>
        <v>2</v>
      </c>
      <c r="K171" s="221">
        <f t="shared" si="18"/>
        <v>0</v>
      </c>
      <c r="L171" s="220">
        <f t="shared" si="15"/>
        <v>27.038000000000004</v>
      </c>
      <c r="M171" s="220">
        <f t="shared" si="16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46" t="str">
        <f t="shared" si="14"/>
        <v>57 а</v>
      </c>
    </row>
    <row r="172" spans="1:18">
      <c r="A172" s="218">
        <v>170</v>
      </c>
      <c r="B172" s="130" t="s">
        <v>237</v>
      </c>
      <c r="C172" s="224" t="str">
        <f t="shared" si="13"/>
        <v>м. Херсон</v>
      </c>
      <c r="D172" s="247"/>
      <c r="E172" s="247"/>
      <c r="F172" s="247"/>
      <c r="G172" s="247"/>
      <c r="H172" s="219">
        <f t="shared" si="19"/>
        <v>1</v>
      </c>
      <c r="I172" s="233">
        <v>20</v>
      </c>
      <c r="J172" s="221">
        <f t="shared" si="17"/>
        <v>3</v>
      </c>
      <c r="K172" s="221">
        <f t="shared" si="18"/>
        <v>0</v>
      </c>
      <c r="L172" s="220">
        <f t="shared" si="15"/>
        <v>49.160000000000004</v>
      </c>
      <c r="M172" s="220">
        <f t="shared" si="16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46" t="str">
        <f t="shared" si="14"/>
        <v>40</v>
      </c>
    </row>
    <row r="173" spans="1:18">
      <c r="A173" s="218">
        <v>171</v>
      </c>
      <c r="B173" s="130" t="s">
        <v>238</v>
      </c>
      <c r="C173" s="224" t="str">
        <f t="shared" si="13"/>
        <v>м. Херсон</v>
      </c>
      <c r="D173" s="247"/>
      <c r="E173" s="247"/>
      <c r="F173" s="247"/>
      <c r="G173" s="247"/>
      <c r="H173" s="219">
        <f t="shared" si="19"/>
        <v>1</v>
      </c>
      <c r="I173" s="233">
        <v>13</v>
      </c>
      <c r="J173" s="221">
        <f t="shared" si="17"/>
        <v>2</v>
      </c>
      <c r="K173" s="221">
        <f t="shared" si="18"/>
        <v>0</v>
      </c>
      <c r="L173" s="220">
        <f t="shared" si="15"/>
        <v>31.954000000000001</v>
      </c>
      <c r="M173" s="220">
        <f t="shared" si="16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46" t="str">
        <f t="shared" si="14"/>
        <v>30/1</v>
      </c>
    </row>
    <row r="174" spans="1:18">
      <c r="A174" s="218">
        <v>172</v>
      </c>
      <c r="B174" s="130" t="s">
        <v>810</v>
      </c>
      <c r="C174" s="224" t="str">
        <f t="shared" si="13"/>
        <v>м. Херсон</v>
      </c>
      <c r="D174" s="247"/>
      <c r="E174" s="247"/>
      <c r="F174" s="247"/>
      <c r="G174" s="247"/>
      <c r="H174" s="219">
        <f t="shared" si="19"/>
        <v>1</v>
      </c>
      <c r="I174" s="233">
        <f>7+1</f>
        <v>8</v>
      </c>
      <c r="J174" s="221">
        <f t="shared" si="17"/>
        <v>1</v>
      </c>
      <c r="K174" s="221">
        <f t="shared" si="18"/>
        <v>0</v>
      </c>
      <c r="L174" s="220">
        <f t="shared" si="15"/>
        <v>19.664000000000001</v>
      </c>
      <c r="M174" s="220">
        <f t="shared" si="16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46" t="str">
        <f t="shared" si="14"/>
        <v>79 (+1 для ІКЦ)</v>
      </c>
    </row>
    <row r="175" spans="1:18">
      <c r="A175" s="218">
        <v>173</v>
      </c>
      <c r="B175" s="130" t="s">
        <v>315</v>
      </c>
      <c r="C175" s="224" t="str">
        <f t="shared" si="13"/>
        <v>м. Хмельницький</v>
      </c>
      <c r="D175" s="247"/>
      <c r="E175" s="247"/>
      <c r="F175" s="247"/>
      <c r="G175" s="247"/>
      <c r="H175" s="219">
        <f t="shared" si="19"/>
        <v>1</v>
      </c>
      <c r="I175" s="233">
        <v>10</v>
      </c>
      <c r="J175" s="221">
        <f t="shared" si="17"/>
        <v>2</v>
      </c>
      <c r="K175" s="221">
        <f t="shared" si="18"/>
        <v>0</v>
      </c>
      <c r="L175" s="220">
        <f t="shared" si="15"/>
        <v>24.580000000000002</v>
      </c>
      <c r="M175" s="220">
        <f t="shared" si="16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46" t="str">
        <f t="shared" si="14"/>
        <v>13</v>
      </c>
    </row>
    <row r="176" spans="1:18">
      <c r="A176" s="218">
        <v>174</v>
      </c>
      <c r="B176" s="130" t="s">
        <v>239</v>
      </c>
      <c r="C176" s="224" t="str">
        <f t="shared" si="13"/>
        <v>м. Хмельницький</v>
      </c>
      <c r="D176" s="247"/>
      <c r="E176" s="247"/>
      <c r="F176" s="247"/>
      <c r="G176" s="247"/>
      <c r="H176" s="219">
        <f t="shared" si="19"/>
        <v>1</v>
      </c>
      <c r="I176" s="233">
        <v>44</v>
      </c>
      <c r="J176" s="221">
        <f t="shared" si="17"/>
        <v>6</v>
      </c>
      <c r="K176" s="221">
        <f t="shared" si="18"/>
        <v>0</v>
      </c>
      <c r="L176" s="220">
        <f t="shared" si="15"/>
        <v>108.15200000000002</v>
      </c>
      <c r="M176" s="220">
        <f t="shared" si="16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46" t="str">
        <f t="shared" si="14"/>
        <v>9/1</v>
      </c>
    </row>
    <row r="177" spans="1:18">
      <c r="A177" s="218">
        <v>175</v>
      </c>
      <c r="B177" s="130" t="s">
        <v>240</v>
      </c>
      <c r="C177" s="224" t="str">
        <f t="shared" ref="C177:C236" si="20">LEFT(B177,SEARCH(",", B177,1)-1)</f>
        <v>м. Хмельницький</v>
      </c>
      <c r="D177" s="247"/>
      <c r="E177" s="247"/>
      <c r="F177" s="247"/>
      <c r="G177" s="247"/>
      <c r="H177" s="219">
        <f t="shared" si="19"/>
        <v>1</v>
      </c>
      <c r="I177" s="233">
        <v>7</v>
      </c>
      <c r="J177" s="221">
        <f t="shared" si="17"/>
        <v>1</v>
      </c>
      <c r="K177" s="221">
        <f t="shared" si="18"/>
        <v>0</v>
      </c>
      <c r="L177" s="220">
        <f t="shared" si="15"/>
        <v>17.206000000000003</v>
      </c>
      <c r="M177" s="220">
        <f t="shared" si="16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46" t="str">
        <f t="shared" ref="R177:R236" si="21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0"/>
        <v>м. Хмельницький</v>
      </c>
      <c r="D178" s="247"/>
      <c r="E178" s="247"/>
      <c r="F178" s="247"/>
      <c r="G178" s="247"/>
      <c r="H178" s="219">
        <f t="shared" si="19"/>
        <v>1</v>
      </c>
      <c r="I178" s="233">
        <v>15</v>
      </c>
      <c r="J178" s="221">
        <f t="shared" si="17"/>
        <v>2</v>
      </c>
      <c r="K178" s="221">
        <f t="shared" si="18"/>
        <v>0</v>
      </c>
      <c r="L178" s="220">
        <f t="shared" si="15"/>
        <v>36.870000000000005</v>
      </c>
      <c r="M178" s="220">
        <f t="shared" si="16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46" t="str">
        <f t="shared" si="21"/>
        <v>1</v>
      </c>
    </row>
    <row r="179" spans="1:18">
      <c r="A179" s="218">
        <v>177</v>
      </c>
      <c r="B179" s="130" t="s">
        <v>331</v>
      </c>
      <c r="C179" s="224" t="str">
        <f t="shared" si="20"/>
        <v>м. Хмельницький</v>
      </c>
      <c r="D179" s="247"/>
      <c r="E179" s="247"/>
      <c r="F179" s="247"/>
      <c r="G179" s="247"/>
      <c r="H179" s="219">
        <f t="shared" si="19"/>
        <v>1</v>
      </c>
      <c r="I179" s="233">
        <v>17</v>
      </c>
      <c r="J179" s="221">
        <f t="shared" si="17"/>
        <v>3</v>
      </c>
      <c r="K179" s="221">
        <f t="shared" si="18"/>
        <v>0</v>
      </c>
      <c r="L179" s="220">
        <f t="shared" si="15"/>
        <v>41.786000000000001</v>
      </c>
      <c r="M179" s="220">
        <f t="shared" si="16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46" t="str">
        <f t="shared" si="21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0"/>
        <v>м. Хмельницький</v>
      </c>
      <c r="D180" s="247"/>
      <c r="E180" s="247"/>
      <c r="F180" s="247"/>
      <c r="G180" s="247"/>
      <c r="H180" s="219">
        <f t="shared" si="19"/>
        <v>1</v>
      </c>
      <c r="I180" s="233">
        <v>7</v>
      </c>
      <c r="J180" s="221">
        <f t="shared" si="17"/>
        <v>1</v>
      </c>
      <c r="K180" s="221">
        <f t="shared" si="18"/>
        <v>0</v>
      </c>
      <c r="L180" s="220">
        <f t="shared" si="15"/>
        <v>17.206000000000003</v>
      </c>
      <c r="M180" s="220">
        <f t="shared" si="16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46" t="str">
        <f t="shared" si="21"/>
        <v xml:space="preserve">11 </v>
      </c>
    </row>
    <row r="181" spans="1:18">
      <c r="A181" s="218">
        <v>179</v>
      </c>
      <c r="B181" s="130" t="s">
        <v>550</v>
      </c>
      <c r="C181" s="224" t="str">
        <f t="shared" si="20"/>
        <v>м. Черкаси</v>
      </c>
      <c r="D181" s="247"/>
      <c r="E181" s="247"/>
      <c r="F181" s="247"/>
      <c r="G181" s="247"/>
      <c r="H181" s="219">
        <f t="shared" si="19"/>
        <v>1</v>
      </c>
      <c r="I181" s="233">
        <v>11</v>
      </c>
      <c r="J181" s="221">
        <f t="shared" si="17"/>
        <v>2</v>
      </c>
      <c r="K181" s="221">
        <f t="shared" si="18"/>
        <v>0</v>
      </c>
      <c r="L181" s="220">
        <f t="shared" si="15"/>
        <v>27.038000000000004</v>
      </c>
      <c r="M181" s="220">
        <f t="shared" si="16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46" t="str">
        <f t="shared" si="21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0"/>
        <v>м. Черкаси</v>
      </c>
      <c r="D182" s="247"/>
      <c r="E182" s="247"/>
      <c r="F182" s="247"/>
      <c r="G182" s="247"/>
      <c r="H182" s="219">
        <f t="shared" si="19"/>
        <v>1</v>
      </c>
      <c r="I182" s="233">
        <v>6</v>
      </c>
      <c r="J182" s="221">
        <f t="shared" si="17"/>
        <v>1</v>
      </c>
      <c r="K182" s="221">
        <f t="shared" si="18"/>
        <v>0</v>
      </c>
      <c r="L182" s="220">
        <f t="shared" si="15"/>
        <v>14.748000000000001</v>
      </c>
      <c r="M182" s="220">
        <f t="shared" si="16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46" t="str">
        <f t="shared" si="21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0"/>
        <v>м. Черкаси</v>
      </c>
      <c r="D183" s="247"/>
      <c r="E183" s="247"/>
      <c r="F183" s="247"/>
      <c r="G183" s="247"/>
      <c r="H183" s="219">
        <f t="shared" si="19"/>
        <v>1</v>
      </c>
      <c r="I183" s="233">
        <f>15+2</f>
        <v>17</v>
      </c>
      <c r="J183" s="221">
        <f t="shared" si="17"/>
        <v>3</v>
      </c>
      <c r="K183" s="221">
        <f t="shared" si="18"/>
        <v>0</v>
      </c>
      <c r="L183" s="220">
        <f t="shared" si="15"/>
        <v>41.786000000000001</v>
      </c>
      <c r="M183" s="220">
        <f t="shared" si="16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46" t="str">
        <f t="shared" si="21"/>
        <v>20 (+2 для ІКЦ)</v>
      </c>
    </row>
    <row r="184" spans="1:18">
      <c r="A184" s="218">
        <v>182</v>
      </c>
      <c r="B184" s="130" t="s">
        <v>249</v>
      </c>
      <c r="C184" s="224" t="str">
        <f t="shared" si="20"/>
        <v>м. Чернівці</v>
      </c>
      <c r="D184" s="247"/>
      <c r="E184" s="247"/>
      <c r="F184" s="247"/>
      <c r="G184" s="247"/>
      <c r="H184" s="219">
        <f t="shared" si="19"/>
        <v>1</v>
      </c>
      <c r="I184" s="233">
        <v>16</v>
      </c>
      <c r="J184" s="221">
        <f t="shared" si="17"/>
        <v>2</v>
      </c>
      <c r="K184" s="221">
        <f t="shared" si="18"/>
        <v>0</v>
      </c>
      <c r="L184" s="220">
        <f t="shared" si="15"/>
        <v>39.328000000000003</v>
      </c>
      <c r="M184" s="220">
        <f t="shared" si="16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46" t="str">
        <f t="shared" si="21"/>
        <v>2</v>
      </c>
    </row>
    <row r="185" spans="1:18">
      <c r="A185" s="218">
        <v>183</v>
      </c>
      <c r="B185" s="130" t="s">
        <v>554</v>
      </c>
      <c r="C185" s="224" t="str">
        <f t="shared" si="20"/>
        <v>м. Чернівці</v>
      </c>
      <c r="D185" s="247"/>
      <c r="E185" s="247"/>
      <c r="F185" s="247"/>
      <c r="G185" s="247"/>
      <c r="H185" s="219">
        <f t="shared" si="19"/>
        <v>1</v>
      </c>
      <c r="I185" s="233">
        <v>11</v>
      </c>
      <c r="J185" s="221">
        <f t="shared" si="17"/>
        <v>2</v>
      </c>
      <c r="K185" s="221">
        <f t="shared" si="18"/>
        <v>0</v>
      </c>
      <c r="L185" s="220">
        <f t="shared" si="15"/>
        <v>27.038000000000004</v>
      </c>
      <c r="M185" s="220">
        <f t="shared" si="16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46" t="str">
        <f t="shared" si="21"/>
        <v xml:space="preserve">22 </v>
      </c>
    </row>
    <row r="186" spans="1:18">
      <c r="A186" s="218">
        <v>184</v>
      </c>
      <c r="B186" s="130" t="s">
        <v>250</v>
      </c>
      <c r="C186" s="224" t="str">
        <f t="shared" si="20"/>
        <v>м. Чернігів</v>
      </c>
      <c r="D186" s="247"/>
      <c r="E186" s="247"/>
      <c r="F186" s="247"/>
      <c r="G186" s="247"/>
      <c r="H186" s="219">
        <f t="shared" si="19"/>
        <v>1</v>
      </c>
      <c r="I186" s="233">
        <v>12</v>
      </c>
      <c r="J186" s="221">
        <f t="shared" si="17"/>
        <v>2</v>
      </c>
      <c r="K186" s="221">
        <f t="shared" si="18"/>
        <v>0</v>
      </c>
      <c r="L186" s="220">
        <f t="shared" si="15"/>
        <v>29.496000000000002</v>
      </c>
      <c r="M186" s="220">
        <f t="shared" si="16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46" t="str">
        <f t="shared" si="21"/>
        <v>17</v>
      </c>
    </row>
    <row r="187" spans="1:18">
      <c r="A187" s="218">
        <v>185</v>
      </c>
      <c r="B187" s="130" t="s">
        <v>251</v>
      </c>
      <c r="C187" s="224" t="str">
        <f t="shared" si="20"/>
        <v>м. Чернігів</v>
      </c>
      <c r="D187" s="247"/>
      <c r="E187" s="247"/>
      <c r="F187" s="247"/>
      <c r="G187" s="247"/>
      <c r="H187" s="219">
        <f t="shared" si="19"/>
        <v>1</v>
      </c>
      <c r="I187" s="233">
        <v>15</v>
      </c>
      <c r="J187" s="221">
        <f t="shared" si="17"/>
        <v>2</v>
      </c>
      <c r="K187" s="221">
        <f t="shared" si="18"/>
        <v>0</v>
      </c>
      <c r="L187" s="220">
        <f t="shared" si="15"/>
        <v>36.870000000000005</v>
      </c>
      <c r="M187" s="220">
        <f t="shared" si="16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46" t="str">
        <f t="shared" si="21"/>
        <v>70</v>
      </c>
    </row>
    <row r="188" spans="1:18">
      <c r="A188" s="218">
        <v>186</v>
      </c>
      <c r="B188" s="229" t="s">
        <v>817</v>
      </c>
      <c r="C188" s="224" t="str">
        <f t="shared" si="20"/>
        <v>м. Чернігів</v>
      </c>
      <c r="D188" s="247"/>
      <c r="E188" s="247"/>
      <c r="F188" s="247"/>
      <c r="G188" s="247"/>
      <c r="H188" s="219">
        <f t="shared" si="19"/>
        <v>1</v>
      </c>
      <c r="I188" s="231">
        <f>885+2+3+10</f>
        <v>900</v>
      </c>
      <c r="J188" s="221">
        <f t="shared" si="17"/>
        <v>113</v>
      </c>
      <c r="K188" s="221">
        <f t="shared" si="18"/>
        <v>7</v>
      </c>
      <c r="L188" s="220">
        <f t="shared" si="15"/>
        <v>2212.2000000000003</v>
      </c>
      <c r="M188" s="220">
        <f t="shared" si="16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46" t="str">
        <f t="shared" si="21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0"/>
        <v>м. Чернігів</v>
      </c>
      <c r="D189" s="247"/>
      <c r="E189" s="247"/>
      <c r="F189" s="247"/>
      <c r="G189" s="247"/>
      <c r="H189" s="219">
        <f t="shared" si="19"/>
        <v>1</v>
      </c>
      <c r="I189" s="233">
        <v>9</v>
      </c>
      <c r="J189" s="221">
        <f t="shared" si="17"/>
        <v>2</v>
      </c>
      <c r="K189" s="221">
        <f t="shared" si="18"/>
        <v>0</v>
      </c>
      <c r="L189" s="220">
        <f t="shared" si="15"/>
        <v>22.122</v>
      </c>
      <c r="M189" s="220">
        <f t="shared" si="16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46" t="str">
        <f t="shared" si="21"/>
        <v>96</v>
      </c>
    </row>
    <row r="190" spans="1:18">
      <c r="A190" s="218">
        <v>188</v>
      </c>
      <c r="B190" s="130" t="s">
        <v>815</v>
      </c>
      <c r="C190" s="224" t="str">
        <f t="shared" si="20"/>
        <v>Миколаївська область</v>
      </c>
      <c r="D190" s="130"/>
      <c r="E190" s="130"/>
      <c r="F190" s="130"/>
      <c r="G190" s="224"/>
      <c r="H190" s="219">
        <f t="shared" si="19"/>
        <v>1</v>
      </c>
      <c r="I190" s="233">
        <v>7</v>
      </c>
      <c r="J190" s="221">
        <f t="shared" si="17"/>
        <v>1</v>
      </c>
      <c r="K190" s="221">
        <f t="shared" si="18"/>
        <v>0</v>
      </c>
      <c r="L190" s="220">
        <f t="shared" si="15"/>
        <v>17.206000000000003</v>
      </c>
      <c r="M190" s="220">
        <f t="shared" si="16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46" t="str">
        <f t="shared" si="21"/>
        <v xml:space="preserve">24 </v>
      </c>
    </row>
    <row r="191" spans="1:18">
      <c r="A191" s="218">
        <v>189</v>
      </c>
      <c r="B191" s="130" t="s">
        <v>778</v>
      </c>
      <c r="C191" s="224" t="str">
        <f t="shared" si="20"/>
        <v>Одеська область</v>
      </c>
      <c r="D191" s="130"/>
      <c r="E191" s="130"/>
      <c r="F191" s="130"/>
      <c r="G191" s="224"/>
      <c r="H191" s="219">
        <f t="shared" si="19"/>
        <v>1</v>
      </c>
      <c r="I191" s="233">
        <f>7+2</f>
        <v>9</v>
      </c>
      <c r="J191" s="221">
        <f t="shared" si="17"/>
        <v>2</v>
      </c>
      <c r="K191" s="221">
        <f t="shared" si="18"/>
        <v>0</v>
      </c>
      <c r="L191" s="220">
        <f t="shared" si="15"/>
        <v>22.122</v>
      </c>
      <c r="M191" s="220">
        <f t="shared" si="16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46" t="str">
        <f t="shared" si="21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0"/>
        <v>Одеська область</v>
      </c>
      <c r="D192" s="130"/>
      <c r="E192" s="130"/>
      <c r="F192" s="130"/>
      <c r="G192" s="224"/>
      <c r="H192" s="219">
        <f t="shared" si="19"/>
        <v>1</v>
      </c>
      <c r="I192" s="233">
        <v>7</v>
      </c>
      <c r="J192" s="221">
        <f t="shared" si="17"/>
        <v>1</v>
      </c>
      <c r="K192" s="221">
        <f t="shared" si="18"/>
        <v>0</v>
      </c>
      <c r="L192" s="220">
        <f t="shared" si="15"/>
        <v>17.206000000000003</v>
      </c>
      <c r="M192" s="220">
        <f t="shared" si="16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46" t="str">
        <f t="shared" si="21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0"/>
        <v>Одеська область</v>
      </c>
      <c r="D193" s="130"/>
      <c r="E193" s="130"/>
      <c r="F193" s="130"/>
      <c r="G193" s="224"/>
      <c r="H193" s="219">
        <f t="shared" si="19"/>
        <v>1</v>
      </c>
      <c r="I193" s="233">
        <v>6</v>
      </c>
      <c r="J193" s="221">
        <f t="shared" si="17"/>
        <v>1</v>
      </c>
      <c r="K193" s="221">
        <f t="shared" si="18"/>
        <v>0</v>
      </c>
      <c r="L193" s="220">
        <f t="shared" si="15"/>
        <v>14.748000000000001</v>
      </c>
      <c r="M193" s="220">
        <f t="shared" si="16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46" t="str">
        <f t="shared" si="21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0"/>
        <v>Одеська область</v>
      </c>
      <c r="D194" s="130"/>
      <c r="E194" s="130"/>
      <c r="F194" s="130"/>
      <c r="G194" s="224"/>
      <c r="H194" s="219">
        <f t="shared" si="19"/>
        <v>1</v>
      </c>
      <c r="I194" s="233">
        <v>6</v>
      </c>
      <c r="J194" s="221">
        <f t="shared" si="17"/>
        <v>1</v>
      </c>
      <c r="K194" s="221">
        <f t="shared" si="18"/>
        <v>0</v>
      </c>
      <c r="L194" s="220">
        <f t="shared" si="15"/>
        <v>14.748000000000001</v>
      </c>
      <c r="M194" s="220">
        <f t="shared" si="16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46" t="str">
        <f t="shared" si="21"/>
        <v>99</v>
      </c>
    </row>
    <row r="195" spans="1:18">
      <c r="A195" s="218">
        <v>193</v>
      </c>
      <c r="B195" s="130" t="s">
        <v>788</v>
      </c>
      <c r="C195" s="224" t="str">
        <f t="shared" si="20"/>
        <v>Полтавська область</v>
      </c>
      <c r="D195" s="130"/>
      <c r="E195" s="130"/>
      <c r="F195" s="130"/>
      <c r="G195" s="224"/>
      <c r="H195" s="219">
        <f t="shared" si="19"/>
        <v>1</v>
      </c>
      <c r="I195" s="233">
        <f>10+2</f>
        <v>12</v>
      </c>
      <c r="J195" s="221">
        <f t="shared" si="17"/>
        <v>2</v>
      </c>
      <c r="K195" s="221">
        <f t="shared" si="18"/>
        <v>0</v>
      </c>
      <c r="L195" s="220">
        <f t="shared" ref="L195:L236" si="22">I195*$J$2</f>
        <v>29.496000000000002</v>
      </c>
      <c r="M195" s="220">
        <f t="shared" ref="M195:M236" si="23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46" t="str">
        <f t="shared" si="21"/>
        <v>8/18 (+2 для ІКЦ)</v>
      </c>
    </row>
    <row r="196" spans="1:18">
      <c r="A196" s="218">
        <v>194</v>
      </c>
      <c r="B196" s="130" t="s">
        <v>787</v>
      </c>
      <c r="C196" s="224" t="str">
        <f t="shared" si="20"/>
        <v>Полтавська область</v>
      </c>
      <c r="D196" s="130"/>
      <c r="E196" s="130"/>
      <c r="F196" s="130"/>
      <c r="G196" s="224"/>
      <c r="H196" s="219">
        <f t="shared" si="19"/>
        <v>1</v>
      </c>
      <c r="I196" s="233">
        <v>9</v>
      </c>
      <c r="J196" s="221">
        <f t="shared" ref="J196:J236" si="24">ROUNDUP(I196/8,0)</f>
        <v>2</v>
      </c>
      <c r="K196" s="221">
        <f t="shared" ref="K196:K236" si="25">IF(J196&gt;11,ROUNDUP(J196/18,0),0)</f>
        <v>0</v>
      </c>
      <c r="L196" s="220">
        <f t="shared" si="22"/>
        <v>22.122</v>
      </c>
      <c r="M196" s="220">
        <f t="shared" si="23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46" t="str">
        <f t="shared" si="21"/>
        <v xml:space="preserve">32 </v>
      </c>
    </row>
    <row r="197" spans="1:18">
      <c r="A197" s="218">
        <v>195</v>
      </c>
      <c r="B197" s="130" t="s">
        <v>258</v>
      </c>
      <c r="C197" s="224" t="str">
        <f t="shared" si="20"/>
        <v>Сумська область</v>
      </c>
      <c r="D197" s="130"/>
      <c r="E197" s="130"/>
      <c r="F197" s="130"/>
      <c r="G197" s="224"/>
      <c r="H197" s="219">
        <f t="shared" ref="H197:H236" si="26">H196</f>
        <v>1</v>
      </c>
      <c r="I197" s="233">
        <v>5</v>
      </c>
      <c r="J197" s="221">
        <f t="shared" si="24"/>
        <v>1</v>
      </c>
      <c r="K197" s="221">
        <f t="shared" si="25"/>
        <v>0</v>
      </c>
      <c r="L197" s="220">
        <f t="shared" si="22"/>
        <v>12.290000000000001</v>
      </c>
      <c r="M197" s="220">
        <f t="shared" si="23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46" t="str">
        <f t="shared" si="21"/>
        <v>23</v>
      </c>
    </row>
    <row r="198" spans="1:18">
      <c r="A198" s="218">
        <v>196</v>
      </c>
      <c r="B198" s="130" t="s">
        <v>261</v>
      </c>
      <c r="C198" s="224" t="str">
        <f t="shared" si="20"/>
        <v>Харківська область</v>
      </c>
      <c r="D198" s="130"/>
      <c r="E198" s="130"/>
      <c r="F198" s="130"/>
      <c r="G198" s="224"/>
      <c r="H198" s="219">
        <f t="shared" si="26"/>
        <v>1</v>
      </c>
      <c r="I198" s="233">
        <v>6</v>
      </c>
      <c r="J198" s="221">
        <f t="shared" si="24"/>
        <v>1</v>
      </c>
      <c r="K198" s="221">
        <f t="shared" si="25"/>
        <v>0</v>
      </c>
      <c r="L198" s="220">
        <f t="shared" si="22"/>
        <v>14.748000000000001</v>
      </c>
      <c r="M198" s="220">
        <f t="shared" si="23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46" t="str">
        <f t="shared" si="21"/>
        <v>127</v>
      </c>
    </row>
    <row r="199" spans="1:18">
      <c r="A199" s="218">
        <v>197</v>
      </c>
      <c r="B199" s="130" t="s">
        <v>263</v>
      </c>
      <c r="C199" s="224" t="str">
        <f t="shared" si="20"/>
        <v>Херсонська область</v>
      </c>
      <c r="D199" s="130"/>
      <c r="E199" s="130"/>
      <c r="F199" s="130"/>
      <c r="G199" s="224"/>
      <c r="H199" s="219">
        <f t="shared" si="26"/>
        <v>1</v>
      </c>
      <c r="I199" s="233">
        <v>6</v>
      </c>
      <c r="J199" s="221">
        <f t="shared" si="24"/>
        <v>1</v>
      </c>
      <c r="K199" s="221">
        <f t="shared" si="25"/>
        <v>0</v>
      </c>
      <c r="L199" s="220">
        <f t="shared" si="22"/>
        <v>14.748000000000001</v>
      </c>
      <c r="M199" s="220">
        <f t="shared" si="23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46" t="str">
        <f t="shared" si="21"/>
        <v>20 а</v>
      </c>
    </row>
    <row r="200" spans="1:18">
      <c r="A200" s="218">
        <v>198</v>
      </c>
      <c r="B200" s="130" t="s">
        <v>264</v>
      </c>
      <c r="C200" s="224" t="str">
        <f t="shared" si="20"/>
        <v>Хмельницька область</v>
      </c>
      <c r="D200" s="130"/>
      <c r="E200" s="130"/>
      <c r="F200" s="130"/>
      <c r="G200" s="224"/>
      <c r="H200" s="219">
        <f t="shared" si="26"/>
        <v>1</v>
      </c>
      <c r="I200" s="233">
        <v>7</v>
      </c>
      <c r="J200" s="221">
        <f t="shared" si="24"/>
        <v>1</v>
      </c>
      <c r="K200" s="221">
        <f t="shared" si="25"/>
        <v>0</v>
      </c>
      <c r="L200" s="220">
        <f t="shared" si="22"/>
        <v>17.206000000000003</v>
      </c>
      <c r="M200" s="220">
        <f t="shared" si="23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46" t="str">
        <f t="shared" si="21"/>
        <v>51</v>
      </c>
    </row>
    <row r="201" spans="1:18">
      <c r="A201" s="218">
        <v>199</v>
      </c>
      <c r="B201" s="130" t="s">
        <v>783</v>
      </c>
      <c r="C201" s="224" t="str">
        <f t="shared" si="20"/>
        <v>Хмельницька область</v>
      </c>
      <c r="D201" s="130"/>
      <c r="E201" s="130"/>
      <c r="F201" s="130"/>
      <c r="G201" s="224"/>
      <c r="H201" s="219">
        <f t="shared" si="26"/>
        <v>1</v>
      </c>
      <c r="I201" s="233">
        <v>2</v>
      </c>
      <c r="J201" s="221">
        <f t="shared" si="24"/>
        <v>1</v>
      </c>
      <c r="K201" s="221">
        <f t="shared" si="25"/>
        <v>0</v>
      </c>
      <c r="L201" s="220">
        <f t="shared" si="22"/>
        <v>4.9160000000000004</v>
      </c>
      <c r="M201" s="220">
        <f t="shared" si="23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46" t="str">
        <f t="shared" si="21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0"/>
        <v>Чернігівська область</v>
      </c>
      <c r="D202" s="130"/>
      <c r="E202" s="130"/>
      <c r="F202" s="130"/>
      <c r="G202" s="224"/>
      <c r="H202" s="219">
        <f t="shared" si="26"/>
        <v>1</v>
      </c>
      <c r="I202" s="233">
        <f>4+3</f>
        <v>7</v>
      </c>
      <c r="J202" s="221">
        <f t="shared" si="24"/>
        <v>1</v>
      </c>
      <c r="K202" s="221">
        <f t="shared" si="25"/>
        <v>0</v>
      </c>
      <c r="L202" s="220">
        <f t="shared" si="22"/>
        <v>17.206000000000003</v>
      </c>
      <c r="M202" s="220">
        <f t="shared" si="23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46" t="str">
        <f t="shared" si="21"/>
        <v>13 (+3 для ІКЦ)</v>
      </c>
    </row>
    <row r="203" spans="1:18">
      <c r="A203" s="218">
        <v>201</v>
      </c>
      <c r="B203" s="130" t="s">
        <v>267</v>
      </c>
      <c r="C203" s="224" t="str">
        <f t="shared" si="20"/>
        <v>Чернігівська область</v>
      </c>
      <c r="D203" s="130"/>
      <c r="E203" s="130"/>
      <c r="F203" s="130"/>
      <c r="G203" s="224"/>
      <c r="H203" s="219">
        <f t="shared" si="26"/>
        <v>1</v>
      </c>
      <c r="I203" s="233">
        <v>6</v>
      </c>
      <c r="J203" s="221">
        <f t="shared" si="24"/>
        <v>1</v>
      </c>
      <c r="K203" s="221">
        <f t="shared" si="25"/>
        <v>0</v>
      </c>
      <c r="L203" s="220">
        <f t="shared" si="22"/>
        <v>14.748000000000001</v>
      </c>
      <c r="M203" s="220">
        <f t="shared" si="23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46" t="str">
        <f t="shared" si="21"/>
        <v>57</v>
      </c>
    </row>
    <row r="204" spans="1:18">
      <c r="A204" s="218">
        <v>202</v>
      </c>
      <c r="B204" s="130" t="s">
        <v>886</v>
      </c>
      <c r="C204" s="224" t="str">
        <f t="shared" si="20"/>
        <v>Балаклія</v>
      </c>
      <c r="D204" s="219" t="str">
        <f t="shared" ref="D204:D236" si="27">MID(C204,4,LEN(C204)-3)</f>
        <v>аклія</v>
      </c>
      <c r="E204" s="219" t="str">
        <f t="shared" ref="E204:E236" si="28">MID(B204,  SEARCH(",",B204) + 2, SEARCH(",", B204, SEARCH(",",B204)+1) - SEARCH(",",B204) - 2)</f>
        <v>пл. им. В.Й Казмирука</v>
      </c>
      <c r="F204" s="219" t="str">
        <f t="shared" ref="F204:F236" si="29">MID(E204,SEARCH(" ", E204,1)+1, LEN(E204)-SEARCH(" ", E204,1)+1)</f>
        <v>им. В.Й Казмирука</v>
      </c>
      <c r="G204" s="219" t="str">
        <f t="shared" ref="G204:G236" si="30">R204</f>
        <v>11 (Dani Центр)</v>
      </c>
      <c r="H204" s="219">
        <f t="shared" si="26"/>
        <v>1</v>
      </c>
      <c r="I204" s="233">
        <v>2</v>
      </c>
      <c r="J204" s="221">
        <f t="shared" si="24"/>
        <v>1</v>
      </c>
      <c r="K204" s="221">
        <f t="shared" si="25"/>
        <v>0</v>
      </c>
      <c r="L204" s="220">
        <f t="shared" si="22"/>
        <v>4.9160000000000004</v>
      </c>
      <c r="M204" s="220">
        <f t="shared" si="23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46" t="str">
        <f t="shared" si="21"/>
        <v>11 (Dani Центр)</v>
      </c>
    </row>
    <row r="205" spans="1:18">
      <c r="A205" s="218">
        <v>203</v>
      </c>
      <c r="B205" s="130" t="s">
        <v>885</v>
      </c>
      <c r="C205" s="224" t="str">
        <f t="shared" si="20"/>
        <v>м.Бердичів</v>
      </c>
      <c r="D205" s="219" t="str">
        <f t="shared" si="27"/>
        <v>ердичів</v>
      </c>
      <c r="E205" s="219" t="str">
        <f t="shared" si="28"/>
        <v>ул. Европейская</v>
      </c>
      <c r="F205" s="219" t="str">
        <f t="shared" si="29"/>
        <v>Европейская</v>
      </c>
      <c r="G205" s="219" t="str">
        <f t="shared" si="30"/>
        <v>5/7</v>
      </c>
      <c r="H205" s="219">
        <f t="shared" si="26"/>
        <v>1</v>
      </c>
      <c r="I205" s="233">
        <v>2</v>
      </c>
      <c r="J205" s="221">
        <f t="shared" si="24"/>
        <v>1</v>
      </c>
      <c r="K205" s="221">
        <f t="shared" si="25"/>
        <v>0</v>
      </c>
      <c r="L205" s="220">
        <f t="shared" si="22"/>
        <v>4.9160000000000004</v>
      </c>
      <c r="M205" s="220">
        <f t="shared" si="23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46" t="str">
        <f t="shared" si="21"/>
        <v>5/7</v>
      </c>
    </row>
    <row r="206" spans="1:18">
      <c r="A206" s="218">
        <v>204</v>
      </c>
      <c r="B206" s="130" t="s">
        <v>558</v>
      </c>
      <c r="C206" s="224" t="e">
        <f t="shared" si="20"/>
        <v>#VALUE!</v>
      </c>
      <c r="D206" s="219" t="e">
        <f t="shared" si="27"/>
        <v>#VALUE!</v>
      </c>
      <c r="E206" s="219" t="e">
        <f t="shared" si="28"/>
        <v>#VALUE!</v>
      </c>
      <c r="F206" s="219" t="e">
        <f t="shared" si="29"/>
        <v>#VALUE!</v>
      </c>
      <c r="G206" s="219" t="str">
        <f t="shared" si="30"/>
        <v>2)</v>
      </c>
      <c r="H206" s="219">
        <f t="shared" si="26"/>
        <v>1</v>
      </c>
      <c r="I206" s="233">
        <v>2</v>
      </c>
      <c r="J206" s="221">
        <f t="shared" si="24"/>
        <v>1</v>
      </c>
      <c r="K206" s="221">
        <f t="shared" si="25"/>
        <v>0</v>
      </c>
      <c r="L206" s="220">
        <f t="shared" si="22"/>
        <v>4.9160000000000004</v>
      </c>
      <c r="M206" s="220">
        <f t="shared" si="23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46" t="str">
        <f t="shared" si="21"/>
        <v>2)</v>
      </c>
    </row>
    <row r="207" spans="1:18">
      <c r="A207" s="218">
        <v>205</v>
      </c>
      <c r="B207" s="130" t="s">
        <v>884</v>
      </c>
      <c r="C207" s="224" t="str">
        <f t="shared" si="20"/>
        <v>Броди</v>
      </c>
      <c r="D207" s="219" t="str">
        <f t="shared" si="27"/>
        <v>ди</v>
      </c>
      <c r="E207" s="219" t="str">
        <f t="shared" si="28"/>
        <v>ул. Замковая</v>
      </c>
      <c r="F207" s="219" t="str">
        <f t="shared" si="29"/>
        <v>Замковая</v>
      </c>
      <c r="G207" s="219" t="str">
        <f t="shared" si="30"/>
        <v>2 Е</v>
      </c>
      <c r="H207" s="219">
        <f t="shared" si="26"/>
        <v>1</v>
      </c>
      <c r="I207" s="233">
        <v>2</v>
      </c>
      <c r="J207" s="221">
        <f t="shared" si="24"/>
        <v>1</v>
      </c>
      <c r="K207" s="221">
        <f t="shared" si="25"/>
        <v>0</v>
      </c>
      <c r="L207" s="220">
        <f t="shared" si="22"/>
        <v>4.9160000000000004</v>
      </c>
      <c r="M207" s="220">
        <f t="shared" si="23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46" t="str">
        <f t="shared" si="21"/>
        <v>2 Е</v>
      </c>
    </row>
    <row r="208" spans="1:18">
      <c r="A208" s="218">
        <v>206</v>
      </c>
      <c r="B208" s="130" t="s">
        <v>883</v>
      </c>
      <c r="C208" s="224" t="str">
        <f t="shared" si="20"/>
        <v>Васильків</v>
      </c>
      <c r="D208" s="219" t="str">
        <f t="shared" si="27"/>
        <v>ильків</v>
      </c>
      <c r="E208" s="219" t="str">
        <f t="shared" si="28"/>
        <v>ул. Грушевского</v>
      </c>
      <c r="F208" s="219" t="str">
        <f t="shared" si="29"/>
        <v>Грушевского</v>
      </c>
      <c r="G208" s="219" t="str">
        <f t="shared" si="30"/>
        <v>19</v>
      </c>
      <c r="H208" s="219">
        <f t="shared" si="26"/>
        <v>1</v>
      </c>
      <c r="I208" s="233">
        <v>2</v>
      </c>
      <c r="J208" s="221">
        <f t="shared" si="24"/>
        <v>1</v>
      </c>
      <c r="K208" s="221">
        <f t="shared" si="25"/>
        <v>0</v>
      </c>
      <c r="L208" s="220">
        <f t="shared" si="22"/>
        <v>4.9160000000000004</v>
      </c>
      <c r="M208" s="220">
        <f t="shared" si="23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46" t="str">
        <f t="shared" si="21"/>
        <v>19</v>
      </c>
    </row>
    <row r="209" spans="1:18">
      <c r="A209" s="218">
        <v>207</v>
      </c>
      <c r="B209" s="130" t="s">
        <v>770</v>
      </c>
      <c r="C209" s="224" t="str">
        <f t="shared" si="20"/>
        <v>Рівненська область</v>
      </c>
      <c r="D209" s="219" t="str">
        <f t="shared" si="27"/>
        <v>ненська область</v>
      </c>
      <c r="E209" s="219" t="str">
        <f t="shared" si="28"/>
        <v>місто Вараш</v>
      </c>
      <c r="F209" s="219" t="e">
        <f t="shared" si="29"/>
        <v>#VALUE!</v>
      </c>
      <c r="G209" s="219" t="str">
        <f t="shared" si="30"/>
        <v>11</v>
      </c>
      <c r="H209" s="219">
        <f t="shared" si="26"/>
        <v>1</v>
      </c>
      <c r="I209" s="233">
        <v>2</v>
      </c>
      <c r="J209" s="221">
        <f t="shared" si="24"/>
        <v>1</v>
      </c>
      <c r="K209" s="221">
        <f t="shared" si="25"/>
        <v>0</v>
      </c>
      <c r="L209" s="220">
        <f t="shared" si="22"/>
        <v>4.9160000000000004</v>
      </c>
      <c r="M209" s="220">
        <f t="shared" si="23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46" t="str">
        <f t="shared" si="21"/>
        <v>11</v>
      </c>
    </row>
    <row r="210" spans="1:18">
      <c r="A210" s="218">
        <v>208</v>
      </c>
      <c r="B210" s="130" t="s">
        <v>882</v>
      </c>
      <c r="C210" s="224" t="str">
        <f t="shared" si="20"/>
        <v>Вознесенськ</v>
      </c>
      <c r="D210" s="219" t="str">
        <f t="shared" si="27"/>
        <v>несенськ</v>
      </c>
      <c r="E210" s="219" t="str">
        <f t="shared" si="28"/>
        <v>ул. Танасчишина</v>
      </c>
      <c r="F210" s="219" t="str">
        <f t="shared" si="29"/>
        <v>Танасчишина</v>
      </c>
      <c r="G210" s="219" t="str">
        <f t="shared" si="30"/>
        <v>26\1а</v>
      </c>
      <c r="H210" s="219">
        <f t="shared" si="26"/>
        <v>1</v>
      </c>
      <c r="I210" s="233">
        <v>2</v>
      </c>
      <c r="J210" s="221">
        <f t="shared" si="24"/>
        <v>1</v>
      </c>
      <c r="K210" s="221">
        <f t="shared" si="25"/>
        <v>0</v>
      </c>
      <c r="L210" s="220">
        <f t="shared" si="22"/>
        <v>4.9160000000000004</v>
      </c>
      <c r="M210" s="220">
        <f t="shared" si="23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46" t="str">
        <f t="shared" si="21"/>
        <v>26\1а</v>
      </c>
    </row>
    <row r="211" spans="1:18">
      <c r="A211" s="218">
        <v>209</v>
      </c>
      <c r="B211" s="130" t="s">
        <v>881</v>
      </c>
      <c r="C211" s="224" t="str">
        <f t="shared" si="20"/>
        <v>Хмельницька область</v>
      </c>
      <c r="D211" s="219" t="str">
        <f t="shared" si="27"/>
        <v>льницька область</v>
      </c>
      <c r="E211" s="219" t="str">
        <f t="shared" si="28"/>
        <v>м. Городок</v>
      </c>
      <c r="F211" s="219" t="str">
        <f t="shared" si="29"/>
        <v>Городок</v>
      </c>
      <c r="G211" s="219" t="str">
        <f t="shared" si="30"/>
        <v>39/15</v>
      </c>
      <c r="H211" s="219">
        <f t="shared" si="26"/>
        <v>1</v>
      </c>
      <c r="I211" s="233">
        <v>2</v>
      </c>
      <c r="J211" s="221">
        <f t="shared" si="24"/>
        <v>1</v>
      </c>
      <c r="K211" s="221">
        <f t="shared" si="25"/>
        <v>0</v>
      </c>
      <c r="L211" s="220">
        <f t="shared" si="22"/>
        <v>4.9160000000000004</v>
      </c>
      <c r="M211" s="220">
        <f t="shared" si="23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46" t="str">
        <f t="shared" si="21"/>
        <v>39/15</v>
      </c>
    </row>
    <row r="212" spans="1:18">
      <c r="A212" s="218">
        <v>210</v>
      </c>
      <c r="B212" s="130" t="s">
        <v>880</v>
      </c>
      <c r="C212" s="224" t="str">
        <f t="shared" si="20"/>
        <v>Ізюм</v>
      </c>
      <c r="D212" s="219" t="str">
        <f t="shared" si="27"/>
        <v>м</v>
      </c>
      <c r="E212" s="219" t="str">
        <f t="shared" si="28"/>
        <v>ул. Соборная</v>
      </c>
      <c r="F212" s="219" t="str">
        <f t="shared" si="29"/>
        <v>Соборная</v>
      </c>
      <c r="G212" s="219" t="str">
        <f t="shared" si="30"/>
        <v>47</v>
      </c>
      <c r="H212" s="219">
        <f t="shared" si="26"/>
        <v>1</v>
      </c>
      <c r="I212" s="233">
        <v>2</v>
      </c>
      <c r="J212" s="221">
        <f t="shared" si="24"/>
        <v>1</v>
      </c>
      <c r="K212" s="221">
        <f t="shared" si="25"/>
        <v>0</v>
      </c>
      <c r="L212" s="220">
        <f t="shared" si="22"/>
        <v>4.9160000000000004</v>
      </c>
      <c r="M212" s="220">
        <f t="shared" si="23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46" t="str">
        <f t="shared" si="21"/>
        <v>47</v>
      </c>
    </row>
    <row r="213" spans="1:18">
      <c r="A213" s="218">
        <v>211</v>
      </c>
      <c r="B213" s="130" t="s">
        <v>878</v>
      </c>
      <c r="C213" s="224" t="str">
        <f t="shared" si="20"/>
        <v>Петриковский р-н</v>
      </c>
      <c r="D213" s="219" t="str">
        <f t="shared" si="27"/>
        <v>риковский р-н</v>
      </c>
      <c r="E213" s="219" t="str">
        <f t="shared" si="28"/>
        <v>пос. Каменское</v>
      </c>
      <c r="F213" s="219" t="str">
        <f t="shared" si="29"/>
        <v>Каменское</v>
      </c>
      <c r="G213" s="219" t="str">
        <f t="shared" si="30"/>
        <v>14</v>
      </c>
      <c r="H213" s="219">
        <f t="shared" si="26"/>
        <v>1</v>
      </c>
      <c r="I213" s="233">
        <v>2</v>
      </c>
      <c r="J213" s="221">
        <f t="shared" si="24"/>
        <v>1</v>
      </c>
      <c r="K213" s="221">
        <f t="shared" si="25"/>
        <v>0</v>
      </c>
      <c r="L213" s="220">
        <f t="shared" si="22"/>
        <v>4.9160000000000004</v>
      </c>
      <c r="M213" s="220">
        <f t="shared" si="23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46" t="str">
        <f t="shared" si="21"/>
        <v>14</v>
      </c>
    </row>
    <row r="214" spans="1:18">
      <c r="A214" s="218">
        <v>212</v>
      </c>
      <c r="B214" s="130" t="s">
        <v>877</v>
      </c>
      <c r="C214" s="224" t="str">
        <f t="shared" si="20"/>
        <v>Ковель</v>
      </c>
      <c r="D214" s="219" t="str">
        <f t="shared" si="27"/>
        <v>ель</v>
      </c>
      <c r="E214" s="219" t="str">
        <f t="shared" si="28"/>
        <v>ул. Владимирская</v>
      </c>
      <c r="F214" s="219" t="str">
        <f t="shared" si="29"/>
        <v>Владимирская</v>
      </c>
      <c r="G214" s="219" t="str">
        <f t="shared" si="30"/>
        <v>135 А</v>
      </c>
      <c r="H214" s="219">
        <f t="shared" si="26"/>
        <v>1</v>
      </c>
      <c r="I214" s="233">
        <v>2</v>
      </c>
      <c r="J214" s="221">
        <f t="shared" si="24"/>
        <v>1</v>
      </c>
      <c r="K214" s="221">
        <f t="shared" si="25"/>
        <v>0</v>
      </c>
      <c r="L214" s="220">
        <f t="shared" si="22"/>
        <v>4.9160000000000004</v>
      </c>
      <c r="M214" s="220">
        <f t="shared" si="23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46" t="str">
        <f t="shared" si="21"/>
        <v>135 А</v>
      </c>
    </row>
    <row r="215" spans="1:18">
      <c r="A215" s="218">
        <v>213</v>
      </c>
      <c r="B215" s="130" t="s">
        <v>876</v>
      </c>
      <c r="C215" s="224" t="str">
        <f t="shared" si="20"/>
        <v>Котовськ</v>
      </c>
      <c r="D215" s="219" t="str">
        <f t="shared" si="27"/>
        <v>овськ</v>
      </c>
      <c r="E215" s="219" t="str">
        <f t="shared" si="28"/>
        <v>л. Мельниченко</v>
      </c>
      <c r="F215" s="219" t="str">
        <f t="shared" si="29"/>
        <v>Мельниченко</v>
      </c>
      <c r="G215" s="219" t="str">
        <f t="shared" si="30"/>
        <v>2</v>
      </c>
      <c r="H215" s="219">
        <f t="shared" si="26"/>
        <v>1</v>
      </c>
      <c r="I215" s="233">
        <v>2</v>
      </c>
      <c r="J215" s="221">
        <f t="shared" si="24"/>
        <v>1</v>
      </c>
      <c r="K215" s="221">
        <f t="shared" si="25"/>
        <v>0</v>
      </c>
      <c r="L215" s="220">
        <f t="shared" si="22"/>
        <v>4.9160000000000004</v>
      </c>
      <c r="M215" s="220">
        <f t="shared" si="23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46" t="str">
        <f t="shared" si="21"/>
        <v>2</v>
      </c>
    </row>
    <row r="216" spans="1:18">
      <c r="A216" s="218">
        <v>214</v>
      </c>
      <c r="B216" s="130" t="s">
        <v>875</v>
      </c>
      <c r="C216" s="224" t="str">
        <f t="shared" si="20"/>
        <v>Куп'янськ</v>
      </c>
      <c r="D216" s="219" t="str">
        <f t="shared" si="27"/>
        <v>'янськ</v>
      </c>
      <c r="E216" s="219" t="str">
        <f t="shared" si="28"/>
        <v>пл. Центральная</v>
      </c>
      <c r="F216" s="219" t="str">
        <f t="shared" si="29"/>
        <v>Центральная</v>
      </c>
      <c r="G216" s="219" t="str">
        <f t="shared" si="30"/>
        <v>25 А</v>
      </c>
      <c r="H216" s="219">
        <f t="shared" si="26"/>
        <v>1</v>
      </c>
      <c r="I216" s="233">
        <v>2</v>
      </c>
      <c r="J216" s="221">
        <f t="shared" si="24"/>
        <v>1</v>
      </c>
      <c r="K216" s="221">
        <f t="shared" si="25"/>
        <v>0</v>
      </c>
      <c r="L216" s="220">
        <f t="shared" si="22"/>
        <v>4.9160000000000004</v>
      </c>
      <c r="M216" s="220">
        <f t="shared" si="23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46" t="str">
        <f t="shared" si="21"/>
        <v>25 А</v>
      </c>
    </row>
    <row r="217" spans="1:18">
      <c r="A217" s="218">
        <v>215</v>
      </c>
      <c r="B217" s="130" t="s">
        <v>874</v>
      </c>
      <c r="C217" s="224" t="str">
        <f t="shared" si="20"/>
        <v>Нетішин</v>
      </c>
      <c r="D217" s="219" t="str">
        <f t="shared" si="27"/>
        <v>ішин</v>
      </c>
      <c r="E217" s="219" t="str">
        <f t="shared" si="28"/>
        <v>пр-т Независимости</v>
      </c>
      <c r="F217" s="219" t="str">
        <f t="shared" si="29"/>
        <v>Независимости</v>
      </c>
      <c r="G217" s="219" t="str">
        <f t="shared" si="30"/>
        <v>11</v>
      </c>
      <c r="H217" s="219">
        <f t="shared" si="26"/>
        <v>1</v>
      </c>
      <c r="I217" s="233">
        <v>2</v>
      </c>
      <c r="J217" s="221">
        <f t="shared" si="24"/>
        <v>1</v>
      </c>
      <c r="K217" s="221">
        <f t="shared" si="25"/>
        <v>0</v>
      </c>
      <c r="L217" s="220">
        <f t="shared" si="22"/>
        <v>4.9160000000000004</v>
      </c>
      <c r="M217" s="220">
        <f t="shared" si="23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46" t="str">
        <f t="shared" si="21"/>
        <v>11</v>
      </c>
    </row>
    <row r="218" spans="1:18">
      <c r="A218" s="218">
        <v>216</v>
      </c>
      <c r="B218" s="130" t="s">
        <v>873</v>
      </c>
      <c r="C218" s="224" t="str">
        <f t="shared" si="20"/>
        <v>Херсонська обл м.Нова Каховка</v>
      </c>
      <c r="D218" s="219" t="str">
        <f t="shared" si="27"/>
        <v>сонська обл м.Нова Каховка</v>
      </c>
      <c r="E218" s="219" t="str">
        <f t="shared" si="28"/>
        <v>ул. Парижской коммуны</v>
      </c>
      <c r="F218" s="219" t="str">
        <f t="shared" si="29"/>
        <v>Парижской коммуны</v>
      </c>
      <c r="G218" s="219" t="str">
        <f t="shared" si="30"/>
        <v>55</v>
      </c>
      <c r="H218" s="219">
        <f t="shared" si="26"/>
        <v>1</v>
      </c>
      <c r="I218" s="233">
        <v>2</v>
      </c>
      <c r="J218" s="221">
        <f t="shared" si="24"/>
        <v>1</v>
      </c>
      <c r="K218" s="221">
        <f t="shared" si="25"/>
        <v>0</v>
      </c>
      <c r="L218" s="220">
        <f t="shared" si="22"/>
        <v>4.9160000000000004</v>
      </c>
      <c r="M218" s="220">
        <f t="shared" si="23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46" t="str">
        <f t="shared" si="21"/>
        <v>55</v>
      </c>
    </row>
    <row r="219" spans="1:18">
      <c r="A219" s="218">
        <v>217</v>
      </c>
      <c r="B219" s="130" t="s">
        <v>872</v>
      </c>
      <c r="C219" s="224" t="str">
        <f t="shared" si="20"/>
        <v>Нововолинськ</v>
      </c>
      <c r="D219" s="219" t="str">
        <f t="shared" si="27"/>
        <v>оволинськ</v>
      </c>
      <c r="E219" s="219" t="str">
        <f t="shared" si="28"/>
        <v>ул. Луцкая</v>
      </c>
      <c r="F219" s="219" t="str">
        <f t="shared" si="29"/>
        <v>Луцкая</v>
      </c>
      <c r="G219" s="219" t="str">
        <f t="shared" si="30"/>
        <v>8</v>
      </c>
      <c r="H219" s="219">
        <f t="shared" si="26"/>
        <v>1</v>
      </c>
      <c r="I219" s="233">
        <v>2</v>
      </c>
      <c r="J219" s="221">
        <f t="shared" si="24"/>
        <v>1</v>
      </c>
      <c r="K219" s="221">
        <f t="shared" si="25"/>
        <v>0</v>
      </c>
      <c r="L219" s="220">
        <f t="shared" si="22"/>
        <v>4.9160000000000004</v>
      </c>
      <c r="M219" s="220">
        <f t="shared" si="23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46" t="str">
        <f t="shared" si="21"/>
        <v>8</v>
      </c>
    </row>
    <row r="220" spans="1:18">
      <c r="A220" s="218">
        <v>218</v>
      </c>
      <c r="B220" s="130" t="s">
        <v>573</v>
      </c>
      <c r="C220" s="224" t="e">
        <f t="shared" si="20"/>
        <v>#VALUE!</v>
      </c>
      <c r="D220" s="219" t="e">
        <f t="shared" si="27"/>
        <v>#VALUE!</v>
      </c>
      <c r="E220" s="219" t="e">
        <f t="shared" si="28"/>
        <v>#VALUE!</v>
      </c>
      <c r="F220" s="219" t="e">
        <f t="shared" si="29"/>
        <v>#VALUE!</v>
      </c>
      <c r="G220" s="219" t="str">
        <f t="shared" si="30"/>
        <v>2)</v>
      </c>
      <c r="H220" s="219">
        <f t="shared" si="26"/>
        <v>1</v>
      </c>
      <c r="I220" s="233">
        <v>1</v>
      </c>
      <c r="J220" s="221">
        <f t="shared" si="24"/>
        <v>1</v>
      </c>
      <c r="K220" s="221">
        <f t="shared" si="25"/>
        <v>0</v>
      </c>
      <c r="L220" s="220">
        <f t="shared" si="22"/>
        <v>2.4580000000000002</v>
      </c>
      <c r="M220" s="220">
        <f t="shared" si="23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46" t="str">
        <f t="shared" si="21"/>
        <v>2)</v>
      </c>
    </row>
    <row r="221" spans="1:18">
      <c r="A221" s="218">
        <v>219</v>
      </c>
      <c r="B221" s="130" t="s">
        <v>871</v>
      </c>
      <c r="C221" s="224" t="str">
        <f t="shared" si="20"/>
        <v>Обухів</v>
      </c>
      <c r="D221" s="219" t="str">
        <f t="shared" si="27"/>
        <v>хів</v>
      </c>
      <c r="E221" s="219" t="str">
        <f t="shared" si="28"/>
        <v>ул. Киевская</v>
      </c>
      <c r="F221" s="219" t="str">
        <f t="shared" si="29"/>
        <v>Киевская</v>
      </c>
      <c r="G221" s="219" t="str">
        <f t="shared" si="30"/>
        <v>166 Г</v>
      </c>
      <c r="H221" s="219">
        <f t="shared" si="26"/>
        <v>1</v>
      </c>
      <c r="I221" s="233">
        <v>2</v>
      </c>
      <c r="J221" s="221">
        <f t="shared" si="24"/>
        <v>1</v>
      </c>
      <c r="K221" s="221">
        <f t="shared" si="25"/>
        <v>0</v>
      </c>
      <c r="L221" s="220">
        <f t="shared" si="22"/>
        <v>4.9160000000000004</v>
      </c>
      <c r="M221" s="220">
        <f t="shared" si="23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46" t="str">
        <f t="shared" si="21"/>
        <v>166 Г</v>
      </c>
    </row>
    <row r="222" spans="1:18">
      <c r="A222" s="218">
        <v>220</v>
      </c>
      <c r="B222" s="130" t="s">
        <v>870</v>
      </c>
      <c r="C222" s="224" t="str">
        <f t="shared" si="20"/>
        <v>Охтирка</v>
      </c>
      <c r="D222" s="219" t="str">
        <f t="shared" si="27"/>
        <v>ирка</v>
      </c>
      <c r="E222" s="219" t="str">
        <f t="shared" si="28"/>
        <v>ул. Шевченко</v>
      </c>
      <c r="F222" s="219" t="str">
        <f t="shared" si="29"/>
        <v>Шевченко</v>
      </c>
      <c r="G222" s="219" t="str">
        <f t="shared" si="30"/>
        <v>3</v>
      </c>
      <c r="H222" s="219">
        <f t="shared" si="26"/>
        <v>1</v>
      </c>
      <c r="I222" s="233">
        <v>2</v>
      </c>
      <c r="J222" s="221">
        <f t="shared" si="24"/>
        <v>1</v>
      </c>
      <c r="K222" s="221">
        <f t="shared" si="25"/>
        <v>0</v>
      </c>
      <c r="L222" s="220">
        <f t="shared" si="22"/>
        <v>4.9160000000000004</v>
      </c>
      <c r="M222" s="220">
        <f t="shared" si="23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46" t="str">
        <f t="shared" si="21"/>
        <v>3</v>
      </c>
    </row>
    <row r="223" spans="1:18">
      <c r="A223" s="218">
        <v>221</v>
      </c>
      <c r="B223" s="130" t="s">
        <v>557</v>
      </c>
      <c r="C223" s="224" t="str">
        <f t="shared" si="20"/>
        <v>Прилуки (НП №3</v>
      </c>
      <c r="D223" s="219" t="str">
        <f t="shared" si="27"/>
        <v>луки (НП №3</v>
      </c>
      <c r="E223" s="219" t="e">
        <f t="shared" si="28"/>
        <v>#VALUE!</v>
      </c>
      <c r="F223" s="219" t="e">
        <f t="shared" si="29"/>
        <v>#VALUE!</v>
      </c>
      <c r="G223" s="219" t="str">
        <f t="shared" si="30"/>
        <v>3, ул. Киевская 186)</v>
      </c>
      <c r="H223" s="219">
        <f t="shared" si="26"/>
        <v>1</v>
      </c>
      <c r="I223" s="233">
        <v>5</v>
      </c>
      <c r="J223" s="221">
        <f t="shared" si="24"/>
        <v>1</v>
      </c>
      <c r="K223" s="221">
        <f t="shared" si="25"/>
        <v>0</v>
      </c>
      <c r="L223" s="220">
        <f t="shared" si="22"/>
        <v>12.290000000000001</v>
      </c>
      <c r="M223" s="220">
        <f t="shared" si="23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46" t="str">
        <f t="shared" si="21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0"/>
        <v>Ромни</v>
      </c>
      <c r="D224" s="219" t="str">
        <f t="shared" si="27"/>
        <v>ни</v>
      </c>
      <c r="E224" s="219" t="str">
        <f t="shared" si="28"/>
        <v>ул. Руденко</v>
      </c>
      <c r="F224" s="219" t="str">
        <f t="shared" si="29"/>
        <v>Руденко</v>
      </c>
      <c r="G224" s="219" t="str">
        <f t="shared" si="30"/>
        <v>18/6</v>
      </c>
      <c r="H224" s="219">
        <f t="shared" si="26"/>
        <v>1</v>
      </c>
      <c r="I224" s="233">
        <v>2</v>
      </c>
      <c r="J224" s="221">
        <f t="shared" si="24"/>
        <v>1</v>
      </c>
      <c r="K224" s="221">
        <f t="shared" si="25"/>
        <v>0</v>
      </c>
      <c r="L224" s="220">
        <f t="shared" si="22"/>
        <v>4.9160000000000004</v>
      </c>
      <c r="M224" s="220">
        <f t="shared" si="23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46" t="str">
        <f t="shared" si="21"/>
        <v>18/6</v>
      </c>
    </row>
    <row r="225" spans="1:18">
      <c r="A225" s="218">
        <v>223</v>
      </c>
      <c r="B225" s="130" t="s">
        <v>868</v>
      </c>
      <c r="C225" s="224" t="str">
        <f t="shared" si="20"/>
        <v>Славута</v>
      </c>
      <c r="D225" s="219" t="str">
        <f t="shared" si="27"/>
        <v>вута</v>
      </c>
      <c r="E225" s="219" t="str">
        <f t="shared" si="28"/>
        <v>пл. Т. Шевченка</v>
      </c>
      <c r="F225" s="219" t="str">
        <f t="shared" si="29"/>
        <v>Т. Шевченка</v>
      </c>
      <c r="G225" s="219" t="str">
        <f t="shared" si="30"/>
        <v>2</v>
      </c>
      <c r="H225" s="219">
        <f t="shared" si="26"/>
        <v>1</v>
      </c>
      <c r="I225" s="233">
        <v>2</v>
      </c>
      <c r="J225" s="221">
        <f t="shared" si="24"/>
        <v>1</v>
      </c>
      <c r="K225" s="221">
        <f t="shared" si="25"/>
        <v>0</v>
      </c>
      <c r="L225" s="220">
        <f t="shared" si="22"/>
        <v>4.9160000000000004</v>
      </c>
      <c r="M225" s="220">
        <f t="shared" si="23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46" t="str">
        <f t="shared" si="21"/>
        <v>2</v>
      </c>
    </row>
    <row r="226" spans="1:18">
      <c r="A226" s="218">
        <v>224</v>
      </c>
      <c r="B226" s="130" t="s">
        <v>867</v>
      </c>
      <c r="C226" s="224" t="str">
        <f t="shared" si="20"/>
        <v>Старокостянтинів</v>
      </c>
      <c r="D226" s="219" t="str">
        <f t="shared" si="27"/>
        <v>рокостянтинів</v>
      </c>
      <c r="E226" s="219" t="str">
        <f t="shared" si="28"/>
        <v>ул. Мира</v>
      </c>
      <c r="F226" s="219" t="str">
        <f t="shared" si="29"/>
        <v>Мира</v>
      </c>
      <c r="G226" s="219" t="str">
        <f t="shared" si="30"/>
        <v>3/17</v>
      </c>
      <c r="H226" s="219">
        <f t="shared" si="26"/>
        <v>1</v>
      </c>
      <c r="I226" s="233">
        <v>2</v>
      </c>
      <c r="J226" s="221">
        <f t="shared" si="24"/>
        <v>1</v>
      </c>
      <c r="K226" s="221">
        <f t="shared" si="25"/>
        <v>0</v>
      </c>
      <c r="L226" s="220">
        <f t="shared" si="22"/>
        <v>4.9160000000000004</v>
      </c>
      <c r="M226" s="220">
        <f t="shared" si="23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46" t="str">
        <f t="shared" si="21"/>
        <v>3/17</v>
      </c>
    </row>
    <row r="227" spans="1:18">
      <c r="A227" s="218">
        <v>225</v>
      </c>
      <c r="B227" s="130" t="s">
        <v>866</v>
      </c>
      <c r="C227" s="224" t="str">
        <f t="shared" si="20"/>
        <v>Тернівка</v>
      </c>
      <c r="D227" s="219" t="str">
        <f t="shared" si="27"/>
        <v>нівка</v>
      </c>
      <c r="E227" s="219" t="str">
        <f t="shared" si="28"/>
        <v>ул. Харьковская</v>
      </c>
      <c r="F227" s="219" t="str">
        <f t="shared" si="29"/>
        <v>Харьковская</v>
      </c>
      <c r="G227" s="219" t="str">
        <f t="shared" si="30"/>
        <v>5</v>
      </c>
      <c r="H227" s="219">
        <f t="shared" si="26"/>
        <v>1</v>
      </c>
      <c r="I227" s="233">
        <v>2</v>
      </c>
      <c r="J227" s="221">
        <f t="shared" si="24"/>
        <v>1</v>
      </c>
      <c r="K227" s="221">
        <f t="shared" si="25"/>
        <v>0</v>
      </c>
      <c r="L227" s="220">
        <f t="shared" si="22"/>
        <v>4.9160000000000004</v>
      </c>
      <c r="M227" s="220">
        <f t="shared" si="23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46" t="str">
        <f t="shared" si="21"/>
        <v>5</v>
      </c>
    </row>
    <row r="228" spans="1:18">
      <c r="A228" s="218">
        <v>226</v>
      </c>
      <c r="B228" s="130" t="s">
        <v>864</v>
      </c>
      <c r="C228" s="224" t="str">
        <f t="shared" si="20"/>
        <v>Южноукраїнськ</v>
      </c>
      <c r="D228" s="219" t="str">
        <f t="shared" si="27"/>
        <v>оукраїнськ</v>
      </c>
      <c r="E228" s="219" t="str">
        <f t="shared" si="28"/>
        <v>пр-т Независимости</v>
      </c>
      <c r="F228" s="219" t="str">
        <f t="shared" si="29"/>
        <v>Независимости</v>
      </c>
      <c r="G228" s="219" t="str">
        <f t="shared" si="30"/>
        <v>24</v>
      </c>
      <c r="H228" s="219">
        <f t="shared" si="26"/>
        <v>1</v>
      </c>
      <c r="I228" s="233">
        <v>2</v>
      </c>
      <c r="J228" s="221">
        <f t="shared" si="24"/>
        <v>1</v>
      </c>
      <c r="K228" s="221">
        <f t="shared" si="25"/>
        <v>0</v>
      </c>
      <c r="L228" s="220">
        <f t="shared" si="22"/>
        <v>4.9160000000000004</v>
      </c>
      <c r="M228" s="220">
        <f t="shared" si="23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46" t="str">
        <f t="shared" si="21"/>
        <v>24</v>
      </c>
    </row>
    <row r="229" spans="1:18">
      <c r="A229" s="218">
        <v>227</v>
      </c>
      <c r="B229" s="130" t="s">
        <v>865</v>
      </c>
      <c r="C229" s="224" t="str">
        <f t="shared" si="20"/>
        <v>Шепетівка</v>
      </c>
      <c r="D229" s="219" t="str">
        <f t="shared" si="27"/>
        <v>етівка</v>
      </c>
      <c r="E229" s="219" t="e">
        <f t="shared" si="28"/>
        <v>#VALUE!</v>
      </c>
      <c r="F229" s="219" t="e">
        <f t="shared" si="29"/>
        <v>#VALUE!</v>
      </c>
      <c r="G229" s="219" t="str">
        <f t="shared" si="30"/>
        <v>12 А</v>
      </c>
      <c r="H229" s="219">
        <f t="shared" si="26"/>
        <v>1</v>
      </c>
      <c r="I229" s="233">
        <v>2</v>
      </c>
      <c r="J229" s="221">
        <f t="shared" si="24"/>
        <v>1</v>
      </c>
      <c r="K229" s="221">
        <f t="shared" si="25"/>
        <v>0</v>
      </c>
      <c r="L229" s="220">
        <f t="shared" si="22"/>
        <v>4.9160000000000004</v>
      </c>
      <c r="M229" s="220">
        <f t="shared" si="23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46" t="str">
        <f t="shared" si="21"/>
        <v>12 А</v>
      </c>
    </row>
    <row r="230" spans="1:18">
      <c r="A230" s="218">
        <v>228</v>
      </c>
      <c r="B230" s="130" t="s">
        <v>863</v>
      </c>
      <c r="C230" s="224" t="str">
        <f t="shared" si="20"/>
        <v>Чернівці</v>
      </c>
      <c r="D230" s="219" t="str">
        <f t="shared" si="27"/>
        <v>нівці</v>
      </c>
      <c r="E230" s="219" t="str">
        <f t="shared" si="28"/>
        <v>ул. Хотинская</v>
      </c>
      <c r="F230" s="219" t="str">
        <f t="shared" si="29"/>
        <v>Хотинская</v>
      </c>
      <c r="G230" s="219" t="str">
        <f t="shared" si="30"/>
        <v>10 А</v>
      </c>
      <c r="H230" s="219">
        <f t="shared" si="26"/>
        <v>1</v>
      </c>
      <c r="I230" s="233">
        <v>2</v>
      </c>
      <c r="J230" s="221">
        <f t="shared" si="24"/>
        <v>1</v>
      </c>
      <c r="K230" s="221">
        <f t="shared" si="25"/>
        <v>0</v>
      </c>
      <c r="L230" s="220">
        <f t="shared" si="22"/>
        <v>4.9160000000000004</v>
      </c>
      <c r="M230" s="220">
        <f t="shared" si="23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46" t="str">
        <f t="shared" si="21"/>
        <v>10 А</v>
      </c>
    </row>
    <row r="231" spans="1:18">
      <c r="A231" s="218">
        <v>229</v>
      </c>
      <c r="B231" s="130" t="s">
        <v>563</v>
      </c>
      <c r="C231" s="224" t="str">
        <f t="shared" si="20"/>
        <v>Дубно</v>
      </c>
      <c r="D231" s="219" t="str">
        <f t="shared" si="27"/>
        <v>но</v>
      </c>
      <c r="E231" s="219" t="str">
        <f t="shared" si="28"/>
        <v>вул. Грушевського</v>
      </c>
      <c r="F231" s="219" t="str">
        <f t="shared" si="29"/>
        <v>Грушевського</v>
      </c>
      <c r="G231" s="219" t="str">
        <f t="shared" si="30"/>
        <v>119 б</v>
      </c>
      <c r="H231" s="219">
        <f t="shared" si="26"/>
        <v>1</v>
      </c>
      <c r="I231" s="233">
        <v>3</v>
      </c>
      <c r="J231" s="221">
        <f t="shared" si="24"/>
        <v>1</v>
      </c>
      <c r="K231" s="221">
        <f t="shared" si="25"/>
        <v>0</v>
      </c>
      <c r="L231" s="220">
        <f t="shared" si="22"/>
        <v>7.3740000000000006</v>
      </c>
      <c r="M231" s="220">
        <f t="shared" si="23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46" t="str">
        <f t="shared" si="21"/>
        <v>119 б</v>
      </c>
    </row>
    <row r="232" spans="1:18">
      <c r="A232" s="218">
        <v>230</v>
      </c>
      <c r="B232" s="130" t="s">
        <v>862</v>
      </c>
      <c r="C232" s="224" t="str">
        <f t="shared" si="20"/>
        <v>Лозова</v>
      </c>
      <c r="D232" s="219" t="str">
        <f t="shared" si="27"/>
        <v>ова</v>
      </c>
      <c r="E232" s="219" t="str">
        <f t="shared" si="28"/>
        <v>ул.Соборная</v>
      </c>
      <c r="F232" s="219" t="e">
        <f t="shared" si="29"/>
        <v>#VALUE!</v>
      </c>
      <c r="G232" s="219" t="str">
        <f t="shared" si="30"/>
        <v>10</v>
      </c>
      <c r="H232" s="219">
        <f t="shared" si="26"/>
        <v>1</v>
      </c>
      <c r="I232" s="233">
        <v>1</v>
      </c>
      <c r="J232" s="221">
        <f t="shared" si="24"/>
        <v>1</v>
      </c>
      <c r="K232" s="221">
        <f t="shared" si="25"/>
        <v>0</v>
      </c>
      <c r="L232" s="220">
        <f t="shared" si="22"/>
        <v>2.4580000000000002</v>
      </c>
      <c r="M232" s="220">
        <f t="shared" si="23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46" t="str">
        <f t="shared" si="21"/>
        <v>10</v>
      </c>
    </row>
    <row r="233" spans="1:18">
      <c r="A233" s="218">
        <v>231</v>
      </c>
      <c r="B233" s="130" t="s">
        <v>861</v>
      </c>
      <c r="C233" s="224" t="str">
        <f t="shared" si="20"/>
        <v>Приморськ</v>
      </c>
      <c r="D233" s="219" t="str">
        <f t="shared" si="27"/>
        <v>морськ</v>
      </c>
      <c r="E233" s="219" t="e">
        <f t="shared" si="28"/>
        <v>#VALUE!</v>
      </c>
      <c r="F233" s="219" t="e">
        <f t="shared" si="29"/>
        <v>#VALUE!</v>
      </c>
      <c r="G233" s="219" t="str">
        <f t="shared" si="30"/>
        <v>15</v>
      </c>
      <c r="H233" s="219">
        <f t="shared" si="26"/>
        <v>1</v>
      </c>
      <c r="I233" s="233">
        <v>2</v>
      </c>
      <c r="J233" s="221">
        <f t="shared" si="24"/>
        <v>1</v>
      </c>
      <c r="K233" s="221">
        <f t="shared" si="25"/>
        <v>0</v>
      </c>
      <c r="L233" s="220">
        <f t="shared" si="22"/>
        <v>4.9160000000000004</v>
      </c>
      <c r="M233" s="220">
        <f t="shared" si="23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46" t="str">
        <f t="shared" si="21"/>
        <v>15</v>
      </c>
    </row>
    <row r="234" spans="1:18">
      <c r="A234" s="218">
        <v>232</v>
      </c>
      <c r="B234" s="130" t="s">
        <v>860</v>
      </c>
      <c r="C234" s="224" t="str">
        <f t="shared" si="20"/>
        <v>Самбір</v>
      </c>
      <c r="D234" s="219" t="str">
        <f t="shared" si="27"/>
        <v>бір</v>
      </c>
      <c r="E234" s="219" t="str">
        <f t="shared" si="28"/>
        <v>ул. Торговая</v>
      </c>
      <c r="F234" s="219" t="str">
        <f t="shared" si="29"/>
        <v>Торговая</v>
      </c>
      <c r="G234" s="219" t="str">
        <f t="shared" si="30"/>
        <v>62  ТЦ "Атлант Сити"</v>
      </c>
      <c r="H234" s="219">
        <f t="shared" si="26"/>
        <v>1</v>
      </c>
      <c r="I234" s="233">
        <v>2</v>
      </c>
      <c r="J234" s="221">
        <f t="shared" si="24"/>
        <v>1</v>
      </c>
      <c r="K234" s="221">
        <f t="shared" si="25"/>
        <v>0</v>
      </c>
      <c r="L234" s="220">
        <f t="shared" si="22"/>
        <v>4.9160000000000004</v>
      </c>
      <c r="M234" s="220">
        <f t="shared" si="23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46" t="str">
        <f t="shared" si="21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0"/>
        <v>Токмак</v>
      </c>
      <c r="D235" s="219" t="str">
        <f t="shared" si="27"/>
        <v>мак</v>
      </c>
      <c r="E235" s="219" t="str">
        <f t="shared" si="28"/>
        <v>ул. Центральная</v>
      </c>
      <c r="F235" s="219" t="str">
        <f t="shared" si="29"/>
        <v>Центральная</v>
      </c>
      <c r="G235" s="219" t="str">
        <f t="shared" si="30"/>
        <v>63</v>
      </c>
      <c r="H235" s="219">
        <f t="shared" si="26"/>
        <v>1</v>
      </c>
      <c r="I235" s="233">
        <v>2</v>
      </c>
      <c r="J235" s="221">
        <f t="shared" si="24"/>
        <v>1</v>
      </c>
      <c r="K235" s="221">
        <f t="shared" si="25"/>
        <v>0</v>
      </c>
      <c r="L235" s="220">
        <f t="shared" si="22"/>
        <v>4.9160000000000004</v>
      </c>
      <c r="M235" s="220">
        <f t="shared" si="23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46" t="str">
        <f t="shared" si="21"/>
        <v>63</v>
      </c>
    </row>
    <row r="236" spans="1:18">
      <c r="A236" s="218">
        <v>234</v>
      </c>
      <c r="B236" s="130" t="s">
        <v>858</v>
      </c>
      <c r="C236" s="224" t="str">
        <f t="shared" si="20"/>
        <v>Умань</v>
      </c>
      <c r="D236" s="219" t="str">
        <f t="shared" si="27"/>
        <v>нь</v>
      </c>
      <c r="E236" s="219" t="str">
        <f t="shared" si="28"/>
        <v>ул. Киевская</v>
      </c>
      <c r="F236" s="219" t="str">
        <f t="shared" si="29"/>
        <v>Киевская</v>
      </c>
      <c r="G236" s="219" t="str">
        <f t="shared" si="30"/>
        <v>27</v>
      </c>
      <c r="H236" s="219">
        <f t="shared" si="26"/>
        <v>1</v>
      </c>
      <c r="I236" s="233">
        <v>2</v>
      </c>
      <c r="J236" s="221">
        <f t="shared" si="24"/>
        <v>1</v>
      </c>
      <c r="K236" s="221">
        <f t="shared" si="25"/>
        <v>0</v>
      </c>
      <c r="L236" s="220">
        <f t="shared" si="22"/>
        <v>4.9160000000000004</v>
      </c>
      <c r="M236" s="220">
        <f t="shared" si="23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46" t="str">
        <f t="shared" si="21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640" activePane="bottomRight" state="frozen"/>
      <selection pane="topRight" activeCell="C1" sqref="C1"/>
      <selection pane="bottomLeft" activeCell="A2" sqref="A2"/>
      <selection pane="bottomRight" activeCell="B661" sqref="B661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2022-01-17T07:33:20Z</dcterms:modified>
</cp:coreProperties>
</file>