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D:\Учеба в БГТУ\МОПС\Лаб 1\"/>
    </mc:Choice>
  </mc:AlternateContent>
  <xr:revisionPtr revIDLastSave="0" documentId="13_ncr:1_{FF11543B-93E2-4AAE-8144-094259680D6D}" xr6:coauthVersionLast="45" xr6:coauthVersionMax="47" xr10:uidLastSave="{00000000-0000-0000-0000-000000000000}"/>
  <bookViews>
    <workbookView xWindow="-108" yWindow="-108" windowWidth="23256" windowHeight="12576" tabRatio="661" activeTab="2" xr2:uid="{00000000-000D-0000-FFFF-FFFF00000000}"/>
  </bookViews>
  <sheets>
    <sheet name="Задание 1" sheetId="5" r:id="rId1"/>
    <sheet name="Задание 2" sheetId="6" r:id="rId2"/>
    <sheet name="Мн. Лин. Регрессия" sheetId="3" r:id="rId3"/>
    <sheet name="Задание 4"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 i="3" l="1"/>
  <c r="C23" i="3" l="1"/>
  <c r="D35" i="8" l="1"/>
  <c r="C35" i="8"/>
  <c r="C34" i="8"/>
  <c r="C17" i="8"/>
  <c r="C30" i="8"/>
  <c r="C29" i="8"/>
  <c r="C28" i="8"/>
  <c r="C27" i="8"/>
  <c r="C26" i="8"/>
  <c r="C25" i="8"/>
  <c r="C24" i="8"/>
  <c r="C23" i="8"/>
  <c r="C22" i="8"/>
  <c r="C21" i="8"/>
  <c r="C20" i="8"/>
  <c r="C19" i="8"/>
  <c r="C18" i="8"/>
  <c r="G4" i="6" l="1"/>
  <c r="F4" i="6"/>
  <c r="F3" i="6"/>
  <c r="H4" i="5"/>
  <c r="G4" i="5"/>
  <c r="G3" i="5"/>
  <c r="I3" i="3" l="1"/>
  <c r="J11" i="3"/>
  <c r="J12" i="3" s="1"/>
  <c r="K11" i="3"/>
  <c r="K12" i="3" s="1"/>
  <c r="I11" i="3"/>
  <c r="I12" i="3" s="1"/>
  <c r="J3" i="3"/>
  <c r="J6" i="3" s="1"/>
  <c r="K3" i="3"/>
  <c r="K10" i="3" s="1"/>
  <c r="I6" i="3" l="1"/>
  <c r="J7" i="3"/>
  <c r="K7" i="3"/>
  <c r="I8" i="3"/>
  <c r="J8" i="3"/>
  <c r="J5" i="3"/>
  <c r="K8" i="3"/>
  <c r="K5" i="3"/>
  <c r="J9" i="3"/>
  <c r="K9" i="3"/>
  <c r="K6" i="3"/>
  <c r="J10" i="3"/>
  <c r="I9" i="3"/>
  <c r="I7" i="3"/>
  <c r="I10" i="3"/>
</calcChain>
</file>

<file path=xl/sharedStrings.xml><?xml version="1.0" encoding="utf-8"?>
<sst xmlns="http://schemas.openxmlformats.org/spreadsheetml/2006/main" count="152" uniqueCount="80">
  <si>
    <t>№ предприятия</t>
  </si>
  <si>
    <t>Уровень инфляции</t>
  </si>
  <si>
    <t>Ставка рефинансирования</t>
  </si>
  <si>
    <t>Курс $</t>
  </si>
  <si>
    <t>Семья</t>
  </si>
  <si>
    <t>Накопления</t>
  </si>
  <si>
    <t>Доходы</t>
  </si>
  <si>
    <t>Имущество</t>
  </si>
  <si>
    <t>Распределение Стьюдента</t>
  </si>
  <si>
    <t>t-статистика</t>
  </si>
  <si>
    <t>Степени свободы</t>
  </si>
  <si>
    <t>ВЫВОД ИТОГОВ</t>
  </si>
  <si>
    <t>Регрессионная статистика</t>
  </si>
  <si>
    <t>Множественный R</t>
  </si>
  <si>
    <t>R-квадрат</t>
  </si>
  <si>
    <t>Нормированный R-квадрат</t>
  </si>
  <si>
    <t>Стандартная ошибка</t>
  </si>
  <si>
    <t>Наблюдения</t>
  </si>
  <si>
    <t>Дисперсионный анализ</t>
  </si>
  <si>
    <t>Регрессия</t>
  </si>
  <si>
    <t>Остаток</t>
  </si>
  <si>
    <t>Итого</t>
  </si>
  <si>
    <t>Y-пересечение</t>
  </si>
  <si>
    <t>df</t>
  </si>
  <si>
    <t>SS</t>
  </si>
  <si>
    <t>MS</t>
  </si>
  <si>
    <t>F</t>
  </si>
  <si>
    <t>Значимость F</t>
  </si>
  <si>
    <t>Коэффициенты</t>
  </si>
  <si>
    <t>P-Значение</t>
  </si>
  <si>
    <t>Нижние 95%</t>
  </si>
  <si>
    <t>Верхние 95%</t>
  </si>
  <si>
    <t>Нижние 95,0%</t>
  </si>
  <si>
    <t>Верхние 95,0%</t>
  </si>
  <si>
    <t>Наблюдение</t>
  </si>
  <si>
    <t>Остатки</t>
  </si>
  <si>
    <t>x1</t>
  </si>
  <si>
    <t>x2</t>
  </si>
  <si>
    <t>x3</t>
  </si>
  <si>
    <t>X1</t>
  </si>
  <si>
    <t>X2</t>
  </si>
  <si>
    <t>X3</t>
  </si>
  <si>
    <t>Дов. Инт. (нижняя)</t>
  </si>
  <si>
    <t>Дов. Инт. (верхняя)</t>
  </si>
  <si>
    <t>Крит. Распред. Фишера</t>
  </si>
  <si>
    <t>Гипотеза о статист. Значимости R-квадрат</t>
  </si>
  <si>
    <t>Гипотеза о статист. Значимости парам.</t>
  </si>
  <si>
    <t>Переменная X 1</t>
  </si>
  <si>
    <t>Переменная X 2</t>
  </si>
  <si>
    <t>Переменная X 3</t>
  </si>
  <si>
    <t>производительность труда</t>
  </si>
  <si>
    <t>фондоотдача</t>
  </si>
  <si>
    <t xml:space="preserve">материалоемкость производства </t>
  </si>
  <si>
    <t>Корреляция</t>
  </si>
  <si>
    <t>t</t>
  </si>
  <si>
    <t>y</t>
  </si>
  <si>
    <t>Задание 2</t>
  </si>
  <si>
    <t>Накопления увеличатся</t>
  </si>
  <si>
    <t>Задание 3</t>
  </si>
  <si>
    <t>Задание 4</t>
  </si>
  <si>
    <t xml:space="preserve">Задание 5 </t>
  </si>
  <si>
    <t>Вывод остатка</t>
  </si>
  <si>
    <t>Предсказанное y</t>
  </si>
  <si>
    <t>Задание 6-8</t>
  </si>
  <si>
    <t>Столбец 1</t>
  </si>
  <si>
    <t>Столбец 2</t>
  </si>
  <si>
    <t>Столбец 3</t>
  </si>
  <si>
    <r>
      <t>x</t>
    </r>
    <r>
      <rPr>
        <sz val="9"/>
        <color rgb="FF000000"/>
        <rFont val="Times New Roman"/>
        <family val="1"/>
        <charset val="204"/>
      </rPr>
      <t>2t</t>
    </r>
  </si>
  <si>
    <r>
      <t>x</t>
    </r>
    <r>
      <rPr>
        <sz val="8"/>
        <color rgb="FF000000"/>
        <rFont val="Times New Roman"/>
        <family val="1"/>
        <charset val="204"/>
      </rPr>
      <t>3t</t>
    </r>
  </si>
  <si>
    <r>
      <t>y</t>
    </r>
    <r>
      <rPr>
        <sz val="9"/>
        <color rgb="FF000000"/>
        <rFont val="Times New Roman"/>
        <family val="1"/>
        <charset val="204"/>
      </rPr>
      <t>t</t>
    </r>
  </si>
  <si>
    <r>
      <t>x</t>
    </r>
    <r>
      <rPr>
        <sz val="8"/>
        <color rgb="FF000000"/>
        <rFont val="Times New Roman"/>
        <family val="1"/>
        <charset val="204"/>
      </rPr>
      <t>1t</t>
    </r>
  </si>
  <si>
    <t>Задание</t>
  </si>
  <si>
    <t>Значение</t>
  </si>
  <si>
    <t>Результат</t>
  </si>
  <si>
    <t>Доп. Столбец</t>
  </si>
  <si>
    <t>Мы рассчитываем коэффициенты для прямой (y = a + b1x + b2x...): один коэффициент без икса (а) и 3 с иксом
Рассчитывается стандартная ошибка. Это по сути погрешность. Чем коэффициент больше погрешности, тем лучше.
Коэффициент / стандартная ошибка = t-статистика
t-статистика сравнивается с коэффициентами Стьюдента (если она больше, то коэффициент значим)
Критерий Фишера нужен для определения значимости коэффициента детерминации (эр квадрат). Если рассчитанное значение больше табличного, то значим.
Эр квадрат показывает, для скольки процентов точек объяснено отклонение от рассчитанной прямой.
a(j) в формуле доверительного интервала - коэффициент величины</t>
  </si>
  <si>
    <t>При корреляции значения X и Y взаимозаменяемы.При регрессии результаты анализа изменятся, если поменять местами X и Y.</t>
  </si>
  <si>
    <t>Критерий t-Стьюдента используется для определения статистической значимости различий средних величин.</t>
  </si>
  <si>
    <t>статистическая взаимосвязь двух или более случайных величин (либо величин, которые можно с некоторой допустимой степенью точности считать таковыми), при этом изменения значений одной или нескольких из этих величин сопутствуют систематическому изменению значений другой или других величин</t>
  </si>
  <si>
    <t>односторонняя стохастическая зависимость, устанавливающая соответствие между случайными переменными, то есть математическое выражение, отражающее связь между зависимой переменной у и независимыми переменными х при условии, что это выражение будет иметь статистическую значимость.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</si>
</sst>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4"/>
      <color theme="1"/>
      <name val="Times New Roman"/>
      <family val="1"/>
      <charset val="204"/>
    </font>
    <font>
      <sz val="12"/>
      <color theme="1"/>
      <name val="Times New Roman"/>
      <family val="1"/>
      <charset val="204"/>
    </font>
    <font>
      <i/>
      <sz val="11"/>
      <color theme="1"/>
      <name val="Calibri"/>
      <family val="2"/>
      <scheme val="minor"/>
    </font>
    <font>
      <sz val="14"/>
      <color rgb="FF000000"/>
      <name val="Times New Roman"/>
      <family val="1"/>
      <charset val="204"/>
    </font>
    <font>
      <b/>
      <sz val="11"/>
      <color theme="1"/>
      <name val="Calibri"/>
      <family val="2"/>
      <charset val="204"/>
      <scheme val="minor"/>
    </font>
    <font>
      <sz val="11"/>
      <color rgb="FFFF0000"/>
      <name val="Calibri"/>
      <family val="2"/>
      <charset val="204"/>
      <scheme val="minor"/>
    </font>
    <font>
      <b/>
      <i/>
      <sz val="11"/>
      <color theme="1"/>
      <name val="Calibri"/>
      <family val="2"/>
      <charset val="204"/>
      <scheme val="minor"/>
    </font>
    <font>
      <i/>
      <sz val="11"/>
      <color theme="1"/>
      <name val="Calibri"/>
      <family val="2"/>
      <charset val="204"/>
      <scheme val="minor"/>
    </font>
    <font>
      <sz val="9"/>
      <color rgb="FF000000"/>
      <name val="Times New Roman"/>
      <family val="1"/>
      <charset val="204"/>
    </font>
    <font>
      <sz val="8"/>
      <color rgb="FF000000"/>
      <name val="Times New Roman"/>
      <family val="1"/>
      <charset val="204"/>
    </font>
    <font>
      <sz val="14"/>
      <color theme="1"/>
      <name val="Calibri"/>
      <family val="2"/>
      <scheme val="minor"/>
    </font>
    <font>
      <i/>
      <sz val="14"/>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7" tint="0.79998168889431442"/>
        <bgColor indexed="64"/>
      </patternFill>
    </fill>
    <fill>
      <patternFill patternType="solid">
        <fgColor rgb="FFCCFFCC"/>
        <bgColor indexed="64"/>
      </patternFill>
    </fill>
  </fills>
  <borders count="33">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s>
  <cellStyleXfs count="1">
    <xf numFmtId="0" fontId="0" fillId="0" borderId="0"/>
  </cellStyleXfs>
  <cellXfs count="97">
    <xf numFmtId="0" fontId="0" fillId="0" borderId="0" xfId="0"/>
    <xf numFmtId="0" fontId="1" fillId="0" borderId="2" xfId="0" applyFont="1" applyBorder="1" applyAlignment="1">
      <alignment horizontal="center" vertical="center" wrapText="1"/>
    </xf>
    <xf numFmtId="0" fontId="0" fillId="0" borderId="0" xfId="0" applyFill="1" applyBorder="1" applyAlignment="1"/>
    <xf numFmtId="0" fontId="0" fillId="0" borderId="3" xfId="0" applyFill="1" applyBorder="1" applyAlignment="1"/>
    <xf numFmtId="0" fontId="3" fillId="0" borderId="5" xfId="0" applyFont="1" applyFill="1" applyBorder="1" applyAlignment="1">
      <alignment horizontal="center"/>
    </xf>
    <xf numFmtId="0" fontId="2" fillId="0" borderId="6" xfId="0" applyFont="1" applyFill="1" applyBorder="1" applyAlignment="1"/>
    <xf numFmtId="0" fontId="1" fillId="0" borderId="6" xfId="0" applyFont="1" applyFill="1" applyBorder="1" applyAlignment="1"/>
    <xf numFmtId="0" fontId="4" fillId="2" borderId="0" xfId="0" applyFont="1" applyFill="1" applyBorder="1" applyAlignment="1">
      <alignment horizontal="center" vertical="center" wrapText="1"/>
    </xf>
    <xf numFmtId="0" fontId="0" fillId="0" borderId="6" xfId="0" applyBorder="1"/>
    <xf numFmtId="0" fontId="3" fillId="0" borderId="5" xfId="0" applyFont="1" applyFill="1" applyBorder="1" applyAlignment="1">
      <alignment horizontal="centerContinuous"/>
    </xf>
    <xf numFmtId="0" fontId="0" fillId="0" borderId="8" xfId="0" applyBorder="1"/>
    <xf numFmtId="0" fontId="0" fillId="0" borderId="0" xfId="0" applyBorder="1"/>
    <xf numFmtId="0" fontId="3" fillId="0" borderId="0" xfId="0" applyFont="1" applyFill="1" applyBorder="1" applyAlignment="1">
      <alignment horizontal="centerContinuous"/>
    </xf>
    <xf numFmtId="0" fontId="3" fillId="0" borderId="0" xfId="0" applyFont="1" applyFill="1" applyBorder="1" applyAlignment="1">
      <alignment horizontal="center"/>
    </xf>
    <xf numFmtId="0" fontId="0" fillId="0" borderId="7" xfId="0" applyBorder="1"/>
    <xf numFmtId="0" fontId="5" fillId="0" borderId="6" xfId="0" applyFont="1" applyFill="1" applyBorder="1" applyAlignment="1"/>
    <xf numFmtId="0" fontId="5" fillId="0" borderId="0" xfId="0" applyFont="1" applyFill="1" applyBorder="1" applyAlignment="1"/>
    <xf numFmtId="0" fontId="1" fillId="0" borderId="3"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12" xfId="0" applyFont="1" applyFill="1" applyBorder="1" applyAlignment="1"/>
    <xf numFmtId="0" fontId="2" fillId="0" borderId="13" xfId="0" applyFont="1" applyFill="1" applyBorder="1" applyAlignment="1"/>
    <xf numFmtId="0" fontId="2" fillId="0" borderId="16" xfId="0" applyFont="1" applyFill="1" applyBorder="1" applyAlignment="1"/>
    <xf numFmtId="0" fontId="2" fillId="0" borderId="7" xfId="0" applyFont="1" applyFill="1" applyBorder="1" applyAlignment="1"/>
    <xf numFmtId="0" fontId="2" fillId="0" borderId="8" xfId="0" applyFont="1" applyFill="1" applyBorder="1" applyAlignment="1"/>
    <xf numFmtId="0" fontId="2" fillId="0" borderId="14"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5" xfId="0" applyFont="1" applyFill="1" applyBorder="1" applyAlignment="1">
      <alignment horizontal="center" vertical="center"/>
    </xf>
    <xf numFmtId="0" fontId="1" fillId="0" borderId="12" xfId="0" applyFont="1" applyFill="1" applyBorder="1" applyAlignment="1"/>
    <xf numFmtId="0" fontId="1" fillId="0" borderId="13" xfId="0" applyFont="1" applyFill="1" applyBorder="1" applyAlignment="1"/>
    <xf numFmtId="0" fontId="1" fillId="0" borderId="16" xfId="0" applyFont="1" applyFill="1" applyBorder="1" applyAlignment="1"/>
    <xf numFmtId="0" fontId="1" fillId="0" borderId="7" xfId="0" applyFont="1" applyFill="1" applyBorder="1" applyAlignment="1"/>
    <xf numFmtId="0" fontId="1" fillId="0" borderId="8" xfId="0" applyFont="1" applyFill="1" applyBorder="1" applyAlignment="1"/>
    <xf numFmtId="0" fontId="1" fillId="0" borderId="14"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5" xfId="0" applyFont="1" applyFill="1" applyBorder="1" applyAlignment="1">
      <alignment horizontal="center" vertical="center"/>
    </xf>
    <xf numFmtId="0" fontId="0" fillId="0" borderId="17" xfId="0" applyBorder="1"/>
    <xf numFmtId="0" fontId="0" fillId="0" borderId="16" xfId="0" applyBorder="1"/>
    <xf numFmtId="0" fontId="0" fillId="0" borderId="18" xfId="0" applyBorder="1"/>
    <xf numFmtId="0" fontId="0" fillId="0" borderId="11" xfId="0" applyBorder="1"/>
    <xf numFmtId="0" fontId="0" fillId="0" borderId="19" xfId="0" applyBorder="1"/>
    <xf numFmtId="0" fontId="0" fillId="0" borderId="3" xfId="0" applyBorder="1"/>
    <xf numFmtId="0" fontId="0" fillId="0" borderId="2" xfId="0" applyBorder="1"/>
    <xf numFmtId="0" fontId="7" fillId="0" borderId="21" xfId="0" applyFont="1" applyBorder="1" applyAlignment="1">
      <alignment horizontal="center"/>
    </xf>
    <xf numFmtId="0" fontId="7" fillId="0" borderId="5" xfId="0" applyFont="1" applyBorder="1" applyAlignment="1">
      <alignment horizontal="center"/>
    </xf>
    <xf numFmtId="0" fontId="7" fillId="0" borderId="22" xfId="0" applyFont="1" applyBorder="1" applyAlignment="1">
      <alignment horizontal="center"/>
    </xf>
    <xf numFmtId="0" fontId="0" fillId="0" borderId="24" xfId="0" applyBorder="1"/>
    <xf numFmtId="0" fontId="0" fillId="0" borderId="21" xfId="0" applyBorder="1" applyAlignment="1">
      <alignment horizontal="center"/>
    </xf>
    <xf numFmtId="0" fontId="0" fillId="0" borderId="25" xfId="0" applyBorder="1" applyAlignment="1">
      <alignment horizontal="center"/>
    </xf>
    <xf numFmtId="0" fontId="8" fillId="0" borderId="21" xfId="0" applyFont="1" applyBorder="1" applyAlignment="1">
      <alignment horizontal="center"/>
    </xf>
    <xf numFmtId="0" fontId="0" fillId="0" borderId="20" xfId="0" applyBorder="1" applyAlignment="1">
      <alignment horizontal="center"/>
    </xf>
    <xf numFmtId="0" fontId="6" fillId="0" borderId="26" xfId="0" applyFont="1" applyBorder="1" applyAlignment="1">
      <alignment horizontal="center"/>
    </xf>
    <xf numFmtId="0" fontId="6" fillId="0" borderId="27" xfId="0" applyFont="1" applyBorder="1" applyAlignment="1">
      <alignment horizontal="center"/>
    </xf>
    <xf numFmtId="0" fontId="8" fillId="0" borderId="5" xfId="0" applyFont="1" applyBorder="1" applyAlignment="1">
      <alignment horizont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1" fillId="0" borderId="0" xfId="0" applyFont="1"/>
    <xf numFmtId="0" fontId="11" fillId="0" borderId="6" xfId="0" applyFont="1" applyBorder="1"/>
    <xf numFmtId="0" fontId="11" fillId="0" borderId="7" xfId="0" applyFont="1" applyBorder="1"/>
    <xf numFmtId="0" fontId="11" fillId="0" borderId="8" xfId="0" applyFont="1" applyBorder="1"/>
    <xf numFmtId="0" fontId="12" fillId="0" borderId="4" xfId="0" applyFont="1" applyFill="1" applyBorder="1" applyAlignment="1">
      <alignment horizontal="center"/>
    </xf>
    <xf numFmtId="0" fontId="11" fillId="0" borderId="10" xfId="0" applyFont="1" applyBorder="1"/>
    <xf numFmtId="0" fontId="11" fillId="0" borderId="9" xfId="0" applyFont="1" applyBorder="1"/>
    <xf numFmtId="0" fontId="12" fillId="0" borderId="7" xfId="0" applyFont="1" applyFill="1" applyBorder="1" applyAlignment="1">
      <alignment horizontal="center"/>
    </xf>
    <xf numFmtId="0" fontId="12" fillId="0" borderId="6" xfId="0" applyFont="1" applyFill="1" applyBorder="1" applyAlignment="1">
      <alignment horizontal="center"/>
    </xf>
    <xf numFmtId="0" fontId="5" fillId="0" borderId="6" xfId="0" applyFont="1" applyBorder="1" applyAlignment="1">
      <alignment horizontal="center"/>
    </xf>
    <xf numFmtId="0" fontId="5" fillId="0" borderId="12" xfId="0" applyFont="1" applyBorder="1"/>
    <xf numFmtId="0" fontId="0" fillId="0" borderId="12" xfId="0" applyBorder="1"/>
    <xf numFmtId="0" fontId="5" fillId="0" borderId="13" xfId="0" applyFont="1" applyBorder="1" applyAlignment="1">
      <alignment horizontal="center"/>
    </xf>
    <xf numFmtId="0" fontId="0" fillId="0" borderId="13" xfId="0" applyBorder="1"/>
    <xf numFmtId="0" fontId="5" fillId="0" borderId="14" xfId="0" applyFont="1" applyBorder="1" applyAlignment="1">
      <alignment horizontal="center"/>
    </xf>
    <xf numFmtId="0" fontId="5" fillId="0" borderId="9" xfId="0" applyFont="1" applyBorder="1" applyAlignment="1">
      <alignment horizontal="center"/>
    </xf>
    <xf numFmtId="0" fontId="5" fillId="0" borderId="15" xfId="0" applyFont="1" applyBorder="1" applyAlignment="1">
      <alignment horizontal="center"/>
    </xf>
    <xf numFmtId="0" fontId="0" fillId="0" borderId="28" xfId="0" applyBorder="1"/>
    <xf numFmtId="0" fontId="0" fillId="0" borderId="1" xfId="0" applyBorder="1"/>
    <xf numFmtId="0" fontId="0" fillId="0" borderId="5" xfId="0"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0" fontId="6" fillId="0" borderId="29" xfId="0" applyFont="1" applyBorder="1" applyAlignment="1">
      <alignment horizontal="center"/>
    </xf>
    <xf numFmtId="0" fontId="6" fillId="0" borderId="30"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1" xfId="0" applyFont="1" applyBorder="1" applyAlignment="1">
      <alignment horizontal="center"/>
    </xf>
    <xf numFmtId="0" fontId="0" fillId="0" borderId="0" xfId="0" applyAlignment="1">
      <alignment horizontal="center"/>
    </xf>
    <xf numFmtId="0" fontId="0" fillId="0" borderId="0" xfId="0" applyAlignment="1">
      <alignment horizontal="center" wrapText="1"/>
    </xf>
  </cellXfs>
  <cellStyles count="1">
    <cellStyle name="Обычный" xfId="0" builtinId="0"/>
  </cellStyles>
  <dxfs count="48">
    <dxf>
      <border outline="0">
        <left style="medium">
          <color indexed="64"/>
        </left>
        <right style="medium">
          <color indexed="64"/>
        </right>
        <top style="medium">
          <color indexed="64"/>
        </top>
        <bottom style="medium">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1"/>
        <color theme="1"/>
        <name val="Calibri"/>
        <family val="2"/>
        <charset val="204"/>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rgb="FF000000"/>
        <name val="Times New Roman"/>
        <family val="1"/>
        <charset val="204"/>
        <scheme val="none"/>
      </font>
      <fill>
        <patternFill patternType="solid">
          <fgColor indexed="64"/>
          <bgColor rgb="FFCCFFCC"/>
        </patternFill>
      </fill>
      <alignment horizontal="center"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4"/>
        <color rgb="FF000000"/>
        <name val="Times New Roman"/>
        <family val="1"/>
        <charset val="204"/>
        <scheme val="none"/>
      </font>
      <fill>
        <patternFill patternType="solid">
          <fgColor indexed="64"/>
          <bgColor rgb="FFCCFFCC"/>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4"/>
        <color rgb="FF000000"/>
        <name val="Times New Roman"/>
        <family val="1"/>
        <charset val="204"/>
        <scheme val="none"/>
      </font>
      <fill>
        <patternFill patternType="solid">
          <fgColor indexed="64"/>
          <bgColor rgb="FFCCFFCC"/>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4"/>
        <color rgb="FF000000"/>
        <name val="Times New Roman"/>
        <family val="1"/>
        <charset val="204"/>
        <scheme val="none"/>
      </font>
      <fill>
        <patternFill patternType="solid">
          <fgColor indexed="64"/>
          <bgColor rgb="FFCCFFCC"/>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4"/>
        <color rgb="FF000000"/>
        <name val="Times New Roman"/>
        <family val="1"/>
        <charset val="204"/>
        <scheme val="none"/>
      </font>
      <fill>
        <patternFill patternType="solid">
          <fgColor indexed="64"/>
          <bgColor rgb="FFCCFFCC"/>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rgb="FF000000"/>
        <name val="Times New Roman"/>
        <family val="1"/>
        <charset val="204"/>
        <scheme val="none"/>
      </font>
      <fill>
        <patternFill patternType="solid">
          <fgColor indexed="64"/>
          <bgColor rgb="FFCCFFCC"/>
        </patternFill>
      </fill>
      <alignment horizontal="center" vertical="center" textRotation="0" wrapText="1" indent="0" justifyLastLine="0" shrinkToFit="0" readingOrder="0"/>
    </dxf>
    <dxf>
      <border outline="0">
        <bottom style="medium">
          <color indexed="64"/>
        </bottom>
      </border>
    </dxf>
    <dxf>
      <font>
        <b val="0"/>
        <i val="0"/>
        <strike val="0"/>
        <condense val="0"/>
        <extend val="0"/>
        <outline val="0"/>
        <shadow val="0"/>
        <u val="none"/>
        <vertAlign val="baseline"/>
        <sz val="14"/>
        <color rgb="FF000000"/>
        <name val="Times New Roman"/>
        <family val="1"/>
        <charset val="204"/>
        <scheme val="none"/>
      </font>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Times New Roman"/>
        <family val="1"/>
        <charset val="204"/>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4"/>
        <color theme="1"/>
        <name val="Times New Roman"/>
        <family val="1"/>
        <charset val="204"/>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family val="1"/>
        <charset val="204"/>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family val="1"/>
        <charset val="204"/>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4"/>
        <color theme="1"/>
        <name val="Times New Roman"/>
        <family val="1"/>
        <charset val="204"/>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Times New Roman"/>
        <family val="1"/>
        <charset val="204"/>
        <scheme val="none"/>
      </font>
      <alignment horizontal="center"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4"/>
        <color theme="1"/>
        <name val="Times New Roman"/>
        <family val="1"/>
        <charset val="204"/>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4"/>
        <color theme="1"/>
        <name val="Times New Roman"/>
        <family val="1"/>
        <charset val="204"/>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charset val="204"/>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charset val="204"/>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charset val="204"/>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charset val="204"/>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Times New Roman"/>
        <family val="1"/>
        <charset val="204"/>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Times New Roman"/>
        <family val="1"/>
        <charset val="204"/>
        <scheme val="none"/>
      </font>
      <alignment horizontal="center"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4"/>
        <color theme="1"/>
        <name val="Times New Roman"/>
        <family val="1"/>
        <charset val="204"/>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4"/>
        <color theme="1"/>
        <name val="Times New Roman"/>
        <family val="1"/>
        <charset val="204"/>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4"/>
        <color theme="1"/>
        <name val="Times New Roman"/>
        <family val="1"/>
        <charset val="204"/>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family val="1"/>
        <charset val="204"/>
        <scheme val="none"/>
      </font>
      <alignment horizontal="center" vertical="center" textRotation="0" wrapText="1" indent="0" justifyLastLine="0" shrinkToFit="0" readingOrder="0"/>
    </dxf>
    <dxf>
      <border outline="0">
        <bottom style="medium">
          <color indexed="64"/>
        </bottom>
      </border>
    </dxf>
    <dxf>
      <font>
        <b val="0"/>
        <i val="0"/>
        <strike val="0"/>
        <condense val="0"/>
        <extend val="0"/>
        <outline val="0"/>
        <shadow val="0"/>
        <u val="none"/>
        <vertAlign val="baseline"/>
        <sz val="14"/>
        <color theme="1"/>
        <name val="Times New Roman"/>
        <family val="1"/>
        <charset val="204"/>
        <scheme val="none"/>
      </font>
      <alignment horizontal="center" vertical="top" textRotation="0" wrapText="1" indent="0" justifyLastLine="0" shrinkToFit="0" readingOrder="0"/>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6.wmf"/><Relationship Id="rId2" Type="http://schemas.openxmlformats.org/officeDocument/2006/relationships/image" Target="../media/image5.wmf"/><Relationship Id="rId1" Type="http://schemas.openxmlformats.org/officeDocument/2006/relationships/image" Target="../media/image4.wmf"/><Relationship Id="rId5" Type="http://schemas.openxmlformats.org/officeDocument/2006/relationships/image" Target="../media/image8.wmf"/><Relationship Id="rId4" Type="http://schemas.openxmlformats.org/officeDocument/2006/relationships/image" Target="../media/image7.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0</xdr:row>
          <xdr:rowOff>0</xdr:rowOff>
        </xdr:from>
        <xdr:to>
          <xdr:col>1</xdr:col>
          <xdr:colOff>144780</xdr:colOff>
          <xdr:row>0</xdr:row>
          <xdr:rowOff>190500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000-000003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152400</xdr:colOff>
          <xdr:row>0</xdr:row>
          <xdr:rowOff>190500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000-000002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0</xdr:row>
          <xdr:rowOff>0</xdr:rowOff>
        </xdr:from>
        <xdr:to>
          <xdr:col>3</xdr:col>
          <xdr:colOff>152400</xdr:colOff>
          <xdr:row>0</xdr:row>
          <xdr:rowOff>190500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698351</xdr:colOff>
      <xdr:row>0</xdr:row>
      <xdr:rowOff>368226</xdr:rowOff>
    </xdr:from>
    <xdr:ext cx="159659" cy="250453"/>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7377057" y="368226"/>
              <a:ext cx="159659"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ru-RU" sz="1600" i="1">
                        <a:latin typeface="Cambria Math" panose="02040503050406030204" pitchFamily="18" charset="0"/>
                        <a:ea typeface="Cambria Math" panose="02040503050406030204" pitchFamily="18" charset="0"/>
                      </a:rPr>
                      <m:t>𝛾</m:t>
                    </m:r>
                  </m:oMath>
                </m:oMathPara>
              </a14:m>
              <a:endParaRPr lang="ru-RU" sz="1600"/>
            </a:p>
          </xdr:txBody>
        </xdr:sp>
      </mc:Choice>
      <mc:Fallback xmlns="">
        <xdr:sp macro="" textlink="">
          <xdr:nvSpPr>
            <xdr:cNvPr id="7" name="TextBox 6">
              <a:extLst>
                <a:ext uri="{FF2B5EF4-FFF2-40B4-BE49-F238E27FC236}">
                  <a16:creationId xmlns:a16="http://schemas.microsoft.com/office/drawing/2014/main" id="{09D0C852-8D2D-4E10-9291-8B2BB07D891A}"/>
                </a:ext>
              </a:extLst>
            </xdr:cNvPr>
            <xdr:cNvSpPr txBox="1"/>
          </xdr:nvSpPr>
          <xdr:spPr>
            <a:xfrm>
              <a:off x="7377057" y="368226"/>
              <a:ext cx="159659"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600" i="0">
                  <a:latin typeface="Cambria Math" panose="02040503050406030204" pitchFamily="18" charset="0"/>
                  <a:ea typeface="Cambria Math" panose="02040503050406030204" pitchFamily="18" charset="0"/>
                </a:rPr>
                <a:t>𝛾</a:t>
              </a:r>
              <a:endParaRPr lang="ru-RU" sz="1600"/>
            </a:p>
          </xdr:txBody>
        </xdr:sp>
      </mc:Fallback>
    </mc:AlternateContent>
    <xdr:clientData/>
  </xdr:one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99060</xdr:colOff>
          <xdr:row>0</xdr:row>
          <xdr:rowOff>152400</xdr:rowOff>
        </xdr:to>
        <xdr:sp macro="" textlink="">
          <xdr:nvSpPr>
            <xdr:cNvPr id="3084" name="Object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0</xdr:row>
          <xdr:rowOff>0</xdr:rowOff>
        </xdr:from>
        <xdr:to>
          <xdr:col>1</xdr:col>
          <xdr:colOff>190500</xdr:colOff>
          <xdr:row>0</xdr:row>
          <xdr:rowOff>228600</xdr:rowOff>
        </xdr:to>
        <xdr:sp macro="" textlink="">
          <xdr:nvSpPr>
            <xdr:cNvPr id="3083" name="Object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213360</xdr:colOff>
          <xdr:row>0</xdr:row>
          <xdr:rowOff>228600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0</xdr:row>
          <xdr:rowOff>0</xdr:rowOff>
        </xdr:from>
        <xdr:to>
          <xdr:col>3</xdr:col>
          <xdr:colOff>190500</xdr:colOff>
          <xdr:row>0</xdr:row>
          <xdr:rowOff>228600</xdr:rowOff>
        </xdr:to>
        <xdr:sp macro="" textlink="">
          <xdr:nvSpPr>
            <xdr:cNvPr id="3081" name="Object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0</xdr:row>
          <xdr:rowOff>0</xdr:rowOff>
        </xdr:from>
        <xdr:to>
          <xdr:col>4</xdr:col>
          <xdr:colOff>175260</xdr:colOff>
          <xdr:row>0</xdr:row>
          <xdr:rowOff>228600</xdr:rowOff>
        </xdr:to>
        <xdr:sp macro="" textlink="">
          <xdr:nvSpPr>
            <xdr:cNvPr id="3080" name="Object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62740E-B534-4887-8A4C-EC26EB4C6082}" name="Таблица2" displayName="Таблица2" ref="A1:D11" totalsRowShown="0" headerRowDxfId="47" dataDxfId="45" headerRowBorderDxfId="46" tableBorderDxfId="44">
  <autoFilter ref="A1:D11" xr:uid="{450B50E9-AF19-4FF5-8483-29AD63924858}"/>
  <tableColumns count="4">
    <tableColumn id="1" xr3:uid="{4D3875AD-2621-42DA-B281-1D97DBD550FF}" name="№ предприятия" dataDxfId="43"/>
    <tableColumn id="2" xr3:uid="{17ACA13B-C2CA-4C6C-9C23-17C6850A9E7D}" name="производительность труда" dataDxfId="42"/>
    <tableColumn id="3" xr3:uid="{06548291-C43B-40C2-A7D7-45EF6D05547B}" name="фондоотдача" dataDxfId="41"/>
    <tableColumn id="4" xr3:uid="{298D4D5F-37BC-4F4D-9856-17B6CC200576}" name="материалоемкость производства " dataDxfId="4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4C848E-732A-4F98-8CDB-24AD390C1366}" name="Таблица3" displayName="Таблица3" ref="F1:I4" totalsRowShown="0" headerRowDxfId="39" headerRowBorderDxfId="38" tableBorderDxfId="37" totalsRowBorderDxfId="36">
  <autoFilter ref="F1:I4" xr:uid="{48D36B84-B34F-438D-9932-9CA98102AD10}"/>
  <tableColumns count="4">
    <tableColumn id="1" xr3:uid="{064C8172-57D7-443A-A6B5-AF739D4ECFDF}" name="Корреляция" dataDxfId="35"/>
    <tableColumn id="2" xr3:uid="{6F3E54E6-E5BC-4275-8B2F-C1A86204D94C}" name="x1" dataDxfId="34"/>
    <tableColumn id="3" xr3:uid="{14B47834-6A03-4992-A7B0-97CFA1648F86}" name="x2" dataDxfId="33"/>
    <tableColumn id="4" xr3:uid="{0CA1B6A0-D992-4A64-BBA0-169D619AB440}" name="x3" dataDxfId="32"/>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850A18-74A1-4C7D-8F9B-5AF1BD79658C}" name="Таблица4" displayName="Таблица4" ref="A1:C6" totalsRowShown="0" headerRowDxfId="31" headerRowBorderDxfId="30" tableBorderDxfId="29">
  <autoFilter ref="A1:C6" xr:uid="{155F6AA9-A4F5-4747-9528-D47BC5CFB76D}"/>
  <tableColumns count="3">
    <tableColumn id="1" xr3:uid="{12974278-671E-4000-B36A-756D68B564C7}" name="Уровень инфляции" dataDxfId="28"/>
    <tableColumn id="2" xr3:uid="{8F7DE0C5-9094-4C52-B655-62FE3499DCA5}" name="Ставка рефинансирования" dataDxfId="27"/>
    <tableColumn id="3" xr3:uid="{BC30BD74-BCB3-4AC7-A98B-DBE24B74E92D}" name="Курс $" dataDxfId="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184EC6-D4AD-4D65-BDA2-142E86627562}" name="Таблица5" displayName="Таблица5" ref="E1:H4" totalsRowShown="0" headerRowDxfId="25" headerRowBorderDxfId="24" tableBorderDxfId="23" totalsRowBorderDxfId="22">
  <autoFilter ref="E1:H4" xr:uid="{1CB0C9B4-45AA-4DAC-94CC-1349783878DF}"/>
  <tableColumns count="4">
    <tableColumn id="1" xr3:uid="{7FE1D1E6-AE22-4624-8F8E-90CF4A03C5DA}" name="Корреляция" dataDxfId="21"/>
    <tableColumn id="2" xr3:uid="{CECA9B9B-8407-4B5A-9227-EA9258EC24A9}" name="Уровень инфляции" dataDxfId="20"/>
    <tableColumn id="3" xr3:uid="{A25F4A9D-6107-4835-A4C1-BD04CC10411C}" name="Ставка рефинансирования" dataDxfId="19"/>
    <tableColumn id="4" xr3:uid="{2FF205BA-F91C-45A7-AF68-2CA4B6192C1A}" name="Курс $" dataDxfId="18"/>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D4A568-468E-4BE3-988D-7960870C01B7}" name="Таблица1" displayName="Таблица1" ref="A1:E21" totalsRowShown="0" headerRowDxfId="17" dataDxfId="15" headerRowBorderDxfId="16" tableBorderDxfId="14">
  <autoFilter ref="A1:E21" xr:uid="{1F36AEF9-F961-496C-8CEC-2573D970B0BF}"/>
  <tableColumns count="5">
    <tableColumn id="1" xr3:uid="{4D83D843-BC34-407C-989E-65099E0FCFF4}" name="t" dataDxfId="13"/>
    <tableColumn id="2" xr3:uid="{28FB2EDB-1D4D-44E8-AF3B-41826E1F7E8D}" name="x1t" dataDxfId="12"/>
    <tableColumn id="3" xr3:uid="{B07D4FB9-5BF6-4DD5-9373-7A4FE4088191}" name="x2t" dataDxfId="11"/>
    <tableColumn id="4" xr3:uid="{DDCEA21E-4219-484E-AA3B-E5B49065DF20}" name="x3t" dataDxfId="10"/>
    <tableColumn id="5" xr3:uid="{ED1760F5-E56E-4844-81C1-43260CF35DDE}" name="yt" dataDxfId="9"/>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5F9629-8F10-415C-B53E-3C9D229DD60B}" name="Таблица6" displayName="Таблица6" ref="A1:D13" totalsRowShown="0" headerRowDxfId="8" headerRowBorderDxfId="7" tableBorderDxfId="6" totalsRowBorderDxfId="5">
  <autoFilter ref="A1:D13" xr:uid="{08E8A560-FEAA-4BF4-A8DB-CB203C0920D4}"/>
  <tableColumns count="4">
    <tableColumn id="1" xr3:uid="{1C1448EF-C8D0-40ED-BFB8-8B54C1037378}" name="Семья" dataDxfId="4"/>
    <tableColumn id="2" xr3:uid="{83E28A8D-7991-438B-BA1B-27E50B01A3DD}" name="Накопления" dataDxfId="3"/>
    <tableColumn id="3" xr3:uid="{336BA474-186E-47FD-B85F-98CE6D7FE3F0}" name="Доходы" dataDxfId="2"/>
    <tableColumn id="4" xr3:uid="{438F3E9F-47C4-4BC1-A71E-B64B61F53066}" name="Имущество" dataDxfId="1"/>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34FB17E-72AD-46DB-9453-29A569BBBCFA}" name="Таблица7" displayName="Таблица7" ref="B16:E35" totalsRowShown="0" tableBorderDxfId="0">
  <autoFilter ref="B16:E35" xr:uid="{BC9CF7D2-A518-4EB5-A48E-0E47315FAAFB}"/>
  <tableColumns count="4">
    <tableColumn id="1" xr3:uid="{63301C6B-53C5-4CAB-AB85-860F5D1084FD}" name="Задание"/>
    <tableColumn id="2" xr3:uid="{F601C27F-9EB7-4E7E-AA7F-6F6EC239A527}" name="Значение"/>
    <tableColumn id="3" xr3:uid="{C1FC0818-4473-4DB3-821C-1BB9E4C978DB}" name="Результат"/>
    <tableColumn id="4" xr3:uid="{BD66F204-4311-494D-B5D5-C408C3BE6DFA}" name="Доп. Столбец"/>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w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table" Target="../tables/table2.xml"/><Relationship Id="rId5" Type="http://schemas.openxmlformats.org/officeDocument/2006/relationships/image" Target="../media/image1.wmf"/><Relationship Id="rId10" Type="http://schemas.openxmlformats.org/officeDocument/2006/relationships/table" Target="../tables/table1.xml"/><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6.bin"/><Relationship Id="rId13" Type="http://schemas.openxmlformats.org/officeDocument/2006/relationships/image" Target="../media/image8.wmf"/><Relationship Id="rId3" Type="http://schemas.openxmlformats.org/officeDocument/2006/relationships/vmlDrawing" Target="../drawings/vmlDrawing2.vml"/><Relationship Id="rId7" Type="http://schemas.openxmlformats.org/officeDocument/2006/relationships/image" Target="../media/image5.wmf"/><Relationship Id="rId12"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5.bin"/><Relationship Id="rId11" Type="http://schemas.openxmlformats.org/officeDocument/2006/relationships/image" Target="../media/image7.wmf"/><Relationship Id="rId5" Type="http://schemas.openxmlformats.org/officeDocument/2006/relationships/image" Target="../media/image4.wmf"/><Relationship Id="rId10" Type="http://schemas.openxmlformats.org/officeDocument/2006/relationships/oleObject" Target="../embeddings/oleObject7.bin"/><Relationship Id="rId4" Type="http://schemas.openxmlformats.org/officeDocument/2006/relationships/oleObject" Target="../embeddings/oleObject4.bin"/><Relationship Id="rId9" Type="http://schemas.openxmlformats.org/officeDocument/2006/relationships/image" Target="../media/image6.wmf"/><Relationship Id="rId1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9133-F23D-40AA-9C6B-31EC86A1D226}">
  <dimension ref="A1:I11"/>
  <sheetViews>
    <sheetView workbookViewId="0">
      <selection activeCell="I4" sqref="I4"/>
    </sheetView>
  </sheetViews>
  <sheetFormatPr defaultRowHeight="14.4" x14ac:dyDescent="0.3"/>
  <cols>
    <col min="1" max="1" width="21.21875" customWidth="1"/>
    <col min="2" max="2" width="26.88671875" customWidth="1"/>
    <col min="3" max="3" width="14" customWidth="1"/>
    <col min="4" max="4" width="24.77734375" customWidth="1"/>
    <col min="6" max="6" width="15.5546875" customWidth="1"/>
    <col min="7" max="7" width="15.109375" customWidth="1"/>
    <col min="8" max="8" width="14.5546875" customWidth="1"/>
  </cols>
  <sheetData>
    <row r="1" spans="1:9" ht="50.4" customHeight="1" thickBot="1" x14ac:dyDescent="0.4">
      <c r="A1" s="1" t="s">
        <v>0</v>
      </c>
      <c r="B1" s="20" t="s">
        <v>50</v>
      </c>
      <c r="C1" s="20" t="s">
        <v>51</v>
      </c>
      <c r="D1" s="21" t="s">
        <v>52</v>
      </c>
      <c r="F1" s="27" t="s">
        <v>53</v>
      </c>
      <c r="G1" s="28" t="s">
        <v>36</v>
      </c>
      <c r="H1" s="28" t="s">
        <v>37</v>
      </c>
      <c r="I1" s="29" t="s">
        <v>38</v>
      </c>
    </row>
    <row r="2" spans="1:9" ht="18.600000000000001" thickBot="1" x14ac:dyDescent="0.35">
      <c r="A2" s="1">
        <v>1</v>
      </c>
      <c r="B2" s="1">
        <v>6</v>
      </c>
      <c r="C2" s="1">
        <v>2</v>
      </c>
      <c r="D2" s="17">
        <v>25</v>
      </c>
      <c r="F2" s="22" t="s">
        <v>36</v>
      </c>
      <c r="G2" s="5">
        <v>1</v>
      </c>
      <c r="H2" s="5"/>
      <c r="I2" s="23"/>
    </row>
    <row r="3" spans="1:9" ht="18.600000000000001" thickBot="1" x14ac:dyDescent="0.35">
      <c r="A3" s="1">
        <v>2</v>
      </c>
      <c r="B3" s="1">
        <v>4.9000000000000004</v>
      </c>
      <c r="C3" s="1">
        <v>0.8</v>
      </c>
      <c r="D3" s="17">
        <v>30</v>
      </c>
      <c r="F3" s="22" t="s">
        <v>37</v>
      </c>
      <c r="G3" s="5">
        <f>CORREL(Таблица2[производительность труда],Таблица2[фондоотдача])</f>
        <v>0.91300170788677659</v>
      </c>
      <c r="H3" s="5">
        <v>1</v>
      </c>
      <c r="I3" s="23"/>
    </row>
    <row r="4" spans="1:9" ht="18.600000000000001" thickBot="1" x14ac:dyDescent="0.35">
      <c r="A4" s="1">
        <v>3</v>
      </c>
      <c r="B4" s="1">
        <v>7</v>
      </c>
      <c r="C4" s="1">
        <v>2.7</v>
      </c>
      <c r="D4" s="17">
        <v>20</v>
      </c>
      <c r="F4" s="24" t="s">
        <v>38</v>
      </c>
      <c r="G4" s="25">
        <f>CORREL(Таблица2[производительность труда],Таблица2[[материалоемкость производства ]])</f>
        <v>-0.93859774585356071</v>
      </c>
      <c r="H4" s="25">
        <f>CORREL(Таблица2[фондоотдача],Таблица2[[материалоемкость производства ]])</f>
        <v>-0.97371593906677967</v>
      </c>
      <c r="I4" s="26">
        <v>1</v>
      </c>
    </row>
    <row r="5" spans="1:9" ht="18.600000000000001" thickBot="1" x14ac:dyDescent="0.35">
      <c r="A5" s="1">
        <v>4</v>
      </c>
      <c r="B5" s="1">
        <v>6.7</v>
      </c>
      <c r="C5" s="1">
        <v>3</v>
      </c>
      <c r="D5" s="17">
        <v>21</v>
      </c>
    </row>
    <row r="6" spans="1:9" ht="18.600000000000001" thickBot="1" x14ac:dyDescent="0.35">
      <c r="A6" s="1">
        <v>5</v>
      </c>
      <c r="B6" s="1">
        <v>5.8</v>
      </c>
      <c r="C6" s="1">
        <v>1</v>
      </c>
      <c r="D6" s="17">
        <v>28</v>
      </c>
    </row>
    <row r="7" spans="1:9" ht="18.600000000000001" thickBot="1" x14ac:dyDescent="0.35">
      <c r="A7" s="1">
        <v>6</v>
      </c>
      <c r="B7" s="1">
        <v>6.1</v>
      </c>
      <c r="C7" s="1">
        <v>2.1</v>
      </c>
      <c r="D7" s="17">
        <v>26</v>
      </c>
    </row>
    <row r="8" spans="1:9" ht="18.600000000000001" thickBot="1" x14ac:dyDescent="0.35">
      <c r="A8" s="1">
        <v>7</v>
      </c>
      <c r="B8" s="1">
        <v>5</v>
      </c>
      <c r="C8" s="1">
        <v>0.9</v>
      </c>
      <c r="D8" s="17">
        <v>30</v>
      </c>
    </row>
    <row r="9" spans="1:9" ht="18.600000000000001" thickBot="1" x14ac:dyDescent="0.35">
      <c r="A9" s="1">
        <v>8</v>
      </c>
      <c r="B9" s="1">
        <v>6.9</v>
      </c>
      <c r="C9" s="1">
        <v>2.6</v>
      </c>
      <c r="D9" s="17">
        <v>22</v>
      </c>
    </row>
    <row r="10" spans="1:9" ht="18.600000000000001" thickBot="1" x14ac:dyDescent="0.35">
      <c r="A10" s="1">
        <v>9</v>
      </c>
      <c r="B10" s="1">
        <v>6.8</v>
      </c>
      <c r="C10" s="1">
        <v>3</v>
      </c>
      <c r="D10" s="17">
        <v>20</v>
      </c>
    </row>
    <row r="11" spans="1:9" ht="18" x14ac:dyDescent="0.3">
      <c r="A11" s="18">
        <v>10</v>
      </c>
      <c r="B11" s="18">
        <v>5.9</v>
      </c>
      <c r="C11" s="18">
        <v>1.1000000000000001</v>
      </c>
      <c r="D11" s="19">
        <v>29</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Equation.3" shapeId="5123" r:id="rId4">
          <objectPr defaultSize="0" autoPict="0" r:id="rId5">
            <anchor moveWithCells="1" sizeWithCells="1">
              <from>
                <xdr:col>1</xdr:col>
                <xdr:colOff>0</xdr:colOff>
                <xdr:row>0</xdr:row>
                <xdr:rowOff>0</xdr:rowOff>
              </from>
              <to>
                <xdr:col>1</xdr:col>
                <xdr:colOff>144780</xdr:colOff>
                <xdr:row>0</xdr:row>
                <xdr:rowOff>190500</xdr:rowOff>
              </to>
            </anchor>
          </objectPr>
        </oleObject>
      </mc:Choice>
      <mc:Fallback>
        <oleObject progId="Equation.3" shapeId="5123" r:id="rId4"/>
      </mc:Fallback>
    </mc:AlternateContent>
    <mc:AlternateContent xmlns:mc="http://schemas.openxmlformats.org/markup-compatibility/2006">
      <mc:Choice Requires="x14">
        <oleObject progId="Equation.3" shapeId="5122" r:id="rId6">
          <objectPr defaultSize="0" autoPict="0" r:id="rId7">
            <anchor moveWithCells="1" sizeWithCells="1">
              <from>
                <xdr:col>2</xdr:col>
                <xdr:colOff>0</xdr:colOff>
                <xdr:row>0</xdr:row>
                <xdr:rowOff>0</xdr:rowOff>
              </from>
              <to>
                <xdr:col>2</xdr:col>
                <xdr:colOff>152400</xdr:colOff>
                <xdr:row>0</xdr:row>
                <xdr:rowOff>190500</xdr:rowOff>
              </to>
            </anchor>
          </objectPr>
        </oleObject>
      </mc:Choice>
      <mc:Fallback>
        <oleObject progId="Equation.3" shapeId="5122" r:id="rId6"/>
      </mc:Fallback>
    </mc:AlternateContent>
    <mc:AlternateContent xmlns:mc="http://schemas.openxmlformats.org/markup-compatibility/2006">
      <mc:Choice Requires="x14">
        <oleObject progId="Equation.3" shapeId="5121" r:id="rId8">
          <objectPr defaultSize="0" autoPict="0" r:id="rId9">
            <anchor moveWithCells="1" sizeWithCells="1">
              <from>
                <xdr:col>3</xdr:col>
                <xdr:colOff>0</xdr:colOff>
                <xdr:row>0</xdr:row>
                <xdr:rowOff>0</xdr:rowOff>
              </from>
              <to>
                <xdr:col>3</xdr:col>
                <xdr:colOff>152400</xdr:colOff>
                <xdr:row>0</xdr:row>
                <xdr:rowOff>190500</xdr:rowOff>
              </to>
            </anchor>
          </objectPr>
        </oleObject>
      </mc:Choice>
      <mc:Fallback>
        <oleObject progId="Equation.3" shapeId="5121" r:id="rId8"/>
      </mc:Fallback>
    </mc:AlternateContent>
  </oleObjects>
  <tableParts count="2">
    <tablePart r:id="rId10"/>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2359-EEBD-4C0F-BD2A-703F8A0B2ED7}">
  <dimension ref="A1:H6"/>
  <sheetViews>
    <sheetView workbookViewId="0">
      <selection activeCell="G13" sqref="G13"/>
    </sheetView>
  </sheetViews>
  <sheetFormatPr defaultRowHeight="14.4" x14ac:dyDescent="0.3"/>
  <cols>
    <col min="1" max="1" width="28.109375" customWidth="1"/>
    <col min="2" max="2" width="39" customWidth="1"/>
    <col min="3" max="3" width="14.33203125" customWidth="1"/>
    <col min="4" max="4" width="4.21875" customWidth="1"/>
    <col min="5" max="5" width="32.21875" customWidth="1"/>
    <col min="6" max="6" width="31.5546875" customWidth="1"/>
    <col min="7" max="7" width="37.109375" customWidth="1"/>
    <col min="8" max="8" width="15.33203125" customWidth="1"/>
  </cols>
  <sheetData>
    <row r="1" spans="1:8" ht="32.4" customHeight="1" thickBot="1" x14ac:dyDescent="0.35">
      <c r="A1" s="1" t="s">
        <v>1</v>
      </c>
      <c r="B1" s="1" t="s">
        <v>2</v>
      </c>
      <c r="C1" s="17" t="s">
        <v>3</v>
      </c>
      <c r="E1" s="35" t="s">
        <v>53</v>
      </c>
      <c r="F1" s="36" t="s">
        <v>1</v>
      </c>
      <c r="G1" s="36" t="s">
        <v>2</v>
      </c>
      <c r="H1" s="37" t="s">
        <v>3</v>
      </c>
    </row>
    <row r="2" spans="1:8" ht="18.600000000000001" thickBot="1" x14ac:dyDescent="0.4">
      <c r="A2" s="1">
        <v>84</v>
      </c>
      <c r="B2" s="1">
        <v>85</v>
      </c>
      <c r="C2" s="17">
        <v>441</v>
      </c>
      <c r="E2" s="30" t="s">
        <v>1</v>
      </c>
      <c r="F2" s="6">
        <v>1</v>
      </c>
      <c r="G2" s="6"/>
      <c r="H2" s="31"/>
    </row>
    <row r="3" spans="1:8" ht="18.600000000000001" thickBot="1" x14ac:dyDescent="0.4">
      <c r="A3" s="1">
        <v>45</v>
      </c>
      <c r="B3" s="1">
        <v>55</v>
      </c>
      <c r="C3" s="17">
        <v>980</v>
      </c>
      <c r="E3" s="30" t="s">
        <v>2</v>
      </c>
      <c r="F3" s="6">
        <f>CORREL(Таблица4[Уровень инфляции],Таблица4[Ставка рефинансирования])</f>
        <v>0.98934348162761998</v>
      </c>
      <c r="G3" s="6">
        <v>1</v>
      </c>
      <c r="H3" s="31"/>
    </row>
    <row r="4" spans="1:8" ht="18.600000000000001" thickBot="1" x14ac:dyDescent="0.4">
      <c r="A4" s="1">
        <v>56</v>
      </c>
      <c r="B4" s="1">
        <v>65</v>
      </c>
      <c r="C4" s="17">
        <v>1400</v>
      </c>
      <c r="E4" s="32" t="s">
        <v>3</v>
      </c>
      <c r="F4" s="33">
        <f>CORREL(Таблица4[Уровень инфляции],Таблица4[Курс $])</f>
        <v>-0.90463238570152815</v>
      </c>
      <c r="G4" s="33">
        <f>CORREL(Таблица4[Ставка рефинансирования],Таблица4[Курс $])</f>
        <v>-0.91517239948128881</v>
      </c>
      <c r="H4" s="34">
        <v>1</v>
      </c>
    </row>
    <row r="5" spans="1:8" ht="18.600000000000001" thickBot="1" x14ac:dyDescent="0.35">
      <c r="A5" s="1">
        <v>34</v>
      </c>
      <c r="B5" s="1">
        <v>40</v>
      </c>
      <c r="C5" s="17">
        <v>1960</v>
      </c>
    </row>
    <row r="6" spans="1:8" ht="18" x14ac:dyDescent="0.3">
      <c r="A6" s="18">
        <v>23</v>
      </c>
      <c r="B6" s="18">
        <v>28</v>
      </c>
      <c r="C6" s="19">
        <v>2030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99B8-6E0D-41C9-8E00-CC1214AADE19}">
  <dimension ref="A1:Z128"/>
  <sheetViews>
    <sheetView tabSelected="1" zoomScale="70" zoomScaleNormal="70" workbookViewId="0">
      <selection activeCell="F13" sqref="F13"/>
    </sheetView>
  </sheetViews>
  <sheetFormatPr defaultRowHeight="14.4" x14ac:dyDescent="0.3"/>
  <cols>
    <col min="1" max="1" width="20.77734375" customWidth="1"/>
    <col min="2" max="2" width="28.6640625" customWidth="1"/>
    <col min="3" max="3" width="26.21875" customWidth="1"/>
    <col min="4" max="5" width="26.88671875" customWidth="1"/>
    <col min="6" max="6" width="30.21875" customWidth="1"/>
    <col min="7" max="7" width="23.21875" customWidth="1"/>
    <col min="8" max="9" width="33" customWidth="1"/>
    <col min="10" max="10" width="31" customWidth="1"/>
    <col min="11" max="11" width="32.21875" customWidth="1"/>
    <col min="12" max="12" width="39.33203125" bestFit="1" customWidth="1"/>
    <col min="13" max="13" width="24.109375" bestFit="1" customWidth="1"/>
    <col min="16" max="16" width="26" bestFit="1" customWidth="1"/>
    <col min="17" max="17" width="18.6640625" bestFit="1" customWidth="1"/>
    <col min="18" max="18" width="22.44140625" bestFit="1" customWidth="1"/>
    <col min="19" max="19" width="14.88671875" bestFit="1" customWidth="1"/>
    <col min="20" max="20" width="13.33203125" bestFit="1" customWidth="1"/>
    <col min="21" max="21" width="14.33203125" bestFit="1" customWidth="1"/>
    <col min="22" max="22" width="13.33203125" bestFit="1" customWidth="1"/>
    <col min="23" max="23" width="14.5546875" bestFit="1" customWidth="1"/>
    <col min="24" max="24" width="14.88671875" bestFit="1" customWidth="1"/>
  </cols>
  <sheetData>
    <row r="1" spans="1:13" ht="18.600000000000001" thickBot="1" x14ac:dyDescent="0.35">
      <c r="A1" s="56" t="s">
        <v>54</v>
      </c>
      <c r="B1" s="56" t="s">
        <v>70</v>
      </c>
      <c r="C1" s="56" t="s">
        <v>67</v>
      </c>
      <c r="D1" s="56" t="s">
        <v>68</v>
      </c>
      <c r="E1" s="57" t="s">
        <v>69</v>
      </c>
    </row>
    <row r="2" spans="1:13" ht="18.600000000000001" thickBot="1" x14ac:dyDescent="0.4">
      <c r="A2" s="58">
        <v>1</v>
      </c>
      <c r="B2" s="58">
        <v>12</v>
      </c>
      <c r="C2" s="58">
        <v>2</v>
      </c>
      <c r="D2" s="58">
        <v>8</v>
      </c>
      <c r="E2" s="59">
        <v>139</v>
      </c>
      <c r="G2" s="64"/>
      <c r="H2" s="65"/>
      <c r="I2" s="66">
        <v>0.9</v>
      </c>
      <c r="J2" s="66">
        <v>0.95</v>
      </c>
      <c r="K2" s="66">
        <v>0.99</v>
      </c>
    </row>
    <row r="3" spans="1:13" ht="18.600000000000001" thickBot="1" x14ac:dyDescent="0.4">
      <c r="A3" s="60">
        <v>2</v>
      </c>
      <c r="B3" s="60">
        <v>17</v>
      </c>
      <c r="C3" s="60">
        <v>5</v>
      </c>
      <c r="D3" s="60">
        <v>12</v>
      </c>
      <c r="E3" s="61">
        <v>182</v>
      </c>
      <c r="G3" s="64"/>
      <c r="H3" s="67" t="s">
        <v>8</v>
      </c>
      <c r="I3" s="66">
        <f>TINV(1-I2,$C$23)</f>
        <v>1.7458836762762506</v>
      </c>
      <c r="J3" s="66">
        <f t="shared" ref="J3:K3" si="0">TINV(1-J2,$C$23)</f>
        <v>2.119905299221255</v>
      </c>
      <c r="K3" s="66">
        <f t="shared" si="0"/>
        <v>2.9207816224250998</v>
      </c>
    </row>
    <row r="4" spans="1:13" ht="18.600000000000001" thickBot="1" x14ac:dyDescent="0.4">
      <c r="A4" s="60">
        <v>3</v>
      </c>
      <c r="B4" s="60">
        <v>14</v>
      </c>
      <c r="C4" s="60">
        <v>6</v>
      </c>
      <c r="D4" s="60">
        <v>11</v>
      </c>
      <c r="E4" s="61">
        <v>164</v>
      </c>
      <c r="G4" s="65" t="s">
        <v>46</v>
      </c>
      <c r="H4" s="65"/>
      <c r="I4" s="65"/>
      <c r="J4" s="65"/>
      <c r="K4" s="65"/>
    </row>
    <row r="5" spans="1:13" ht="18.600000000000001" thickBot="1" x14ac:dyDescent="0.4">
      <c r="A5" s="60">
        <v>4</v>
      </c>
      <c r="B5" s="60">
        <v>13</v>
      </c>
      <c r="C5" s="60">
        <v>4</v>
      </c>
      <c r="D5" s="60">
        <v>9</v>
      </c>
      <c r="E5" s="61">
        <v>150</v>
      </c>
      <c r="G5" s="66" t="s">
        <v>39</v>
      </c>
      <c r="H5" s="68" t="s">
        <v>42</v>
      </c>
      <c r="I5" s="65">
        <f>$C$45-I3*$D$45*SQRT(20/16)</f>
        <v>5.6623745528972087</v>
      </c>
      <c r="J5" s="65">
        <f>$C$45-J3*$D$45*SQRT(20/16)</f>
        <v>5.2444273017493073</v>
      </c>
      <c r="K5" s="65">
        <f>$C$45-K3*$D$45*SQRT(20/16)</f>
        <v>4.3494949308427655</v>
      </c>
    </row>
    <row r="6" spans="1:13" ht="18.600000000000001" thickBot="1" x14ac:dyDescent="0.4">
      <c r="A6" s="60">
        <v>5</v>
      </c>
      <c r="B6" s="60">
        <v>16</v>
      </c>
      <c r="C6" s="60">
        <v>3</v>
      </c>
      <c r="D6" s="60">
        <v>12</v>
      </c>
      <c r="E6" s="61">
        <v>176</v>
      </c>
      <c r="G6" s="69"/>
      <c r="H6" s="68" t="s">
        <v>43</v>
      </c>
      <c r="I6" s="65">
        <f>$C$45+I3*$D$45*SQRT(20/16)</f>
        <v>9.5642200001105309</v>
      </c>
      <c r="J6" s="65">
        <f>$C$45+J3*$D$45*SQRT(20/16)</f>
        <v>9.9821672512584314</v>
      </c>
      <c r="K6" s="65">
        <f>$C$45+K3*$D$45*SQRT(20/16)</f>
        <v>10.877099622164973</v>
      </c>
    </row>
    <row r="7" spans="1:13" ht="18.600000000000001" thickBot="1" x14ac:dyDescent="0.4">
      <c r="A7" s="60">
        <v>6</v>
      </c>
      <c r="B7" s="60">
        <v>15</v>
      </c>
      <c r="C7" s="60">
        <v>2</v>
      </c>
      <c r="D7" s="60">
        <v>9</v>
      </c>
      <c r="E7" s="61">
        <v>168</v>
      </c>
      <c r="G7" s="66" t="s">
        <v>40</v>
      </c>
      <c r="H7" s="68" t="s">
        <v>42</v>
      </c>
      <c r="I7" s="65">
        <f>$C$46-I3*$D$46*SQRT(20/16)</f>
        <v>3.5142561807830477</v>
      </c>
      <c r="J7" s="65">
        <f>$C$46-J3*$D$46*SQRT(20/16)</f>
        <v>2.9623475696912647</v>
      </c>
      <c r="K7" s="65">
        <f>$C$46-K3*$D$46*SQRT(20/16)</f>
        <v>1.7805695331291354</v>
      </c>
    </row>
    <row r="8" spans="1:13" ht="18.600000000000001" thickBot="1" x14ac:dyDescent="0.4">
      <c r="A8" s="60">
        <v>7</v>
      </c>
      <c r="B8" s="60">
        <v>13</v>
      </c>
      <c r="C8" s="60">
        <v>6</v>
      </c>
      <c r="D8" s="60">
        <v>10</v>
      </c>
      <c r="E8" s="61">
        <v>173</v>
      </c>
      <c r="G8" s="69"/>
      <c r="H8" s="68" t="s">
        <v>43</v>
      </c>
      <c r="I8" s="65">
        <f>$C$46+I3*$D$46*SQRT(20/16)</f>
        <v>8.666729598305885</v>
      </c>
      <c r="J8" s="65">
        <f>$C$46+J3*$D$46*SQRT(20/16)</f>
        <v>9.2186382093976693</v>
      </c>
      <c r="K8" s="65">
        <f>$C$46+K3*$D$46*SQRT(20/16)</f>
        <v>10.400416245959798</v>
      </c>
    </row>
    <row r="9" spans="1:13" ht="18.600000000000001" thickBot="1" x14ac:dyDescent="0.4">
      <c r="A9" s="60">
        <v>8</v>
      </c>
      <c r="B9" s="60">
        <v>11</v>
      </c>
      <c r="C9" s="60">
        <v>5</v>
      </c>
      <c r="D9" s="60">
        <v>13</v>
      </c>
      <c r="E9" s="61">
        <v>145</v>
      </c>
      <c r="G9" s="66" t="s">
        <v>41</v>
      </c>
      <c r="H9" s="68" t="s">
        <v>42</v>
      </c>
      <c r="I9" s="65">
        <f>$C$47-I3*$D$47*SQRT(20/16)</f>
        <v>-4.4878555044367214</v>
      </c>
      <c r="J9" s="65">
        <f>$C$47-J3*$D$47*SQRT(20/16)</f>
        <v>-4.8969454925984852</v>
      </c>
      <c r="K9" s="65">
        <f>$C$47-K3*$D$47*SQRT(20/16)</f>
        <v>-5.7729121893866902</v>
      </c>
    </row>
    <row r="10" spans="1:13" ht="18.600000000000001" thickBot="1" x14ac:dyDescent="0.4">
      <c r="A10" s="60">
        <v>9</v>
      </c>
      <c r="B10" s="60">
        <v>15</v>
      </c>
      <c r="C10" s="60">
        <v>4</v>
      </c>
      <c r="D10" s="60">
        <v>10</v>
      </c>
      <c r="E10" s="61">
        <v>175</v>
      </c>
      <c r="G10" s="70"/>
      <c r="H10" s="68" t="s">
        <v>43</v>
      </c>
      <c r="I10" s="65">
        <f>$C$47+I3*$D$47*SQRT(20/16)</f>
        <v>-0.66869913141232695</v>
      </c>
      <c r="J10" s="65">
        <f>$C$47+J3*$D$47*SQRT(20/16)</f>
        <v>-0.25960914325056228</v>
      </c>
      <c r="K10" s="65">
        <f>$C$47+K3*$D$47*SQRT(20/16)</f>
        <v>0.61635755353764221</v>
      </c>
    </row>
    <row r="11" spans="1:13" ht="18.600000000000001" thickBot="1" x14ac:dyDescent="0.4">
      <c r="A11" s="60">
        <v>10</v>
      </c>
      <c r="B11" s="60">
        <v>13</v>
      </c>
      <c r="C11" s="60">
        <v>6</v>
      </c>
      <c r="D11" s="60">
        <v>11</v>
      </c>
      <c r="E11" s="61">
        <v>157</v>
      </c>
      <c r="G11" s="64"/>
      <c r="H11" s="71" t="s">
        <v>44</v>
      </c>
      <c r="I11" s="66">
        <f>FINV(1-I2,4,16)</f>
        <v>2.3327448693536255</v>
      </c>
      <c r="J11" s="66">
        <f t="shared" ref="J11:K11" si="1">FINV(1-J2,4,16)</f>
        <v>3.0069172799243433</v>
      </c>
      <c r="K11" s="66">
        <f t="shared" si="1"/>
        <v>4.772577999723211</v>
      </c>
    </row>
    <row r="12" spans="1:13" ht="18.600000000000001" thickBot="1" x14ac:dyDescent="0.4">
      <c r="A12" s="60">
        <v>11</v>
      </c>
      <c r="B12" s="60">
        <v>12</v>
      </c>
      <c r="C12" s="60">
        <v>5</v>
      </c>
      <c r="D12" s="60">
        <v>14</v>
      </c>
      <c r="E12" s="61">
        <v>142</v>
      </c>
      <c r="G12" s="65" t="s">
        <v>45</v>
      </c>
      <c r="H12" s="72"/>
      <c r="I12" s="65" t="str">
        <f>IF($F$39&gt;I11,"H0 отвергается (связь есть)","H0 принимается (связи нет)")</f>
        <v>H0 отвергается (связь есть)</v>
      </c>
      <c r="J12" s="65" t="str">
        <f t="shared" ref="J12:K12" si="2">IF($F$39&gt;J11,"H0 отвергается (связь есть)","H0 принимается (связи нет)")</f>
        <v>H0 отвергается (связь есть)</v>
      </c>
      <c r="K12" s="65" t="str">
        <f t="shared" si="2"/>
        <v>H0 отвергается (связь есть)</v>
      </c>
    </row>
    <row r="13" spans="1:13" ht="18.600000000000001" thickBot="1" x14ac:dyDescent="0.35">
      <c r="A13" s="60">
        <v>12</v>
      </c>
      <c r="B13" s="60">
        <v>15</v>
      </c>
      <c r="C13" s="60">
        <v>3</v>
      </c>
      <c r="D13" s="60">
        <v>14</v>
      </c>
      <c r="E13" s="61">
        <v>151</v>
      </c>
    </row>
    <row r="14" spans="1:13" ht="18.600000000000001" thickBot="1" x14ac:dyDescent="0.35">
      <c r="A14" s="60">
        <v>13</v>
      </c>
      <c r="B14" s="60">
        <v>13</v>
      </c>
      <c r="C14" s="60">
        <v>2</v>
      </c>
      <c r="D14" s="60">
        <v>8</v>
      </c>
      <c r="E14" s="61">
        <v>148</v>
      </c>
    </row>
    <row r="15" spans="1:13" ht="24" customHeight="1" thickBot="1" x14ac:dyDescent="0.35">
      <c r="A15" s="60">
        <v>14</v>
      </c>
      <c r="B15" s="60">
        <v>16</v>
      </c>
      <c r="C15" s="60">
        <v>5</v>
      </c>
      <c r="D15" s="60">
        <v>11</v>
      </c>
      <c r="E15" s="61">
        <v>186</v>
      </c>
      <c r="G15" s="96" t="s">
        <v>78</v>
      </c>
      <c r="H15" s="96"/>
      <c r="I15" s="96"/>
      <c r="J15" s="96"/>
      <c r="K15" s="13"/>
      <c r="L15" s="13"/>
      <c r="M15" s="13"/>
    </row>
    <row r="16" spans="1:13" ht="30" customHeight="1" thickBot="1" x14ac:dyDescent="0.35">
      <c r="A16" s="60">
        <v>15</v>
      </c>
      <c r="B16" s="60">
        <v>17</v>
      </c>
      <c r="C16" s="60">
        <v>5</v>
      </c>
      <c r="D16" s="60">
        <v>10</v>
      </c>
      <c r="E16" s="61">
        <v>201</v>
      </c>
      <c r="G16" s="96"/>
      <c r="H16" s="96"/>
      <c r="I16" s="96"/>
      <c r="J16" s="96"/>
      <c r="K16" s="11"/>
      <c r="L16" s="11"/>
      <c r="M16" s="11"/>
    </row>
    <row r="17" spans="1:26" ht="18.600000000000001" thickBot="1" x14ac:dyDescent="0.35">
      <c r="A17" s="60">
        <v>16</v>
      </c>
      <c r="B17" s="60">
        <v>15</v>
      </c>
      <c r="C17" s="60">
        <v>4</v>
      </c>
      <c r="D17" s="60">
        <v>13</v>
      </c>
      <c r="E17" s="61">
        <v>169</v>
      </c>
      <c r="H17" s="2"/>
      <c r="I17" s="2"/>
      <c r="J17" s="2"/>
      <c r="K17" s="11"/>
      <c r="L17" s="11"/>
      <c r="M17" s="11"/>
    </row>
    <row r="18" spans="1:26" ht="18.600000000000001" thickBot="1" x14ac:dyDescent="0.35">
      <c r="A18" s="60">
        <v>17</v>
      </c>
      <c r="B18" s="60">
        <v>11</v>
      </c>
      <c r="C18" s="60">
        <v>5</v>
      </c>
      <c r="D18" s="60">
        <v>12</v>
      </c>
      <c r="E18" s="61">
        <v>160</v>
      </c>
      <c r="G18" s="96" t="s">
        <v>79</v>
      </c>
      <c r="H18" s="96"/>
      <c r="I18" s="96"/>
      <c r="J18" s="96"/>
      <c r="K18" s="11"/>
      <c r="L18" s="11"/>
      <c r="M18" s="11"/>
    </row>
    <row r="19" spans="1:26" ht="28.2" customHeight="1" thickBot="1" x14ac:dyDescent="0.35">
      <c r="A19" s="60">
        <v>18</v>
      </c>
      <c r="B19" s="60">
        <v>14</v>
      </c>
      <c r="C19" s="60">
        <v>4</v>
      </c>
      <c r="D19" s="60">
        <v>12</v>
      </c>
      <c r="E19" s="61">
        <v>151</v>
      </c>
      <c r="G19" s="96"/>
      <c r="H19" s="96"/>
      <c r="I19" s="96"/>
      <c r="J19" s="96"/>
      <c r="K19" s="11"/>
      <c r="L19" s="11"/>
      <c r="M19" s="11"/>
      <c r="P19" s="11"/>
      <c r="Q19" s="11"/>
      <c r="R19" s="11"/>
      <c r="S19" s="11"/>
      <c r="T19" s="11"/>
      <c r="U19" s="11"/>
      <c r="V19" s="11"/>
      <c r="W19" s="11"/>
      <c r="X19" s="11"/>
      <c r="Y19" s="11"/>
      <c r="Z19" s="11"/>
    </row>
    <row r="20" spans="1:26" ht="18.600000000000001" thickBot="1" x14ac:dyDescent="0.35">
      <c r="A20" s="60">
        <v>19</v>
      </c>
      <c r="B20" s="60">
        <v>13</v>
      </c>
      <c r="C20" s="60">
        <v>2</v>
      </c>
      <c r="D20" s="60">
        <v>14</v>
      </c>
      <c r="E20" s="61">
        <v>129</v>
      </c>
      <c r="K20" s="11"/>
      <c r="L20" s="11"/>
      <c r="M20" s="11"/>
      <c r="P20" s="11"/>
      <c r="Q20" s="11"/>
      <c r="R20" s="11"/>
      <c r="S20" s="11"/>
      <c r="T20" s="11"/>
      <c r="U20" s="11"/>
      <c r="V20" s="11"/>
      <c r="W20" s="11"/>
      <c r="X20" s="11"/>
      <c r="Y20" s="11"/>
      <c r="Z20" s="11"/>
    </row>
    <row r="21" spans="1:26" ht="18" x14ac:dyDescent="0.3">
      <c r="A21" s="62">
        <v>20</v>
      </c>
      <c r="B21" s="62">
        <v>15</v>
      </c>
      <c r="C21" s="62">
        <v>3</v>
      </c>
      <c r="D21" s="62">
        <v>11</v>
      </c>
      <c r="E21" s="63">
        <v>163</v>
      </c>
      <c r="G21" s="95" t="s">
        <v>77</v>
      </c>
      <c r="H21" s="95"/>
      <c r="I21" s="95"/>
      <c r="J21" s="95"/>
      <c r="P21" s="12"/>
      <c r="Q21" s="12"/>
      <c r="R21" s="11"/>
      <c r="S21" s="11"/>
      <c r="T21" s="11"/>
      <c r="U21" s="11"/>
      <c r="V21" s="11"/>
      <c r="W21" s="11"/>
      <c r="X21" s="11"/>
      <c r="Y21" s="11"/>
      <c r="Z21" s="11"/>
    </row>
    <row r="22" spans="1:26" x14ac:dyDescent="0.3">
      <c r="P22" s="2"/>
      <c r="Q22" s="2"/>
      <c r="R22" s="11"/>
      <c r="S22" s="11"/>
      <c r="T22" s="11"/>
      <c r="U22" s="11"/>
      <c r="V22" s="11"/>
      <c r="W22" s="11"/>
      <c r="X22" s="11"/>
      <c r="Y22" s="11"/>
      <c r="Z22" s="11"/>
    </row>
    <row r="23" spans="1:26" ht="18" x14ac:dyDescent="0.3">
      <c r="B23" t="s">
        <v>10</v>
      </c>
      <c r="C23" s="7">
        <f>16</f>
        <v>16</v>
      </c>
      <c r="P23" s="2"/>
      <c r="Q23" s="2"/>
      <c r="R23" s="11"/>
      <c r="S23" s="11"/>
      <c r="T23" s="11"/>
      <c r="U23" s="11"/>
      <c r="V23" s="11"/>
      <c r="W23" s="11"/>
      <c r="X23" s="11"/>
      <c r="Y23" s="11"/>
      <c r="Z23" s="11"/>
    </row>
    <row r="24" spans="1:26" x14ac:dyDescent="0.3">
      <c r="F24" s="95" t="s">
        <v>76</v>
      </c>
      <c r="G24" s="95"/>
      <c r="H24" s="95"/>
      <c r="I24" s="95"/>
      <c r="J24" s="95"/>
      <c r="P24" s="2"/>
      <c r="Q24" s="2"/>
      <c r="R24" s="11"/>
      <c r="S24" s="11"/>
      <c r="T24" s="11"/>
      <c r="U24" s="11"/>
      <c r="V24" s="11"/>
      <c r="W24" s="11"/>
      <c r="X24" s="11"/>
      <c r="Y24" s="11"/>
      <c r="Z24" s="11"/>
    </row>
    <row r="25" spans="1:26" x14ac:dyDescent="0.3">
      <c r="F25" s="95"/>
      <c r="G25" s="95"/>
      <c r="H25" s="95"/>
      <c r="I25" s="95"/>
      <c r="J25" s="95"/>
      <c r="P25" s="2"/>
      <c r="Q25" s="2"/>
      <c r="R25" s="11"/>
      <c r="S25" s="11"/>
      <c r="T25" s="11"/>
      <c r="U25" s="11"/>
      <c r="V25" s="11"/>
      <c r="W25" s="11"/>
      <c r="X25" s="11"/>
      <c r="Y25" s="11"/>
      <c r="Z25" s="11"/>
    </row>
    <row r="26" spans="1:26" x14ac:dyDescent="0.3">
      <c r="P26" s="2"/>
      <c r="Q26" s="2"/>
      <c r="R26" s="11"/>
      <c r="S26" s="11"/>
      <c r="T26" s="11"/>
      <c r="U26" s="11"/>
      <c r="V26" s="11"/>
      <c r="W26" s="11"/>
      <c r="X26" s="11"/>
      <c r="Y26" s="11"/>
      <c r="Z26" s="11"/>
    </row>
    <row r="27" spans="1:26" x14ac:dyDescent="0.3">
      <c r="F27" s="96" t="s">
        <v>75</v>
      </c>
      <c r="G27" s="95"/>
      <c r="H27" s="95"/>
      <c r="I27" s="95"/>
      <c r="P27" s="11"/>
      <c r="Q27" s="11"/>
      <c r="R27" s="11"/>
      <c r="S27" s="11"/>
      <c r="T27" s="11"/>
      <c r="U27" s="11"/>
      <c r="V27" s="11"/>
      <c r="W27" s="11"/>
      <c r="X27" s="11"/>
      <c r="Y27" s="11"/>
      <c r="Z27" s="11"/>
    </row>
    <row r="28" spans="1:26" x14ac:dyDescent="0.3">
      <c r="B28" t="s">
        <v>11</v>
      </c>
      <c r="F28" s="95"/>
      <c r="G28" s="95"/>
      <c r="H28" s="95"/>
      <c r="I28" s="95"/>
      <c r="K28" s="11"/>
      <c r="P28" s="11"/>
      <c r="Q28" s="11"/>
      <c r="R28" s="11"/>
      <c r="S28" s="11"/>
      <c r="T28" s="11"/>
      <c r="U28" s="11"/>
      <c r="V28" s="11"/>
      <c r="W28" s="11"/>
      <c r="X28" s="11"/>
      <c r="Y28" s="11"/>
      <c r="Z28" s="11"/>
    </row>
    <row r="29" spans="1:26" ht="15" thickBot="1" x14ac:dyDescent="0.35">
      <c r="F29" s="95"/>
      <c r="G29" s="95"/>
      <c r="H29" s="95"/>
      <c r="I29" s="95"/>
      <c r="K29" s="12"/>
      <c r="P29" s="13"/>
      <c r="Q29" s="13"/>
      <c r="R29" s="13"/>
      <c r="S29" s="13"/>
      <c r="T29" s="13"/>
      <c r="U29" s="13"/>
      <c r="V29" s="11"/>
      <c r="W29" s="11"/>
      <c r="X29" s="11"/>
      <c r="Y29" s="11"/>
      <c r="Z29" s="11"/>
    </row>
    <row r="30" spans="1:26" x14ac:dyDescent="0.3">
      <c r="B30" s="9" t="s">
        <v>12</v>
      </c>
      <c r="C30" s="9"/>
      <c r="F30" s="95"/>
      <c r="G30" s="95"/>
      <c r="H30" s="95"/>
      <c r="I30" s="95"/>
      <c r="K30" s="2"/>
      <c r="P30" s="2"/>
      <c r="Q30" s="2"/>
      <c r="R30" s="2"/>
      <c r="S30" s="2"/>
      <c r="T30" s="2"/>
      <c r="U30" s="2"/>
      <c r="V30" s="11"/>
      <c r="W30" s="11"/>
      <c r="X30" s="11"/>
      <c r="Y30" s="11"/>
      <c r="Z30" s="11"/>
    </row>
    <row r="31" spans="1:26" x14ac:dyDescent="0.3">
      <c r="B31" s="2" t="s">
        <v>13</v>
      </c>
      <c r="C31" s="2">
        <v>0.91367660482327673</v>
      </c>
      <c r="F31" s="95"/>
      <c r="G31" s="95"/>
      <c r="H31" s="95"/>
      <c r="I31" s="95"/>
      <c r="K31" s="2"/>
      <c r="P31" s="2"/>
      <c r="Q31" s="2"/>
      <c r="R31" s="2"/>
      <c r="S31" s="2"/>
      <c r="T31" s="2"/>
      <c r="U31" s="2"/>
      <c r="V31" s="11"/>
      <c r="W31" s="11"/>
      <c r="X31" s="11"/>
      <c r="Y31" s="11"/>
      <c r="Z31" s="11"/>
    </row>
    <row r="32" spans="1:26" x14ac:dyDescent="0.3">
      <c r="B32" s="2" t="s">
        <v>14</v>
      </c>
      <c r="C32" s="15">
        <v>0.83480493820139012</v>
      </c>
      <c r="F32" s="95"/>
      <c r="G32" s="95"/>
      <c r="H32" s="95"/>
      <c r="I32" s="95"/>
      <c r="K32" s="2"/>
      <c r="L32" s="11"/>
      <c r="M32" s="11"/>
      <c r="N32" s="11"/>
      <c r="O32" s="11"/>
      <c r="P32" s="11"/>
      <c r="Q32" s="11"/>
      <c r="R32" s="11"/>
      <c r="S32" s="2"/>
      <c r="T32" s="2"/>
      <c r="U32" s="2"/>
      <c r="V32" s="11"/>
      <c r="W32" s="11"/>
      <c r="X32" s="11"/>
      <c r="Y32" s="11"/>
      <c r="Z32" s="11"/>
    </row>
    <row r="33" spans="2:26" x14ac:dyDescent="0.3">
      <c r="B33" s="2" t="s">
        <v>15</v>
      </c>
      <c r="C33" s="16">
        <v>0.80383086411415072</v>
      </c>
      <c r="F33" s="95"/>
      <c r="G33" s="95"/>
      <c r="H33" s="95"/>
      <c r="I33" s="95"/>
      <c r="K33" s="2"/>
      <c r="L33" s="11"/>
      <c r="M33" s="11"/>
      <c r="N33" s="11"/>
      <c r="O33" s="11"/>
      <c r="P33" s="11"/>
      <c r="Q33" s="11"/>
      <c r="R33" s="11"/>
      <c r="S33" s="11"/>
      <c r="T33" s="11"/>
      <c r="U33" s="11"/>
      <c r="V33" s="11"/>
      <c r="W33" s="11"/>
      <c r="X33" s="11"/>
      <c r="Y33" s="11"/>
      <c r="Z33" s="11"/>
    </row>
    <row r="34" spans="2:26" x14ac:dyDescent="0.3">
      <c r="B34" s="2" t="s">
        <v>16</v>
      </c>
      <c r="C34" s="2">
        <v>7.8608372053792346</v>
      </c>
      <c r="F34" s="95"/>
      <c r="G34" s="95"/>
      <c r="H34" s="95"/>
      <c r="I34" s="95"/>
      <c r="K34" s="2"/>
      <c r="L34" s="11"/>
      <c r="M34" s="11"/>
      <c r="N34" s="11"/>
      <c r="O34" s="11"/>
      <c r="P34" s="11"/>
      <c r="Q34" s="11"/>
      <c r="R34" s="11"/>
      <c r="S34" s="13"/>
      <c r="T34" s="13"/>
      <c r="U34" s="13"/>
      <c r="V34" s="13"/>
      <c r="W34" s="13"/>
      <c r="X34" s="13"/>
      <c r="Y34" s="11"/>
      <c r="Z34" s="11"/>
    </row>
    <row r="35" spans="2:26" ht="15" thickBot="1" x14ac:dyDescent="0.35">
      <c r="B35" s="3" t="s">
        <v>17</v>
      </c>
      <c r="C35" s="3">
        <v>20</v>
      </c>
      <c r="K35" s="11"/>
      <c r="L35" s="11"/>
      <c r="M35" s="11"/>
      <c r="N35" s="11"/>
      <c r="O35" s="11"/>
      <c r="P35" s="11"/>
      <c r="Q35" s="11"/>
      <c r="R35" s="11"/>
      <c r="S35" s="2"/>
      <c r="T35" s="2"/>
      <c r="U35" s="2"/>
      <c r="V35" s="2"/>
      <c r="W35" s="2"/>
      <c r="X35" s="2"/>
      <c r="Y35" s="11"/>
      <c r="Z35" s="11"/>
    </row>
    <row r="36" spans="2:26" x14ac:dyDescent="0.3">
      <c r="K36" s="11"/>
      <c r="L36" s="11"/>
      <c r="M36" s="11"/>
      <c r="N36" s="11"/>
      <c r="O36" s="11"/>
      <c r="P36" s="11"/>
      <c r="Q36" s="11"/>
      <c r="R36" s="11"/>
      <c r="S36" s="2"/>
      <c r="T36" s="2"/>
      <c r="U36" s="2"/>
      <c r="V36" s="2"/>
      <c r="W36" s="2"/>
      <c r="X36" s="2"/>
      <c r="Y36" s="11"/>
      <c r="Z36" s="11"/>
    </row>
    <row r="37" spans="2:26" ht="15" thickBot="1" x14ac:dyDescent="0.35">
      <c r="B37" t="s">
        <v>18</v>
      </c>
      <c r="K37" s="13"/>
      <c r="L37" s="11"/>
      <c r="M37" s="11"/>
      <c r="N37" s="11"/>
      <c r="O37" s="11"/>
      <c r="P37" s="11"/>
      <c r="Q37" s="11"/>
      <c r="R37" s="11"/>
      <c r="S37" s="11"/>
      <c r="T37" s="11"/>
      <c r="U37" s="11"/>
      <c r="V37" s="11"/>
      <c r="W37" s="11"/>
      <c r="X37" s="11"/>
      <c r="Y37" s="11"/>
      <c r="Z37" s="11"/>
    </row>
    <row r="38" spans="2:26" x14ac:dyDescent="0.3">
      <c r="B38" s="4"/>
      <c r="C38" s="4" t="s">
        <v>23</v>
      </c>
      <c r="D38" s="4" t="s">
        <v>24</v>
      </c>
      <c r="E38" s="4" t="s">
        <v>25</v>
      </c>
      <c r="F38" s="4" t="s">
        <v>26</v>
      </c>
      <c r="G38" s="4" t="s">
        <v>27</v>
      </c>
      <c r="K38" s="2"/>
      <c r="L38" s="11"/>
      <c r="M38" s="11"/>
      <c r="N38" s="11"/>
      <c r="O38" s="11"/>
      <c r="P38" s="11"/>
      <c r="Q38" s="11"/>
      <c r="R38" s="11"/>
      <c r="S38" s="11"/>
      <c r="T38" s="11"/>
      <c r="U38" s="11"/>
      <c r="V38" s="11"/>
      <c r="W38" s="11"/>
      <c r="X38" s="11"/>
      <c r="Y38" s="11"/>
      <c r="Z38" s="11"/>
    </row>
    <row r="39" spans="2:26" x14ac:dyDescent="0.3">
      <c r="B39" s="2" t="s">
        <v>19</v>
      </c>
      <c r="C39" s="2">
        <v>3</v>
      </c>
      <c r="D39" s="2">
        <v>4996.2658148884102</v>
      </c>
      <c r="E39" s="2">
        <v>1665.4219382961367</v>
      </c>
      <c r="F39" s="2">
        <v>26.951731820946065</v>
      </c>
      <c r="G39" s="2">
        <v>1.7100917574567602E-6</v>
      </c>
      <c r="K39" s="2"/>
      <c r="L39" s="11"/>
      <c r="M39" s="11"/>
      <c r="N39" s="11"/>
      <c r="O39" s="11"/>
      <c r="P39" s="11"/>
      <c r="Q39" s="11"/>
      <c r="R39" s="11"/>
      <c r="S39" s="11"/>
      <c r="T39" s="11"/>
      <c r="U39" s="11"/>
      <c r="V39" s="11"/>
      <c r="W39" s="11"/>
      <c r="X39" s="11"/>
      <c r="Y39" s="11"/>
      <c r="Z39" s="11"/>
    </row>
    <row r="40" spans="2:26" x14ac:dyDescent="0.3">
      <c r="B40" s="2" t="s">
        <v>20</v>
      </c>
      <c r="C40" s="2">
        <v>16</v>
      </c>
      <c r="D40" s="2">
        <v>988.68418511159064</v>
      </c>
      <c r="E40" s="2">
        <v>61.792761569474415</v>
      </c>
      <c r="F40" s="2"/>
      <c r="G40" s="2"/>
      <c r="K40" s="2"/>
      <c r="L40" s="11"/>
      <c r="M40" s="11"/>
      <c r="N40" s="11"/>
      <c r="O40" s="11"/>
      <c r="P40" s="11"/>
      <c r="Q40" s="11"/>
      <c r="R40" s="11"/>
      <c r="S40" s="11"/>
      <c r="T40" s="11"/>
      <c r="U40" s="11"/>
      <c r="V40" s="11"/>
      <c r="W40" s="11"/>
      <c r="X40" s="11"/>
      <c r="Y40" s="11"/>
      <c r="Z40" s="11"/>
    </row>
    <row r="41" spans="2:26" ht="15" thickBot="1" x14ac:dyDescent="0.35">
      <c r="B41" s="3" t="s">
        <v>21</v>
      </c>
      <c r="C41" s="3">
        <v>19</v>
      </c>
      <c r="D41" s="3">
        <v>5984.9500000000007</v>
      </c>
      <c r="E41" s="3"/>
      <c r="F41" s="3"/>
      <c r="G41" s="3"/>
      <c r="K41" s="11"/>
      <c r="L41" s="11"/>
      <c r="M41" s="11"/>
      <c r="N41" s="11"/>
      <c r="O41" s="11"/>
      <c r="P41" s="11"/>
      <c r="Q41" s="11"/>
      <c r="R41" s="11"/>
      <c r="S41" s="11"/>
      <c r="T41" s="11"/>
      <c r="U41" s="11"/>
      <c r="V41" s="11"/>
      <c r="W41" s="11"/>
      <c r="X41" s="11"/>
      <c r="Y41" s="11"/>
      <c r="Z41" s="11"/>
    </row>
    <row r="42" spans="2:26" ht="15" thickBot="1" x14ac:dyDescent="0.35">
      <c r="K42" s="13"/>
      <c r="L42" s="13"/>
      <c r="M42" s="13"/>
      <c r="N42" s="13"/>
      <c r="O42" s="13"/>
      <c r="P42" s="11"/>
      <c r="Q42" s="11"/>
      <c r="R42" s="11"/>
      <c r="S42" s="11"/>
      <c r="T42" s="11"/>
      <c r="U42" s="11"/>
      <c r="V42" s="11"/>
      <c r="W42" s="11"/>
      <c r="X42" s="11"/>
      <c r="Y42" s="11"/>
      <c r="Z42" s="11"/>
    </row>
    <row r="43" spans="2:26" x14ac:dyDescent="0.3">
      <c r="B43" s="4"/>
      <c r="C43" s="4" t="s">
        <v>28</v>
      </c>
      <c r="D43" s="4" t="s">
        <v>16</v>
      </c>
      <c r="E43" s="4" t="s">
        <v>9</v>
      </c>
      <c r="F43" s="4" t="s">
        <v>29</v>
      </c>
      <c r="G43" s="4" t="s">
        <v>30</v>
      </c>
      <c r="H43" s="4" t="s">
        <v>31</v>
      </c>
      <c r="I43" s="4" t="s">
        <v>32</v>
      </c>
      <c r="J43" s="4" t="s">
        <v>33</v>
      </c>
      <c r="K43" s="2"/>
      <c r="L43" s="2"/>
      <c r="M43" s="2"/>
      <c r="N43" s="2"/>
      <c r="O43" s="2"/>
      <c r="P43" s="11"/>
      <c r="Q43" s="11"/>
      <c r="R43" s="11"/>
      <c r="S43" s="11"/>
      <c r="T43" s="11"/>
      <c r="U43" s="11"/>
      <c r="V43" s="11"/>
      <c r="W43" s="11"/>
      <c r="X43" s="11"/>
      <c r="Y43" s="11"/>
      <c r="Z43" s="11"/>
    </row>
    <row r="44" spans="2:26" x14ac:dyDescent="0.3">
      <c r="B44" s="2" t="s">
        <v>22</v>
      </c>
      <c r="C44" s="2">
        <v>59.074047887045396</v>
      </c>
      <c r="D44" s="2">
        <v>18.362040046711826</v>
      </c>
      <c r="E44" s="2">
        <v>3.2171832615964724</v>
      </c>
      <c r="F44" s="2">
        <v>5.3798381718092184E-3</v>
      </c>
      <c r="G44" s="2">
        <v>20.148261887508092</v>
      </c>
      <c r="H44" s="2">
        <v>97.999833886582707</v>
      </c>
      <c r="I44" s="2">
        <v>20.148261887508092</v>
      </c>
      <c r="J44" s="2">
        <v>97.999833886582707</v>
      </c>
      <c r="K44" s="2"/>
      <c r="L44" s="2"/>
      <c r="M44" s="2"/>
      <c r="N44" s="2"/>
      <c r="O44" s="2"/>
      <c r="P44" s="11"/>
      <c r="Q44" s="11"/>
      <c r="R44" s="11"/>
      <c r="S44" s="11"/>
      <c r="T44" s="11"/>
      <c r="U44" s="11"/>
      <c r="V44" s="11"/>
      <c r="W44" s="11"/>
      <c r="X44" s="11"/>
      <c r="Y44" s="11"/>
      <c r="Z44" s="11"/>
    </row>
    <row r="45" spans="2:26" x14ac:dyDescent="0.3">
      <c r="B45" s="2" t="s">
        <v>47</v>
      </c>
      <c r="C45" s="2">
        <v>7.6132972765038698</v>
      </c>
      <c r="D45" s="2">
        <v>0.99946998488191774</v>
      </c>
      <c r="E45" s="2">
        <v>7.6173345789902251</v>
      </c>
      <c r="F45" s="2">
        <v>1.0411883254457714E-6</v>
      </c>
      <c r="G45" s="2">
        <v>5.4945155591401047</v>
      </c>
      <c r="H45" s="2">
        <v>9.7320789938676349</v>
      </c>
      <c r="I45" s="2">
        <v>5.4945155591401047</v>
      </c>
      <c r="J45" s="2">
        <v>9.7320789938676349</v>
      </c>
      <c r="K45" s="2"/>
      <c r="L45" s="2"/>
      <c r="M45" s="2"/>
      <c r="N45" s="2"/>
      <c r="O45" s="2"/>
      <c r="P45" s="11"/>
      <c r="Q45" s="11"/>
      <c r="R45" s="11"/>
      <c r="S45" s="11"/>
      <c r="T45" s="11"/>
      <c r="U45" s="11"/>
      <c r="V45" s="11"/>
      <c r="W45" s="11"/>
      <c r="X45" s="11"/>
      <c r="Y45" s="11"/>
      <c r="Z45" s="11"/>
    </row>
    <row r="46" spans="2:26" x14ac:dyDescent="0.3">
      <c r="B46" s="2" t="s">
        <v>48</v>
      </c>
      <c r="C46" s="2">
        <v>6.0904928895444668</v>
      </c>
      <c r="D46" s="2">
        <v>1.3198222734306282</v>
      </c>
      <c r="E46" s="2">
        <v>4.6146310849212924</v>
      </c>
      <c r="F46" s="2">
        <v>2.8699076945948266E-4</v>
      </c>
      <c r="G46" s="2">
        <v>3.2925946580686341</v>
      </c>
      <c r="H46" s="2">
        <v>8.8883911210202999</v>
      </c>
      <c r="I46" s="2">
        <v>3.2925946580686341</v>
      </c>
      <c r="J46" s="2">
        <v>8.8883911210202999</v>
      </c>
      <c r="K46" s="2"/>
      <c r="L46" s="11"/>
      <c r="M46" s="11"/>
      <c r="N46" s="11"/>
      <c r="O46" s="11"/>
      <c r="P46" s="11"/>
      <c r="Q46" s="11"/>
      <c r="R46" s="11"/>
      <c r="S46" s="11"/>
      <c r="T46" s="11"/>
      <c r="U46" s="11"/>
      <c r="V46" s="11"/>
      <c r="W46" s="11"/>
      <c r="X46" s="11"/>
      <c r="Y46" s="11"/>
      <c r="Z46" s="11"/>
    </row>
    <row r="47" spans="2:26" ht="15" thickBot="1" x14ac:dyDescent="0.35">
      <c r="B47" s="3" t="s">
        <v>49</v>
      </c>
      <c r="C47" s="3">
        <v>-2.578277317924524</v>
      </c>
      <c r="D47" s="3">
        <v>0.97828891842308785</v>
      </c>
      <c r="E47" s="3">
        <v>-2.6354968040325661</v>
      </c>
      <c r="F47" s="3">
        <v>1.7993418106194346E-2</v>
      </c>
      <c r="G47" s="3">
        <v>-4.6521571802590582</v>
      </c>
      <c r="H47" s="3">
        <v>-0.50439745558999016</v>
      </c>
      <c r="I47" s="3">
        <v>-4.6521571802590582</v>
      </c>
      <c r="J47" s="3">
        <v>-0.50439745558999016</v>
      </c>
      <c r="K47" s="11"/>
      <c r="L47" s="13"/>
      <c r="M47" s="13"/>
      <c r="N47" s="13"/>
      <c r="O47" s="13"/>
      <c r="P47" s="13"/>
      <c r="Q47" s="13"/>
      <c r="R47" s="13"/>
      <c r="S47" s="11"/>
      <c r="T47" s="11"/>
      <c r="U47" s="11"/>
      <c r="V47" s="11"/>
      <c r="W47" s="11"/>
      <c r="X47" s="11"/>
      <c r="Y47" s="11"/>
      <c r="Z47" s="11"/>
    </row>
    <row r="48" spans="2:26" x14ac:dyDescent="0.3">
      <c r="K48" s="11"/>
      <c r="L48" s="2"/>
      <c r="M48" s="2"/>
      <c r="N48" s="2"/>
      <c r="O48" s="2"/>
      <c r="P48" s="2"/>
      <c r="Q48" s="2"/>
      <c r="R48" s="2"/>
      <c r="S48" s="11"/>
      <c r="T48" s="11"/>
      <c r="U48" s="11"/>
      <c r="V48" s="11"/>
      <c r="W48" s="11"/>
      <c r="X48" s="11"/>
      <c r="Y48" s="11"/>
      <c r="Z48" s="11"/>
    </row>
    <row r="49" spans="1:26" x14ac:dyDescent="0.3">
      <c r="K49" s="11"/>
      <c r="L49" s="2"/>
      <c r="M49" s="2"/>
      <c r="N49" s="2"/>
      <c r="O49" s="2"/>
      <c r="P49" s="2"/>
      <c r="Q49" s="2"/>
      <c r="R49" s="2"/>
      <c r="S49" s="11"/>
      <c r="T49" s="11"/>
      <c r="U49" s="11"/>
      <c r="V49" s="11"/>
      <c r="W49" s="11"/>
      <c r="X49" s="11"/>
      <c r="Y49" s="11"/>
      <c r="Z49" s="11"/>
    </row>
    <row r="50" spans="1:26" x14ac:dyDescent="0.3">
      <c r="A50" s="11"/>
      <c r="B50" s="11"/>
      <c r="C50" s="11"/>
      <c r="D50" s="11"/>
      <c r="E50" s="11"/>
      <c r="K50" s="11"/>
      <c r="L50" s="2"/>
      <c r="M50" s="2"/>
      <c r="N50" s="2"/>
      <c r="O50" s="2"/>
      <c r="P50" s="2"/>
      <c r="Q50" s="2"/>
      <c r="R50" s="2"/>
      <c r="S50" s="11"/>
      <c r="T50" s="11"/>
      <c r="U50" s="11"/>
      <c r="V50" s="11"/>
      <c r="W50" s="11"/>
      <c r="X50" s="11"/>
      <c r="Y50" s="11"/>
      <c r="Z50" s="11"/>
    </row>
    <row r="51" spans="1:26" x14ac:dyDescent="0.3">
      <c r="A51" s="11"/>
      <c r="B51" s="11"/>
      <c r="C51" s="11"/>
      <c r="D51" s="11"/>
      <c r="E51" s="11"/>
      <c r="K51" s="11"/>
      <c r="L51" s="2"/>
      <c r="M51" s="2"/>
      <c r="N51" s="2"/>
      <c r="O51" s="2"/>
      <c r="P51" s="2"/>
      <c r="Q51" s="2"/>
      <c r="R51" s="2"/>
      <c r="S51" s="11"/>
      <c r="T51" s="11"/>
      <c r="U51" s="11"/>
      <c r="V51" s="11"/>
      <c r="W51" s="11"/>
      <c r="X51" s="11"/>
      <c r="Y51" s="11"/>
      <c r="Z51" s="11"/>
    </row>
    <row r="52" spans="1:26" x14ac:dyDescent="0.3">
      <c r="A52" s="11"/>
      <c r="B52" s="11"/>
      <c r="C52" s="11"/>
      <c r="D52" s="11"/>
      <c r="E52" s="11"/>
      <c r="K52" s="13"/>
      <c r="L52" s="11"/>
      <c r="M52" s="11"/>
      <c r="N52" s="11"/>
      <c r="O52" s="11"/>
      <c r="P52" s="11"/>
      <c r="Q52" s="11"/>
      <c r="R52" s="11"/>
      <c r="S52" s="11"/>
      <c r="T52" s="11"/>
      <c r="U52" s="11"/>
      <c r="V52" s="11"/>
      <c r="W52" s="11"/>
      <c r="X52" s="11"/>
      <c r="Y52" s="11"/>
      <c r="Z52" s="11"/>
    </row>
    <row r="53" spans="1:26" x14ac:dyDescent="0.3">
      <c r="A53" s="11"/>
      <c r="B53" s="13"/>
      <c r="C53" s="13"/>
      <c r="D53" s="13"/>
      <c r="E53" s="11"/>
      <c r="K53" s="2"/>
      <c r="L53" s="11"/>
      <c r="M53" s="11"/>
      <c r="N53" s="11"/>
      <c r="O53" s="11"/>
      <c r="P53" s="11"/>
      <c r="Q53" s="11"/>
      <c r="R53" s="11"/>
      <c r="S53" s="11"/>
      <c r="T53" s="11"/>
      <c r="U53" s="11"/>
      <c r="V53" s="11"/>
      <c r="W53" s="11"/>
      <c r="X53" s="11"/>
    </row>
    <row r="54" spans="1:26" x14ac:dyDescent="0.3">
      <c r="A54" s="11"/>
      <c r="B54" s="2"/>
      <c r="C54" s="2"/>
      <c r="D54" s="2"/>
      <c r="E54" s="11"/>
      <c r="K54" s="2"/>
      <c r="L54" s="11"/>
      <c r="M54" s="11"/>
      <c r="N54" s="11"/>
      <c r="O54" s="11"/>
      <c r="P54" s="11"/>
      <c r="Q54" s="11"/>
      <c r="R54" s="11"/>
      <c r="S54" s="11"/>
      <c r="T54" s="11"/>
      <c r="U54" s="11"/>
      <c r="V54" s="11"/>
      <c r="W54" s="11"/>
      <c r="X54" s="11"/>
    </row>
    <row r="55" spans="1:26" x14ac:dyDescent="0.3">
      <c r="A55" s="11"/>
      <c r="B55" s="2"/>
      <c r="C55" s="2"/>
      <c r="D55" s="2"/>
      <c r="E55" s="11"/>
      <c r="K55" s="2"/>
      <c r="L55" s="11"/>
      <c r="M55" s="11"/>
      <c r="N55" s="11"/>
      <c r="O55" s="11"/>
      <c r="P55" s="11"/>
      <c r="Q55" s="11"/>
      <c r="R55" s="11"/>
      <c r="S55" s="11"/>
      <c r="T55" s="11"/>
      <c r="U55" s="11"/>
      <c r="V55" s="11"/>
      <c r="W55" s="11"/>
      <c r="X55" s="11"/>
    </row>
    <row r="56" spans="1:26" x14ac:dyDescent="0.3">
      <c r="A56" s="11"/>
      <c r="B56" s="2"/>
      <c r="C56" s="2"/>
      <c r="D56" s="2"/>
      <c r="E56" s="11"/>
      <c r="K56" s="2"/>
      <c r="L56" s="11"/>
      <c r="M56" s="11"/>
      <c r="N56" s="11"/>
      <c r="O56" s="11"/>
      <c r="P56" s="11"/>
      <c r="Q56" s="11"/>
      <c r="R56" s="11"/>
    </row>
    <row r="57" spans="1:26" x14ac:dyDescent="0.3">
      <c r="A57" s="11"/>
      <c r="B57" s="2"/>
      <c r="C57" s="2"/>
      <c r="D57" s="2"/>
      <c r="E57" s="11"/>
      <c r="K57" s="2"/>
      <c r="L57" s="13"/>
      <c r="M57" s="11"/>
      <c r="N57" s="11"/>
      <c r="O57" s="11"/>
      <c r="P57" s="11"/>
      <c r="Q57" s="11"/>
      <c r="R57" s="11"/>
    </row>
    <row r="58" spans="1:26" x14ac:dyDescent="0.3">
      <c r="A58" s="11"/>
      <c r="B58" s="2"/>
      <c r="C58" s="2"/>
      <c r="D58" s="2"/>
      <c r="E58" s="11"/>
      <c r="K58" s="2"/>
      <c r="L58" s="2"/>
      <c r="M58" s="11"/>
      <c r="N58" s="11"/>
      <c r="O58" s="11"/>
      <c r="P58" s="11"/>
      <c r="Q58" s="11"/>
      <c r="R58" s="11"/>
    </row>
    <row r="59" spans="1:26" x14ac:dyDescent="0.3">
      <c r="A59" s="11"/>
      <c r="B59" s="2"/>
      <c r="C59" s="2"/>
      <c r="D59" s="2"/>
      <c r="E59" s="11"/>
      <c r="K59" s="2"/>
      <c r="L59" s="2"/>
      <c r="M59" s="11"/>
      <c r="N59" s="11"/>
      <c r="O59" s="11"/>
      <c r="P59" s="11"/>
      <c r="Q59" s="11"/>
      <c r="R59" s="11"/>
    </row>
    <row r="60" spans="1:26" x14ac:dyDescent="0.3">
      <c r="A60" s="11"/>
      <c r="B60" s="2"/>
      <c r="C60" s="2"/>
      <c r="D60" s="2"/>
      <c r="E60" s="11"/>
      <c r="K60" s="2"/>
      <c r="L60" s="2"/>
      <c r="M60" s="11"/>
      <c r="N60" s="11"/>
      <c r="O60" s="11"/>
      <c r="P60" s="11"/>
      <c r="Q60" s="11"/>
      <c r="R60" s="11"/>
    </row>
    <row r="61" spans="1:26" x14ac:dyDescent="0.3">
      <c r="A61" s="11"/>
      <c r="B61" s="2"/>
      <c r="C61" s="2"/>
      <c r="D61" s="2"/>
      <c r="E61" s="11"/>
      <c r="K61" s="2"/>
      <c r="L61" s="2"/>
      <c r="M61" s="11"/>
      <c r="N61" s="11"/>
      <c r="O61" s="11"/>
      <c r="P61" s="11"/>
      <c r="Q61" s="11"/>
      <c r="R61" s="11"/>
    </row>
    <row r="62" spans="1:26" x14ac:dyDescent="0.3">
      <c r="A62" s="11"/>
      <c r="B62" s="2"/>
      <c r="C62" s="2"/>
      <c r="D62" s="2"/>
      <c r="E62" s="11"/>
      <c r="K62" s="2"/>
      <c r="L62" s="2"/>
      <c r="M62" s="11"/>
      <c r="N62" s="11"/>
      <c r="O62" s="11"/>
      <c r="P62" s="11"/>
      <c r="Q62" s="11"/>
      <c r="R62" s="11"/>
    </row>
    <row r="63" spans="1:26" x14ac:dyDescent="0.3">
      <c r="A63" s="11"/>
      <c r="B63" s="2"/>
      <c r="C63" s="2"/>
      <c r="D63" s="2"/>
      <c r="E63" s="11"/>
      <c r="K63" s="2"/>
      <c r="L63" s="2"/>
      <c r="M63" s="11"/>
      <c r="N63" s="11"/>
      <c r="O63" s="11"/>
      <c r="P63" s="11"/>
      <c r="Q63" s="11"/>
      <c r="R63" s="11"/>
    </row>
    <row r="64" spans="1:26" x14ac:dyDescent="0.3">
      <c r="A64" s="11"/>
      <c r="B64" s="2"/>
      <c r="C64" s="2"/>
      <c r="D64" s="2"/>
      <c r="E64" s="11"/>
      <c r="K64" s="2"/>
      <c r="L64" s="2"/>
      <c r="M64" s="11"/>
      <c r="N64" s="11"/>
      <c r="O64" s="11"/>
      <c r="P64" s="11"/>
      <c r="Q64" s="11"/>
      <c r="R64" s="11"/>
    </row>
    <row r="65" spans="1:18" x14ac:dyDescent="0.3">
      <c r="A65" s="11"/>
      <c r="B65" s="2"/>
      <c r="C65" s="2"/>
      <c r="D65" s="2"/>
      <c r="E65" s="11"/>
      <c r="K65" s="11"/>
      <c r="L65" s="2"/>
      <c r="M65" s="11"/>
      <c r="N65" s="11"/>
      <c r="O65" s="11"/>
      <c r="P65" s="11"/>
      <c r="Q65" s="11"/>
      <c r="R65" s="11"/>
    </row>
    <row r="66" spans="1:18" x14ac:dyDescent="0.3">
      <c r="A66" s="11"/>
      <c r="B66" s="2"/>
      <c r="C66" s="2"/>
      <c r="D66" s="2"/>
      <c r="E66" s="11"/>
      <c r="K66" s="11"/>
      <c r="L66" s="2"/>
      <c r="M66" s="11"/>
      <c r="N66" s="11"/>
      <c r="O66" s="11"/>
      <c r="P66" s="11"/>
      <c r="Q66" s="11"/>
      <c r="R66" s="11"/>
    </row>
    <row r="67" spans="1:18" x14ac:dyDescent="0.3">
      <c r="A67" s="11"/>
      <c r="B67" s="2"/>
      <c r="C67" s="2"/>
      <c r="D67" s="2"/>
      <c r="E67" s="11"/>
      <c r="L67" s="2"/>
      <c r="M67" s="11"/>
      <c r="N67" s="11"/>
      <c r="O67" s="11"/>
      <c r="P67" s="11"/>
      <c r="Q67" s="11"/>
      <c r="R67" s="11"/>
    </row>
    <row r="68" spans="1:18" x14ac:dyDescent="0.3">
      <c r="A68" s="11"/>
      <c r="B68" s="2"/>
      <c r="C68" s="2"/>
      <c r="D68" s="2"/>
      <c r="E68" s="11"/>
      <c r="L68" s="2"/>
      <c r="M68" s="11"/>
      <c r="N68" s="11"/>
      <c r="O68" s="11"/>
      <c r="P68" s="11"/>
      <c r="Q68" s="11"/>
      <c r="R68" s="11"/>
    </row>
    <row r="69" spans="1:18" x14ac:dyDescent="0.3">
      <c r="A69" s="11"/>
      <c r="B69" s="2"/>
      <c r="C69" s="2"/>
      <c r="D69" s="2"/>
      <c r="E69" s="11"/>
      <c r="L69" s="2"/>
      <c r="M69" s="11"/>
      <c r="N69" s="11"/>
      <c r="O69" s="11"/>
      <c r="P69" s="11"/>
      <c r="Q69" s="11"/>
      <c r="R69" s="11"/>
    </row>
    <row r="70" spans="1:18" x14ac:dyDescent="0.3">
      <c r="A70" s="11"/>
      <c r="B70" s="2"/>
      <c r="C70" s="2"/>
      <c r="D70" s="2"/>
      <c r="E70" s="11"/>
    </row>
    <row r="71" spans="1:18" x14ac:dyDescent="0.3">
      <c r="A71" s="11"/>
      <c r="B71" s="2"/>
      <c r="C71" s="2"/>
      <c r="D71" s="2"/>
      <c r="E71" s="11"/>
    </row>
    <row r="72" spans="1:18" x14ac:dyDescent="0.3">
      <c r="A72" s="11"/>
      <c r="B72" s="2"/>
      <c r="C72" s="2"/>
      <c r="D72" s="2"/>
      <c r="E72" s="11"/>
    </row>
    <row r="73" spans="1:18" x14ac:dyDescent="0.3">
      <c r="A73" s="11"/>
      <c r="B73" s="2"/>
      <c r="C73" s="2"/>
      <c r="D73" s="2"/>
      <c r="E73" s="11"/>
    </row>
    <row r="74" spans="1:18" x14ac:dyDescent="0.3">
      <c r="A74" s="11"/>
      <c r="B74" s="11"/>
      <c r="C74" s="11"/>
      <c r="D74" s="11"/>
      <c r="E74" s="11"/>
    </row>
    <row r="75" spans="1:18" x14ac:dyDescent="0.3">
      <c r="A75" s="11"/>
      <c r="B75" s="11"/>
      <c r="C75" s="11"/>
      <c r="D75" s="11"/>
      <c r="E75" s="11"/>
    </row>
    <row r="76" spans="1:18" x14ac:dyDescent="0.3">
      <c r="A76" s="11"/>
      <c r="B76" s="11"/>
      <c r="C76" s="11"/>
      <c r="D76" s="11"/>
      <c r="E76" s="11"/>
    </row>
    <row r="77" spans="1:18" x14ac:dyDescent="0.3">
      <c r="A77" s="11"/>
      <c r="B77" s="11"/>
      <c r="C77" s="11"/>
      <c r="D77" s="11"/>
      <c r="E77" s="11"/>
      <c r="F77" s="11"/>
      <c r="G77" s="11"/>
      <c r="H77" s="11"/>
      <c r="I77" s="11"/>
      <c r="J77" s="11"/>
    </row>
    <row r="78" spans="1:18" x14ac:dyDescent="0.3">
      <c r="B78" s="11"/>
      <c r="C78" s="11"/>
      <c r="D78" s="11"/>
      <c r="E78" s="11"/>
      <c r="F78" s="11"/>
      <c r="G78" s="11"/>
      <c r="H78" s="11"/>
      <c r="I78" s="11"/>
      <c r="J78" s="11"/>
    </row>
    <row r="79" spans="1:18" x14ac:dyDescent="0.3">
      <c r="B79" s="12"/>
      <c r="C79" s="12"/>
      <c r="D79" s="11"/>
      <c r="E79" s="11"/>
      <c r="F79" s="11"/>
      <c r="G79" s="11"/>
      <c r="H79" s="11"/>
      <c r="I79" s="11"/>
      <c r="J79" s="11"/>
    </row>
    <row r="80" spans="1:18" x14ac:dyDescent="0.3">
      <c r="B80" s="2"/>
      <c r="C80" s="2"/>
      <c r="D80" s="11"/>
      <c r="E80" s="11"/>
      <c r="F80" s="11"/>
      <c r="G80" s="11"/>
      <c r="H80" s="11"/>
      <c r="I80" s="11"/>
      <c r="J80" s="11"/>
    </row>
    <row r="81" spans="2:10" x14ac:dyDescent="0.3">
      <c r="B81" s="2"/>
      <c r="C81" s="2"/>
      <c r="D81" s="11"/>
      <c r="E81" s="11"/>
      <c r="F81" s="11"/>
      <c r="G81" s="11"/>
      <c r="H81" s="11"/>
      <c r="I81" s="11"/>
      <c r="J81" s="11"/>
    </row>
    <row r="82" spans="2:10" x14ac:dyDescent="0.3">
      <c r="B82" s="2"/>
      <c r="C82" s="2"/>
      <c r="D82" s="11"/>
      <c r="E82" s="11"/>
      <c r="F82" s="11"/>
      <c r="G82" s="11"/>
      <c r="H82" s="11"/>
      <c r="I82" s="11"/>
      <c r="J82" s="11"/>
    </row>
    <row r="83" spans="2:10" x14ac:dyDescent="0.3">
      <c r="B83" s="2"/>
      <c r="C83" s="2"/>
      <c r="D83" s="11"/>
      <c r="E83" s="11"/>
      <c r="F83" s="11"/>
      <c r="G83" s="11"/>
      <c r="H83" s="11"/>
      <c r="I83" s="11"/>
      <c r="J83" s="11"/>
    </row>
    <row r="84" spans="2:10" x14ac:dyDescent="0.3">
      <c r="B84" s="2"/>
      <c r="C84" s="2"/>
      <c r="D84" s="11"/>
      <c r="E84" s="11"/>
      <c r="F84" s="11"/>
      <c r="G84" s="11"/>
      <c r="H84" s="11"/>
      <c r="I84" s="11"/>
      <c r="J84" s="11"/>
    </row>
    <row r="85" spans="2:10" x14ac:dyDescent="0.3">
      <c r="B85" s="11"/>
      <c r="C85" s="11"/>
      <c r="D85" s="11"/>
      <c r="E85" s="11"/>
      <c r="F85" s="11"/>
      <c r="G85" s="11"/>
      <c r="H85" s="11"/>
      <c r="I85" s="11"/>
      <c r="J85" s="11"/>
    </row>
    <row r="86" spans="2:10" x14ac:dyDescent="0.3">
      <c r="B86" s="11"/>
      <c r="C86" s="11"/>
      <c r="D86" s="11"/>
      <c r="E86" s="11"/>
      <c r="F86" s="11"/>
      <c r="G86" s="11"/>
      <c r="H86" s="11"/>
      <c r="I86" s="11"/>
      <c r="J86" s="11"/>
    </row>
    <row r="87" spans="2:10" x14ac:dyDescent="0.3">
      <c r="B87" s="13"/>
      <c r="C87" s="13"/>
      <c r="D87" s="13"/>
      <c r="E87" s="13"/>
      <c r="F87" s="13"/>
      <c r="G87" s="13"/>
      <c r="H87" s="11"/>
      <c r="I87" s="11"/>
      <c r="J87" s="11"/>
    </row>
    <row r="88" spans="2:10" x14ac:dyDescent="0.3">
      <c r="B88" s="2"/>
      <c r="C88" s="2"/>
      <c r="D88" s="2"/>
      <c r="E88" s="2"/>
      <c r="F88" s="2"/>
      <c r="G88" s="2"/>
      <c r="H88" s="11"/>
      <c r="I88" s="11"/>
      <c r="J88" s="11"/>
    </row>
    <row r="89" spans="2:10" x14ac:dyDescent="0.3">
      <c r="B89" s="2"/>
      <c r="C89" s="2"/>
      <c r="D89" s="2"/>
      <c r="E89" s="2"/>
      <c r="F89" s="2"/>
      <c r="G89" s="2"/>
      <c r="H89" s="11"/>
      <c r="I89" s="11"/>
      <c r="J89" s="11"/>
    </row>
    <row r="90" spans="2:10" x14ac:dyDescent="0.3">
      <c r="B90" s="2"/>
      <c r="C90" s="2"/>
      <c r="D90" s="2"/>
      <c r="E90" s="2"/>
      <c r="F90" s="2"/>
      <c r="G90" s="2"/>
      <c r="H90" s="11"/>
      <c r="I90" s="11"/>
      <c r="J90" s="11"/>
    </row>
    <row r="91" spans="2:10" x14ac:dyDescent="0.3">
      <c r="B91" s="11"/>
      <c r="C91" s="11"/>
      <c r="D91" s="11"/>
      <c r="E91" s="11"/>
      <c r="F91" s="11"/>
      <c r="G91" s="11"/>
      <c r="H91" s="11"/>
      <c r="I91" s="11"/>
      <c r="J91" s="11"/>
    </row>
    <row r="92" spans="2:10" x14ac:dyDescent="0.3">
      <c r="B92" s="13"/>
      <c r="C92" s="13"/>
      <c r="D92" s="13"/>
      <c r="E92" s="13"/>
      <c r="F92" s="13"/>
      <c r="G92" s="13"/>
      <c r="H92" s="13"/>
      <c r="I92" s="13"/>
      <c r="J92" s="13"/>
    </row>
    <row r="93" spans="2:10" x14ac:dyDescent="0.3">
      <c r="B93" s="2"/>
      <c r="C93" s="2"/>
      <c r="D93" s="2"/>
      <c r="E93" s="2"/>
      <c r="F93" s="2"/>
      <c r="G93" s="2"/>
      <c r="H93" s="2"/>
      <c r="I93" s="2"/>
      <c r="J93" s="2"/>
    </row>
    <row r="94" spans="2:10" x14ac:dyDescent="0.3">
      <c r="B94" s="2"/>
      <c r="C94" s="2"/>
      <c r="D94" s="2"/>
      <c r="E94" s="2"/>
      <c r="F94" s="2"/>
      <c r="G94" s="2"/>
      <c r="H94" s="2"/>
      <c r="I94" s="2"/>
      <c r="J94" s="2"/>
    </row>
    <row r="95" spans="2:10" x14ac:dyDescent="0.3">
      <c r="B95" s="2"/>
      <c r="C95" s="2"/>
      <c r="D95" s="2"/>
      <c r="E95" s="2"/>
      <c r="F95" s="2"/>
      <c r="G95" s="2"/>
      <c r="H95" s="2"/>
      <c r="I95" s="2"/>
      <c r="J95" s="2"/>
    </row>
    <row r="96" spans="2:10" x14ac:dyDescent="0.3">
      <c r="B96" s="2"/>
      <c r="C96" s="2"/>
      <c r="D96" s="2"/>
      <c r="E96" s="2"/>
      <c r="F96" s="2"/>
      <c r="G96" s="2"/>
      <c r="H96" s="2"/>
      <c r="I96" s="2"/>
      <c r="J96" s="2"/>
    </row>
    <row r="97" spans="2:10" x14ac:dyDescent="0.3">
      <c r="B97" s="11"/>
      <c r="C97" s="11"/>
      <c r="D97" s="11"/>
      <c r="E97" s="11"/>
      <c r="F97" s="11"/>
      <c r="G97" s="11"/>
      <c r="H97" s="11"/>
      <c r="I97" s="11"/>
      <c r="J97" s="11"/>
    </row>
    <row r="98" spans="2:10" x14ac:dyDescent="0.3">
      <c r="B98" s="11"/>
      <c r="C98" s="11"/>
      <c r="D98" s="11"/>
      <c r="E98" s="11"/>
      <c r="F98" s="11"/>
      <c r="G98" s="11"/>
      <c r="H98" s="11"/>
      <c r="I98" s="11"/>
      <c r="J98" s="11"/>
    </row>
    <row r="99" spans="2:10" x14ac:dyDescent="0.3">
      <c r="B99" s="11"/>
      <c r="C99" s="11"/>
      <c r="D99" s="11"/>
      <c r="E99" s="11"/>
      <c r="F99" s="11"/>
      <c r="G99" s="11"/>
      <c r="H99" s="11"/>
      <c r="I99" s="11"/>
      <c r="J99" s="11"/>
    </row>
    <row r="100" spans="2:10" x14ac:dyDescent="0.3">
      <c r="B100" s="11"/>
      <c r="C100" s="11"/>
      <c r="D100" s="11"/>
      <c r="E100" s="11"/>
      <c r="F100" s="11"/>
      <c r="G100" s="11"/>
      <c r="H100" s="11"/>
      <c r="I100" s="11"/>
      <c r="J100" s="11"/>
    </row>
    <row r="101" spans="2:10" x14ac:dyDescent="0.3">
      <c r="B101" s="11"/>
      <c r="C101" s="11"/>
      <c r="D101" s="11"/>
      <c r="E101" s="11"/>
      <c r="F101" s="11"/>
      <c r="G101" s="11"/>
      <c r="H101" s="11"/>
      <c r="I101" s="11"/>
      <c r="J101" s="11"/>
    </row>
    <row r="102" spans="2:10" x14ac:dyDescent="0.3">
      <c r="B102" s="13"/>
      <c r="C102" s="13"/>
      <c r="D102" s="13"/>
      <c r="E102" s="11"/>
      <c r="F102" s="11"/>
      <c r="G102" s="11"/>
      <c r="H102" s="11"/>
      <c r="I102" s="11"/>
      <c r="J102" s="11"/>
    </row>
    <row r="103" spans="2:10" x14ac:dyDescent="0.3">
      <c r="B103" s="2"/>
      <c r="C103" s="2"/>
      <c r="D103" s="2"/>
      <c r="E103" s="11"/>
      <c r="F103" s="11"/>
      <c r="G103" s="11"/>
      <c r="H103" s="11"/>
      <c r="I103" s="11"/>
      <c r="J103" s="11"/>
    </row>
    <row r="104" spans="2:10" x14ac:dyDescent="0.3">
      <c r="B104" s="2"/>
      <c r="C104" s="2"/>
      <c r="D104" s="2"/>
      <c r="E104" s="11"/>
      <c r="F104" s="11"/>
      <c r="G104" s="11"/>
      <c r="H104" s="11"/>
      <c r="I104" s="11"/>
      <c r="J104" s="11"/>
    </row>
    <row r="105" spans="2:10" x14ac:dyDescent="0.3">
      <c r="B105" s="2"/>
      <c r="C105" s="2"/>
      <c r="D105" s="2"/>
      <c r="E105" s="11"/>
      <c r="F105" s="11"/>
      <c r="G105" s="11"/>
      <c r="H105" s="11"/>
      <c r="I105" s="11"/>
      <c r="J105" s="11"/>
    </row>
    <row r="106" spans="2:10" x14ac:dyDescent="0.3">
      <c r="B106" s="2"/>
      <c r="C106" s="2"/>
      <c r="D106" s="2"/>
      <c r="E106" s="11"/>
      <c r="F106" s="11"/>
      <c r="G106" s="11"/>
      <c r="H106" s="11"/>
      <c r="I106" s="11"/>
      <c r="J106" s="11"/>
    </row>
    <row r="107" spans="2:10" x14ac:dyDescent="0.3">
      <c r="B107" s="2"/>
      <c r="C107" s="2"/>
      <c r="D107" s="2"/>
      <c r="E107" s="11"/>
      <c r="F107" s="11"/>
      <c r="G107" s="11"/>
      <c r="H107" s="11"/>
      <c r="I107" s="11"/>
      <c r="J107" s="11"/>
    </row>
    <row r="108" spans="2:10" x14ac:dyDescent="0.3">
      <c r="B108" s="2"/>
      <c r="C108" s="2"/>
      <c r="D108" s="2"/>
      <c r="E108" s="11"/>
      <c r="F108" s="11"/>
      <c r="G108" s="11"/>
      <c r="H108" s="11"/>
      <c r="I108" s="11"/>
      <c r="J108" s="11"/>
    </row>
    <row r="109" spans="2:10" x14ac:dyDescent="0.3">
      <c r="B109" s="2"/>
      <c r="C109" s="2"/>
      <c r="D109" s="2"/>
      <c r="E109" s="11"/>
      <c r="F109" s="11"/>
      <c r="G109" s="11"/>
      <c r="H109" s="11"/>
      <c r="I109" s="11"/>
      <c r="J109" s="11"/>
    </row>
    <row r="110" spans="2:10" x14ac:dyDescent="0.3">
      <c r="B110" s="2"/>
      <c r="C110" s="2"/>
      <c r="D110" s="2"/>
      <c r="E110" s="11"/>
      <c r="F110" s="11"/>
      <c r="G110" s="11"/>
      <c r="H110" s="11"/>
      <c r="I110" s="11"/>
      <c r="J110" s="11"/>
    </row>
    <row r="111" spans="2:10" x14ac:dyDescent="0.3">
      <c r="B111" s="2"/>
      <c r="C111" s="2"/>
      <c r="D111" s="2"/>
      <c r="E111" s="11"/>
      <c r="F111" s="11"/>
      <c r="G111" s="11"/>
      <c r="H111" s="11"/>
      <c r="I111" s="11"/>
      <c r="J111" s="11"/>
    </row>
    <row r="112" spans="2:10" x14ac:dyDescent="0.3">
      <c r="B112" s="2"/>
      <c r="C112" s="2"/>
      <c r="D112" s="2"/>
      <c r="E112" s="11"/>
      <c r="F112" s="11"/>
      <c r="G112" s="11"/>
      <c r="H112" s="11"/>
      <c r="I112" s="11"/>
      <c r="J112" s="11"/>
    </row>
    <row r="113" spans="2:10" x14ac:dyDescent="0.3">
      <c r="B113" s="2"/>
      <c r="C113" s="2"/>
      <c r="D113" s="2"/>
      <c r="E113" s="11"/>
      <c r="F113" s="11"/>
      <c r="G113" s="11"/>
      <c r="H113" s="11"/>
      <c r="I113" s="11"/>
      <c r="J113" s="11"/>
    </row>
    <row r="114" spans="2:10" x14ac:dyDescent="0.3">
      <c r="B114" s="2"/>
      <c r="C114" s="2"/>
      <c r="D114" s="2"/>
      <c r="E114" s="11"/>
      <c r="F114" s="11"/>
      <c r="G114" s="11"/>
      <c r="H114" s="11"/>
      <c r="I114" s="11"/>
      <c r="J114" s="11"/>
    </row>
    <row r="115" spans="2:10" x14ac:dyDescent="0.3">
      <c r="B115" s="2"/>
      <c r="C115" s="2"/>
      <c r="D115" s="2"/>
      <c r="E115" s="11"/>
      <c r="F115" s="11"/>
      <c r="G115" s="11"/>
      <c r="H115" s="11"/>
      <c r="I115" s="11"/>
      <c r="J115" s="11"/>
    </row>
    <row r="116" spans="2:10" x14ac:dyDescent="0.3">
      <c r="B116" s="2"/>
      <c r="C116" s="2"/>
      <c r="D116" s="2"/>
      <c r="E116" s="11"/>
      <c r="F116" s="11"/>
      <c r="G116" s="11"/>
      <c r="H116" s="11"/>
      <c r="I116" s="11"/>
      <c r="J116" s="11"/>
    </row>
    <row r="117" spans="2:10" x14ac:dyDescent="0.3">
      <c r="B117" s="2"/>
      <c r="C117" s="2"/>
      <c r="D117" s="2"/>
      <c r="E117" s="11"/>
      <c r="F117" s="11"/>
      <c r="G117" s="11"/>
      <c r="H117" s="11"/>
      <c r="I117" s="11"/>
      <c r="J117" s="11"/>
    </row>
    <row r="118" spans="2:10" x14ac:dyDescent="0.3">
      <c r="B118" s="2"/>
      <c r="C118" s="2"/>
      <c r="D118" s="2"/>
      <c r="E118" s="11"/>
      <c r="F118" s="11"/>
      <c r="G118" s="11"/>
      <c r="H118" s="11"/>
      <c r="I118" s="11"/>
      <c r="J118" s="11"/>
    </row>
    <row r="119" spans="2:10" x14ac:dyDescent="0.3">
      <c r="B119" s="2"/>
      <c r="C119" s="2"/>
      <c r="D119" s="2"/>
      <c r="E119" s="11"/>
      <c r="F119" s="11"/>
      <c r="G119" s="11"/>
      <c r="H119" s="11"/>
      <c r="I119" s="11"/>
      <c r="J119" s="11"/>
    </row>
    <row r="120" spans="2:10" x14ac:dyDescent="0.3">
      <c r="B120" s="2"/>
      <c r="C120" s="2"/>
      <c r="D120" s="2"/>
      <c r="E120" s="11"/>
      <c r="F120" s="11"/>
      <c r="G120" s="11"/>
      <c r="H120" s="11"/>
      <c r="I120" s="11"/>
      <c r="J120" s="11"/>
    </row>
    <row r="121" spans="2:10" x14ac:dyDescent="0.3">
      <c r="B121" s="2"/>
      <c r="C121" s="2"/>
      <c r="D121" s="2"/>
      <c r="E121" s="11"/>
      <c r="F121" s="11"/>
      <c r="G121" s="11"/>
      <c r="H121" s="11"/>
      <c r="I121" s="11"/>
      <c r="J121" s="11"/>
    </row>
    <row r="122" spans="2:10" x14ac:dyDescent="0.3">
      <c r="B122" s="2"/>
      <c r="C122" s="2"/>
      <c r="D122" s="2"/>
      <c r="E122" s="11"/>
      <c r="F122" s="11"/>
      <c r="G122" s="11"/>
      <c r="H122" s="11"/>
      <c r="I122" s="11"/>
      <c r="J122" s="11"/>
    </row>
    <row r="123" spans="2:10" x14ac:dyDescent="0.3">
      <c r="B123" s="11"/>
      <c r="C123" s="11"/>
      <c r="D123" s="11"/>
      <c r="E123" s="11"/>
      <c r="F123" s="11"/>
      <c r="G123" s="11"/>
      <c r="H123" s="11"/>
      <c r="I123" s="11"/>
      <c r="J123" s="11"/>
    </row>
    <row r="124" spans="2:10" x14ac:dyDescent="0.3">
      <c r="B124" s="11"/>
      <c r="C124" s="11"/>
      <c r="D124" s="11"/>
      <c r="E124" s="11"/>
      <c r="F124" s="11"/>
      <c r="G124" s="11"/>
      <c r="H124" s="11"/>
      <c r="I124" s="11"/>
      <c r="J124" s="11"/>
    </row>
    <row r="125" spans="2:10" x14ac:dyDescent="0.3">
      <c r="B125" s="11"/>
      <c r="C125" s="11"/>
      <c r="D125" s="11"/>
      <c r="E125" s="11"/>
      <c r="F125" s="11"/>
      <c r="G125" s="11"/>
      <c r="H125" s="11"/>
      <c r="I125" s="11"/>
      <c r="J125" s="11"/>
    </row>
    <row r="126" spans="2:10" x14ac:dyDescent="0.3">
      <c r="B126" s="11"/>
      <c r="C126" s="11"/>
      <c r="D126" s="11"/>
      <c r="E126" s="11"/>
      <c r="F126" s="11"/>
      <c r="G126" s="11"/>
      <c r="H126" s="11"/>
      <c r="I126" s="11"/>
      <c r="J126" s="11"/>
    </row>
    <row r="127" spans="2:10" x14ac:dyDescent="0.3">
      <c r="B127" s="11"/>
      <c r="C127" s="11"/>
      <c r="D127" s="11"/>
      <c r="E127" s="11"/>
      <c r="F127" s="11"/>
      <c r="G127" s="11"/>
      <c r="H127" s="11"/>
      <c r="I127" s="11"/>
      <c r="J127" s="11"/>
    </row>
    <row r="128" spans="2:10" x14ac:dyDescent="0.3">
      <c r="B128" s="11"/>
      <c r="C128" s="11"/>
      <c r="D128" s="11"/>
      <c r="E128" s="11"/>
      <c r="F128" s="11"/>
      <c r="G128" s="11"/>
      <c r="H128" s="11"/>
      <c r="I128" s="11"/>
      <c r="J128" s="11"/>
    </row>
  </sheetData>
  <mergeCells count="5">
    <mergeCell ref="F27:I34"/>
    <mergeCell ref="F24:J25"/>
    <mergeCell ref="G21:J21"/>
    <mergeCell ref="G18:J19"/>
    <mergeCell ref="G15:J16"/>
  </mergeCells>
  <pageMargins left="0.7" right="0.7" top="0.75" bottom="0.75" header="0.3" footer="0.3"/>
  <pageSetup orientation="portrait" verticalDpi="0" r:id="rId1"/>
  <drawing r:id="rId2"/>
  <legacyDrawing r:id="rId3"/>
  <oleObjects>
    <mc:AlternateContent xmlns:mc="http://schemas.openxmlformats.org/markup-compatibility/2006">
      <mc:Choice Requires="x14">
        <oleObject progId="Equation.DSMT4" shapeId="3084" r:id="rId4">
          <objectPr defaultSize="0" autoPict="0" r:id="rId5">
            <anchor moveWithCells="1" sizeWithCells="1">
              <from>
                <xdr:col>0</xdr:col>
                <xdr:colOff>0</xdr:colOff>
                <xdr:row>0</xdr:row>
                <xdr:rowOff>0</xdr:rowOff>
              </from>
              <to>
                <xdr:col>0</xdr:col>
                <xdr:colOff>99060</xdr:colOff>
                <xdr:row>0</xdr:row>
                <xdr:rowOff>152400</xdr:rowOff>
              </to>
            </anchor>
          </objectPr>
        </oleObject>
      </mc:Choice>
      <mc:Fallback>
        <oleObject progId="Equation.DSMT4" shapeId="3084" r:id="rId4"/>
      </mc:Fallback>
    </mc:AlternateContent>
    <mc:AlternateContent xmlns:mc="http://schemas.openxmlformats.org/markup-compatibility/2006">
      <mc:Choice Requires="x14">
        <oleObject progId="Equation.DSMT4" shapeId="3083" r:id="rId6">
          <objectPr defaultSize="0" autoPict="0" r:id="rId7">
            <anchor moveWithCells="1" sizeWithCells="1">
              <from>
                <xdr:col>1</xdr:col>
                <xdr:colOff>0</xdr:colOff>
                <xdr:row>0</xdr:row>
                <xdr:rowOff>0</xdr:rowOff>
              </from>
              <to>
                <xdr:col>1</xdr:col>
                <xdr:colOff>190500</xdr:colOff>
                <xdr:row>0</xdr:row>
                <xdr:rowOff>228600</xdr:rowOff>
              </to>
            </anchor>
          </objectPr>
        </oleObject>
      </mc:Choice>
      <mc:Fallback>
        <oleObject progId="Equation.DSMT4" shapeId="3083" r:id="rId6"/>
      </mc:Fallback>
    </mc:AlternateContent>
    <mc:AlternateContent xmlns:mc="http://schemas.openxmlformats.org/markup-compatibility/2006">
      <mc:Choice Requires="x14">
        <oleObject progId="Equation.DSMT4" shapeId="3082" r:id="rId8">
          <objectPr defaultSize="0" autoPict="0" r:id="rId9">
            <anchor moveWithCells="1" sizeWithCells="1">
              <from>
                <xdr:col>2</xdr:col>
                <xdr:colOff>0</xdr:colOff>
                <xdr:row>0</xdr:row>
                <xdr:rowOff>0</xdr:rowOff>
              </from>
              <to>
                <xdr:col>2</xdr:col>
                <xdr:colOff>213360</xdr:colOff>
                <xdr:row>0</xdr:row>
                <xdr:rowOff>228600</xdr:rowOff>
              </to>
            </anchor>
          </objectPr>
        </oleObject>
      </mc:Choice>
      <mc:Fallback>
        <oleObject progId="Equation.DSMT4" shapeId="3082" r:id="rId8"/>
      </mc:Fallback>
    </mc:AlternateContent>
    <mc:AlternateContent xmlns:mc="http://schemas.openxmlformats.org/markup-compatibility/2006">
      <mc:Choice Requires="x14">
        <oleObject progId="Equation.DSMT4" shapeId="3081" r:id="rId10">
          <objectPr defaultSize="0" autoPict="0" r:id="rId11">
            <anchor moveWithCells="1" sizeWithCells="1">
              <from>
                <xdr:col>3</xdr:col>
                <xdr:colOff>0</xdr:colOff>
                <xdr:row>0</xdr:row>
                <xdr:rowOff>0</xdr:rowOff>
              </from>
              <to>
                <xdr:col>3</xdr:col>
                <xdr:colOff>190500</xdr:colOff>
                <xdr:row>0</xdr:row>
                <xdr:rowOff>228600</xdr:rowOff>
              </to>
            </anchor>
          </objectPr>
        </oleObject>
      </mc:Choice>
      <mc:Fallback>
        <oleObject progId="Equation.DSMT4" shapeId="3081" r:id="rId10"/>
      </mc:Fallback>
    </mc:AlternateContent>
    <mc:AlternateContent xmlns:mc="http://schemas.openxmlformats.org/markup-compatibility/2006">
      <mc:Choice Requires="x14">
        <oleObject progId="Equation.DSMT4" shapeId="3080" r:id="rId12">
          <objectPr defaultSize="0" autoPict="0" r:id="rId13">
            <anchor moveWithCells="1" sizeWithCells="1">
              <from>
                <xdr:col>4</xdr:col>
                <xdr:colOff>0</xdr:colOff>
                <xdr:row>0</xdr:row>
                <xdr:rowOff>0</xdr:rowOff>
              </from>
              <to>
                <xdr:col>4</xdr:col>
                <xdr:colOff>175260</xdr:colOff>
                <xdr:row>0</xdr:row>
                <xdr:rowOff>228600</xdr:rowOff>
              </to>
            </anchor>
          </objectPr>
        </oleObject>
      </mc:Choice>
      <mc:Fallback>
        <oleObject progId="Equation.DSMT4" shapeId="3080" r:id="rId12"/>
      </mc:Fallback>
    </mc:AlternateContent>
  </oleObjects>
  <tableParts count="1">
    <tablePart r:id="rId1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11E-4703-40AB-9438-C0CEA8409FA0}">
  <dimension ref="A1:O59"/>
  <sheetViews>
    <sheetView topLeftCell="A19" zoomScaleNormal="100" workbookViewId="0">
      <selection activeCell="E4" sqref="E4"/>
    </sheetView>
  </sheetViews>
  <sheetFormatPr defaultRowHeight="14.4" x14ac:dyDescent="0.3"/>
  <cols>
    <col min="2" max="2" width="18.88671875" customWidth="1"/>
    <col min="3" max="3" width="17.33203125" customWidth="1"/>
    <col min="4" max="4" width="23.109375" customWidth="1"/>
    <col min="5" max="5" width="19" customWidth="1"/>
    <col min="7" max="7" width="24.6640625" customWidth="1"/>
    <col min="8" max="8" width="15.6640625" customWidth="1"/>
    <col min="9" max="9" width="24.6640625" customWidth="1"/>
    <col min="10" max="10" width="14.5546875" customWidth="1"/>
    <col min="11" max="11" width="15.109375" customWidth="1"/>
    <col min="12" max="12" width="14" customWidth="1"/>
    <col min="13" max="13" width="12.33203125" customWidth="1"/>
    <col min="14" max="14" width="13" customWidth="1"/>
    <col min="15" max="15" width="13.33203125" customWidth="1"/>
  </cols>
  <sheetData>
    <row r="1" spans="1:12" x14ac:dyDescent="0.3">
      <c r="A1" s="78" t="s">
        <v>4</v>
      </c>
      <c r="B1" s="79" t="s">
        <v>5</v>
      </c>
      <c r="C1" s="79" t="s">
        <v>6</v>
      </c>
      <c r="D1" s="80" t="s">
        <v>7</v>
      </c>
    </row>
    <row r="2" spans="1:12" x14ac:dyDescent="0.3">
      <c r="A2" s="74"/>
      <c r="B2" s="73" t="s">
        <v>55</v>
      </c>
      <c r="C2" s="73" t="s">
        <v>36</v>
      </c>
      <c r="D2" s="76" t="s">
        <v>37</v>
      </c>
    </row>
    <row r="3" spans="1:12" ht="15" thickBot="1" x14ac:dyDescent="0.35">
      <c r="A3" s="75">
        <v>1</v>
      </c>
      <c r="B3" s="8">
        <v>1.3</v>
      </c>
      <c r="C3" s="8">
        <v>11</v>
      </c>
      <c r="D3" s="77">
        <v>20</v>
      </c>
    </row>
    <row r="4" spans="1:12" x14ac:dyDescent="0.3">
      <c r="A4" s="75">
        <v>2</v>
      </c>
      <c r="B4" s="8">
        <v>2.2999999999999998</v>
      </c>
      <c r="C4" s="8">
        <v>19</v>
      </c>
      <c r="D4" s="77">
        <v>14</v>
      </c>
      <c r="G4" s="90" t="s">
        <v>12</v>
      </c>
      <c r="H4" s="91"/>
    </row>
    <row r="5" spans="1:12" x14ac:dyDescent="0.3">
      <c r="A5" s="75">
        <v>3</v>
      </c>
      <c r="B5" s="8">
        <v>1.8</v>
      </c>
      <c r="C5" s="8">
        <v>13</v>
      </c>
      <c r="D5" s="77">
        <v>12</v>
      </c>
      <c r="G5" s="40" t="s">
        <v>13</v>
      </c>
      <c r="H5" s="41">
        <v>0.8376129630229735</v>
      </c>
    </row>
    <row r="6" spans="1:12" x14ac:dyDescent="0.3">
      <c r="A6" s="75">
        <v>4</v>
      </c>
      <c r="B6" s="8">
        <v>1.4</v>
      </c>
      <c r="C6" s="8">
        <v>14</v>
      </c>
      <c r="D6" s="77">
        <v>8</v>
      </c>
      <c r="G6" s="40" t="s">
        <v>14</v>
      </c>
      <c r="H6" s="41">
        <v>0.70159547582412518</v>
      </c>
    </row>
    <row r="7" spans="1:12" x14ac:dyDescent="0.3">
      <c r="A7" s="75">
        <v>5</v>
      </c>
      <c r="B7" s="8">
        <v>1.1000000000000001</v>
      </c>
      <c r="C7" s="8">
        <v>11</v>
      </c>
      <c r="D7" s="77">
        <v>10</v>
      </c>
      <c r="G7" s="40" t="s">
        <v>15</v>
      </c>
      <c r="H7" s="41">
        <v>0.62699434478015648</v>
      </c>
    </row>
    <row r="8" spans="1:12" x14ac:dyDescent="0.3">
      <c r="A8" s="75">
        <v>6</v>
      </c>
      <c r="B8" s="8">
        <v>1.2</v>
      </c>
      <c r="C8" s="8">
        <v>17</v>
      </c>
      <c r="D8" s="77">
        <v>6</v>
      </c>
      <c r="G8" s="40" t="s">
        <v>16</v>
      </c>
      <c r="H8" s="41">
        <v>0.30303004866534522</v>
      </c>
    </row>
    <row r="9" spans="1:12" ht="15" thickBot="1" x14ac:dyDescent="0.35">
      <c r="A9" s="75">
        <v>7</v>
      </c>
      <c r="B9" s="8">
        <v>2.7</v>
      </c>
      <c r="C9" s="8">
        <v>23</v>
      </c>
      <c r="D9" s="77">
        <v>16</v>
      </c>
      <c r="G9" s="42" t="s">
        <v>17</v>
      </c>
      <c r="H9" s="44">
        <v>11</v>
      </c>
    </row>
    <row r="10" spans="1:12" ht="15" thickBot="1" x14ac:dyDescent="0.35">
      <c r="A10" s="75">
        <v>8</v>
      </c>
      <c r="B10" s="8">
        <v>1.9</v>
      </c>
      <c r="C10" s="8">
        <v>11</v>
      </c>
      <c r="D10" s="77">
        <v>15</v>
      </c>
    </row>
    <row r="11" spans="1:12" ht="15" thickBot="1" x14ac:dyDescent="0.35">
      <c r="A11" s="75">
        <v>9</v>
      </c>
      <c r="B11" s="8">
        <v>1.5</v>
      </c>
      <c r="C11" s="8">
        <v>13</v>
      </c>
      <c r="D11" s="77">
        <v>8</v>
      </c>
      <c r="G11" s="92" t="s">
        <v>18</v>
      </c>
      <c r="H11" s="93"/>
      <c r="I11" s="93"/>
      <c r="J11" s="93"/>
      <c r="K11" s="93"/>
      <c r="L11" s="94"/>
    </row>
    <row r="12" spans="1:12" x14ac:dyDescent="0.3">
      <c r="A12" s="75">
        <v>10</v>
      </c>
      <c r="B12" s="8">
        <v>2.1</v>
      </c>
      <c r="C12" s="8">
        <v>20</v>
      </c>
      <c r="D12" s="77">
        <v>17</v>
      </c>
      <c r="G12" s="45"/>
      <c r="H12" s="46" t="s">
        <v>23</v>
      </c>
      <c r="I12" s="46" t="s">
        <v>24</v>
      </c>
      <c r="J12" s="46" t="s">
        <v>25</v>
      </c>
      <c r="K12" s="46" t="s">
        <v>26</v>
      </c>
      <c r="L12" s="47" t="s">
        <v>27</v>
      </c>
    </row>
    <row r="13" spans="1:12" x14ac:dyDescent="0.3">
      <c r="A13" s="39">
        <v>11</v>
      </c>
      <c r="B13" s="14">
        <v>1.7</v>
      </c>
      <c r="C13" s="14">
        <v>15</v>
      </c>
      <c r="D13" s="10">
        <v>12</v>
      </c>
      <c r="G13" s="40" t="s">
        <v>19</v>
      </c>
      <c r="H13">
        <v>2</v>
      </c>
      <c r="I13">
        <v>1.7272004986652096</v>
      </c>
      <c r="J13">
        <v>0.86360024933260482</v>
      </c>
      <c r="K13">
        <v>9.4046225037877242</v>
      </c>
      <c r="L13" s="41">
        <v>7.9290583371281927E-3</v>
      </c>
    </row>
    <row r="14" spans="1:12" x14ac:dyDescent="0.3">
      <c r="G14" s="40" t="s">
        <v>20</v>
      </c>
      <c r="H14">
        <v>8</v>
      </c>
      <c r="I14">
        <v>0.73461768315297182</v>
      </c>
      <c r="J14">
        <v>9.1827210394121478E-2</v>
      </c>
      <c r="L14" s="41"/>
    </row>
    <row r="15" spans="1:12" ht="15" thickBot="1" x14ac:dyDescent="0.35">
      <c r="G15" s="42" t="s">
        <v>21</v>
      </c>
      <c r="H15" s="43">
        <v>10</v>
      </c>
      <c r="I15" s="43">
        <v>2.4618181818181815</v>
      </c>
      <c r="J15" s="43"/>
      <c r="K15" s="43"/>
      <c r="L15" s="44"/>
    </row>
    <row r="16" spans="1:12" ht="15" thickBot="1" x14ac:dyDescent="0.35">
      <c r="B16" s="44" t="s">
        <v>71</v>
      </c>
      <c r="C16" s="43" t="s">
        <v>72</v>
      </c>
      <c r="D16" s="88" t="s">
        <v>73</v>
      </c>
      <c r="E16" s="89" t="s">
        <v>74</v>
      </c>
    </row>
    <row r="17" spans="2:15" ht="15" thickBot="1" x14ac:dyDescent="0.35">
      <c r="B17" s="82" t="s">
        <v>56</v>
      </c>
      <c r="C17" s="48">
        <f>H18+15*H19+18*H20</f>
        <v>1.9548830239198671</v>
      </c>
      <c r="D17" s="49"/>
      <c r="E17" s="83"/>
      <c r="G17" s="51"/>
      <c r="H17" s="46" t="s">
        <v>28</v>
      </c>
      <c r="I17" s="46" t="s">
        <v>16</v>
      </c>
      <c r="J17" s="46" t="s">
        <v>9</v>
      </c>
      <c r="K17" s="46" t="s">
        <v>29</v>
      </c>
      <c r="L17" s="46" t="s">
        <v>30</v>
      </c>
      <c r="M17" s="46" t="s">
        <v>31</v>
      </c>
      <c r="N17" s="46" t="s">
        <v>32</v>
      </c>
      <c r="O17" s="47" t="s">
        <v>33</v>
      </c>
    </row>
    <row r="18" spans="2:15" ht="15" thickBot="1" x14ac:dyDescent="0.35">
      <c r="B18" s="82" t="s">
        <v>58</v>
      </c>
      <c r="C18" s="48">
        <f>H19*5</f>
        <v>0.41667546110496334</v>
      </c>
      <c r="D18" s="50" t="s">
        <v>57</v>
      </c>
      <c r="E18" s="84"/>
      <c r="G18" s="40" t="s">
        <v>22</v>
      </c>
      <c r="H18">
        <v>-9.6258393663180564E-2</v>
      </c>
      <c r="I18">
        <v>0.43179673924992645</v>
      </c>
      <c r="J18">
        <v>-0.22292524448051854</v>
      </c>
      <c r="K18">
        <v>0.82918024810969992</v>
      </c>
      <c r="L18">
        <v>-1.0919834599411864</v>
      </c>
      <c r="M18">
        <v>0.89946667261482538</v>
      </c>
      <c r="N18">
        <v>-1.0919834599411864</v>
      </c>
      <c r="O18" s="41">
        <v>0.89946667261482538</v>
      </c>
    </row>
    <row r="19" spans="2:15" ht="15" thickBot="1" x14ac:dyDescent="0.35">
      <c r="B19" s="41" t="s">
        <v>59</v>
      </c>
      <c r="C19">
        <f>H19*3+H20*5</f>
        <v>0.47253723062635505</v>
      </c>
      <c r="D19" s="52" t="s">
        <v>57</v>
      </c>
      <c r="E19" s="85"/>
      <c r="G19" s="40" t="s">
        <v>36</v>
      </c>
      <c r="H19">
        <v>8.3335092220992668E-2</v>
      </c>
      <c r="I19">
        <v>2.3847703812358415E-2</v>
      </c>
      <c r="J19">
        <v>3.4944702801033012</v>
      </c>
      <c r="K19">
        <v>8.1448431861772929E-3</v>
      </c>
      <c r="L19">
        <v>2.8342188614569983E-2</v>
      </c>
      <c r="M19">
        <v>0.13832799582741534</v>
      </c>
      <c r="N19">
        <v>2.8342188614569983E-2</v>
      </c>
      <c r="O19" s="41">
        <v>0.13832799582741534</v>
      </c>
    </row>
    <row r="20" spans="2:15" ht="15" thickBot="1" x14ac:dyDescent="0.35">
      <c r="B20" s="81" t="s">
        <v>60</v>
      </c>
      <c r="C20" s="38">
        <f>H18+1.1*C3*H19+D3*H20</f>
        <v>1.8022240380643391</v>
      </c>
      <c r="D20" s="53"/>
      <c r="E20" s="86"/>
      <c r="G20" s="42" t="s">
        <v>37</v>
      </c>
      <c r="H20" s="43">
        <v>4.4506390792675411E-2</v>
      </c>
      <c r="I20" s="43">
        <v>2.2460557707669471E-2</v>
      </c>
      <c r="J20" s="43">
        <v>1.9815354263210518</v>
      </c>
      <c r="K20" s="43">
        <v>8.2851596709213271E-2</v>
      </c>
      <c r="L20" s="43">
        <v>-7.2877481602022162E-3</v>
      </c>
      <c r="M20" s="43">
        <v>9.6300529745553032E-2</v>
      </c>
      <c r="N20" s="43">
        <v>-7.2877481602022162E-3</v>
      </c>
      <c r="O20" s="44">
        <v>9.6300529745553032E-2</v>
      </c>
    </row>
    <row r="21" spans="2:15" x14ac:dyDescent="0.3">
      <c r="B21" s="41"/>
      <c r="C21">
        <f>H18+1.1*C4*H19+D4*H20</f>
        <v>2.2685345048530223</v>
      </c>
      <c r="D21" s="53"/>
      <c r="E21" s="86"/>
    </row>
    <row r="22" spans="2:15" x14ac:dyDescent="0.3">
      <c r="B22" s="41"/>
      <c r="C22">
        <f>H18+1.1*C5*H19+D5*H20</f>
        <v>1.6295101146091198</v>
      </c>
      <c r="D22" s="53"/>
      <c r="E22" s="86"/>
    </row>
    <row r="23" spans="2:15" x14ac:dyDescent="0.3">
      <c r="B23" s="41"/>
      <c r="C23">
        <f>H18+1.1*C6*H19+D6*H20</f>
        <v>1.5431531528815101</v>
      </c>
      <c r="D23" s="53"/>
      <c r="E23" s="86"/>
    </row>
    <row r="24" spans="2:15" ht="15" thickBot="1" x14ac:dyDescent="0.35">
      <c r="B24" s="41"/>
      <c r="C24">
        <f>H18+1.1*C7*H19+D7*H20</f>
        <v>1.3571601301375849</v>
      </c>
      <c r="D24" s="53"/>
      <c r="E24" s="86"/>
    </row>
    <row r="25" spans="2:15" ht="15" thickBot="1" x14ac:dyDescent="0.35">
      <c r="B25" s="41"/>
      <c r="C25">
        <f>H18+1.1*C8*H19+D8*H20</f>
        <v>1.7291461756254352</v>
      </c>
      <c r="D25" s="53"/>
      <c r="E25" s="86"/>
      <c r="G25" s="92" t="s">
        <v>61</v>
      </c>
      <c r="H25" s="93"/>
      <c r="I25" s="94"/>
    </row>
    <row r="26" spans="2:15" x14ac:dyDescent="0.3">
      <c r="B26" s="41"/>
      <c r="C26">
        <f>H18+1.1*C9*H19+D9*H20</f>
        <v>2.7242216922107407</v>
      </c>
      <c r="D26" s="53"/>
      <c r="E26" s="86"/>
      <c r="G26" s="45" t="s">
        <v>34</v>
      </c>
      <c r="H26" s="46" t="s">
        <v>62</v>
      </c>
      <c r="I26" s="47" t="s">
        <v>35</v>
      </c>
    </row>
    <row r="27" spans="2:15" x14ac:dyDescent="0.3">
      <c r="B27" s="41"/>
      <c r="C27">
        <f>H18+1.1*C10*H19+D10*H20</f>
        <v>1.5796920841009618</v>
      </c>
      <c r="D27" s="53"/>
      <c r="E27" s="86"/>
      <c r="G27" s="40">
        <v>1</v>
      </c>
      <c r="H27">
        <v>1.710555436621247</v>
      </c>
      <c r="I27" s="41">
        <v>-0.41055543662124694</v>
      </c>
    </row>
    <row r="28" spans="2:15" x14ac:dyDescent="0.3">
      <c r="B28" s="41"/>
      <c r="C28">
        <f>H18+1.1*C11*H19+D11*H20</f>
        <v>1.451484551438418</v>
      </c>
      <c r="D28" s="53"/>
      <c r="E28" s="86"/>
      <c r="G28" s="40">
        <v>2</v>
      </c>
      <c r="H28">
        <v>2.1101978296331358</v>
      </c>
      <c r="I28" s="41">
        <v>0.18980217036686398</v>
      </c>
    </row>
    <row r="29" spans="2:15" x14ac:dyDescent="0.3">
      <c r="B29" s="41"/>
      <c r="C29">
        <f>H18+1.1*C12*H19+D12*H20</f>
        <v>2.4937222786741398</v>
      </c>
      <c r="D29" s="53"/>
      <c r="E29" s="86"/>
      <c r="G29" s="40">
        <v>3</v>
      </c>
      <c r="H29">
        <v>1.5211744947218291</v>
      </c>
      <c r="I29" s="41">
        <v>0.27882550527817096</v>
      </c>
    </row>
    <row r="30" spans="2:15" ht="15" thickBot="1" x14ac:dyDescent="0.35">
      <c r="B30" s="44"/>
      <c r="C30" s="43">
        <f>H18+1.1*C13*H19+D13*H20</f>
        <v>1.8128473174953035</v>
      </c>
      <c r="D30" s="54"/>
      <c r="E30" s="87"/>
      <c r="G30" s="40">
        <v>4</v>
      </c>
      <c r="H30">
        <v>1.4264840237721199</v>
      </c>
      <c r="I30" s="41">
        <v>-2.6484023772120002E-2</v>
      </c>
    </row>
    <row r="31" spans="2:15" ht="15" thickBot="1" x14ac:dyDescent="0.35">
      <c r="B31" s="11" t="s">
        <v>63</v>
      </c>
      <c r="D31" s="42"/>
      <c r="E31" s="43"/>
      <c r="G31" s="40">
        <v>5</v>
      </c>
      <c r="H31">
        <v>1.265491528694493</v>
      </c>
      <c r="I31" s="41">
        <v>-0.16549152869449291</v>
      </c>
    </row>
    <row r="32" spans="2:15" x14ac:dyDescent="0.3">
      <c r="B32" s="55"/>
      <c r="C32" s="55" t="s">
        <v>64</v>
      </c>
      <c r="D32" s="55" t="s">
        <v>65</v>
      </c>
      <c r="E32" s="55" t="s">
        <v>66</v>
      </c>
      <c r="G32" s="40">
        <v>6</v>
      </c>
      <c r="H32">
        <v>1.5874765188497473</v>
      </c>
      <c r="I32" s="41">
        <v>-0.38747651884974732</v>
      </c>
    </row>
    <row r="33" spans="1:9" x14ac:dyDescent="0.3">
      <c r="B33" s="11" t="s">
        <v>64</v>
      </c>
      <c r="C33">
        <v>1</v>
      </c>
      <c r="E33" s="11"/>
      <c r="G33" s="40">
        <v>7</v>
      </c>
      <c r="H33">
        <v>2.5325509801024575</v>
      </c>
      <c r="I33" s="41">
        <v>0.16744901989754268</v>
      </c>
    </row>
    <row r="34" spans="1:9" x14ac:dyDescent="0.3">
      <c r="B34" s="11" t="s">
        <v>65</v>
      </c>
      <c r="C34">
        <f>CORREL(B3:B13,C3:C13)</f>
        <v>0.7450741255907497</v>
      </c>
      <c r="D34">
        <v>1</v>
      </c>
      <c r="E34" s="11"/>
      <c r="G34" s="40">
        <v>8</v>
      </c>
      <c r="H34">
        <v>1.48802348265787</v>
      </c>
      <c r="I34" s="41">
        <v>0.41197651734212992</v>
      </c>
    </row>
    <row r="35" spans="1:9" x14ac:dyDescent="0.3">
      <c r="B35" s="11" t="s">
        <v>66</v>
      </c>
      <c r="C35" s="11">
        <f>CORREL(B3:B13,D3:D13)</f>
        <v>0.49609095876238246</v>
      </c>
      <c r="D35" s="11">
        <f>CORREL(C3:C13,D3:D13)</f>
        <v>0.15869526523752664</v>
      </c>
      <c r="E35" s="11">
        <v>1</v>
      </c>
      <c r="G35" s="40">
        <v>9</v>
      </c>
      <c r="H35">
        <v>1.3431489315511274</v>
      </c>
      <c r="I35" s="41">
        <v>0.15685106844887264</v>
      </c>
    </row>
    <row r="36" spans="1:9" x14ac:dyDescent="0.3">
      <c r="G36" s="40">
        <v>10</v>
      </c>
      <c r="H36">
        <v>2.3270520942321546</v>
      </c>
      <c r="I36" s="41">
        <v>-0.22705209423215456</v>
      </c>
    </row>
    <row r="37" spans="1:9" ht="15" thickBot="1" x14ac:dyDescent="0.35">
      <c r="G37" s="42">
        <v>11</v>
      </c>
      <c r="H37" s="43">
        <v>1.6878446791638146</v>
      </c>
      <c r="I37" s="44">
        <v>1.2155320836185313E-2</v>
      </c>
    </row>
    <row r="41" spans="1:9" x14ac:dyDescent="0.3">
      <c r="A41" t="s">
        <v>11</v>
      </c>
    </row>
    <row r="42" spans="1:9" ht="15" thickBot="1" x14ac:dyDescent="0.35"/>
    <row r="43" spans="1:9" x14ac:dyDescent="0.3">
      <c r="A43" s="9" t="s">
        <v>12</v>
      </c>
      <c r="B43" s="9"/>
    </row>
    <row r="44" spans="1:9" x14ac:dyDescent="0.3">
      <c r="A44" s="2" t="s">
        <v>13</v>
      </c>
      <c r="B44" s="2">
        <v>0.86446711140692101</v>
      </c>
    </row>
    <row r="45" spans="1:9" x14ac:dyDescent="0.3">
      <c r="A45" s="2" t="s">
        <v>14</v>
      </c>
      <c r="B45" s="2">
        <v>0.74730338670422591</v>
      </c>
    </row>
    <row r="46" spans="1:9" x14ac:dyDescent="0.3">
      <c r="A46" s="2" t="s">
        <v>15</v>
      </c>
      <c r="B46" s="2">
        <v>0.67510435433400473</v>
      </c>
    </row>
    <row r="47" spans="1:9" x14ac:dyDescent="0.3">
      <c r="A47" s="2" t="s">
        <v>16</v>
      </c>
      <c r="B47" s="2">
        <v>2.129342441424086</v>
      </c>
    </row>
    <row r="48" spans="1:9" ht="15" thickBot="1" x14ac:dyDescent="0.35">
      <c r="A48" s="3" t="s">
        <v>17</v>
      </c>
      <c r="B48" s="3">
        <v>10</v>
      </c>
    </row>
    <row r="50" spans="1:9" ht="15" thickBot="1" x14ac:dyDescent="0.35">
      <c r="A50" t="s">
        <v>18</v>
      </c>
    </row>
    <row r="51" spans="1:9" x14ac:dyDescent="0.3">
      <c r="A51" s="4"/>
      <c r="B51" s="4" t="s">
        <v>23</v>
      </c>
      <c r="C51" s="4" t="s">
        <v>24</v>
      </c>
      <c r="D51" s="4" t="s">
        <v>25</v>
      </c>
      <c r="E51" s="4" t="s">
        <v>26</v>
      </c>
      <c r="F51" s="4" t="s">
        <v>27</v>
      </c>
    </row>
    <row r="52" spans="1:9" x14ac:dyDescent="0.3">
      <c r="A52" s="2" t="s">
        <v>19</v>
      </c>
      <c r="B52" s="2">
        <v>2</v>
      </c>
      <c r="C52" s="2">
        <v>93.861305370050786</v>
      </c>
      <c r="D52" s="2">
        <v>46.930652685025393</v>
      </c>
      <c r="E52" s="2">
        <v>10.350601139253703</v>
      </c>
      <c r="F52" s="2">
        <v>8.1114402791452184E-3</v>
      </c>
    </row>
    <row r="53" spans="1:9" x14ac:dyDescent="0.3">
      <c r="A53" s="2" t="s">
        <v>20</v>
      </c>
      <c r="B53" s="2">
        <v>7</v>
      </c>
      <c r="C53" s="2">
        <v>31.738694629949219</v>
      </c>
      <c r="D53" s="2">
        <v>4.5340992328498881</v>
      </c>
      <c r="E53" s="2"/>
      <c r="F53" s="2"/>
    </row>
    <row r="54" spans="1:9" ht="15" thickBot="1" x14ac:dyDescent="0.35">
      <c r="A54" s="3" t="s">
        <v>21</v>
      </c>
      <c r="B54" s="3">
        <v>9</v>
      </c>
      <c r="C54" s="3">
        <v>125.60000000000001</v>
      </c>
      <c r="D54" s="3"/>
      <c r="E54" s="3"/>
      <c r="F54" s="3"/>
    </row>
    <row r="55" spans="1:9" ht="15" thickBot="1" x14ac:dyDescent="0.35"/>
    <row r="56" spans="1:9" x14ac:dyDescent="0.3">
      <c r="A56" s="4"/>
      <c r="B56" s="4" t="s">
        <v>28</v>
      </c>
      <c r="C56" s="4" t="s">
        <v>16</v>
      </c>
      <c r="D56" s="4" t="s">
        <v>9</v>
      </c>
      <c r="E56" s="4" t="s">
        <v>29</v>
      </c>
      <c r="F56" s="4" t="s">
        <v>30</v>
      </c>
      <c r="G56" s="4" t="s">
        <v>31</v>
      </c>
      <c r="H56" s="4" t="s">
        <v>32</v>
      </c>
      <c r="I56" s="4" t="s">
        <v>33</v>
      </c>
    </row>
    <row r="57" spans="1:9" x14ac:dyDescent="0.3">
      <c r="A57" s="2" t="s">
        <v>22</v>
      </c>
      <c r="B57" s="2">
        <v>2.2161026487581603</v>
      </c>
      <c r="C57" s="2">
        <v>2.9288125272331218</v>
      </c>
      <c r="D57" s="2">
        <v>0.75665568490713009</v>
      </c>
      <c r="E57" s="2">
        <v>0.47394797398316901</v>
      </c>
      <c r="F57" s="2">
        <v>-4.7094384815060328</v>
      </c>
      <c r="G57" s="2">
        <v>9.1416437790223526</v>
      </c>
      <c r="H57" s="2">
        <v>-4.7094384815060328</v>
      </c>
      <c r="I57" s="2">
        <v>9.1416437790223526</v>
      </c>
    </row>
    <row r="58" spans="1:9" x14ac:dyDescent="0.3">
      <c r="A58" s="2">
        <v>1.3</v>
      </c>
      <c r="B58" s="2">
        <v>7.8569820664815824</v>
      </c>
      <c r="C58" s="2">
        <v>2.0373198981584064</v>
      </c>
      <c r="D58" s="2">
        <v>3.8565284094970753</v>
      </c>
      <c r="E58" s="2">
        <v>6.2394686809818488E-3</v>
      </c>
      <c r="F58" s="2">
        <v>3.0394860270436714</v>
      </c>
      <c r="G58" s="2">
        <v>12.674478105919494</v>
      </c>
      <c r="H58" s="2">
        <v>3.0394860270436714</v>
      </c>
      <c r="I58" s="2">
        <v>12.674478105919494</v>
      </c>
    </row>
    <row r="59" spans="1:9" ht="15" thickBot="1" x14ac:dyDescent="0.35">
      <c r="A59" s="3">
        <v>11</v>
      </c>
      <c r="B59" s="3">
        <v>-0.27711287861734363</v>
      </c>
      <c r="C59" s="3">
        <v>0.25318558150116494</v>
      </c>
      <c r="D59" s="3">
        <v>-1.0945049752608784</v>
      </c>
      <c r="E59" s="3">
        <v>0.30995883726856283</v>
      </c>
      <c r="F59" s="3">
        <v>-0.87580164478861988</v>
      </c>
      <c r="G59" s="3">
        <v>0.32157588755393257</v>
      </c>
      <c r="H59" s="3">
        <v>-0.87580164478861988</v>
      </c>
      <c r="I59" s="3">
        <v>0.32157588755393257</v>
      </c>
    </row>
  </sheetData>
  <mergeCells count="3">
    <mergeCell ref="G4:H4"/>
    <mergeCell ref="G11:L11"/>
    <mergeCell ref="G25:I25"/>
  </mergeCell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Задание 1</vt:lpstr>
      <vt:lpstr>Задание 2</vt:lpstr>
      <vt:lpstr>Мн. Лин. Регрессия</vt:lpstr>
      <vt:lpstr>Задание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Vasilisa</cp:lastModifiedBy>
  <dcterms:created xsi:type="dcterms:W3CDTF">2015-06-05T18:17:20Z</dcterms:created>
  <dcterms:modified xsi:type="dcterms:W3CDTF">2022-10-25T08:57:20Z</dcterms:modified>
</cp:coreProperties>
</file>