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 в БГТУ\МОПС\"/>
    </mc:Choice>
  </mc:AlternateContent>
  <xr:revisionPtr revIDLastSave="0" documentId="13_ncr:1_{32AC8799-4502-4368-AFB4-F04597919865}" xr6:coauthVersionLast="45" xr6:coauthVersionMax="45" xr10:uidLastSave="{00000000-0000-0000-0000-000000000000}"/>
  <bookViews>
    <workbookView xWindow="-108" yWindow="-108" windowWidth="23256" windowHeight="12576" activeTab="3" xr2:uid="{129672BD-3D11-4B10-8D07-B5BD13EF7978}"/>
  </bookViews>
  <sheets>
    <sheet name="Критический путь" sheetId="1" r:id="rId1"/>
    <sheet name="Отчет о допустимости 1" sheetId="4" state="hidden" r:id="rId2"/>
    <sheet name="Оптимизация по времени" sheetId="3" r:id="rId3"/>
    <sheet name="Оптимизация по стоимости" sheetId="2" r:id="rId4"/>
  </sheets>
  <definedNames>
    <definedName name="solver_adj" localSheetId="0" hidden="1">'Критический путь'!$B$12:$I$19</definedName>
    <definedName name="solver_adj" localSheetId="2" hidden="1">'Оптимизация по времени'!$G$7:$G$12</definedName>
    <definedName name="solver_adj" localSheetId="3" hidden="1">'Оптимизация по стоимости'!$J$15:$N$15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2" hidden="1">1</definedName>
    <definedName name="solver_eng" localSheetId="3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0" hidden="1">'Критический путь'!$B$12:$I$19</definedName>
    <definedName name="solver_lhs1" localSheetId="2" hidden="1">'Оптимизация по времени'!$G$13</definedName>
    <definedName name="solver_lhs1" localSheetId="3" hidden="1">'Оптимизация по стоимости'!$J$15</definedName>
    <definedName name="solver_lhs10" localSheetId="2" hidden="1">'Оптимизация по времени'!$G$7:$G$12</definedName>
    <definedName name="solver_lhs11" localSheetId="2" hidden="1">'Оптимизация по времени'!$G$7:$G$12</definedName>
    <definedName name="solver_lhs12" localSheetId="2" hidden="1">'Оптимизация по времени'!$G$7:$G$12</definedName>
    <definedName name="solver_lhs13" localSheetId="2" hidden="1">'Оптимизация по времени'!$G$7:$G$12</definedName>
    <definedName name="solver_lhs14" localSheetId="2" hidden="1">'Оптимизация по времени'!$G$7:$G$12</definedName>
    <definedName name="solver_lhs2" localSheetId="0" hidden="1">'Критический путь'!$B$12:$I$19</definedName>
    <definedName name="solver_lhs2" localSheetId="2" hidden="1">'Оптимизация по времени'!$G$7:$G$12</definedName>
    <definedName name="solver_lhs2" localSheetId="3" hidden="1">'Оптимизация по стоимости'!$J$20</definedName>
    <definedName name="solver_lhs3" localSheetId="0" hidden="1">'Критический путь'!$B$20:$I$20</definedName>
    <definedName name="solver_lhs3" localSheetId="2" hidden="1">'Оптимизация по времени'!$G$7:$G$12</definedName>
    <definedName name="solver_lhs3" localSheetId="3" hidden="1">'Оптимизация по стоимости'!$K$20</definedName>
    <definedName name="solver_lhs4" localSheetId="0" hidden="1">'Критический путь'!$C$20:$H$20</definedName>
    <definedName name="solver_lhs4" localSheetId="2" hidden="1">'Оптимизация по времени'!$C$7:$C$12</definedName>
    <definedName name="solver_lhs4" localSheetId="3" hidden="1">'Оптимизация по стоимости'!$L$20</definedName>
    <definedName name="solver_lhs5" localSheetId="0" hidden="1">'Критический путь'!$I$20</definedName>
    <definedName name="solver_lhs5" localSheetId="2" hidden="1">'Оптимизация по времени'!$G$7:$G$12</definedName>
    <definedName name="solver_lhs5" localSheetId="3" hidden="1">'Оптимизация по стоимости'!$M$20</definedName>
    <definedName name="solver_lhs6" localSheetId="0" hidden="1">'Критический путь'!$J$12</definedName>
    <definedName name="solver_lhs6" localSheetId="2" hidden="1">'Оптимизация по времени'!$G$7:$G$12</definedName>
    <definedName name="solver_lhs6" localSheetId="3" hidden="1">'Оптимизация по стоимости'!$N$15</definedName>
    <definedName name="solver_lhs7" localSheetId="0" hidden="1">'Критический путь'!$J$12:$J$19</definedName>
    <definedName name="solver_lhs7" localSheetId="2" hidden="1">'Оптимизация по времени'!$G$13</definedName>
    <definedName name="solver_lhs7" localSheetId="3" hidden="1">'Оптимизация по стоимости'!$N$20</definedName>
    <definedName name="solver_lhs8" localSheetId="0" hidden="1">'Критический путь'!$J$12:$J$19</definedName>
    <definedName name="solver_lhs8" localSheetId="2" hidden="1">'Оптимизация по времени'!$G$7:$G$12</definedName>
    <definedName name="solver_lhs8" localSheetId="3" hidden="1">'Оптимизация по стоимости'!$O$20</definedName>
    <definedName name="solver_lhs9" localSheetId="2" hidden="1">'Оптимизация по времени'!$G$7:$G$12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0" hidden="1">7</definedName>
    <definedName name="solver_num" localSheetId="2" hidden="1">2</definedName>
    <definedName name="solver_num" localSheetId="3" hidden="1">8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0" hidden="1">'Критический путь'!$K$12</definedName>
    <definedName name="solver_opt" localSheetId="2" hidden="1">'Оптимизация по времени'!$C$13</definedName>
    <definedName name="solver_opt" localSheetId="3" hidden="1">'Оптимизация по стоимости'!$J$11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2" hidden="1">1</definedName>
    <definedName name="solver_rel1" localSheetId="3" hidden="1">2</definedName>
    <definedName name="solver_rel10" localSheetId="2" hidden="1">3</definedName>
    <definedName name="solver_rel11" localSheetId="2" hidden="1">3</definedName>
    <definedName name="solver_rel12" localSheetId="2" hidden="1">3</definedName>
    <definedName name="solver_rel13" localSheetId="2" hidden="1">3</definedName>
    <definedName name="solver_rel14" localSheetId="2" hidden="1">3</definedName>
    <definedName name="solver_rel2" localSheetId="0" hidden="1">5</definedName>
    <definedName name="solver_rel2" localSheetId="2" hidden="1">3</definedName>
    <definedName name="solver_rel2" localSheetId="3" hidden="1">3</definedName>
    <definedName name="solver_rel3" localSheetId="0" hidden="1">1</definedName>
    <definedName name="solver_rel3" localSheetId="2" hidden="1">3</definedName>
    <definedName name="solver_rel3" localSheetId="3" hidden="1">3</definedName>
    <definedName name="solver_rel4" localSheetId="0" hidden="1">2</definedName>
    <definedName name="solver_rel4" localSheetId="2" hidden="1">3</definedName>
    <definedName name="solver_rel4" localSheetId="3" hidden="1">3</definedName>
    <definedName name="solver_rel5" localSheetId="0" hidden="1">2</definedName>
    <definedName name="solver_rel5" localSheetId="2" hidden="1">3</definedName>
    <definedName name="solver_rel5" localSheetId="3" hidden="1">3</definedName>
    <definedName name="solver_rel6" localSheetId="0" hidden="1">2</definedName>
    <definedName name="solver_rel6" localSheetId="2" hidden="1">3</definedName>
    <definedName name="solver_rel6" localSheetId="3" hidden="1">2</definedName>
    <definedName name="solver_rel7" localSheetId="0" hidden="1">1</definedName>
    <definedName name="solver_rel7" localSheetId="2" hidden="1">1</definedName>
    <definedName name="solver_rel7" localSheetId="3" hidden="1">3</definedName>
    <definedName name="solver_rel8" localSheetId="0" hidden="1">1</definedName>
    <definedName name="solver_rel8" localSheetId="2" hidden="1">3</definedName>
    <definedName name="solver_rel8" localSheetId="3" hidden="1">3</definedName>
    <definedName name="solver_rel9" localSheetId="2" hidden="1">3</definedName>
    <definedName name="solver_rhs1" localSheetId="0" hidden="1">'Критический путь'!$B$2:$I$9</definedName>
    <definedName name="solver_rhs1" localSheetId="2" hidden="1">10</definedName>
    <definedName name="solver_rhs1" localSheetId="3" hidden="1">0</definedName>
    <definedName name="solver_rhs10" localSheetId="2" hidden="1">0</definedName>
    <definedName name="solver_rhs11" localSheetId="2" hidden="1">0</definedName>
    <definedName name="solver_rhs12" localSheetId="2" hidden="1">0</definedName>
    <definedName name="solver_rhs13" localSheetId="2" hidden="1">0</definedName>
    <definedName name="solver_rhs14" localSheetId="2" hidden="1">0</definedName>
    <definedName name="solver_rhs2" localSheetId="0" hidden="1">бинарное</definedName>
    <definedName name="solver_rhs2" localSheetId="2" hidden="1">0</definedName>
    <definedName name="solver_rhs2" localSheetId="3" hidden="1">'Оптимизация по стоимости'!$J$22</definedName>
    <definedName name="solver_rhs3" localSheetId="0" hidden="1">1</definedName>
    <definedName name="solver_rhs3" localSheetId="2" hidden="1">0</definedName>
    <definedName name="solver_rhs3" localSheetId="3" hidden="1">'Оптимизация по стоимости'!$K$22</definedName>
    <definedName name="solver_rhs4" localSheetId="0" hidden="1">'Критический путь'!$C$22:$H$22</definedName>
    <definedName name="solver_rhs4" localSheetId="2" hidden="1">0</definedName>
    <definedName name="solver_rhs4" localSheetId="3" hidden="1">'Оптимизация по стоимости'!$L$22</definedName>
    <definedName name="solver_rhs5" localSheetId="0" hidden="1">1</definedName>
    <definedName name="solver_rhs5" localSheetId="2" hidden="1">0</definedName>
    <definedName name="solver_rhs5" localSheetId="3" hidden="1">'Оптимизация по стоимости'!$M$22</definedName>
    <definedName name="solver_rhs6" localSheetId="0" hidden="1">1</definedName>
    <definedName name="solver_rhs6" localSheetId="2" hidden="1">0</definedName>
    <definedName name="solver_rhs6" localSheetId="3" hidden="1">17</definedName>
    <definedName name="solver_rhs7" localSheetId="0" hidden="1">1</definedName>
    <definedName name="solver_rhs7" localSheetId="2" hidden="1">10</definedName>
    <definedName name="solver_rhs7" localSheetId="3" hidden="1">'Оптимизация по стоимости'!$N$22</definedName>
    <definedName name="solver_rhs8" localSheetId="0" hidden="1">1</definedName>
    <definedName name="solver_rhs8" localSheetId="2" hidden="1">0</definedName>
    <definedName name="solver_rhs8" localSheetId="3" hidden="1">'Оптимизация по стоимости'!$O$22</definedName>
    <definedName name="solver_rhs9" localSheetId="2" hidden="1">0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2" l="1"/>
  <c r="G13" i="3"/>
  <c r="H12" i="3"/>
  <c r="H7" i="3"/>
  <c r="H8" i="3"/>
  <c r="C8" i="3" s="1"/>
  <c r="H9" i="3"/>
  <c r="H10" i="3"/>
  <c r="H11" i="3"/>
  <c r="O20" i="2"/>
  <c r="N20" i="2"/>
  <c r="M20" i="2"/>
  <c r="L20" i="2"/>
  <c r="K20" i="2"/>
  <c r="J20" i="2"/>
  <c r="H2" i="2"/>
  <c r="C20" i="2"/>
  <c r="D20" i="2"/>
  <c r="E20" i="2"/>
  <c r="F20" i="2"/>
  <c r="B20" i="2"/>
  <c r="G16" i="2"/>
  <c r="C22" i="2" s="1"/>
  <c r="G17" i="2"/>
  <c r="D22" i="2" s="1"/>
  <c r="G18" i="2"/>
  <c r="E22" i="2" s="1"/>
  <c r="G19" i="2"/>
  <c r="G15" i="2"/>
  <c r="J12" i="1"/>
  <c r="K12" i="1"/>
  <c r="H15" i="2"/>
  <c r="C20" i="1"/>
  <c r="D20" i="1"/>
  <c r="E20" i="1"/>
  <c r="F20" i="1"/>
  <c r="G20" i="1"/>
  <c r="H20" i="1"/>
  <c r="I20" i="1"/>
  <c r="B20" i="1"/>
  <c r="J13" i="1"/>
  <c r="C22" i="1" s="1"/>
  <c r="J14" i="1"/>
  <c r="D22" i="1" s="1"/>
  <c r="J15" i="1"/>
  <c r="E22" i="1" s="1"/>
  <c r="J16" i="1"/>
  <c r="F22" i="1" s="1"/>
  <c r="J17" i="1"/>
  <c r="G22" i="1" s="1"/>
  <c r="J18" i="1"/>
  <c r="H22" i="1" s="1"/>
  <c r="J19" i="1"/>
  <c r="C7" i="3" l="1"/>
  <c r="B9" i="3" s="1"/>
  <c r="C9" i="3" s="1"/>
  <c r="B10" i="3" l="1"/>
  <c r="C10" i="3" s="1"/>
  <c r="B12" i="3" s="1"/>
  <c r="C12" i="3" s="1"/>
  <c r="B11" i="3"/>
  <c r="C11" i="3" s="1"/>
  <c r="C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Vasilisa</author>
  </authors>
  <commentList>
    <comment ref="K4" authorId="0" shapeId="0" xr:uid="{6EBDBFFF-5AD3-49A0-83AD-2F0742985A64}">
      <text>
        <r>
          <rPr>
            <b/>
            <sz val="9"/>
            <color indexed="81"/>
            <rFont val="Tahoma"/>
            <family val="2"/>
            <charset val="204"/>
          </rPr>
          <t xml:space="preserve">Vasilisa:
</t>
        </r>
        <r>
          <rPr>
            <sz val="9"/>
            <color indexed="81"/>
            <rFont val="Tahoma"/>
            <family val="2"/>
            <charset val="204"/>
          </rPr>
          <t>максимальная протяженность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Vasilisa</author>
  </authors>
  <commentList>
    <comment ref="F13" authorId="0" shapeId="0" xr:uid="{3F0B7116-7286-4417-A09F-8D73B0DDEE99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нельзя привышать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Vasilisa</author>
  </authors>
  <commentList>
    <comment ref="A4" authorId="0" shapeId="0" xr:uid="{4F94C853-C881-41EB-A7F9-3FC587DF45F3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срочный режим
</t>
        </r>
      </text>
    </comment>
  </commentList>
</comments>
</file>

<file path=xl/sharedStrings.xml><?xml version="1.0" encoding="utf-8"?>
<sst xmlns="http://schemas.openxmlformats.org/spreadsheetml/2006/main" count="104" uniqueCount="68">
  <si>
    <t>Вышел поток</t>
  </si>
  <si>
    <t>=</t>
  </si>
  <si>
    <t>Параметры</t>
  </si>
  <si>
    <t>Работа</t>
  </si>
  <si>
    <t>(1-2)</t>
  </si>
  <si>
    <t>(1-3)</t>
  </si>
  <si>
    <t>(2-3)</t>
  </si>
  <si>
    <t>(2-4)</t>
  </si>
  <si>
    <t>(3-5)</t>
  </si>
  <si>
    <t>(4-5)</t>
  </si>
  <si>
    <t>Xij</t>
  </si>
  <si>
    <t>Вход</t>
  </si>
  <si>
    <t>Выход</t>
  </si>
  <si>
    <t>Цел. Ф-ция</t>
  </si>
  <si>
    <t>Стоимость срочного режима</t>
  </si>
  <si>
    <t>t1</t>
  </si>
  <si>
    <t>t2</t>
  </si>
  <si>
    <t>t3</t>
  </si>
  <si>
    <t>t4</t>
  </si>
  <si>
    <t>t5</t>
  </si>
  <si>
    <t>t12</t>
  </si>
  <si>
    <t>t13</t>
  </si>
  <si>
    <t>t23</t>
  </si>
  <si>
    <t>t24</t>
  </si>
  <si>
    <t>t35</t>
  </si>
  <si>
    <t>t45</t>
  </si>
  <si>
    <t>&gt;=</t>
  </si>
  <si>
    <t>Tij</t>
  </si>
  <si>
    <t>(B4-B5*(t_2-t_1-B3))+(C4-C5*(t_3-t_1-C3))+(D4-D5*(t_3-t_2-D3))+(E4-E5*(t_4-t_2-E3))+(F4-F5*(t_5-t_3-F3))+(G4-G5(t_5-t_4-G3))</t>
  </si>
  <si>
    <t>Сц.ф.=</t>
  </si>
  <si>
    <t>Kij</t>
  </si>
  <si>
    <t>t'</t>
  </si>
  <si>
    <t>Microsoft Excel 16.0 Отчет о допустимости</t>
  </si>
  <si>
    <t>Лист: [Книга1.xlsx]Лист2</t>
  </si>
  <si>
    <t>Отчет создан: 15.11.2022 10:28:26</t>
  </si>
  <si>
    <t>Ограничения, препятствующие существованию допустимого решения задачи</t>
  </si>
  <si>
    <t>Ячейка</t>
  </si>
  <si>
    <t>Имя</t>
  </si>
  <si>
    <t>Значение ячейки</t>
  </si>
  <si>
    <t>Формула</t>
  </si>
  <si>
    <t>Состояние</t>
  </si>
  <si>
    <t>Допуск</t>
  </si>
  <si>
    <t>$G$13</t>
  </si>
  <si>
    <t>F Xij</t>
  </si>
  <si>
    <t>$G$13&lt;=10</t>
  </si>
  <si>
    <t>Привязка</t>
  </si>
  <si>
    <t>$H$11</t>
  </si>
  <si>
    <t>$H$11&lt;=$E$11</t>
  </si>
  <si>
    <t>Нарушены</t>
  </si>
  <si>
    <t>$H$12</t>
  </si>
  <si>
    <t>$H$12&lt;=$E$12</t>
  </si>
  <si>
    <t>$G$7</t>
  </si>
  <si>
    <t>$G$7&gt;=0</t>
  </si>
  <si>
    <t>$G$8</t>
  </si>
  <si>
    <t>$G$8&gt;=0</t>
  </si>
  <si>
    <t>Без привязки</t>
  </si>
  <si>
    <t>$G$9</t>
  </si>
  <si>
    <t>$G$9&gt;=0</t>
  </si>
  <si>
    <t>$G$10</t>
  </si>
  <si>
    <t>$G$10&gt;=0</t>
  </si>
  <si>
    <t>Tн</t>
  </si>
  <si>
    <t>Tо</t>
  </si>
  <si>
    <t>Работы</t>
  </si>
  <si>
    <t>Зашел поток</t>
  </si>
  <si>
    <t>Целевая функция</t>
  </si>
  <si>
    <t>C</t>
  </si>
  <si>
    <t>F</t>
  </si>
  <si>
    <t xml:space="preserve">Требуется оптимизировать проект по стоимости при директивном сроке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</si>
</sst>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1"/>
      <color indexed="18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7" xfId="0" applyFont="1" applyBorder="1" applyAlignment="1">
      <alignment horizontal="justify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/>
    <xf numFmtId="0" fontId="4" fillId="0" borderId="42" xfId="0" applyFont="1" applyFill="1" applyBorder="1" applyAlignment="1">
      <alignment horizontal="center"/>
    </xf>
    <xf numFmtId="0" fontId="0" fillId="0" borderId="0" xfId="0" applyNumberFormat="1"/>
    <xf numFmtId="0" fontId="3" fillId="0" borderId="0" xfId="0" applyFont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Border="1"/>
    <xf numFmtId="0" fontId="3" fillId="0" borderId="1" xfId="0" applyFont="1" applyBorder="1"/>
    <xf numFmtId="0" fontId="3" fillId="0" borderId="2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6" fillId="2" borderId="36" xfId="0" applyNumberFormat="1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vertical="top" wrapText="1"/>
    </xf>
    <xf numFmtId="0" fontId="3" fillId="3" borderId="11" xfId="0" applyFont="1" applyFill="1" applyBorder="1" applyAlignment="1">
      <alignment vertical="top" wrapText="1"/>
    </xf>
    <xf numFmtId="0" fontId="3" fillId="3" borderId="6" xfId="0" applyFont="1" applyFill="1" applyBorder="1"/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right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/>
    </xf>
    <xf numFmtId="0" fontId="5" fillId="2" borderId="9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justify" vertical="center" wrapText="1"/>
    </xf>
    <xf numFmtId="0" fontId="3" fillId="3" borderId="36" xfId="0" applyNumberFormat="1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3" fillId="0" borderId="0" xfId="0" applyFont="1" applyBorder="1"/>
    <xf numFmtId="0" fontId="3" fillId="3" borderId="1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right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40" xfId="0" applyFont="1" applyBorder="1"/>
    <xf numFmtId="0" fontId="3" fillId="0" borderId="5" xfId="0" applyFont="1" applyBorder="1"/>
    <xf numFmtId="0" fontId="3" fillId="0" borderId="41" xfId="0" applyFont="1" applyBorder="1"/>
    <xf numFmtId="0" fontId="3" fillId="0" borderId="2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8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</a:p>
        </c:rich>
      </c:tx>
      <c:layout>
        <c:manualLayout>
          <c:xMode val="edge"/>
          <c:yMode val="edge"/>
          <c:x val="0.3955693350831146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20</c:v>
              </c:pt>
              <c:pt idx="3">
                <c:v>25</c:v>
              </c:pt>
              <c:pt idx="4">
                <c:v>30</c:v>
              </c:pt>
              <c:pt idx="5">
                <c:v>40</c:v>
              </c:pt>
              <c:pt idx="6">
                <c:v>45</c:v>
              </c:pt>
            </c:numLit>
          </c:cat>
          <c:val>
            <c:numRef>
              <c:f>'Оптимизация по времени'!$J$13:$P$13</c:f>
              <c:numCache>
                <c:formatCode>General</c:formatCode>
                <c:ptCount val="7"/>
                <c:pt idx="0">
                  <c:v>34</c:v>
                </c:pt>
                <c:pt idx="1">
                  <c:v>30</c:v>
                </c:pt>
                <c:pt idx="2">
                  <c:v>28</c:v>
                </c:pt>
                <c:pt idx="3">
                  <c:v>25.984999999999999</c:v>
                </c:pt>
                <c:pt idx="4">
                  <c:v>25.1875</c:v>
                </c:pt>
                <c:pt idx="5">
                  <c:v>23.722000000000001</c:v>
                </c:pt>
                <c:pt idx="6">
                  <c:v>22.016999999999999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0-439D-878B-D62B6C4B6B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6834575"/>
        <c:axId val="792497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Lit>
                    <c:formatCode>General</c:formatCode>
                    <c:ptCount val="7"/>
                    <c:pt idx="0">
                      <c:v>5</c:v>
                    </c:pt>
                    <c:pt idx="1">
                      <c:v>10</c:v>
                    </c:pt>
                    <c:pt idx="2">
                      <c:v>20</c:v>
                    </c:pt>
                    <c:pt idx="3">
                      <c:v>25</c:v>
                    </c:pt>
                    <c:pt idx="4">
                      <c:v>30</c:v>
                    </c:pt>
                    <c:pt idx="5">
                      <c:v>40</c:v>
                    </c:pt>
                    <c:pt idx="6">
                      <c:v>45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'Оптимизация по времени'!$J$12:$P$12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90-439D-878B-D62B6C4B6B28}"/>
                  </c:ext>
                </c:extLst>
              </c15:ser>
            </c15:filteredLineSeries>
          </c:ext>
        </c:extLst>
      </c:lineChart>
      <c:catAx>
        <c:axId val="9568345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497663"/>
        <c:crosses val="autoZero"/>
        <c:auto val="1"/>
        <c:lblAlgn val="ctr"/>
        <c:lblOffset val="100"/>
        <c:noMultiLvlLbl val="0"/>
      </c:catAx>
      <c:valAx>
        <c:axId val="792497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83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wmf"/><Relationship Id="rId2" Type="http://schemas.openxmlformats.org/officeDocument/2006/relationships/image" Target="../media/image3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79836</xdr:colOff>
      <xdr:row>3</xdr:row>
      <xdr:rowOff>76200</xdr:rowOff>
    </xdr:from>
    <xdr:to>
      <xdr:col>21</xdr:col>
      <xdr:colOff>357827</xdr:colOff>
      <xdr:row>17</xdr:row>
      <xdr:rowOff>223670</xdr:rowOff>
    </xdr:to>
    <xdr:grpSp>
      <xdr:nvGrpSpPr>
        <xdr:cNvPr id="2" name="Полотно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412095" y="775447"/>
          <a:ext cx="6373991" cy="3410623"/>
          <a:chOff x="0" y="0"/>
          <a:chExt cx="5829300" cy="2628900"/>
        </a:xfrm>
      </xdr:grpSpPr>
      <xdr:sp macro="" textlink="">
        <xdr:nvSpPr>
          <xdr:cNvPr id="3" name="Прямоугольник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0" y="0"/>
            <a:ext cx="5829300" cy="262890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4" name="Text Box 19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86000" y="2286000"/>
            <a:ext cx="457200" cy="26670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13</a:t>
            </a:r>
            <a:endParaRPr lang="ru-BY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spcAft>
                <a:spcPts val="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endParaRPr lang="ru-BY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5" name="Group 20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pSpPr>
            <a:grpSpLocks/>
          </xdr:cNvGrpSpPr>
        </xdr:nvGrpSpPr>
        <xdr:grpSpPr bwMode="auto">
          <a:xfrm>
            <a:off x="457200" y="95250"/>
            <a:ext cx="5166995" cy="2320925"/>
            <a:chOff x="2421" y="1824"/>
            <a:chExt cx="8137" cy="3655"/>
          </a:xfrm>
        </xdr:grpSpPr>
        <xdr:sp macro="" textlink="">
          <xdr:nvSpPr>
            <xdr:cNvPr id="6" name="Oval 21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421" y="3475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Oval 22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145" y="2073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Oval 23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41" y="2060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80" y="4939"/>
              <a:ext cx="538" cy="5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Oval 25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5" y="4874"/>
              <a:ext cx="538" cy="5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6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1" name="Oval 26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55" y="3475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Oval 27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55" y="3475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7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" name="Oval 28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20" y="3474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8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4" name="Line 29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2909" y="2485"/>
              <a:ext cx="126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5" name="Line 30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98" y="3936"/>
              <a:ext cx="126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6" name="Line 31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987" y="3745"/>
              <a:ext cx="234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7" name="Line 32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4581" y="2574"/>
              <a:ext cx="893" cy="94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8" name="Line 33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4568" y="3925"/>
              <a:ext cx="90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9" name="Line 3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4698" y="2316"/>
              <a:ext cx="2047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0" name="Line 35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5828" y="2509"/>
              <a:ext cx="975" cy="103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1" name="Line 36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815" y="3962"/>
              <a:ext cx="981" cy="98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2" name="Line 37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4620" y="5183"/>
              <a:ext cx="2098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3" name="Line 38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893" y="3745"/>
              <a:ext cx="216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4" name="Line 39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7177" y="3975"/>
              <a:ext cx="958" cy="95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5" name="Line 40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8593" y="3732"/>
              <a:ext cx="144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6" name="Line 41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7281" y="2446"/>
              <a:ext cx="2755" cy="114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7" name="Line 42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7281" y="3847"/>
              <a:ext cx="2742" cy="1247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28" name="Text Box 43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961" y="2574"/>
              <a:ext cx="360" cy="36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9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9" name="Text Box 4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781" y="4554"/>
              <a:ext cx="720" cy="36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11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0" name="Text Box 45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861" y="3114"/>
              <a:ext cx="720" cy="5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1" name="Text Box 4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301" y="1824"/>
              <a:ext cx="900" cy="36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11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2" name="Text Box 47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121" y="2574"/>
              <a:ext cx="36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6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3" name="Text Box 48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811" y="2704"/>
              <a:ext cx="360" cy="36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7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4" name="Text Box 49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581" y="4014"/>
              <a:ext cx="36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5" name="Text Box 50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24" y="4146"/>
              <a:ext cx="360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6" name="Text Box 51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101" y="4014"/>
              <a:ext cx="36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7" name="Text Box 52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541" y="4554"/>
              <a:ext cx="72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12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8" name="Text Box 53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61" y="3244"/>
              <a:ext cx="720" cy="42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10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9" name="Text Box 54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721" y="2394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17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0" name="Text Box 55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901" y="3294"/>
              <a:ext cx="360" cy="36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9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</xdr:colOff>
          <xdr:row>1</xdr:row>
          <xdr:rowOff>324890</xdr:rowOff>
        </xdr:from>
        <xdr:to>
          <xdr:col>0</xdr:col>
          <xdr:colOff>204430</xdr:colOff>
          <xdr:row>3</xdr:row>
          <xdr:rowOff>1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25976</xdr:colOff>
          <xdr:row>3</xdr:row>
          <xdr:rowOff>8659</xdr:rowOff>
        </xdr:from>
        <xdr:to>
          <xdr:col>0</xdr:col>
          <xdr:colOff>209119</xdr:colOff>
          <xdr:row>4</xdr:row>
          <xdr:rowOff>8659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4</xdr:row>
          <xdr:rowOff>192598</xdr:rowOff>
        </xdr:from>
        <xdr:to>
          <xdr:col>4</xdr:col>
          <xdr:colOff>389659</xdr:colOff>
          <xdr:row>6</xdr:row>
          <xdr:rowOff>45720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389659</xdr:colOff>
      <xdr:row>0</xdr:row>
      <xdr:rowOff>0</xdr:rowOff>
    </xdr:from>
    <xdr:to>
      <xdr:col>18</xdr:col>
      <xdr:colOff>12122</xdr:colOff>
      <xdr:row>10</xdr:row>
      <xdr:rowOff>129540</xdr:rowOff>
    </xdr:to>
    <xdr:grpSp>
      <xdr:nvGrpSpPr>
        <xdr:cNvPr id="6" name="Полотно 3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5836227" y="0"/>
          <a:ext cx="5683827" cy="2961063"/>
          <a:chOff x="0" y="0"/>
          <a:chExt cx="5715000" cy="2628900"/>
        </a:xfrm>
      </xdr:grpSpPr>
      <xdr:sp macro="" textlink="">
        <xdr:nvSpPr>
          <xdr:cNvPr id="7" name="Прямоугольник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0" y="0"/>
            <a:ext cx="5715000" cy="2628900"/>
          </a:xfrm>
          <a:prstGeom prst="rect">
            <a:avLst/>
          </a:prstGeom>
          <a:noFill/>
          <a:ln>
            <a:noFill/>
          </a:ln>
        </xdr:spPr>
      </xdr:sp>
      <xdr:grpSp>
        <xdr:nvGrpSpPr>
          <xdr:cNvPr id="8" name="Group 5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GrpSpPr>
            <a:grpSpLocks/>
          </xdr:cNvGrpSpPr>
        </xdr:nvGrpSpPr>
        <xdr:grpSpPr bwMode="auto">
          <a:xfrm>
            <a:off x="457200" y="101600"/>
            <a:ext cx="3898900" cy="2376170"/>
            <a:chOff x="2847" y="9623"/>
            <a:chExt cx="6140" cy="3742"/>
          </a:xfrm>
        </xdr:grpSpPr>
        <xdr:sp macro="" textlink="">
          <xdr:nvSpPr>
            <xdr:cNvPr id="9" name="Oval 59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2847" y="1126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0" name="Line 60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3577" y="10183"/>
              <a:ext cx="180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1" name="Oval 61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5337" y="962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Oval 62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8227" y="1095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" name="Oval 63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4567" y="1237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Oval 64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7147" y="1242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5" name="Text Box 65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307" y="1035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20,12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6" name="Line 66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077" y="10143"/>
              <a:ext cx="216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7" name="Line 67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3527" y="11873"/>
              <a:ext cx="1080" cy="7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8" name="Line 68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5047" y="10363"/>
              <a:ext cx="612" cy="2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9" name="Line 69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337" y="12793"/>
              <a:ext cx="180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0" name="Line 70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7797" y="11663"/>
              <a:ext cx="652" cy="83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1" name="Line 71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887" y="10333"/>
              <a:ext cx="1440" cy="216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prstDash val="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22" name="Text Box 72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7" y="1234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10,6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3" name="Text Box 73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987" y="1000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16,10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4" name="Text Box 74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87" y="11263"/>
              <a:ext cx="900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12,5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5" name="Text Box 75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727" y="1288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14,6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6" name="Text Box 76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247" y="11983"/>
              <a:ext cx="720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6,4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  <xdr:twoCellAnchor>
    <xdr:from>
      <xdr:col>16</xdr:col>
      <xdr:colOff>458932</xdr:colOff>
      <xdr:row>0</xdr:row>
      <xdr:rowOff>355887</xdr:rowOff>
    </xdr:from>
    <xdr:to>
      <xdr:col>24</xdr:col>
      <xdr:colOff>181842</xdr:colOff>
      <xdr:row>13</xdr:row>
      <xdr:rowOff>33769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0</xdr:col>
          <xdr:colOff>480060</xdr:colOff>
          <xdr:row>3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327659</xdr:rowOff>
        </xdr:from>
        <xdr:to>
          <xdr:col>0</xdr:col>
          <xdr:colOff>541020</xdr:colOff>
          <xdr:row>3</xdr:row>
          <xdr:rowOff>320040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</xdr:row>
          <xdr:rowOff>0</xdr:rowOff>
        </xdr:from>
        <xdr:to>
          <xdr:col>0</xdr:col>
          <xdr:colOff>571500</xdr:colOff>
          <xdr:row>5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0</xdr:colOff>
      <xdr:row>1</xdr:row>
      <xdr:rowOff>739140</xdr:rowOff>
    </xdr:from>
    <xdr:to>
      <xdr:col>15</xdr:col>
      <xdr:colOff>1043940</xdr:colOff>
      <xdr:row>7</xdr:row>
      <xdr:rowOff>220980</xdr:rowOff>
    </xdr:to>
    <xdr:grpSp>
      <xdr:nvGrpSpPr>
        <xdr:cNvPr id="18" name="Полотно 14">
          <a:extLst>
            <a:ext uri="{FF2B5EF4-FFF2-40B4-BE49-F238E27FC236}">
              <a16:creationId xmlns:a16="http://schemas.microsoft.com/office/drawing/2014/main" id="{79C27D71-0F42-46CF-803F-5A9BC3928212}"/>
            </a:ext>
          </a:extLst>
        </xdr:cNvPr>
        <xdr:cNvGrpSpPr/>
      </xdr:nvGrpSpPr>
      <xdr:grpSpPr>
        <a:xfrm>
          <a:off x="6865620" y="975360"/>
          <a:ext cx="4701540" cy="1943100"/>
          <a:chOff x="0" y="0"/>
          <a:chExt cx="4701540" cy="1943100"/>
        </a:xfrm>
      </xdr:grpSpPr>
      <xdr:sp macro="" textlink="">
        <xdr:nvSpPr>
          <xdr:cNvPr id="19" name="Прямоугольник 18">
            <a:extLst>
              <a:ext uri="{FF2B5EF4-FFF2-40B4-BE49-F238E27FC236}">
                <a16:creationId xmlns:a16="http://schemas.microsoft.com/office/drawing/2014/main" id="{CD05F09B-E1C9-4273-84E1-9FC531B7E78B}"/>
              </a:ext>
            </a:extLst>
          </xdr:cNvPr>
          <xdr:cNvSpPr/>
        </xdr:nvSpPr>
        <xdr:spPr>
          <a:xfrm>
            <a:off x="0" y="0"/>
            <a:ext cx="4701540" cy="1943100"/>
          </a:xfrm>
          <a:prstGeom prst="rect">
            <a:avLst/>
          </a:prstGeom>
          <a:noFill/>
          <a:ln>
            <a:noFill/>
          </a:ln>
        </xdr:spPr>
      </xdr:sp>
      <xdr:grpSp>
        <xdr:nvGrpSpPr>
          <xdr:cNvPr id="20" name="Group 4">
            <a:extLst>
              <a:ext uri="{FF2B5EF4-FFF2-40B4-BE49-F238E27FC236}">
                <a16:creationId xmlns:a16="http://schemas.microsoft.com/office/drawing/2014/main" id="{96719462-4259-44CC-9881-00E079C66B36}"/>
              </a:ext>
            </a:extLst>
          </xdr:cNvPr>
          <xdr:cNvGrpSpPr>
            <a:grpSpLocks/>
          </xdr:cNvGrpSpPr>
        </xdr:nvGrpSpPr>
        <xdr:grpSpPr bwMode="auto">
          <a:xfrm>
            <a:off x="457200" y="96520"/>
            <a:ext cx="3783965" cy="1666875"/>
            <a:chOff x="2847" y="1286"/>
            <a:chExt cx="5959" cy="2625"/>
          </a:xfrm>
        </xdr:grpSpPr>
        <xdr:sp macro="" textlink="">
          <xdr:nvSpPr>
            <xdr:cNvPr id="21" name="Oval 5">
              <a:extLst>
                <a:ext uri="{FF2B5EF4-FFF2-40B4-BE49-F238E27FC236}">
                  <a16:creationId xmlns:a16="http://schemas.microsoft.com/office/drawing/2014/main" id="{9760F51E-443F-4134-9DCB-896E7DB1AA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47" y="2217"/>
              <a:ext cx="607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2" name="Oval 6">
              <a:extLst>
                <a:ext uri="{FF2B5EF4-FFF2-40B4-BE49-F238E27FC236}">
                  <a16:creationId xmlns:a16="http://schemas.microsoft.com/office/drawing/2014/main" id="{7F3E7B64-509B-4756-8EFB-785E4D35EC9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05" y="1286"/>
              <a:ext cx="607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3" name="Oval 7">
              <a:extLst>
                <a:ext uri="{FF2B5EF4-FFF2-40B4-BE49-F238E27FC236}">
                  <a16:creationId xmlns:a16="http://schemas.microsoft.com/office/drawing/2014/main" id="{4A155081-78F4-46AE-93D6-FE0517D31BD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27" y="1314"/>
              <a:ext cx="607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4" name="Oval 8">
              <a:extLst>
                <a:ext uri="{FF2B5EF4-FFF2-40B4-BE49-F238E27FC236}">
                  <a16:creationId xmlns:a16="http://schemas.microsoft.com/office/drawing/2014/main" id="{C2D2CBDF-1673-4D92-B287-E84CA0F4382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97" y="2274"/>
              <a:ext cx="609" cy="608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5" name="Oval 9">
              <a:extLst>
                <a:ext uri="{FF2B5EF4-FFF2-40B4-BE49-F238E27FC236}">
                  <a16:creationId xmlns:a16="http://schemas.microsoft.com/office/drawing/2014/main" id="{65E59E81-119C-4560-9F82-FCC08569AB0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17" y="3304"/>
              <a:ext cx="606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26" name="Line 10">
              <a:extLst>
                <a:ext uri="{FF2B5EF4-FFF2-40B4-BE49-F238E27FC236}">
                  <a16:creationId xmlns:a16="http://schemas.microsoft.com/office/drawing/2014/main" id="{E4E17BE7-9C28-4997-AA44-91A344F7EDF6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3437" y="1674"/>
              <a:ext cx="1264" cy="709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7" name="Line 11">
              <a:extLst>
                <a:ext uri="{FF2B5EF4-FFF2-40B4-BE49-F238E27FC236}">
                  <a16:creationId xmlns:a16="http://schemas.microsoft.com/office/drawing/2014/main" id="{A4716AFA-1928-43EC-BCE4-E47F514E05F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332" y="1566"/>
              <a:ext cx="1315" cy="8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8" name="Line 12">
              <a:extLst>
                <a:ext uri="{FF2B5EF4-FFF2-40B4-BE49-F238E27FC236}">
                  <a16:creationId xmlns:a16="http://schemas.microsoft.com/office/drawing/2014/main" id="{EDD54FAE-6B80-44C6-A0B8-43F105E377E9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7189" y="1804"/>
              <a:ext cx="1058" cy="59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9" name="Line 13">
              <a:extLst>
                <a:ext uri="{FF2B5EF4-FFF2-40B4-BE49-F238E27FC236}">
                  <a16:creationId xmlns:a16="http://schemas.microsoft.com/office/drawing/2014/main" id="{18F73778-C8D9-4008-8350-40C916EA86F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057" y="1924"/>
              <a:ext cx="238" cy="140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0" name="Line 14">
              <a:extLst>
                <a:ext uri="{FF2B5EF4-FFF2-40B4-BE49-F238E27FC236}">
                  <a16:creationId xmlns:a16="http://schemas.microsoft.com/office/drawing/2014/main" id="{F3EDFAAC-C9B9-4C25-AB1A-0749BC0FAF63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3417" y="2664"/>
              <a:ext cx="1620" cy="82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1" name="Line 15">
              <a:extLst>
                <a:ext uri="{FF2B5EF4-FFF2-40B4-BE49-F238E27FC236}">
                  <a16:creationId xmlns:a16="http://schemas.microsoft.com/office/drawing/2014/main" id="{51BD029B-8B90-485C-9F4E-420C8196EF14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5617" y="2754"/>
              <a:ext cx="2630" cy="76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2" name="Line 16">
              <a:extLst>
                <a:ext uri="{FF2B5EF4-FFF2-40B4-BE49-F238E27FC236}">
                  <a16:creationId xmlns:a16="http://schemas.microsoft.com/office/drawing/2014/main" id="{39E5C436-5CD7-4A65-A9DD-17BC39CC22C6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5467" y="1884"/>
              <a:ext cx="1281" cy="1485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prstDash val="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1097280</xdr:colOff>
          <xdr:row>8</xdr:row>
          <xdr:rowOff>15240</xdr:rowOff>
        </xdr:from>
        <xdr:to>
          <xdr:col>15</xdr:col>
          <xdr:colOff>1577340</xdr:colOff>
          <xdr:row>9</xdr:row>
          <xdr:rowOff>15240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A6B4DB7A-A7E1-40CA-940B-DDF5873E63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3.wmf"/><Relationship Id="rId12" Type="http://schemas.openxmlformats.org/officeDocument/2006/relationships/comments" Target="../comments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2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48C6B-4DB3-4921-A93B-8447BF441F4C}">
  <dimension ref="A1:K22"/>
  <sheetViews>
    <sheetView zoomScale="85" zoomScaleNormal="85" workbookViewId="0">
      <selection activeCell="F15" sqref="F15"/>
    </sheetView>
  </sheetViews>
  <sheetFormatPr defaultRowHeight="18" x14ac:dyDescent="0.3"/>
  <cols>
    <col min="1" max="1" width="20.33203125" style="31" customWidth="1"/>
    <col min="2" max="9" width="8.88671875" style="31"/>
    <col min="10" max="10" width="23.33203125" style="31" customWidth="1"/>
    <col min="11" max="11" width="21.109375" style="31" customWidth="1"/>
    <col min="12" max="16384" width="8.88671875" style="31"/>
  </cols>
  <sheetData>
    <row r="1" spans="1:11" ht="18.600000000000001" thickBot="1" x14ac:dyDescent="0.35">
      <c r="B1" s="37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9">
        <v>8</v>
      </c>
    </row>
    <row r="2" spans="1:11" x14ac:dyDescent="0.3">
      <c r="A2" s="40">
        <v>1</v>
      </c>
      <c r="B2" s="15">
        <v>0</v>
      </c>
      <c r="C2" s="16">
        <v>9</v>
      </c>
      <c r="D2" s="16">
        <v>11</v>
      </c>
      <c r="E2" s="16">
        <v>15</v>
      </c>
      <c r="F2" s="16">
        <v>0</v>
      </c>
      <c r="G2" s="16">
        <v>0</v>
      </c>
      <c r="H2" s="16">
        <v>0</v>
      </c>
      <c r="I2" s="17">
        <v>0</v>
      </c>
    </row>
    <row r="3" spans="1:11" x14ac:dyDescent="0.3">
      <c r="A3" s="41">
        <v>2</v>
      </c>
      <c r="B3" s="18">
        <v>0</v>
      </c>
      <c r="C3" s="19">
        <v>0</v>
      </c>
      <c r="D3" s="19">
        <v>0</v>
      </c>
      <c r="E3" s="19">
        <v>6</v>
      </c>
      <c r="F3" s="19">
        <v>11</v>
      </c>
      <c r="G3" s="19">
        <v>0</v>
      </c>
      <c r="H3" s="19">
        <v>0</v>
      </c>
      <c r="I3" s="20">
        <v>0</v>
      </c>
    </row>
    <row r="4" spans="1:11" x14ac:dyDescent="0.3">
      <c r="A4" s="41">
        <v>3</v>
      </c>
      <c r="B4" s="18">
        <v>0</v>
      </c>
      <c r="C4" s="19">
        <v>0</v>
      </c>
      <c r="D4" s="19">
        <v>0</v>
      </c>
      <c r="E4" s="19">
        <v>4</v>
      </c>
      <c r="F4" s="19">
        <v>0</v>
      </c>
      <c r="G4" s="19">
        <v>13</v>
      </c>
      <c r="H4" s="19">
        <v>0</v>
      </c>
      <c r="I4" s="20">
        <v>0</v>
      </c>
    </row>
    <row r="5" spans="1:11" x14ac:dyDescent="0.3">
      <c r="A5" s="41">
        <v>4</v>
      </c>
      <c r="B5" s="18">
        <v>0</v>
      </c>
      <c r="C5" s="19">
        <v>0</v>
      </c>
      <c r="D5" s="19">
        <v>0</v>
      </c>
      <c r="E5" s="19">
        <v>0</v>
      </c>
      <c r="F5" s="19">
        <v>7</v>
      </c>
      <c r="G5" s="19">
        <v>5</v>
      </c>
      <c r="H5" s="19">
        <v>10</v>
      </c>
      <c r="I5" s="20">
        <v>0</v>
      </c>
    </row>
    <row r="6" spans="1:11" x14ac:dyDescent="0.3">
      <c r="A6" s="41">
        <v>5</v>
      </c>
      <c r="B6" s="18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20">
        <v>17</v>
      </c>
    </row>
    <row r="7" spans="1:11" x14ac:dyDescent="0.3">
      <c r="A7" s="41">
        <v>6</v>
      </c>
      <c r="B7" s="18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3</v>
      </c>
      <c r="I7" s="20">
        <v>12</v>
      </c>
    </row>
    <row r="8" spans="1:11" x14ac:dyDescent="0.3">
      <c r="A8" s="41">
        <v>7</v>
      </c>
      <c r="B8" s="18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20">
        <v>9</v>
      </c>
    </row>
    <row r="9" spans="1:11" ht="18.600000000000001" thickBot="1" x14ac:dyDescent="0.35">
      <c r="A9" s="42">
        <v>8</v>
      </c>
      <c r="B9" s="21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3">
        <v>0</v>
      </c>
    </row>
    <row r="10" spans="1:11" ht="18.600000000000001" thickBot="1" x14ac:dyDescent="0.35"/>
    <row r="11" spans="1:11" ht="18.600000000000001" thickBot="1" x14ac:dyDescent="0.35">
      <c r="A11" s="32"/>
      <c r="B11" s="45">
        <v>1</v>
      </c>
      <c r="C11" s="46">
        <v>2</v>
      </c>
      <c r="D11" s="46">
        <v>3</v>
      </c>
      <c r="E11" s="46">
        <v>4</v>
      </c>
      <c r="F11" s="46">
        <v>5</v>
      </c>
      <c r="G11" s="46">
        <v>6</v>
      </c>
      <c r="H11" s="46">
        <v>7</v>
      </c>
      <c r="I11" s="46">
        <v>8</v>
      </c>
      <c r="J11" s="11" t="s">
        <v>0</v>
      </c>
      <c r="K11" s="32" t="s">
        <v>64</v>
      </c>
    </row>
    <row r="12" spans="1:11" ht="18.600000000000001" thickBot="1" x14ac:dyDescent="0.35">
      <c r="A12" s="43">
        <v>1</v>
      </c>
      <c r="B12" s="15">
        <v>0</v>
      </c>
      <c r="C12" s="16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26">
        <v>0</v>
      </c>
      <c r="J12" s="34">
        <f>SUM(B12:I12)</f>
        <v>1</v>
      </c>
      <c r="K12" s="32">
        <f>SUMPRODUCT(B2:I9,B12:I19)</f>
        <v>39</v>
      </c>
    </row>
    <row r="13" spans="1:11" ht="18.600000000000001" thickBot="1" x14ac:dyDescent="0.35">
      <c r="A13" s="44">
        <v>2</v>
      </c>
      <c r="B13" s="18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27">
        <v>0</v>
      </c>
      <c r="J13" s="35">
        <f t="shared" ref="J13:J19" si="0">SUM(B13:I13)</f>
        <v>0</v>
      </c>
    </row>
    <row r="14" spans="1:11" ht="18.600000000000001" thickBot="1" x14ac:dyDescent="0.35">
      <c r="A14" s="44">
        <v>3</v>
      </c>
      <c r="B14" s="18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27">
        <v>0</v>
      </c>
      <c r="J14" s="35">
        <f t="shared" si="0"/>
        <v>0</v>
      </c>
    </row>
    <row r="15" spans="1:11" ht="18.600000000000001" thickBot="1" x14ac:dyDescent="0.35">
      <c r="A15" s="44">
        <v>4</v>
      </c>
      <c r="B15" s="18">
        <v>0</v>
      </c>
      <c r="C15" s="19">
        <v>0</v>
      </c>
      <c r="D15" s="19">
        <v>0</v>
      </c>
      <c r="E15" s="19">
        <v>0</v>
      </c>
      <c r="F15" s="19">
        <v>1</v>
      </c>
      <c r="G15" s="19">
        <v>0</v>
      </c>
      <c r="H15" s="19">
        <v>0</v>
      </c>
      <c r="I15" s="27">
        <v>0</v>
      </c>
      <c r="J15" s="35">
        <f t="shared" si="0"/>
        <v>1</v>
      </c>
    </row>
    <row r="16" spans="1:11" ht="18.600000000000001" thickBot="1" x14ac:dyDescent="0.35">
      <c r="A16" s="44">
        <v>5</v>
      </c>
      <c r="B16" s="18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27">
        <v>1</v>
      </c>
      <c r="J16" s="35">
        <f t="shared" si="0"/>
        <v>1</v>
      </c>
    </row>
    <row r="17" spans="1:10" ht="18.600000000000001" thickBot="1" x14ac:dyDescent="0.35">
      <c r="A17" s="44">
        <v>6</v>
      </c>
      <c r="B17" s="18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27">
        <v>0</v>
      </c>
      <c r="J17" s="35">
        <f t="shared" si="0"/>
        <v>0</v>
      </c>
    </row>
    <row r="18" spans="1:10" ht="18.600000000000001" thickBot="1" x14ac:dyDescent="0.35">
      <c r="A18" s="44">
        <v>7</v>
      </c>
      <c r="B18" s="18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27">
        <v>0</v>
      </c>
      <c r="J18" s="35">
        <f t="shared" si="0"/>
        <v>0</v>
      </c>
    </row>
    <row r="19" spans="1:10" ht="18.600000000000001" thickBot="1" x14ac:dyDescent="0.35">
      <c r="A19" s="44">
        <v>8</v>
      </c>
      <c r="B19" s="28">
        <v>0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30">
        <v>0</v>
      </c>
      <c r="J19" s="35">
        <f t="shared" si="0"/>
        <v>0</v>
      </c>
    </row>
    <row r="20" spans="1:10" ht="18.600000000000001" thickBot="1" x14ac:dyDescent="0.35">
      <c r="A20" s="32" t="s">
        <v>63</v>
      </c>
      <c r="B20" s="36">
        <f>SUM(B12:B19)</f>
        <v>0</v>
      </c>
      <c r="C20" s="36">
        <f t="shared" ref="C20:I20" si="1">SUM(C12:C19)</f>
        <v>0</v>
      </c>
      <c r="D20" s="36">
        <f t="shared" si="1"/>
        <v>0</v>
      </c>
      <c r="E20" s="36">
        <f t="shared" si="1"/>
        <v>1</v>
      </c>
      <c r="F20" s="36">
        <f t="shared" si="1"/>
        <v>1</v>
      </c>
      <c r="G20" s="36">
        <f t="shared" si="1"/>
        <v>0</v>
      </c>
      <c r="H20" s="36">
        <f t="shared" si="1"/>
        <v>0</v>
      </c>
      <c r="I20" s="36">
        <f t="shared" si="1"/>
        <v>1</v>
      </c>
      <c r="J20" s="32"/>
    </row>
    <row r="21" spans="1:10" ht="18.600000000000001" thickBot="1" x14ac:dyDescent="0.35">
      <c r="C21" s="31" t="s">
        <v>1</v>
      </c>
      <c r="D21" s="31" t="s">
        <v>1</v>
      </c>
      <c r="E21" s="31" t="s">
        <v>1</v>
      </c>
      <c r="F21" s="31" t="s">
        <v>1</v>
      </c>
      <c r="G21" s="31" t="s">
        <v>1</v>
      </c>
      <c r="H21" s="31" t="s">
        <v>1</v>
      </c>
    </row>
    <row r="22" spans="1:10" ht="18.600000000000001" thickBot="1" x14ac:dyDescent="0.35">
      <c r="C22" s="11">
        <f>J13</f>
        <v>0</v>
      </c>
      <c r="D22" s="11">
        <f>J14</f>
        <v>0</v>
      </c>
      <c r="E22" s="32">
        <f>J15</f>
        <v>1</v>
      </c>
      <c r="F22" s="32">
        <f>J16</f>
        <v>1</v>
      </c>
      <c r="G22" s="13">
        <f>J17</f>
        <v>0</v>
      </c>
      <c r="H22" s="13">
        <f>J18</f>
        <v>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9A28-1826-4C4D-9978-6129E6A39A3A}">
  <dimension ref="A1:G14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.77734375" bestFit="1" customWidth="1"/>
    <col min="4" max="4" width="16.109375" bestFit="1" customWidth="1"/>
    <col min="5" max="5" width="13.33203125" bestFit="1" customWidth="1"/>
    <col min="6" max="6" width="12.44140625" bestFit="1" customWidth="1"/>
    <col min="7" max="7" width="12" bestFit="1" customWidth="1"/>
  </cols>
  <sheetData>
    <row r="1" spans="1:7" x14ac:dyDescent="0.3">
      <c r="A1" s="7" t="s">
        <v>32</v>
      </c>
    </row>
    <row r="2" spans="1:7" x14ac:dyDescent="0.3">
      <c r="A2" s="7" t="s">
        <v>33</v>
      </c>
    </row>
    <row r="3" spans="1:7" x14ac:dyDescent="0.3">
      <c r="A3" s="7" t="s">
        <v>34</v>
      </c>
    </row>
    <row r="6" spans="1:7" ht="15" thickBot="1" x14ac:dyDescent="0.35">
      <c r="A6" t="s">
        <v>35</v>
      </c>
    </row>
    <row r="7" spans="1:7" ht="15" thickBot="1" x14ac:dyDescent="0.35">
      <c r="B7" s="8" t="s">
        <v>36</v>
      </c>
      <c r="C7" s="8" t="s">
        <v>37</v>
      </c>
      <c r="D7" s="8" t="s">
        <v>38</v>
      </c>
      <c r="E7" s="8" t="s">
        <v>39</v>
      </c>
      <c r="F7" s="8" t="s">
        <v>40</v>
      </c>
      <c r="G7" s="8" t="s">
        <v>41</v>
      </c>
    </row>
    <row r="8" spans="1:7" x14ac:dyDescent="0.3">
      <c r="B8" t="s">
        <v>42</v>
      </c>
      <c r="C8" t="s">
        <v>43</v>
      </c>
      <c r="D8" s="9">
        <v>10</v>
      </c>
      <c r="E8" t="s">
        <v>44</v>
      </c>
      <c r="F8" t="s">
        <v>45</v>
      </c>
      <c r="G8">
        <v>0</v>
      </c>
    </row>
    <row r="9" spans="1:7" x14ac:dyDescent="0.3">
      <c r="B9" t="s">
        <v>46</v>
      </c>
      <c r="C9" t="s">
        <v>31</v>
      </c>
      <c r="D9" s="9">
        <v>16</v>
      </c>
      <c r="E9" t="s">
        <v>47</v>
      </c>
      <c r="F9" t="s">
        <v>48</v>
      </c>
      <c r="G9">
        <v>-6</v>
      </c>
    </row>
    <row r="10" spans="1:7" x14ac:dyDescent="0.3">
      <c r="B10" t="s">
        <v>49</v>
      </c>
      <c r="C10" t="s">
        <v>31</v>
      </c>
      <c r="D10" s="9">
        <v>6</v>
      </c>
      <c r="E10" t="s">
        <v>50</v>
      </c>
      <c r="F10" t="s">
        <v>48</v>
      </c>
      <c r="G10">
        <v>-2</v>
      </c>
    </row>
    <row r="11" spans="1:7" x14ac:dyDescent="0.3">
      <c r="B11" t="s">
        <v>51</v>
      </c>
      <c r="C11" t="s">
        <v>10</v>
      </c>
      <c r="D11" s="9">
        <v>0</v>
      </c>
      <c r="E11" t="s">
        <v>52</v>
      </c>
      <c r="F11" t="s">
        <v>45</v>
      </c>
      <c r="G11">
        <v>0</v>
      </c>
    </row>
    <row r="12" spans="1:7" x14ac:dyDescent="0.3">
      <c r="B12" t="s">
        <v>53</v>
      </c>
      <c r="C12" t="s">
        <v>10</v>
      </c>
      <c r="D12" s="9">
        <v>0.4761904761904745</v>
      </c>
      <c r="E12" t="s">
        <v>54</v>
      </c>
      <c r="F12" t="s">
        <v>55</v>
      </c>
      <c r="G12">
        <v>0.4761904761904745</v>
      </c>
    </row>
    <row r="13" spans="1:7" x14ac:dyDescent="0.3">
      <c r="B13" t="s">
        <v>56</v>
      </c>
      <c r="C13" t="s">
        <v>10</v>
      </c>
      <c r="D13" s="9">
        <v>0</v>
      </c>
      <c r="E13" t="s">
        <v>57</v>
      </c>
      <c r="F13" t="s">
        <v>45</v>
      </c>
      <c r="G13">
        <v>0</v>
      </c>
    </row>
    <row r="14" spans="1:7" x14ac:dyDescent="0.3">
      <c r="B14" t="s">
        <v>58</v>
      </c>
      <c r="C14" t="s">
        <v>10</v>
      </c>
      <c r="D14" s="9">
        <v>9.5238095238095255</v>
      </c>
      <c r="E14" t="s">
        <v>59</v>
      </c>
      <c r="F14" t="s">
        <v>55</v>
      </c>
      <c r="G14">
        <v>9.5238095238095255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AC5C-FCBD-452A-BFD3-E518D7DC9DBE}">
  <dimension ref="A1:P13"/>
  <sheetViews>
    <sheetView zoomScale="88" workbookViewId="0">
      <selection activeCell="I16" sqref="I16"/>
    </sheetView>
  </sheetViews>
  <sheetFormatPr defaultRowHeight="18" x14ac:dyDescent="0.35"/>
  <cols>
    <col min="1" max="1" width="16.5546875" style="10" customWidth="1"/>
    <col min="2" max="7" width="8.88671875" style="10"/>
    <col min="8" max="8" width="9.88671875" style="10" bestFit="1" customWidth="1"/>
    <col min="9" max="16384" width="8.88671875" style="10"/>
  </cols>
  <sheetData>
    <row r="1" spans="1:16" ht="32.4" customHeight="1" thickBot="1" x14ac:dyDescent="0.4">
      <c r="A1" s="64" t="s">
        <v>2</v>
      </c>
      <c r="B1" s="47" t="s">
        <v>4</v>
      </c>
      <c r="C1" s="48" t="s">
        <v>5</v>
      </c>
      <c r="D1" s="48" t="s">
        <v>6</v>
      </c>
      <c r="E1" s="48" t="s">
        <v>7</v>
      </c>
      <c r="F1" s="48" t="s">
        <v>8</v>
      </c>
      <c r="G1" s="48" t="s">
        <v>9</v>
      </c>
    </row>
    <row r="2" spans="1:16" ht="28.2" customHeight="1" thickBot="1" x14ac:dyDescent="0.4">
      <c r="A2" s="49" t="s">
        <v>27</v>
      </c>
      <c r="B2" s="3">
        <v>10</v>
      </c>
      <c r="C2" s="3">
        <v>20</v>
      </c>
      <c r="D2" s="3">
        <v>12</v>
      </c>
      <c r="E2" s="3">
        <v>14</v>
      </c>
      <c r="F2" s="3">
        <v>16</v>
      </c>
      <c r="G2" s="3">
        <v>6</v>
      </c>
    </row>
    <row r="3" spans="1:16" ht="28.2" customHeight="1" thickBot="1" x14ac:dyDescent="0.4">
      <c r="A3" s="51"/>
      <c r="B3" s="6">
        <v>6</v>
      </c>
      <c r="C3" s="5">
        <v>12</v>
      </c>
      <c r="D3" s="5">
        <v>5</v>
      </c>
      <c r="E3" s="5">
        <v>6</v>
      </c>
      <c r="F3" s="5">
        <v>10</v>
      </c>
      <c r="G3" s="5">
        <v>4</v>
      </c>
    </row>
    <row r="4" spans="1:16" ht="26.4" customHeight="1" thickBot="1" x14ac:dyDescent="0.4">
      <c r="A4" s="50"/>
      <c r="B4" s="6">
        <v>0.02</v>
      </c>
      <c r="C4" s="6">
        <v>0.04</v>
      </c>
      <c r="D4" s="4">
        <v>0.03</v>
      </c>
      <c r="E4" s="6">
        <v>0.06</v>
      </c>
      <c r="F4" s="4">
        <v>0.05</v>
      </c>
      <c r="G4" s="6">
        <v>0.01</v>
      </c>
    </row>
    <row r="5" spans="1:16" ht="18.600000000000001" thickBot="1" x14ac:dyDescent="0.4"/>
    <row r="6" spans="1:16" ht="18.600000000000001" thickBot="1" x14ac:dyDescent="0.4">
      <c r="A6" s="52" t="s">
        <v>62</v>
      </c>
      <c r="B6" s="53" t="s">
        <v>60</v>
      </c>
      <c r="C6" s="53" t="s">
        <v>61</v>
      </c>
      <c r="D6" s="53" t="s">
        <v>27</v>
      </c>
      <c r="E6" s="53"/>
      <c r="F6" s="53" t="s">
        <v>30</v>
      </c>
      <c r="G6" s="53" t="s">
        <v>10</v>
      </c>
      <c r="H6" s="54" t="s">
        <v>31</v>
      </c>
    </row>
    <row r="7" spans="1:16" x14ac:dyDescent="0.35">
      <c r="A7" s="55">
        <v>12</v>
      </c>
      <c r="B7" s="56">
        <v>0</v>
      </c>
      <c r="C7" s="16">
        <f>B7+H7</f>
        <v>10</v>
      </c>
      <c r="D7" s="56">
        <v>10</v>
      </c>
      <c r="E7" s="56">
        <v>6</v>
      </c>
      <c r="F7" s="56">
        <v>0.02</v>
      </c>
      <c r="G7" s="16">
        <v>0</v>
      </c>
      <c r="H7" s="17">
        <f>D7*(1-F7*G7)</f>
        <v>10</v>
      </c>
    </row>
    <row r="8" spans="1:16" x14ac:dyDescent="0.35">
      <c r="A8" s="57">
        <v>13</v>
      </c>
      <c r="B8" s="58">
        <v>0</v>
      </c>
      <c r="C8" s="19">
        <f t="shared" ref="C8:C12" si="0">B8+H8</f>
        <v>20</v>
      </c>
      <c r="D8" s="58">
        <v>20</v>
      </c>
      <c r="E8" s="58">
        <v>12</v>
      </c>
      <c r="F8" s="58">
        <v>0.04</v>
      </c>
      <c r="G8" s="19">
        <v>0</v>
      </c>
      <c r="H8" s="20">
        <f t="shared" ref="H8:H12" si="1">D8*(1-F8*G8)</f>
        <v>20</v>
      </c>
    </row>
    <row r="9" spans="1:16" x14ac:dyDescent="0.35">
      <c r="A9" s="57">
        <v>23</v>
      </c>
      <c r="B9" s="19">
        <f>C7</f>
        <v>10</v>
      </c>
      <c r="C9" s="19">
        <f t="shared" si="0"/>
        <v>22</v>
      </c>
      <c r="D9" s="58">
        <v>12</v>
      </c>
      <c r="E9" s="58">
        <v>5</v>
      </c>
      <c r="F9" s="58">
        <v>0.03</v>
      </c>
      <c r="G9" s="19">
        <v>0</v>
      </c>
      <c r="H9" s="20">
        <f t="shared" si="1"/>
        <v>12</v>
      </c>
    </row>
    <row r="10" spans="1:16" x14ac:dyDescent="0.35">
      <c r="A10" s="57">
        <v>24</v>
      </c>
      <c r="B10" s="19">
        <f>C7</f>
        <v>10</v>
      </c>
      <c r="C10" s="19">
        <f t="shared" si="0"/>
        <v>24</v>
      </c>
      <c r="D10" s="58">
        <v>14</v>
      </c>
      <c r="E10" s="58">
        <v>6</v>
      </c>
      <c r="F10" s="58">
        <v>0.06</v>
      </c>
      <c r="G10" s="19">
        <v>0</v>
      </c>
      <c r="H10" s="20">
        <f t="shared" si="1"/>
        <v>14</v>
      </c>
    </row>
    <row r="11" spans="1:16" x14ac:dyDescent="0.35">
      <c r="A11" s="57">
        <v>35</v>
      </c>
      <c r="B11" s="19">
        <f>MAX(C8,C9)</f>
        <v>22</v>
      </c>
      <c r="C11" s="19">
        <f t="shared" si="0"/>
        <v>30.000000031016462</v>
      </c>
      <c r="D11" s="58">
        <v>16</v>
      </c>
      <c r="E11" s="58">
        <v>10</v>
      </c>
      <c r="F11" s="58">
        <v>0.05</v>
      </c>
      <c r="G11" s="19">
        <v>9.9999999612294204</v>
      </c>
      <c r="H11" s="20">
        <f t="shared" si="1"/>
        <v>8.0000000310164623</v>
      </c>
    </row>
    <row r="12" spans="1:16" ht="18.600000000000001" thickBot="1" x14ac:dyDescent="0.4">
      <c r="A12" s="59">
        <v>45</v>
      </c>
      <c r="B12" s="22">
        <f>MAX(C8,C9,C10)</f>
        <v>24</v>
      </c>
      <c r="C12" s="22">
        <f t="shared" si="0"/>
        <v>30</v>
      </c>
      <c r="D12" s="60">
        <v>6</v>
      </c>
      <c r="E12" s="60">
        <v>4</v>
      </c>
      <c r="F12" s="60">
        <v>0.01</v>
      </c>
      <c r="G12" s="22">
        <v>0</v>
      </c>
      <c r="H12" s="23">
        <f t="shared" si="1"/>
        <v>6</v>
      </c>
      <c r="J12" s="10">
        <v>5</v>
      </c>
      <c r="K12" s="10">
        <v>10</v>
      </c>
      <c r="L12" s="10">
        <v>20</v>
      </c>
      <c r="M12" s="10">
        <v>25</v>
      </c>
      <c r="N12" s="10">
        <v>30</v>
      </c>
      <c r="O12" s="10">
        <v>40</v>
      </c>
      <c r="P12" s="10">
        <v>50</v>
      </c>
    </row>
    <row r="13" spans="1:16" ht="18.600000000000001" thickBot="1" x14ac:dyDescent="0.4">
      <c r="B13" s="61" t="s">
        <v>66</v>
      </c>
      <c r="C13" s="62">
        <f>MAX(C11:C12)</f>
        <v>30.000000031016462</v>
      </c>
      <c r="F13" s="61" t="s">
        <v>65</v>
      </c>
      <c r="G13" s="63">
        <f>SUM(G7:G12)</f>
        <v>9.9999999612294204</v>
      </c>
      <c r="J13" s="10">
        <v>34</v>
      </c>
      <c r="K13" s="10">
        <v>30</v>
      </c>
      <c r="L13" s="10">
        <v>28</v>
      </c>
      <c r="M13" s="10">
        <v>25.984999999999999</v>
      </c>
      <c r="N13" s="10">
        <v>25.1875</v>
      </c>
      <c r="O13" s="10">
        <v>23.722000000000001</v>
      </c>
      <c r="P13" s="10">
        <v>22.016999999999999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0</xdr:col>
                <xdr:colOff>15240</xdr:colOff>
                <xdr:row>1</xdr:row>
                <xdr:rowOff>327660</xdr:rowOff>
              </from>
              <to>
                <xdr:col>0</xdr:col>
                <xdr:colOff>205740</xdr:colOff>
                <xdr:row>3</xdr:row>
                <xdr:rowOff>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5" r:id="rId6">
          <objectPr defaultSize="0" autoPict="0" r:id="rId7">
            <anchor moveWithCells="1" sizeWithCells="1">
              <from>
                <xdr:col>0</xdr:col>
                <xdr:colOff>22860</xdr:colOff>
                <xdr:row>3</xdr:row>
                <xdr:rowOff>7620</xdr:rowOff>
              </from>
              <to>
                <xdr:col>0</xdr:col>
                <xdr:colOff>205740</xdr:colOff>
                <xdr:row>4</xdr:row>
                <xdr:rowOff>7620</xdr:rowOff>
              </to>
            </anchor>
          </objectPr>
        </oleObject>
      </mc:Choice>
      <mc:Fallback>
        <oleObject progId="Equation.3" shapeId="3075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5">
            <anchor moveWithCells="1" sizeWithCells="1">
              <from>
                <xdr:col>4</xdr:col>
                <xdr:colOff>175260</xdr:colOff>
                <xdr:row>4</xdr:row>
                <xdr:rowOff>190500</xdr:rowOff>
              </from>
              <to>
                <xdr:col>4</xdr:col>
                <xdr:colOff>388620</xdr:colOff>
                <xdr:row>6</xdr:row>
                <xdr:rowOff>45720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3575-99EE-49D4-96CF-10C00CE7BFC6}">
  <dimension ref="A1:P24"/>
  <sheetViews>
    <sheetView tabSelected="1" workbookViewId="0">
      <selection activeCell="O14" sqref="O14"/>
    </sheetView>
  </sheetViews>
  <sheetFormatPr defaultRowHeight="18" x14ac:dyDescent="0.35"/>
  <cols>
    <col min="1" max="1" width="19" style="10" customWidth="1"/>
    <col min="2" max="7" width="8.88671875" style="10"/>
    <col min="8" max="8" width="14.5546875" style="10" customWidth="1"/>
    <col min="9" max="9" width="13.21875" style="10" customWidth="1"/>
    <col min="10" max="15" width="8.88671875" style="10"/>
    <col min="16" max="16" width="35.5546875" style="10" customWidth="1"/>
    <col min="17" max="16384" width="8.88671875" style="10"/>
  </cols>
  <sheetData>
    <row r="1" spans="1:14" ht="18.600000000000001" thickBot="1" x14ac:dyDescent="0.4">
      <c r="A1" s="1"/>
      <c r="B1" s="65" t="s">
        <v>3</v>
      </c>
      <c r="C1" s="66"/>
      <c r="D1" s="66"/>
      <c r="E1" s="66"/>
      <c r="F1" s="66"/>
      <c r="G1" s="67"/>
    </row>
    <row r="2" spans="1:14" ht="72.599999999999994" thickBot="1" x14ac:dyDescent="0.4">
      <c r="A2" s="68" t="s">
        <v>2</v>
      </c>
      <c r="B2" s="69" t="s">
        <v>4</v>
      </c>
      <c r="C2" s="70" t="s">
        <v>5</v>
      </c>
      <c r="D2" s="70" t="s">
        <v>6</v>
      </c>
      <c r="E2" s="70" t="s">
        <v>7</v>
      </c>
      <c r="F2" s="70" t="s">
        <v>8</v>
      </c>
      <c r="G2" s="70" t="s">
        <v>9</v>
      </c>
      <c r="H2" s="6">
        <f>SUM(B4:G4)</f>
        <v>223</v>
      </c>
      <c r="I2" s="6" t="s">
        <v>14</v>
      </c>
      <c r="K2"/>
    </row>
    <row r="3" spans="1:14" ht="25.8" customHeight="1" thickBot="1" x14ac:dyDescent="0.4">
      <c r="A3" s="71"/>
      <c r="B3" s="2">
        <v>2</v>
      </c>
      <c r="C3" s="2">
        <v>4</v>
      </c>
      <c r="D3" s="2">
        <v>6</v>
      </c>
      <c r="E3" s="2">
        <v>4</v>
      </c>
      <c r="F3" s="2">
        <v>6</v>
      </c>
      <c r="G3" s="2">
        <v>3</v>
      </c>
    </row>
    <row r="4" spans="1:14" ht="29.4" customHeight="1" thickBot="1" x14ac:dyDescent="0.4">
      <c r="A4" s="72"/>
      <c r="B4" s="3">
        <v>35</v>
      </c>
      <c r="C4" s="3">
        <v>22</v>
      </c>
      <c r="D4" s="3">
        <v>45</v>
      </c>
      <c r="E4" s="3">
        <v>32</v>
      </c>
      <c r="F4" s="3">
        <v>24</v>
      </c>
      <c r="G4" s="3">
        <v>65</v>
      </c>
    </row>
    <row r="5" spans="1:14" ht="28.8" customHeight="1" thickBot="1" x14ac:dyDescent="0.4">
      <c r="A5" s="73"/>
      <c r="B5" s="6">
        <v>2</v>
      </c>
      <c r="C5" s="6">
        <v>1.5</v>
      </c>
      <c r="D5" s="4">
        <v>8</v>
      </c>
      <c r="E5" s="6">
        <v>6</v>
      </c>
      <c r="F5" s="4">
        <v>3</v>
      </c>
      <c r="G5" s="6">
        <v>2.5</v>
      </c>
    </row>
    <row r="6" spans="1:14" ht="18.600000000000001" thickBot="1" x14ac:dyDescent="0.4">
      <c r="A6" s="74"/>
      <c r="B6" s="74"/>
      <c r="C6" s="74"/>
      <c r="D6" s="74"/>
      <c r="E6" s="74"/>
      <c r="F6" s="74"/>
      <c r="G6" s="74"/>
    </row>
    <row r="7" spans="1:14" ht="18.600000000000001" thickBot="1" x14ac:dyDescent="0.4">
      <c r="A7" s="33"/>
      <c r="B7" s="75">
        <v>1</v>
      </c>
      <c r="C7" s="76">
        <v>2</v>
      </c>
      <c r="D7" s="76">
        <v>3</v>
      </c>
      <c r="E7" s="76">
        <v>4</v>
      </c>
      <c r="F7" s="77">
        <v>5</v>
      </c>
    </row>
    <row r="8" spans="1:14" x14ac:dyDescent="0.35">
      <c r="A8" s="78">
        <v>1</v>
      </c>
      <c r="B8" s="79">
        <v>0</v>
      </c>
      <c r="C8" s="80">
        <v>2</v>
      </c>
      <c r="D8" s="80">
        <v>4</v>
      </c>
      <c r="E8" s="80">
        <v>0</v>
      </c>
      <c r="F8" s="80">
        <v>0</v>
      </c>
    </row>
    <row r="9" spans="1:14" x14ac:dyDescent="0.35">
      <c r="A9" s="81">
        <v>2</v>
      </c>
      <c r="B9" s="82">
        <v>0</v>
      </c>
      <c r="C9" s="58">
        <v>0</v>
      </c>
      <c r="D9" s="83">
        <v>6</v>
      </c>
      <c r="E9" s="58">
        <v>4</v>
      </c>
      <c r="F9" s="58">
        <v>0</v>
      </c>
      <c r="I9" s="10" t="s">
        <v>67</v>
      </c>
    </row>
    <row r="10" spans="1:14" x14ac:dyDescent="0.35">
      <c r="A10" s="81">
        <v>3</v>
      </c>
      <c r="B10" s="82">
        <v>0</v>
      </c>
      <c r="C10" s="58">
        <v>0</v>
      </c>
      <c r="D10" s="19">
        <v>0</v>
      </c>
      <c r="E10" s="58">
        <v>0</v>
      </c>
      <c r="F10" s="19">
        <v>6</v>
      </c>
    </row>
    <row r="11" spans="1:14" x14ac:dyDescent="0.35">
      <c r="A11" s="81">
        <v>4</v>
      </c>
      <c r="B11" s="82">
        <v>0</v>
      </c>
      <c r="C11" s="58">
        <v>0</v>
      </c>
      <c r="D11" s="19">
        <v>0</v>
      </c>
      <c r="E11" s="19">
        <v>0</v>
      </c>
      <c r="F11" s="19">
        <v>3</v>
      </c>
      <c r="I11" s="10" t="s">
        <v>29</v>
      </c>
      <c r="J11" s="10">
        <f>330.5+3.5*J15+12*K15-6.5*L15-3.5*M15-5.5*N15</f>
        <v>140.5</v>
      </c>
    </row>
    <row r="12" spans="1:14" ht="18.600000000000001" thickBot="1" x14ac:dyDescent="0.4">
      <c r="A12" s="84">
        <v>5</v>
      </c>
      <c r="B12" s="85">
        <v>0</v>
      </c>
      <c r="C12" s="60">
        <v>0</v>
      </c>
      <c r="D12" s="22">
        <v>0</v>
      </c>
      <c r="E12" s="60">
        <v>0</v>
      </c>
      <c r="F12" s="22">
        <v>0</v>
      </c>
    </row>
    <row r="13" spans="1:14" ht="18.600000000000001" thickBot="1" x14ac:dyDescent="0.4"/>
    <row r="14" spans="1:14" ht="18.600000000000001" thickBot="1" x14ac:dyDescent="0.4">
      <c r="A14" s="33"/>
      <c r="B14" s="75">
        <v>1</v>
      </c>
      <c r="C14" s="76">
        <v>2</v>
      </c>
      <c r="D14" s="76">
        <v>3</v>
      </c>
      <c r="E14" s="76">
        <v>4</v>
      </c>
      <c r="F14" s="77">
        <v>5</v>
      </c>
      <c r="G14" s="24" t="s">
        <v>12</v>
      </c>
      <c r="H14" s="24" t="s">
        <v>13</v>
      </c>
      <c r="J14" s="99" t="s">
        <v>15</v>
      </c>
      <c r="K14" s="100" t="s">
        <v>16</v>
      </c>
      <c r="L14" s="100" t="s">
        <v>17</v>
      </c>
      <c r="M14" s="100" t="s">
        <v>18</v>
      </c>
      <c r="N14" s="101" t="s">
        <v>19</v>
      </c>
    </row>
    <row r="15" spans="1:14" ht="18.600000000000001" thickBot="1" x14ac:dyDescent="0.4">
      <c r="A15" s="78">
        <v>1</v>
      </c>
      <c r="B15" s="79">
        <v>0</v>
      </c>
      <c r="C15" s="80">
        <v>1</v>
      </c>
      <c r="D15" s="80">
        <v>0</v>
      </c>
      <c r="E15" s="80">
        <v>0</v>
      </c>
      <c r="F15" s="86">
        <v>0</v>
      </c>
      <c r="G15" s="14">
        <f>SUM(B15:F15)</f>
        <v>1</v>
      </c>
      <c r="H15" s="87">
        <f>SUMPRODUCT(B8:F12,B15:F19)</f>
        <v>14</v>
      </c>
      <c r="J15" s="88">
        <v>0</v>
      </c>
      <c r="K15" s="89">
        <v>2</v>
      </c>
      <c r="L15" s="89">
        <v>11</v>
      </c>
      <c r="M15" s="89">
        <v>14</v>
      </c>
      <c r="N15" s="90">
        <v>17</v>
      </c>
    </row>
    <row r="16" spans="1:14" ht="18.600000000000001" thickBot="1" x14ac:dyDescent="0.4">
      <c r="A16" s="81">
        <v>2</v>
      </c>
      <c r="B16" s="82">
        <v>0</v>
      </c>
      <c r="C16" s="58">
        <v>0</v>
      </c>
      <c r="D16" s="83">
        <v>1</v>
      </c>
      <c r="E16" s="58">
        <v>0</v>
      </c>
      <c r="F16" s="91">
        <v>0</v>
      </c>
      <c r="G16" s="14">
        <f t="shared" ref="G16:G19" si="0">SUM(B16:F16)</f>
        <v>1</v>
      </c>
      <c r="J16" s="92" t="s">
        <v>1</v>
      </c>
      <c r="K16" s="25" t="s">
        <v>1</v>
      </c>
      <c r="L16" s="25" t="s">
        <v>1</v>
      </c>
      <c r="M16" s="25" t="s">
        <v>1</v>
      </c>
      <c r="N16" s="93" t="s">
        <v>1</v>
      </c>
    </row>
    <row r="17" spans="1:16" ht="18.600000000000001" thickBot="1" x14ac:dyDescent="0.4">
      <c r="A17" s="81">
        <v>3</v>
      </c>
      <c r="B17" s="82">
        <v>0</v>
      </c>
      <c r="C17" s="58">
        <v>0</v>
      </c>
      <c r="D17" s="19">
        <v>0</v>
      </c>
      <c r="E17" s="58">
        <v>0</v>
      </c>
      <c r="F17" s="27">
        <v>1</v>
      </c>
      <c r="G17" s="14">
        <f t="shared" si="0"/>
        <v>1</v>
      </c>
      <c r="J17" s="94">
        <v>0</v>
      </c>
      <c r="K17" s="95"/>
      <c r="L17" s="95"/>
      <c r="M17" s="95"/>
      <c r="N17" s="96">
        <v>17</v>
      </c>
    </row>
    <row r="18" spans="1:16" ht="18.600000000000001" thickBot="1" x14ac:dyDescent="0.4">
      <c r="A18" s="81">
        <v>4</v>
      </c>
      <c r="B18" s="82">
        <v>0</v>
      </c>
      <c r="C18" s="58">
        <v>0</v>
      </c>
      <c r="D18" s="19">
        <v>0</v>
      </c>
      <c r="E18" s="19">
        <v>0</v>
      </c>
      <c r="F18" s="27">
        <v>0</v>
      </c>
      <c r="G18" s="14">
        <f t="shared" si="0"/>
        <v>0</v>
      </c>
    </row>
    <row r="19" spans="1:16" ht="18.600000000000001" thickBot="1" x14ac:dyDescent="0.4">
      <c r="A19" s="84">
        <v>5</v>
      </c>
      <c r="B19" s="85">
        <v>0</v>
      </c>
      <c r="C19" s="60">
        <v>0</v>
      </c>
      <c r="D19" s="22">
        <v>0</v>
      </c>
      <c r="E19" s="60">
        <v>0</v>
      </c>
      <c r="F19" s="97">
        <v>0</v>
      </c>
      <c r="G19" s="14">
        <f t="shared" si="0"/>
        <v>0</v>
      </c>
      <c r="J19" s="99" t="s">
        <v>20</v>
      </c>
      <c r="K19" s="100" t="s">
        <v>21</v>
      </c>
      <c r="L19" s="100" t="s">
        <v>22</v>
      </c>
      <c r="M19" s="100" t="s">
        <v>23</v>
      </c>
      <c r="N19" s="100" t="s">
        <v>24</v>
      </c>
      <c r="O19" s="101" t="s">
        <v>25</v>
      </c>
    </row>
    <row r="20" spans="1:16" ht="18.600000000000001" thickBot="1" x14ac:dyDescent="0.4">
      <c r="A20" s="24" t="s">
        <v>11</v>
      </c>
      <c r="B20" s="12">
        <f>SUM(B15:B19)</f>
        <v>0</v>
      </c>
      <c r="C20" s="12">
        <f t="shared" ref="C20:F20" si="1">SUM(C15:C19)</f>
        <v>1</v>
      </c>
      <c r="D20" s="12">
        <f t="shared" si="1"/>
        <v>1</v>
      </c>
      <c r="E20" s="12">
        <f t="shared" si="1"/>
        <v>0</v>
      </c>
      <c r="F20" s="12">
        <f t="shared" si="1"/>
        <v>1</v>
      </c>
      <c r="G20" s="24"/>
      <c r="J20" s="88">
        <f>K15-J15</f>
        <v>2</v>
      </c>
      <c r="K20" s="89">
        <f>L15-J15</f>
        <v>11</v>
      </c>
      <c r="L20" s="89">
        <f>L15-K15</f>
        <v>9</v>
      </c>
      <c r="M20" s="89">
        <f>M15-K15</f>
        <v>12</v>
      </c>
      <c r="N20" s="89">
        <f>N15-L15</f>
        <v>6</v>
      </c>
      <c r="O20" s="90">
        <f>N15-M15</f>
        <v>3</v>
      </c>
    </row>
    <row r="21" spans="1:16" x14ac:dyDescent="0.35">
      <c r="C21" s="31" t="s">
        <v>1</v>
      </c>
      <c r="D21" s="31" t="s">
        <v>1</v>
      </c>
      <c r="E21" s="31" t="s">
        <v>1</v>
      </c>
      <c r="F21" s="31"/>
      <c r="G21" s="31"/>
      <c r="H21" s="31"/>
      <c r="J21" s="92" t="s">
        <v>26</v>
      </c>
      <c r="K21" s="25" t="s">
        <v>26</v>
      </c>
      <c r="L21" s="25" t="s">
        <v>26</v>
      </c>
      <c r="M21" s="25" t="s">
        <v>26</v>
      </c>
      <c r="N21" s="25" t="s">
        <v>26</v>
      </c>
      <c r="O21" s="93" t="s">
        <v>26</v>
      </c>
    </row>
    <row r="22" spans="1:16" ht="18.600000000000001" thickBot="1" x14ac:dyDescent="0.4">
      <c r="C22" s="19">
        <f>G16</f>
        <v>1</v>
      </c>
      <c r="D22" s="19">
        <f>G17</f>
        <v>1</v>
      </c>
      <c r="E22" s="19">
        <f>G18</f>
        <v>0</v>
      </c>
      <c r="F22" s="74"/>
      <c r="G22" s="74"/>
      <c r="H22" s="74"/>
      <c r="J22" s="94">
        <v>2</v>
      </c>
      <c r="K22" s="95">
        <v>4</v>
      </c>
      <c r="L22" s="95">
        <v>6</v>
      </c>
      <c r="M22" s="95">
        <v>4</v>
      </c>
      <c r="N22" s="95">
        <v>6</v>
      </c>
      <c r="O22" s="96">
        <v>3</v>
      </c>
    </row>
    <row r="24" spans="1:16" ht="60.6" customHeight="1" x14ac:dyDescent="0.35">
      <c r="P24" s="98" t="s">
        <v>28</v>
      </c>
    </row>
  </sheetData>
  <mergeCells count="1">
    <mergeCell ref="B1:G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51" r:id="rId4">
          <objectPr defaultSize="0" autoPict="0" r:id="rId5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480060</xdr:colOff>
                <xdr:row>3</xdr:row>
                <xdr:rowOff>0</xdr:rowOff>
              </to>
            </anchor>
          </objectPr>
        </oleObject>
      </mc:Choice>
      <mc:Fallback>
        <oleObject progId="Equation.3" shapeId="2051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0</xdr:col>
                <xdr:colOff>0</xdr:colOff>
                <xdr:row>2</xdr:row>
                <xdr:rowOff>327660</xdr:rowOff>
              </from>
              <to>
                <xdr:col>0</xdr:col>
                <xdr:colOff>541020</xdr:colOff>
                <xdr:row>3</xdr:row>
                <xdr:rowOff>320040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49" r:id="rId8">
          <objectPr defaultSize="0" autoPict="0" r:id="rId9">
            <anchor moveWithCells="1" siz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571500</xdr:colOff>
                <xdr:row>5</xdr:row>
                <xdr:rowOff>0</xdr:rowOff>
              </to>
            </anchor>
          </objectPr>
        </oleObject>
      </mc:Choice>
      <mc:Fallback>
        <oleObject progId="Equation.3" shapeId="2049" r:id="rId8"/>
      </mc:Fallback>
    </mc:AlternateContent>
    <mc:AlternateContent xmlns:mc="http://schemas.openxmlformats.org/markup-compatibility/2006">
      <mc:Choice Requires="x14">
        <oleObject progId="Equation.3" shapeId="2053" r:id="rId10">
          <objectPr defaultSize="0" autoPict="0" r:id="rId11">
            <anchor moveWithCells="1" sizeWithCells="1">
              <from>
                <xdr:col>15</xdr:col>
                <xdr:colOff>1097280</xdr:colOff>
                <xdr:row>8</xdr:row>
                <xdr:rowOff>15240</xdr:rowOff>
              </from>
              <to>
                <xdr:col>15</xdr:col>
                <xdr:colOff>1577340</xdr:colOff>
                <xdr:row>9</xdr:row>
                <xdr:rowOff>15240</xdr:rowOff>
              </to>
            </anchor>
          </objectPr>
        </oleObject>
      </mc:Choice>
      <mc:Fallback>
        <oleObject progId="Equation.3" shapeId="2053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Критический путь</vt:lpstr>
      <vt:lpstr>Отчет о допустимости 1</vt:lpstr>
      <vt:lpstr>Оптимизация по времени</vt:lpstr>
      <vt:lpstr>Оптимизация по стоимости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 Wolf</dc:creator>
  <cp:lastModifiedBy>Vasilisa</cp:lastModifiedBy>
  <dcterms:created xsi:type="dcterms:W3CDTF">2022-11-14T15:48:19Z</dcterms:created>
  <dcterms:modified xsi:type="dcterms:W3CDTF">2022-12-06T09:42:17Z</dcterms:modified>
</cp:coreProperties>
</file>