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silisa\Desktop\Полиграфия\"/>
    </mc:Choice>
  </mc:AlternateContent>
  <xr:revisionPtr revIDLastSave="0" documentId="13_ncr:1_{06983C7A-9302-4FF2-970A-CFCB55F0FC59}" xr6:coauthVersionLast="45" xr6:coauthVersionMax="47" xr10:uidLastSave="{00000000-0000-0000-0000-000000000000}"/>
  <bookViews>
    <workbookView xWindow="-108" yWindow="-108" windowWidth="23256" windowHeight="12576" xr2:uid="{9B92321C-D7D8-4395-94ED-9B6AFF70A608}"/>
  </bookViews>
  <sheets>
    <sheet name="Лист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Q220" i="2" l="1"/>
  <c r="P12" i="2"/>
  <c r="P14" i="2"/>
  <c r="L20" i="2" l="1"/>
  <c r="L18" i="2"/>
  <c r="L16" i="2"/>
  <c r="L14" i="2"/>
  <c r="L12" i="2"/>
  <c r="L10" i="2"/>
  <c r="L8" i="2"/>
  <c r="T30" i="2" l="1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2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8" i="2"/>
  <c r="T119" i="2"/>
  <c r="T28" i="2"/>
  <c r="P8" i="2"/>
  <c r="P22" i="2" l="1"/>
  <c r="P20" i="2"/>
  <c r="P10" i="2"/>
  <c r="L45" i="2" s="1"/>
  <c r="O45" i="2" l="1"/>
  <c r="L120" i="2"/>
  <c r="M140" i="2"/>
  <c r="P140" i="2" s="1"/>
  <c r="Q140" i="2" s="1"/>
  <c r="M188" i="2"/>
  <c r="P188" i="2" s="1"/>
  <c r="Q188" i="2" s="1"/>
  <c r="M156" i="2"/>
  <c r="P156" i="2" s="1"/>
  <c r="L186" i="2"/>
  <c r="O186" i="2" s="1"/>
  <c r="L141" i="2"/>
  <c r="O141" i="2" s="1"/>
  <c r="L168" i="2"/>
  <c r="O168" i="2" s="1"/>
  <c r="M195" i="2"/>
  <c r="P195" i="2" s="1"/>
  <c r="Q195" i="2" s="1"/>
  <c r="L65" i="2"/>
  <c r="O65" i="2" s="1"/>
  <c r="M196" i="2"/>
  <c r="L140" i="2"/>
  <c r="O140" i="2" s="1"/>
  <c r="L199" i="2"/>
  <c r="O199" i="2" s="1"/>
  <c r="M153" i="2"/>
  <c r="P153" i="2" s="1"/>
  <c r="Q153" i="2" s="1"/>
  <c r="M184" i="2"/>
  <c r="P184" i="2" s="1"/>
  <c r="M182" i="2"/>
  <c r="P182" i="2" s="1"/>
  <c r="Q182" i="2" s="1"/>
  <c r="L71" i="2"/>
  <c r="O71" i="2" s="1"/>
  <c r="L196" i="2"/>
  <c r="O196" i="2" s="1"/>
  <c r="M144" i="2"/>
  <c r="P144" i="2" s="1"/>
  <c r="L204" i="2"/>
  <c r="O204" i="2" s="1"/>
  <c r="L197" i="2"/>
  <c r="O197" i="2" s="1"/>
  <c r="L74" i="2"/>
  <c r="O74" i="2" s="1"/>
  <c r="L194" i="2"/>
  <c r="O194" i="2" s="1"/>
  <c r="L144" i="2"/>
  <c r="O144" i="2" s="1"/>
  <c r="M175" i="2"/>
  <c r="P175" i="2" s="1"/>
  <c r="M178" i="2"/>
  <c r="P178" i="2" s="1"/>
  <c r="Q178" i="2" s="1"/>
  <c r="M157" i="2"/>
  <c r="P157" i="2" s="1"/>
  <c r="M185" i="2"/>
  <c r="P185" i="2" s="1"/>
  <c r="L142" i="2"/>
  <c r="O142" i="2" s="1"/>
  <c r="L172" i="2"/>
  <c r="O172" i="2" s="1"/>
  <c r="M202" i="2"/>
  <c r="P202" i="2" s="1"/>
  <c r="M132" i="2"/>
  <c r="P132" i="2" s="1"/>
  <c r="Q132" i="2" s="1"/>
  <c r="L175" i="2"/>
  <c r="O175" i="2" s="1"/>
  <c r="L178" i="2"/>
  <c r="O178" i="2" s="1"/>
  <c r="L165" i="2"/>
  <c r="O165" i="2" s="1"/>
  <c r="L180" i="2"/>
  <c r="O180" i="2" s="1"/>
  <c r="L202" i="2"/>
  <c r="O202" i="2" s="1"/>
  <c r="L136" i="2"/>
  <c r="L152" i="2"/>
  <c r="O152" i="2" s="1"/>
  <c r="L183" i="2"/>
  <c r="O183" i="2" s="1"/>
  <c r="M186" i="2"/>
  <c r="P186" i="2" s="1"/>
  <c r="Q186" i="2" s="1"/>
  <c r="M141" i="2"/>
  <c r="P141" i="2" s="1"/>
  <c r="Q141" i="2" s="1"/>
  <c r="M181" i="2"/>
  <c r="P181" i="2" s="1"/>
  <c r="M160" i="2"/>
  <c r="P160" i="2" s="1"/>
  <c r="M122" i="2"/>
  <c r="P122" i="2" s="1"/>
  <c r="Q122" i="2" s="1"/>
  <c r="M171" i="2"/>
  <c r="P171" i="2" s="1"/>
  <c r="L64" i="2"/>
  <c r="O64" i="2" s="1"/>
  <c r="L62" i="2"/>
  <c r="O62" i="2" s="1"/>
  <c r="L107" i="2"/>
  <c r="O107" i="2" s="1"/>
  <c r="L55" i="2"/>
  <c r="O55" i="2" s="1"/>
  <c r="L69" i="2"/>
  <c r="O69" i="2" s="1"/>
  <c r="L130" i="2"/>
  <c r="O130" i="2" s="1"/>
  <c r="L125" i="2"/>
  <c r="O125" i="2" s="1"/>
  <c r="L58" i="2"/>
  <c r="O58" i="2" s="1"/>
  <c r="M133" i="2"/>
  <c r="P133" i="2" s="1"/>
  <c r="M200" i="2"/>
  <c r="P200" i="2" s="1"/>
  <c r="Q200" i="2" s="1"/>
  <c r="M151" i="2"/>
  <c r="P151" i="2" s="1"/>
  <c r="L59" i="2"/>
  <c r="O59" i="2" s="1"/>
  <c r="L68" i="2"/>
  <c r="L39" i="2"/>
  <c r="O39" i="2" s="1"/>
  <c r="M191" i="2"/>
  <c r="P191" i="2" s="1"/>
  <c r="L189" i="2"/>
  <c r="O189" i="2" s="1"/>
  <c r="L122" i="2"/>
  <c r="O122" i="2" s="1"/>
  <c r="L88" i="2"/>
  <c r="O88" i="2" s="1"/>
  <c r="M119" i="2"/>
  <c r="P119" i="2" s="1"/>
  <c r="Q119" i="2" s="1"/>
  <c r="L124" i="2"/>
  <c r="O124" i="2" s="1"/>
  <c r="L156" i="2"/>
  <c r="O156" i="2" s="1"/>
  <c r="M121" i="2"/>
  <c r="P121" i="2" s="1"/>
  <c r="M197" i="2"/>
  <c r="P197" i="2" s="1"/>
  <c r="M126" i="2"/>
  <c r="P126" i="2" s="1"/>
  <c r="Q126" i="2" s="1"/>
  <c r="L94" i="2"/>
  <c r="O94" i="2" s="1"/>
  <c r="L164" i="2"/>
  <c r="O164" i="2" s="1"/>
  <c r="M128" i="2"/>
  <c r="P128" i="2" s="1"/>
  <c r="L159" i="2"/>
  <c r="O159" i="2" s="1"/>
  <c r="L153" i="2"/>
  <c r="O153" i="2" s="1"/>
  <c r="L192" i="2"/>
  <c r="O192" i="2" s="1"/>
  <c r="M131" i="2"/>
  <c r="P131" i="2" s="1"/>
  <c r="Q131" i="2" s="1"/>
  <c r="L119" i="2"/>
  <c r="O119" i="2" s="1"/>
  <c r="M172" i="2"/>
  <c r="P172" i="2" s="1"/>
  <c r="Q172" i="2" s="1"/>
  <c r="L128" i="2"/>
  <c r="O128" i="2" s="1"/>
  <c r="M152" i="2"/>
  <c r="L137" i="2"/>
  <c r="O137" i="2" s="1"/>
  <c r="L185" i="2"/>
  <c r="O185" i="2" s="1"/>
  <c r="L200" i="2"/>
  <c r="O200" i="2" s="1"/>
  <c r="M150" i="2"/>
  <c r="P150" i="2" s="1"/>
  <c r="M46" i="2"/>
  <c r="P46" i="2" s="1"/>
  <c r="Q46" i="2" s="1"/>
  <c r="L83" i="2"/>
  <c r="O83" i="2" s="1"/>
  <c r="L101" i="2"/>
  <c r="O101" i="2" s="1"/>
  <c r="Q156" i="2"/>
  <c r="Q202" i="2"/>
  <c r="Q144" i="2"/>
  <c r="Q160" i="2"/>
  <c r="Q151" i="2"/>
  <c r="O68" i="2"/>
  <c r="L116" i="2"/>
  <c r="O116" i="2" s="1"/>
  <c r="L118" i="2"/>
  <c r="O118" i="2" s="1"/>
  <c r="L206" i="2"/>
  <c r="O206" i="2" s="1"/>
  <c r="M116" i="2"/>
  <c r="P116" i="2" s="1"/>
  <c r="Q116" i="2" s="1"/>
  <c r="M118" i="2"/>
  <c r="P118" i="2" s="1"/>
  <c r="Q118" i="2" s="1"/>
  <c r="M28" i="2"/>
  <c r="P28" i="2" s="1"/>
  <c r="L115" i="2"/>
  <c r="O115" i="2" s="1"/>
  <c r="L117" i="2"/>
  <c r="O117" i="2" s="1"/>
  <c r="L207" i="2"/>
  <c r="O207" i="2" s="1"/>
  <c r="L205" i="2"/>
  <c r="O205" i="2" s="1"/>
  <c r="M115" i="2"/>
  <c r="P115" i="2" s="1"/>
  <c r="Q115" i="2" s="1"/>
  <c r="M117" i="2"/>
  <c r="P117" i="2" s="1"/>
  <c r="Q117" i="2" s="1"/>
  <c r="L208" i="2"/>
  <c r="O208" i="2" s="1"/>
  <c r="L33" i="2"/>
  <c r="O33" i="2" s="1"/>
  <c r="L28" i="2"/>
  <c r="M206" i="2"/>
  <c r="P206" i="2" s="1"/>
  <c r="Q206" i="2" s="1"/>
  <c r="L47" i="2"/>
  <c r="O47" i="2" s="1"/>
  <c r="L40" i="2"/>
  <c r="O40" i="2" s="1"/>
  <c r="M113" i="2"/>
  <c r="P113" i="2" s="1"/>
  <c r="Q113" i="2" s="1"/>
  <c r="M69" i="2"/>
  <c r="P69" i="2" s="1"/>
  <c r="Q69" i="2" s="1"/>
  <c r="M55" i="2"/>
  <c r="P55" i="2" s="1"/>
  <c r="Q55" i="2" s="1"/>
  <c r="M107" i="2"/>
  <c r="P107" i="2" s="1"/>
  <c r="Q107" i="2" s="1"/>
  <c r="M101" i="2"/>
  <c r="P101" i="2" s="1"/>
  <c r="Q101" i="2" s="1"/>
  <c r="M95" i="2"/>
  <c r="P95" i="2" s="1"/>
  <c r="Q95" i="2" s="1"/>
  <c r="M89" i="2"/>
  <c r="P89" i="2" s="1"/>
  <c r="Q89" i="2" s="1"/>
  <c r="M68" i="2"/>
  <c r="P68" i="2" s="1"/>
  <c r="Q68" i="2" s="1"/>
  <c r="M74" i="2"/>
  <c r="P74" i="2" s="1"/>
  <c r="Q74" i="2" s="1"/>
  <c r="M71" i="2"/>
  <c r="P71" i="2" s="1"/>
  <c r="Q71" i="2" s="1"/>
  <c r="M65" i="2"/>
  <c r="P65" i="2" s="1"/>
  <c r="Q65" i="2" s="1"/>
  <c r="M111" i="2"/>
  <c r="P111" i="2" s="1"/>
  <c r="Q111" i="2" s="1"/>
  <c r="M86" i="2"/>
  <c r="P86" i="2" s="1"/>
  <c r="Q86" i="2" s="1"/>
  <c r="M62" i="2"/>
  <c r="P62" i="2" s="1"/>
  <c r="Q62" i="2" s="1"/>
  <c r="M83" i="2"/>
  <c r="P83" i="2" s="1"/>
  <c r="Q83" i="2" s="1"/>
  <c r="M59" i="2"/>
  <c r="P59" i="2" s="1"/>
  <c r="Q59" i="2" s="1"/>
  <c r="M58" i="2"/>
  <c r="P58" i="2" s="1"/>
  <c r="Q58" i="2" s="1"/>
  <c r="M106" i="2"/>
  <c r="P106" i="2" s="1"/>
  <c r="Q106" i="2" s="1"/>
  <c r="M100" i="2"/>
  <c r="P100" i="2" s="1"/>
  <c r="Q100" i="2" s="1"/>
  <c r="M94" i="2"/>
  <c r="P94" i="2" s="1"/>
  <c r="Q94" i="2" s="1"/>
  <c r="M88" i="2"/>
  <c r="P88" i="2" s="1"/>
  <c r="Q88" i="2" s="1"/>
  <c r="M64" i="2"/>
  <c r="P64" i="2" s="1"/>
  <c r="Q64" i="2" s="1"/>
  <c r="M45" i="2"/>
  <c r="P45" i="2" s="1"/>
  <c r="Q45" i="2" s="1"/>
  <c r="M39" i="2"/>
  <c r="P39" i="2" s="1"/>
  <c r="Q39" i="2" s="1"/>
  <c r="M33" i="2"/>
  <c r="P33" i="2" s="1"/>
  <c r="Q33" i="2" s="1"/>
  <c r="L177" i="2"/>
  <c r="O177" i="2" s="1"/>
  <c r="L143" i="2"/>
  <c r="O143" i="2" s="1"/>
  <c r="L198" i="2"/>
  <c r="O198" i="2" s="1"/>
  <c r="L174" i="2"/>
  <c r="O174" i="2" s="1"/>
  <c r="L201" i="2"/>
  <c r="O201" i="2" s="1"/>
  <c r="L127" i="2"/>
  <c r="O127" i="2" s="1"/>
  <c r="L187" i="2"/>
  <c r="O187" i="2" s="1"/>
  <c r="L163" i="2"/>
  <c r="O163" i="2" s="1"/>
  <c r="L146" i="2"/>
  <c r="O146" i="2" s="1"/>
  <c r="L134" i="2"/>
  <c r="O134" i="2" s="1"/>
  <c r="M207" i="2"/>
  <c r="P207" i="2" s="1"/>
  <c r="Q207" i="2" s="1"/>
  <c r="L29" i="2"/>
  <c r="O29" i="2" s="1"/>
  <c r="L48" i="2"/>
  <c r="O48" i="2" s="1"/>
  <c r="L41" i="2"/>
  <c r="O41" i="2" s="1"/>
  <c r="L34" i="2"/>
  <c r="O34" i="2" s="1"/>
  <c r="L85" i="2"/>
  <c r="O85" i="2" s="1"/>
  <c r="L61" i="2"/>
  <c r="O61" i="2" s="1"/>
  <c r="L114" i="2"/>
  <c r="O114" i="2" s="1"/>
  <c r="L105" i="2"/>
  <c r="O105" i="2" s="1"/>
  <c r="L99" i="2"/>
  <c r="O99" i="2" s="1"/>
  <c r="L93" i="2"/>
  <c r="O93" i="2" s="1"/>
  <c r="L84" i="2"/>
  <c r="O84" i="2" s="1"/>
  <c r="L60" i="2"/>
  <c r="O60" i="2" s="1"/>
  <c r="L66" i="2"/>
  <c r="O66" i="2" s="1"/>
  <c r="L81" i="2"/>
  <c r="O81" i="2" s="1"/>
  <c r="L57" i="2"/>
  <c r="O57" i="2" s="1"/>
  <c r="L87" i="2"/>
  <c r="O87" i="2" s="1"/>
  <c r="L78" i="2"/>
  <c r="O78" i="2" s="1"/>
  <c r="L54" i="2"/>
  <c r="O54" i="2" s="1"/>
  <c r="L75" i="2"/>
  <c r="O75" i="2" s="1"/>
  <c r="L51" i="2"/>
  <c r="O51" i="2" s="1"/>
  <c r="L110" i="2"/>
  <c r="O110" i="2" s="1"/>
  <c r="L104" i="2"/>
  <c r="O104" i="2" s="1"/>
  <c r="L98" i="2"/>
  <c r="O98" i="2" s="1"/>
  <c r="L92" i="2"/>
  <c r="O92" i="2" s="1"/>
  <c r="L80" i="2"/>
  <c r="O80" i="2" s="1"/>
  <c r="L56" i="2"/>
  <c r="O56" i="2" s="1"/>
  <c r="M44" i="2"/>
  <c r="P44" i="2" s="1"/>
  <c r="Q44" i="2" s="1"/>
  <c r="M38" i="2"/>
  <c r="P38" i="2" s="1"/>
  <c r="Q38" i="2" s="1"/>
  <c r="M32" i="2"/>
  <c r="P32" i="2" s="1"/>
  <c r="Q32" i="2" s="1"/>
  <c r="M177" i="2"/>
  <c r="P177" i="2" s="1"/>
  <c r="Q177" i="2" s="1"/>
  <c r="M143" i="2"/>
  <c r="P143" i="2" s="1"/>
  <c r="Q143" i="2" s="1"/>
  <c r="M198" i="2"/>
  <c r="P198" i="2" s="1"/>
  <c r="Q198" i="2" s="1"/>
  <c r="M174" i="2"/>
  <c r="P174" i="2" s="1"/>
  <c r="Q174" i="2" s="1"/>
  <c r="M201" i="2"/>
  <c r="P201" i="2" s="1"/>
  <c r="Q201" i="2" s="1"/>
  <c r="M127" i="2"/>
  <c r="P127" i="2" s="1"/>
  <c r="Q127" i="2" s="1"/>
  <c r="M187" i="2"/>
  <c r="P187" i="2" s="1"/>
  <c r="Q187" i="2" s="1"/>
  <c r="M163" i="2"/>
  <c r="P163" i="2" s="1"/>
  <c r="Q163" i="2" s="1"/>
  <c r="M146" i="2"/>
  <c r="P146" i="2" s="1"/>
  <c r="Q146" i="2" s="1"/>
  <c r="L44" i="2"/>
  <c r="O44" i="2" s="1"/>
  <c r="L43" i="2"/>
  <c r="O43" i="2" s="1"/>
  <c r="L42" i="2"/>
  <c r="O42" i="2" s="1"/>
  <c r="L35" i="2"/>
  <c r="O35" i="2" s="1"/>
  <c r="M85" i="2"/>
  <c r="P85" i="2" s="1"/>
  <c r="Q85" i="2" s="1"/>
  <c r="M61" i="2"/>
  <c r="P61" i="2" s="1"/>
  <c r="Q61" i="2" s="1"/>
  <c r="M114" i="2"/>
  <c r="P114" i="2" s="1"/>
  <c r="Q114" i="2" s="1"/>
  <c r="M105" i="2"/>
  <c r="P105" i="2" s="1"/>
  <c r="Q105" i="2" s="1"/>
  <c r="M99" i="2"/>
  <c r="P99" i="2" s="1"/>
  <c r="Q99" i="2" s="1"/>
  <c r="M93" i="2"/>
  <c r="P93" i="2" s="1"/>
  <c r="Q93" i="2" s="1"/>
  <c r="M84" i="2"/>
  <c r="P84" i="2" s="1"/>
  <c r="Q84" i="2" s="1"/>
  <c r="M60" i="2"/>
  <c r="P60" i="2" s="1"/>
  <c r="Q60" i="2" s="1"/>
  <c r="M66" i="2"/>
  <c r="P66" i="2" s="1"/>
  <c r="Q66" i="2" s="1"/>
  <c r="M81" i="2"/>
  <c r="P81" i="2" s="1"/>
  <c r="Q81" i="2" s="1"/>
  <c r="M57" i="2"/>
  <c r="P57" i="2" s="1"/>
  <c r="Q57" i="2" s="1"/>
  <c r="M87" i="2"/>
  <c r="P87" i="2" s="1"/>
  <c r="Q87" i="2" s="1"/>
  <c r="M78" i="2"/>
  <c r="P78" i="2" s="1"/>
  <c r="Q78" i="2" s="1"/>
  <c r="M54" i="2"/>
  <c r="P54" i="2" s="1"/>
  <c r="Q54" i="2" s="1"/>
  <c r="M75" i="2"/>
  <c r="P75" i="2" s="1"/>
  <c r="Q75" i="2" s="1"/>
  <c r="M51" i="2"/>
  <c r="P51" i="2" s="1"/>
  <c r="Q51" i="2" s="1"/>
  <c r="M110" i="2"/>
  <c r="P110" i="2" s="1"/>
  <c r="Q110" i="2" s="1"/>
  <c r="M104" i="2"/>
  <c r="P104" i="2" s="1"/>
  <c r="Q104" i="2" s="1"/>
  <c r="M98" i="2"/>
  <c r="P98" i="2" s="1"/>
  <c r="Q98" i="2" s="1"/>
  <c r="M92" i="2"/>
  <c r="P92" i="2" s="1"/>
  <c r="Q92" i="2" s="1"/>
  <c r="M80" i="2"/>
  <c r="P80" i="2" s="1"/>
  <c r="Q80" i="2" s="1"/>
  <c r="M56" i="2"/>
  <c r="P56" i="2" s="1"/>
  <c r="Q56" i="2" s="1"/>
  <c r="M43" i="2"/>
  <c r="P43" i="2" s="1"/>
  <c r="Q43" i="2" s="1"/>
  <c r="M37" i="2"/>
  <c r="P37" i="2" s="1"/>
  <c r="Q37" i="2" s="1"/>
  <c r="M31" i="2"/>
  <c r="P31" i="2" s="1"/>
  <c r="Q31" i="2" s="1"/>
  <c r="L155" i="2"/>
  <c r="O155" i="2" s="1"/>
  <c r="L139" i="2"/>
  <c r="O139" i="2" s="1"/>
  <c r="L190" i="2"/>
  <c r="O190" i="2" s="1"/>
  <c r="L166" i="2"/>
  <c r="O166" i="2" s="1"/>
  <c r="L169" i="2"/>
  <c r="O169" i="2" s="1"/>
  <c r="L203" i="2"/>
  <c r="O203" i="2" s="1"/>
  <c r="L179" i="2"/>
  <c r="O179" i="2" s="1"/>
  <c r="L154" i="2"/>
  <c r="O154" i="2" s="1"/>
  <c r="L38" i="2"/>
  <c r="O38" i="2" s="1"/>
  <c r="L37" i="2"/>
  <c r="O37" i="2" s="1"/>
  <c r="L36" i="2"/>
  <c r="O36" i="2" s="1"/>
  <c r="M208" i="2"/>
  <c r="P208" i="2" s="1"/>
  <c r="Q208" i="2" s="1"/>
  <c r="L79" i="2"/>
  <c r="O79" i="2" s="1"/>
  <c r="L77" i="2"/>
  <c r="O77" i="2" s="1"/>
  <c r="L53" i="2"/>
  <c r="O53" i="2" s="1"/>
  <c r="L109" i="2"/>
  <c r="O109" i="2" s="1"/>
  <c r="L103" i="2"/>
  <c r="O103" i="2" s="1"/>
  <c r="L97" i="2"/>
  <c r="O97" i="2" s="1"/>
  <c r="L91" i="2"/>
  <c r="O91" i="2" s="1"/>
  <c r="L76" i="2"/>
  <c r="O76" i="2" s="1"/>
  <c r="L52" i="2"/>
  <c r="O52" i="2" s="1"/>
  <c r="L50" i="2"/>
  <c r="O50" i="2" s="1"/>
  <c r="L73" i="2"/>
  <c r="O73" i="2" s="1"/>
  <c r="L49" i="2"/>
  <c r="O49" i="2" s="1"/>
  <c r="L112" i="2"/>
  <c r="O112" i="2" s="1"/>
  <c r="L70" i="2"/>
  <c r="O70" i="2" s="1"/>
  <c r="L63" i="2"/>
  <c r="O63" i="2" s="1"/>
  <c r="L67" i="2"/>
  <c r="O67" i="2" s="1"/>
  <c r="L82" i="2"/>
  <c r="O82" i="2" s="1"/>
  <c r="L108" i="2"/>
  <c r="O108" i="2" s="1"/>
  <c r="L102" i="2"/>
  <c r="O102" i="2" s="1"/>
  <c r="L96" i="2"/>
  <c r="O96" i="2" s="1"/>
  <c r="L90" i="2"/>
  <c r="O90" i="2" s="1"/>
  <c r="L72" i="2"/>
  <c r="O72" i="2" s="1"/>
  <c r="M48" i="2"/>
  <c r="P48" i="2" s="1"/>
  <c r="Q48" i="2" s="1"/>
  <c r="M42" i="2"/>
  <c r="P42" i="2" s="1"/>
  <c r="Q42" i="2" s="1"/>
  <c r="M36" i="2"/>
  <c r="P36" i="2" s="1"/>
  <c r="Q36" i="2" s="1"/>
  <c r="M30" i="2"/>
  <c r="P30" i="2" s="1"/>
  <c r="Q30" i="2" s="1"/>
  <c r="M155" i="2"/>
  <c r="P155" i="2" s="1"/>
  <c r="Q155" i="2" s="1"/>
  <c r="M139" i="2"/>
  <c r="P139" i="2" s="1"/>
  <c r="Q139" i="2" s="1"/>
  <c r="M190" i="2"/>
  <c r="P190" i="2" s="1"/>
  <c r="Q190" i="2" s="1"/>
  <c r="M166" i="2"/>
  <c r="P166" i="2" s="1"/>
  <c r="Q166" i="2" s="1"/>
  <c r="M169" i="2"/>
  <c r="P169" i="2" s="1"/>
  <c r="Q169" i="2" s="1"/>
  <c r="M203" i="2"/>
  <c r="P203" i="2" s="1"/>
  <c r="Q203" i="2" s="1"/>
  <c r="M179" i="2"/>
  <c r="P179" i="2" s="1"/>
  <c r="Q179" i="2" s="1"/>
  <c r="M154" i="2"/>
  <c r="P154" i="2" s="1"/>
  <c r="Q154" i="2" s="1"/>
  <c r="M142" i="2"/>
  <c r="P142" i="2" s="1"/>
  <c r="Q142" i="2" s="1"/>
  <c r="M130" i="2"/>
  <c r="P130" i="2" s="1"/>
  <c r="Q130" i="2" s="1"/>
  <c r="M193" i="2"/>
  <c r="P193" i="2" s="1"/>
  <c r="Q193" i="2" s="1"/>
  <c r="M192" i="2"/>
  <c r="P192" i="2" s="1"/>
  <c r="Q192" i="2" s="1"/>
  <c r="M168" i="2"/>
  <c r="P168" i="2" s="1"/>
  <c r="Q168" i="2" s="1"/>
  <c r="M161" i="2"/>
  <c r="P161" i="2" s="1"/>
  <c r="Q161" i="2" s="1"/>
  <c r="M189" i="2"/>
  <c r="P189" i="2" s="1"/>
  <c r="Q189" i="2" s="1"/>
  <c r="M165" i="2"/>
  <c r="P165" i="2" s="1"/>
  <c r="Q165" i="2" s="1"/>
  <c r="M149" i="2"/>
  <c r="P149" i="2" s="1"/>
  <c r="Q149" i="2" s="1"/>
  <c r="M137" i="2"/>
  <c r="P137" i="2" s="1"/>
  <c r="Q137" i="2" s="1"/>
  <c r="M125" i="2"/>
  <c r="P125" i="2" s="1"/>
  <c r="Q125" i="2" s="1"/>
  <c r="M170" i="2"/>
  <c r="P170" i="2" s="1"/>
  <c r="Q170" i="2" s="1"/>
  <c r="M204" i="2"/>
  <c r="P204" i="2" s="1"/>
  <c r="Q204" i="2" s="1"/>
  <c r="M183" i="2"/>
  <c r="P183" i="2" s="1"/>
  <c r="Q183" i="2" s="1"/>
  <c r="M159" i="2"/>
  <c r="P159" i="2" s="1"/>
  <c r="Q159" i="2" s="1"/>
  <c r="M148" i="2"/>
  <c r="P148" i="2" s="1"/>
  <c r="Q148" i="2" s="1"/>
  <c r="M136" i="2"/>
  <c r="P136" i="2" s="1"/>
  <c r="Q136" i="2" s="1"/>
  <c r="M124" i="2"/>
  <c r="P124" i="2" s="1"/>
  <c r="Q124" i="2" s="1"/>
  <c r="M194" i="2"/>
  <c r="P194" i="2" s="1"/>
  <c r="Q194" i="2" s="1"/>
  <c r="M180" i="2"/>
  <c r="P180" i="2" s="1"/>
  <c r="Q180" i="2" s="1"/>
  <c r="L32" i="2"/>
  <c r="O32" i="2" s="1"/>
  <c r="M79" i="2"/>
  <c r="P79" i="2" s="1"/>
  <c r="Q79" i="2" s="1"/>
  <c r="M53" i="2"/>
  <c r="P53" i="2" s="1"/>
  <c r="Q53" i="2" s="1"/>
  <c r="M109" i="2"/>
  <c r="P109" i="2" s="1"/>
  <c r="Q109" i="2" s="1"/>
  <c r="M97" i="2"/>
  <c r="P97" i="2" s="1"/>
  <c r="Q97" i="2" s="1"/>
  <c r="M91" i="2"/>
  <c r="P91" i="2" s="1"/>
  <c r="Q91" i="2" s="1"/>
  <c r="M52" i="2"/>
  <c r="P52" i="2" s="1"/>
  <c r="Q52" i="2" s="1"/>
  <c r="M73" i="2"/>
  <c r="P73" i="2" s="1"/>
  <c r="Q73" i="2" s="1"/>
  <c r="M112" i="2"/>
  <c r="P112" i="2" s="1"/>
  <c r="Q112" i="2" s="1"/>
  <c r="M63" i="2"/>
  <c r="P63" i="2" s="1"/>
  <c r="Q63" i="2" s="1"/>
  <c r="M82" i="2"/>
  <c r="P82" i="2" s="1"/>
  <c r="Q82" i="2" s="1"/>
  <c r="M102" i="2"/>
  <c r="P102" i="2" s="1"/>
  <c r="Q102" i="2" s="1"/>
  <c r="M90" i="2"/>
  <c r="P90" i="2" s="1"/>
  <c r="Q90" i="2" s="1"/>
  <c r="M47" i="2"/>
  <c r="P47" i="2" s="1"/>
  <c r="Q47" i="2" s="1"/>
  <c r="M35" i="2"/>
  <c r="P35" i="2" s="1"/>
  <c r="Q35" i="2" s="1"/>
  <c r="L151" i="2"/>
  <c r="O151" i="2" s="1"/>
  <c r="L182" i="2"/>
  <c r="O182" i="2" s="1"/>
  <c r="L147" i="2"/>
  <c r="O147" i="2" s="1"/>
  <c r="L171" i="2"/>
  <c r="O171" i="2" s="1"/>
  <c r="L150" i="2"/>
  <c r="O150" i="2" s="1"/>
  <c r="L126" i="2"/>
  <c r="O126" i="2" s="1"/>
  <c r="L123" i="2"/>
  <c r="O123" i="2" s="1"/>
  <c r="L184" i="2"/>
  <c r="O184" i="2" s="1"/>
  <c r="L135" i="2"/>
  <c r="O135" i="2" s="1"/>
  <c r="L157" i="2"/>
  <c r="O157" i="2" s="1"/>
  <c r="L145" i="2"/>
  <c r="O145" i="2" s="1"/>
  <c r="L121" i="2"/>
  <c r="O121" i="2" s="1"/>
  <c r="L31" i="2"/>
  <c r="O31" i="2" s="1"/>
  <c r="L30" i="2"/>
  <c r="O30" i="2" s="1"/>
  <c r="M205" i="2"/>
  <c r="P205" i="2" s="1"/>
  <c r="Q205" i="2" s="1"/>
  <c r="M77" i="2"/>
  <c r="P77" i="2" s="1"/>
  <c r="Q77" i="2" s="1"/>
  <c r="M103" i="2"/>
  <c r="P103" i="2" s="1"/>
  <c r="Q103" i="2" s="1"/>
  <c r="M76" i="2"/>
  <c r="P76" i="2" s="1"/>
  <c r="Q76" i="2" s="1"/>
  <c r="M50" i="2"/>
  <c r="P50" i="2" s="1"/>
  <c r="Q50" i="2" s="1"/>
  <c r="M49" i="2"/>
  <c r="P49" i="2" s="1"/>
  <c r="Q49" i="2" s="1"/>
  <c r="M70" i="2"/>
  <c r="P70" i="2" s="1"/>
  <c r="Q70" i="2" s="1"/>
  <c r="M67" i="2"/>
  <c r="P67" i="2" s="1"/>
  <c r="Q67" i="2" s="1"/>
  <c r="M108" i="2"/>
  <c r="P108" i="2" s="1"/>
  <c r="Q108" i="2" s="1"/>
  <c r="M96" i="2"/>
  <c r="P96" i="2" s="1"/>
  <c r="Q96" i="2" s="1"/>
  <c r="M72" i="2"/>
  <c r="P72" i="2" s="1"/>
  <c r="Q72" i="2" s="1"/>
  <c r="M41" i="2"/>
  <c r="P41" i="2" s="1"/>
  <c r="Q41" i="2" s="1"/>
  <c r="M29" i="2"/>
  <c r="P29" i="2" s="1"/>
  <c r="Q29" i="2" s="1"/>
  <c r="L131" i="2"/>
  <c r="O131" i="2" s="1"/>
  <c r="L158" i="2"/>
  <c r="O158" i="2" s="1"/>
  <c r="L195" i="2"/>
  <c r="O195" i="2" s="1"/>
  <c r="L138" i="2"/>
  <c r="O138" i="2" s="1"/>
  <c r="L160" i="2"/>
  <c r="O160" i="2" s="1"/>
  <c r="L181" i="2"/>
  <c r="O181" i="2" s="1"/>
  <c r="L133" i="2"/>
  <c r="O133" i="2" s="1"/>
  <c r="L162" i="2"/>
  <c r="O162" i="2" s="1"/>
  <c r="M164" i="2"/>
  <c r="P164" i="2" s="1"/>
  <c r="Q164" i="2" s="1"/>
  <c r="L188" i="2"/>
  <c r="O188" i="2" s="1"/>
  <c r="M120" i="2"/>
  <c r="P120" i="2" s="1"/>
  <c r="Q120" i="2" s="1"/>
  <c r="L132" i="2"/>
  <c r="O132" i="2" s="1"/>
  <c r="L148" i="2"/>
  <c r="O148" i="2" s="1"/>
  <c r="M167" i="2"/>
  <c r="P167" i="2" s="1"/>
  <c r="Q167" i="2" s="1"/>
  <c r="L191" i="2"/>
  <c r="O191" i="2" s="1"/>
  <c r="M162" i="2"/>
  <c r="P162" i="2" s="1"/>
  <c r="Q162" i="2" s="1"/>
  <c r="M129" i="2"/>
  <c r="P129" i="2" s="1"/>
  <c r="Q129" i="2" s="1"/>
  <c r="M145" i="2"/>
  <c r="P145" i="2" s="1"/>
  <c r="Q145" i="2" s="1"/>
  <c r="M173" i="2"/>
  <c r="P173" i="2" s="1"/>
  <c r="Q173" i="2" s="1"/>
  <c r="M135" i="2"/>
  <c r="P135" i="2" s="1"/>
  <c r="Q135" i="2" s="1"/>
  <c r="M176" i="2"/>
  <c r="P176" i="2" s="1"/>
  <c r="Q176" i="2" s="1"/>
  <c r="M123" i="2"/>
  <c r="P123" i="2" s="1"/>
  <c r="Q123" i="2" s="1"/>
  <c r="M134" i="2"/>
  <c r="P134" i="2" s="1"/>
  <c r="Q134" i="2" s="1"/>
  <c r="M147" i="2"/>
  <c r="P147" i="2" s="1"/>
  <c r="Q147" i="2" s="1"/>
  <c r="M34" i="2"/>
  <c r="P34" i="2" s="1"/>
  <c r="Q34" i="2" s="1"/>
  <c r="L100" i="2"/>
  <c r="O100" i="2" s="1"/>
  <c r="L86" i="2"/>
  <c r="O86" i="2" s="1"/>
  <c r="L89" i="2"/>
  <c r="O89" i="2" s="1"/>
  <c r="L113" i="2"/>
  <c r="O113" i="2" s="1"/>
  <c r="Q181" i="2"/>
  <c r="Q184" i="2"/>
  <c r="Q128" i="2"/>
  <c r="Q150" i="2"/>
  <c r="Q121" i="2"/>
  <c r="Q197" i="2"/>
  <c r="Q171" i="2"/>
  <c r="Q191" i="2"/>
  <c r="P196" i="2"/>
  <c r="Q196" i="2" s="1"/>
  <c r="O120" i="2"/>
  <c r="O136" i="2"/>
  <c r="P152" i="2"/>
  <c r="Q152" i="2" s="1"/>
  <c r="L167" i="2"/>
  <c r="O167" i="2" s="1"/>
  <c r="M199" i="2"/>
  <c r="P199" i="2" s="1"/>
  <c r="Q199" i="2" s="1"/>
  <c r="L170" i="2"/>
  <c r="O170" i="2" s="1"/>
  <c r="L129" i="2"/>
  <c r="O129" i="2" s="1"/>
  <c r="L149" i="2"/>
  <c r="O149" i="2" s="1"/>
  <c r="L173" i="2"/>
  <c r="O173" i="2" s="1"/>
  <c r="L161" i="2"/>
  <c r="O161" i="2" s="1"/>
  <c r="L176" i="2"/>
  <c r="O176" i="2" s="1"/>
  <c r="L193" i="2"/>
  <c r="O193" i="2" s="1"/>
  <c r="M138" i="2"/>
  <c r="P138" i="2" s="1"/>
  <c r="Q138" i="2" s="1"/>
  <c r="M158" i="2"/>
  <c r="P158" i="2" s="1"/>
  <c r="Q158" i="2" s="1"/>
  <c r="M40" i="2"/>
  <c r="P40" i="2" s="1"/>
  <c r="Q40" i="2" s="1"/>
  <c r="L106" i="2"/>
  <c r="O106" i="2" s="1"/>
  <c r="L111" i="2"/>
  <c r="O111" i="2" s="1"/>
  <c r="L95" i="2"/>
  <c r="O95" i="2" s="1"/>
  <c r="L46" i="2"/>
  <c r="O46" i="2" s="1"/>
  <c r="Q133" i="2"/>
  <c r="Q175" i="2"/>
  <c r="Q185" i="2"/>
  <c r="Q157" i="2"/>
  <c r="O28" i="2"/>
  <c r="P16" i="2"/>
  <c r="P18" i="2" s="1"/>
  <c r="R172" i="2" s="1"/>
  <c r="P210" i="2" l="1"/>
  <c r="P213" i="2"/>
  <c r="O210" i="2"/>
  <c r="Q28" i="2"/>
  <c r="O213" i="2"/>
  <c r="S172" i="2"/>
  <c r="R185" i="2"/>
  <c r="S185" i="2" s="1"/>
  <c r="R138" i="2"/>
  <c r="S138" i="2" s="1"/>
  <c r="R200" i="2"/>
  <c r="S200" i="2" s="1"/>
  <c r="R181" i="2"/>
  <c r="S181" i="2" s="1"/>
  <c r="R145" i="2"/>
  <c r="S145" i="2" s="1"/>
  <c r="R29" i="2"/>
  <c r="S29" i="2" s="1"/>
  <c r="R34" i="2"/>
  <c r="S34" i="2" s="1"/>
  <c r="R173" i="2"/>
  <c r="S173" i="2" s="1"/>
  <c r="R67" i="2"/>
  <c r="S67" i="2" s="1"/>
  <c r="R77" i="2"/>
  <c r="S77" i="2" s="1"/>
  <c r="R90" i="2"/>
  <c r="S90" i="2" s="1"/>
  <c r="R131" i="2"/>
  <c r="S131" i="2" s="1"/>
  <c r="R147" i="2"/>
  <c r="S147" i="2" s="1"/>
  <c r="R205" i="2"/>
  <c r="S205" i="2" s="1"/>
  <c r="R102" i="2"/>
  <c r="S102" i="2" s="1"/>
  <c r="R180" i="2"/>
  <c r="S180" i="2" s="1"/>
  <c r="R175" i="2"/>
  <c r="S175" i="2" s="1"/>
  <c r="R134" i="2"/>
  <c r="S134" i="2" s="1"/>
  <c r="R120" i="2"/>
  <c r="S120" i="2" s="1"/>
  <c r="R41" i="2"/>
  <c r="S41" i="2" s="1"/>
  <c r="R82" i="2"/>
  <c r="S82" i="2" s="1"/>
  <c r="R194" i="2"/>
  <c r="S194" i="2" s="1"/>
  <c r="R189" i="2"/>
  <c r="S189" i="2" s="1"/>
  <c r="R48" i="2"/>
  <c r="S48" i="2" s="1"/>
  <c r="R46" i="2"/>
  <c r="S46" i="2" s="1"/>
  <c r="R191" i="2"/>
  <c r="S191" i="2" s="1"/>
  <c r="R123" i="2"/>
  <c r="S123" i="2" s="1"/>
  <c r="R50" i="2"/>
  <c r="S50" i="2" s="1"/>
  <c r="R124" i="2"/>
  <c r="S124" i="2" s="1"/>
  <c r="R161" i="2"/>
  <c r="S161" i="2" s="1"/>
  <c r="R139" i="2"/>
  <c r="S139" i="2" s="1"/>
  <c r="R110" i="2"/>
  <c r="S110" i="2" s="1"/>
  <c r="R99" i="2"/>
  <c r="S99" i="2" s="1"/>
  <c r="R127" i="2"/>
  <c r="S127" i="2" s="1"/>
  <c r="R45" i="2"/>
  <c r="S45" i="2" s="1"/>
  <c r="R65" i="2"/>
  <c r="S65" i="2" s="1"/>
  <c r="R118" i="2"/>
  <c r="S118" i="2" s="1"/>
  <c r="R151" i="2"/>
  <c r="S151" i="2" s="1"/>
  <c r="R182" i="2"/>
  <c r="S182" i="2" s="1"/>
  <c r="R40" i="2"/>
  <c r="S40" i="2" s="1"/>
  <c r="R152" i="2"/>
  <c r="S152" i="2" s="1"/>
  <c r="R119" i="2"/>
  <c r="S119" i="2" s="1"/>
  <c r="R128" i="2"/>
  <c r="S128" i="2" s="1"/>
  <c r="R176" i="2"/>
  <c r="S176" i="2" s="1"/>
  <c r="R164" i="2"/>
  <c r="S164" i="2" s="1"/>
  <c r="R96" i="2"/>
  <c r="S96" i="2" s="1"/>
  <c r="R76" i="2"/>
  <c r="S76" i="2" s="1"/>
  <c r="R35" i="2"/>
  <c r="S35" i="2" s="1"/>
  <c r="R112" i="2"/>
  <c r="S112" i="2" s="1"/>
  <c r="R53" i="2"/>
  <c r="S53" i="2" s="1"/>
  <c r="R136" i="2"/>
  <c r="S136" i="2" s="1"/>
  <c r="R125" i="2"/>
  <c r="S125" i="2" s="1"/>
  <c r="R168" i="2"/>
  <c r="S168" i="2" s="1"/>
  <c r="R179" i="2"/>
  <c r="S179" i="2" s="1"/>
  <c r="R155" i="2"/>
  <c r="S155" i="2" s="1"/>
  <c r="R56" i="2"/>
  <c r="S56" i="2" s="1"/>
  <c r="R51" i="2"/>
  <c r="S51" i="2" s="1"/>
  <c r="R81" i="2"/>
  <c r="S81" i="2" s="1"/>
  <c r="R105" i="2"/>
  <c r="S105" i="2" s="1"/>
  <c r="R201" i="2"/>
  <c r="S201" i="2" s="1"/>
  <c r="R38" i="2"/>
  <c r="S38" i="2" s="1"/>
  <c r="R64" i="2"/>
  <c r="S64" i="2" s="1"/>
  <c r="R59" i="2"/>
  <c r="S59" i="2" s="1"/>
  <c r="R71" i="2"/>
  <c r="S71" i="2" s="1"/>
  <c r="R107" i="2"/>
  <c r="S107" i="2" s="1"/>
  <c r="R206" i="2"/>
  <c r="S206" i="2" s="1"/>
  <c r="R116" i="2"/>
  <c r="S116" i="2" s="1"/>
  <c r="R126" i="2"/>
  <c r="S126" i="2" s="1"/>
  <c r="R156" i="2"/>
  <c r="S156" i="2" s="1"/>
  <c r="R196" i="2"/>
  <c r="S196" i="2" s="1"/>
  <c r="R197" i="2"/>
  <c r="S197" i="2" s="1"/>
  <c r="R70" i="2"/>
  <c r="S70" i="2" s="1"/>
  <c r="R91" i="2"/>
  <c r="S91" i="2" s="1"/>
  <c r="R199" i="2"/>
  <c r="S199" i="2" s="1"/>
  <c r="R129" i="2"/>
  <c r="S129" i="2" s="1"/>
  <c r="R49" i="2"/>
  <c r="S49" i="2" s="1"/>
  <c r="R97" i="2"/>
  <c r="S97" i="2" s="1"/>
  <c r="R204" i="2"/>
  <c r="S204" i="2" s="1"/>
  <c r="R190" i="2"/>
  <c r="S190" i="2" s="1"/>
  <c r="R37" i="2"/>
  <c r="S37" i="2" s="1"/>
  <c r="R150" i="2"/>
  <c r="S150" i="2" s="1"/>
  <c r="R162" i="2"/>
  <c r="S162" i="2" s="1"/>
  <c r="R72" i="2"/>
  <c r="S72" i="2" s="1"/>
  <c r="R63" i="2"/>
  <c r="S63" i="2" s="1"/>
  <c r="R109" i="2"/>
  <c r="S109" i="2" s="1"/>
  <c r="R170" i="2"/>
  <c r="S170" i="2" s="1"/>
  <c r="R154" i="2"/>
  <c r="S154" i="2" s="1"/>
  <c r="R43" i="2"/>
  <c r="S43" i="2" s="1"/>
  <c r="R57" i="2"/>
  <c r="S57" i="2" s="1"/>
  <c r="R32" i="2"/>
  <c r="S32" i="2" s="1"/>
  <c r="R58" i="2"/>
  <c r="S58" i="2" s="1"/>
  <c r="R101" i="2"/>
  <c r="S101" i="2" s="1"/>
  <c r="R115" i="2"/>
  <c r="S115" i="2" s="1"/>
  <c r="R202" i="2"/>
  <c r="S202" i="2" s="1"/>
  <c r="R157" i="2"/>
  <c r="S157" i="2" s="1"/>
  <c r="R133" i="2"/>
  <c r="S133" i="2" s="1"/>
  <c r="R158" i="2"/>
  <c r="S158" i="2" s="1"/>
  <c r="R171" i="2"/>
  <c r="S171" i="2" s="1"/>
  <c r="R184" i="2"/>
  <c r="S184" i="2" s="1"/>
  <c r="R135" i="2"/>
  <c r="S135" i="2" s="1"/>
  <c r="R167" i="2"/>
  <c r="S167" i="2" s="1"/>
  <c r="R108" i="2"/>
  <c r="S108" i="2" s="1"/>
  <c r="R103" i="2"/>
  <c r="S103" i="2" s="1"/>
  <c r="R47" i="2"/>
  <c r="S47" i="2" s="1"/>
  <c r="R73" i="2"/>
  <c r="S73" i="2" s="1"/>
  <c r="R79" i="2"/>
  <c r="S79" i="2" s="1"/>
  <c r="R148" i="2"/>
  <c r="S148" i="2" s="1"/>
  <c r="R137" i="2"/>
  <c r="S137" i="2" s="1"/>
  <c r="R192" i="2"/>
  <c r="S192" i="2" s="1"/>
  <c r="R203" i="2"/>
  <c r="S203" i="2" s="1"/>
  <c r="R30" i="2"/>
  <c r="S30" i="2" s="1"/>
  <c r="R80" i="2"/>
  <c r="S80" i="2" s="1"/>
  <c r="R75" i="2"/>
  <c r="S75" i="2" s="1"/>
  <c r="R66" i="2"/>
  <c r="S66" i="2" s="1"/>
  <c r="R114" i="2"/>
  <c r="S114" i="2" s="1"/>
  <c r="R174" i="2"/>
  <c r="S174" i="2" s="1"/>
  <c r="R44" i="2"/>
  <c r="S44" i="2" s="1"/>
  <c r="R88" i="2"/>
  <c r="S88" i="2" s="1"/>
  <c r="R83" i="2"/>
  <c r="S83" i="2" s="1"/>
  <c r="R74" i="2"/>
  <c r="S74" i="2" s="1"/>
  <c r="R55" i="2"/>
  <c r="S55" i="2" s="1"/>
  <c r="R160" i="2"/>
  <c r="S160" i="2" s="1"/>
  <c r="R122" i="2"/>
  <c r="S122" i="2" s="1"/>
  <c r="R52" i="2"/>
  <c r="S52" i="2" s="1"/>
  <c r="R159" i="2"/>
  <c r="S159" i="2" s="1"/>
  <c r="R149" i="2"/>
  <c r="S149" i="2" s="1"/>
  <c r="R193" i="2"/>
  <c r="S193" i="2" s="1"/>
  <c r="R169" i="2"/>
  <c r="S169" i="2" s="1"/>
  <c r="R36" i="2"/>
  <c r="S36" i="2" s="1"/>
  <c r="R92" i="2"/>
  <c r="S92" i="2" s="1"/>
  <c r="R54" i="2"/>
  <c r="S54" i="2" s="1"/>
  <c r="R60" i="2"/>
  <c r="S60" i="2" s="1"/>
  <c r="R61" i="2"/>
  <c r="S61" i="2" s="1"/>
  <c r="R146" i="2"/>
  <c r="S146" i="2" s="1"/>
  <c r="R198" i="2"/>
  <c r="S198" i="2" s="1"/>
  <c r="R94" i="2"/>
  <c r="S94" i="2" s="1"/>
  <c r="R62" i="2"/>
  <c r="S62" i="2" s="1"/>
  <c r="R68" i="2"/>
  <c r="S68" i="2" s="1"/>
  <c r="R69" i="2"/>
  <c r="S69" i="2" s="1"/>
  <c r="R195" i="2"/>
  <c r="S195" i="2" s="1"/>
  <c r="R141" i="2"/>
  <c r="S141" i="2" s="1"/>
  <c r="R153" i="2"/>
  <c r="S153" i="2" s="1"/>
  <c r="R183" i="2"/>
  <c r="S183" i="2" s="1"/>
  <c r="R165" i="2"/>
  <c r="S165" i="2" s="1"/>
  <c r="R130" i="2"/>
  <c r="S130" i="2" s="1"/>
  <c r="R166" i="2"/>
  <c r="S166" i="2" s="1"/>
  <c r="R42" i="2"/>
  <c r="S42" i="2" s="1"/>
  <c r="R208" i="2"/>
  <c r="S208" i="2" s="1"/>
  <c r="R31" i="2"/>
  <c r="S31" i="2" s="1"/>
  <c r="R98" i="2"/>
  <c r="S98" i="2" s="1"/>
  <c r="R78" i="2"/>
  <c r="S78" i="2" s="1"/>
  <c r="R84" i="2"/>
  <c r="S84" i="2" s="1"/>
  <c r="R85" i="2"/>
  <c r="S85" i="2" s="1"/>
  <c r="R163" i="2"/>
  <c r="S163" i="2" s="1"/>
  <c r="R143" i="2"/>
  <c r="S143" i="2" s="1"/>
  <c r="R33" i="2"/>
  <c r="S33" i="2" s="1"/>
  <c r="R100" i="2"/>
  <c r="S100" i="2" s="1"/>
  <c r="R86" i="2"/>
  <c r="S86" i="2" s="1"/>
  <c r="R89" i="2"/>
  <c r="S89" i="2" s="1"/>
  <c r="R113" i="2"/>
  <c r="S113" i="2" s="1"/>
  <c r="R132" i="2"/>
  <c r="S132" i="2" s="1"/>
  <c r="R178" i="2"/>
  <c r="S178" i="2" s="1"/>
  <c r="R186" i="2"/>
  <c r="S186" i="2" s="1"/>
  <c r="R121" i="2"/>
  <c r="S121" i="2" s="1"/>
  <c r="R142" i="2"/>
  <c r="S142" i="2" s="1"/>
  <c r="R104" i="2"/>
  <c r="S104" i="2" s="1"/>
  <c r="R87" i="2"/>
  <c r="S87" i="2" s="1"/>
  <c r="R93" i="2"/>
  <c r="S93" i="2" s="1"/>
  <c r="R187" i="2"/>
  <c r="S187" i="2" s="1"/>
  <c r="R177" i="2"/>
  <c r="S177" i="2" s="1"/>
  <c r="R207" i="2"/>
  <c r="S207" i="2" s="1"/>
  <c r="R39" i="2"/>
  <c r="S39" i="2" s="1"/>
  <c r="R106" i="2"/>
  <c r="S106" i="2" s="1"/>
  <c r="R111" i="2"/>
  <c r="S111" i="2" s="1"/>
  <c r="R95" i="2"/>
  <c r="S95" i="2" s="1"/>
  <c r="R117" i="2"/>
  <c r="S117" i="2" s="1"/>
  <c r="R188" i="2"/>
  <c r="S188" i="2" s="1"/>
  <c r="R144" i="2"/>
  <c r="S144" i="2" s="1"/>
  <c r="R140" i="2"/>
  <c r="S140" i="2" s="1"/>
  <c r="R28" i="2"/>
  <c r="S28" i="2" s="1"/>
  <c r="Q219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Vasilisa</author>
  </authors>
  <commentList>
    <comment ref="O8" authorId="0" shapeId="0" xr:uid="{8FD18F74-4BA2-4E58-A5D6-B0C3BAF28F0A}">
      <text>
        <r>
          <rPr>
            <b/>
            <sz val="9"/>
            <color indexed="81"/>
            <rFont val="Tahoma"/>
            <family val="2"/>
            <charset val="204"/>
          </rPr>
          <t>Vasilisa:</t>
        </r>
        <r>
          <rPr>
            <sz val="9"/>
            <color indexed="81"/>
            <rFont val="Tahoma"/>
            <family val="2"/>
            <charset val="204"/>
          </rPr>
          <t xml:space="preserve">
угол поворота мальтийского креста</t>
        </r>
      </text>
    </comment>
    <comment ref="O10" authorId="0" shapeId="0" xr:uid="{ACD2DFF6-490A-4434-B2C9-38124950F722}">
      <text>
        <r>
          <rPr>
            <b/>
            <sz val="9"/>
            <color indexed="81"/>
            <rFont val="Tahoma"/>
            <family val="2"/>
            <charset val="204"/>
          </rPr>
          <t>Vasilisa:</t>
        </r>
        <r>
          <rPr>
            <sz val="9"/>
            <color indexed="81"/>
            <rFont val="Tahoma"/>
            <family val="2"/>
            <charset val="204"/>
          </rPr>
          <t xml:space="preserve">
геометрический периметр механизма</t>
        </r>
      </text>
    </comment>
    <comment ref="O12" authorId="0" shapeId="0" xr:uid="{B1CF2B1E-4C78-40A4-9461-3437C1AD1C96}">
      <text>
        <r>
          <rPr>
            <b/>
            <sz val="9"/>
            <color indexed="81"/>
            <rFont val="Tahoma"/>
            <family val="2"/>
            <charset val="204"/>
          </rPr>
          <t>Vasilisa:</t>
        </r>
        <r>
          <rPr>
            <sz val="9"/>
            <color indexed="81"/>
            <rFont val="Tahoma"/>
            <family val="2"/>
            <charset val="204"/>
          </rPr>
          <t xml:space="preserve">
угловая скорость</t>
        </r>
      </text>
    </comment>
    <comment ref="O14" authorId="0" shapeId="0" xr:uid="{7E89F327-FF0D-494B-ADD0-39B9980001FB}">
      <text>
        <r>
          <rPr>
            <b/>
            <sz val="9"/>
            <color indexed="81"/>
            <rFont val="Tahoma"/>
            <family val="2"/>
            <charset val="204"/>
          </rPr>
          <t>Vasilisa:</t>
        </r>
        <r>
          <rPr>
            <sz val="9"/>
            <color indexed="81"/>
            <rFont val="Tahoma"/>
            <family val="2"/>
            <charset val="204"/>
          </rPr>
          <t xml:space="preserve">
момент силы инерции конвейера</t>
        </r>
      </text>
    </comment>
    <comment ref="O16" authorId="0" shapeId="0" xr:uid="{A5D7F9AD-0DC1-4BE5-AB8E-5079263D9F63}">
      <text>
        <r>
          <rPr>
            <b/>
            <sz val="9"/>
            <color indexed="81"/>
            <rFont val="Tahoma"/>
            <family val="2"/>
            <charset val="204"/>
          </rPr>
          <t>Vasilisa:</t>
        </r>
        <r>
          <rPr>
            <sz val="9"/>
            <color indexed="81"/>
            <rFont val="Tahoma"/>
            <family val="2"/>
            <charset val="204"/>
          </rPr>
          <t xml:space="preserve">
 момент статической силы трения</t>
        </r>
      </text>
    </comment>
    <comment ref="O20" authorId="0" shapeId="0" xr:uid="{974B915F-2EA8-4083-B2FC-D981050656E5}">
      <text>
        <r>
          <rPr>
            <b/>
            <sz val="9"/>
            <color indexed="81"/>
            <rFont val="Tahoma"/>
            <family val="2"/>
            <charset val="204"/>
          </rPr>
          <t>Vasilisa:</t>
        </r>
        <r>
          <rPr>
            <sz val="9"/>
            <color indexed="81"/>
            <rFont val="Tahoma"/>
            <family val="2"/>
            <charset val="204"/>
          </rPr>
          <t xml:space="preserve">
коэффициент полезного действия</t>
        </r>
      </text>
    </comment>
    <comment ref="L27" authorId="0" shapeId="0" xr:uid="{F44084C2-D4D4-4D6A-9036-309E7FF85DED}">
      <text>
        <r>
          <rPr>
            <b/>
            <sz val="9"/>
            <color indexed="81"/>
            <rFont val="Tahoma"/>
            <family val="2"/>
            <charset val="204"/>
          </rPr>
          <t>Vasilisa:</t>
        </r>
        <r>
          <rPr>
            <sz val="9"/>
            <color indexed="81"/>
            <rFont val="Tahoma"/>
            <family val="2"/>
            <charset val="204"/>
          </rPr>
          <t xml:space="preserve">
угловая скорость</t>
        </r>
      </text>
    </comment>
    <comment ref="M27" authorId="0" shapeId="0" xr:uid="{3862D255-736A-4EEF-AF1B-CB9D32B465F9}">
      <text>
        <r>
          <rPr>
            <b/>
            <sz val="9"/>
            <color indexed="81"/>
            <rFont val="Tahoma"/>
            <family val="2"/>
            <charset val="204"/>
          </rPr>
          <t>Vasilisa:</t>
        </r>
        <r>
          <rPr>
            <sz val="9"/>
            <color indexed="81"/>
            <rFont val="Tahoma"/>
            <family val="2"/>
            <charset val="204"/>
          </rPr>
          <t xml:space="preserve">
угловое ускорение</t>
        </r>
      </text>
    </comment>
    <comment ref="O27" authorId="0" shapeId="0" xr:uid="{3DB53CF5-E866-4477-B5AB-95FAE86692A7}">
      <text>
        <r>
          <rPr>
            <b/>
            <sz val="9"/>
            <color indexed="81"/>
            <rFont val="Tahoma"/>
            <family val="2"/>
            <charset val="204"/>
          </rPr>
          <t>Vasilisa:</t>
        </r>
        <r>
          <rPr>
            <sz val="9"/>
            <color indexed="81"/>
            <rFont val="Tahoma"/>
            <family val="2"/>
            <charset val="204"/>
          </rPr>
          <t xml:space="preserve">
угловая скорость</t>
        </r>
      </text>
    </comment>
    <comment ref="P27" authorId="0" shapeId="0" xr:uid="{BC123FAF-BA0B-4BEA-B044-9E39701FE123}">
      <text>
        <r>
          <rPr>
            <b/>
            <sz val="9"/>
            <color indexed="81"/>
            <rFont val="Tahoma"/>
            <family val="2"/>
            <charset val="204"/>
          </rPr>
          <t>Vasilisa:</t>
        </r>
        <r>
          <rPr>
            <sz val="9"/>
            <color indexed="81"/>
            <rFont val="Tahoma"/>
            <family val="2"/>
            <charset val="204"/>
          </rPr>
          <t xml:space="preserve">
угловое ускорение</t>
        </r>
      </text>
    </comment>
    <comment ref="Q27" authorId="0" shapeId="0" xr:uid="{7C2538BE-68EE-43EB-A771-726640557F01}">
      <text>
        <r>
          <rPr>
            <b/>
            <sz val="9"/>
            <color indexed="81"/>
            <rFont val="Tahoma"/>
            <family val="2"/>
            <charset val="204"/>
          </rPr>
          <t>Vasilisa:</t>
        </r>
        <r>
          <rPr>
            <sz val="9"/>
            <color indexed="81"/>
            <rFont val="Tahoma"/>
            <family val="2"/>
            <charset val="204"/>
          </rPr>
          <t xml:space="preserve">
момент сил инерции</t>
        </r>
      </text>
    </comment>
    <comment ref="R27" authorId="0" shapeId="0" xr:uid="{FCEA08C5-F248-4F01-9634-7FDEF8824EC2}">
      <text>
        <r>
          <rPr>
            <b/>
            <sz val="9"/>
            <color indexed="81"/>
            <rFont val="Tahoma"/>
            <family val="2"/>
            <charset val="204"/>
          </rPr>
          <t>Vasilisa:</t>
        </r>
        <r>
          <rPr>
            <sz val="9"/>
            <color indexed="81"/>
            <rFont val="Tahoma"/>
            <family val="2"/>
            <charset val="204"/>
          </rPr>
          <t xml:space="preserve">
сумма крутящего (вращающего) момента
(момент силы)</t>
        </r>
      </text>
    </comment>
    <comment ref="S27" authorId="0" shapeId="0" xr:uid="{47047CCA-ABA8-4B0B-970E-33D23BF87B79}">
      <text>
        <r>
          <rPr>
            <b/>
            <sz val="9"/>
            <color indexed="81"/>
            <rFont val="Tahoma"/>
            <family val="2"/>
            <charset val="204"/>
          </rPr>
          <t>Vasilisa:</t>
        </r>
        <r>
          <rPr>
            <sz val="9"/>
            <color indexed="81"/>
            <rFont val="Tahoma"/>
            <family val="2"/>
            <charset val="204"/>
          </rPr>
          <t xml:space="preserve">
крутящий момент на самом вале</t>
        </r>
      </text>
    </comment>
  </commentList>
</comments>
</file>

<file path=xl/sharedStrings.xml><?xml version="1.0" encoding="utf-8"?>
<sst xmlns="http://schemas.openxmlformats.org/spreadsheetml/2006/main" count="45" uniqueCount="42">
  <si>
    <t>r</t>
  </si>
  <si>
    <t>ϕ</t>
  </si>
  <si>
    <t>z</t>
  </si>
  <si>
    <t>К</t>
  </si>
  <si>
    <t>n</t>
  </si>
  <si>
    <t>ω2i</t>
  </si>
  <si>
    <t>ε2i</t>
  </si>
  <si>
    <t>ω2</t>
  </si>
  <si>
    <t>ε2</t>
  </si>
  <si>
    <t>М2</t>
  </si>
  <si>
    <t>Мдв</t>
  </si>
  <si>
    <t>Мдв max</t>
  </si>
  <si>
    <t>Nдв max</t>
  </si>
  <si>
    <t>Лабораторная работа №8. Расчет мощности привода конвейера блокообрабатывающего агрегата. Вариант 11.</t>
  </si>
  <si>
    <t>Цель работы: освоить методику определения кинетических и энергетических параметров привода конвейера блокообрабатывающего агрегата.</t>
  </si>
  <si>
    <t>ω1</t>
  </si>
  <si>
    <t>ψ</t>
  </si>
  <si>
    <r>
      <t>λ</t>
    </r>
    <r>
      <rPr>
        <b/>
        <sz val="10"/>
        <color theme="1"/>
        <rFont val="Times New Roman"/>
        <family val="1"/>
        <charset val="204"/>
      </rPr>
      <t>c</t>
    </r>
  </si>
  <si>
    <r>
      <t>m</t>
    </r>
    <r>
      <rPr>
        <b/>
        <sz val="9"/>
        <color theme="1"/>
        <rFont val="Times New Roman"/>
        <family val="1"/>
        <charset val="204"/>
      </rPr>
      <t>k</t>
    </r>
  </si>
  <si>
    <r>
      <t>М2</t>
    </r>
    <r>
      <rPr>
        <b/>
        <sz val="9"/>
        <color theme="1"/>
        <rFont val="Times New Roman"/>
        <family val="1"/>
        <charset val="204"/>
      </rPr>
      <t xml:space="preserve">ст </t>
    </r>
  </si>
  <si>
    <r>
      <t>М</t>
    </r>
    <r>
      <rPr>
        <b/>
        <sz val="10"/>
        <color theme="1"/>
        <rFont val="Times New Roman"/>
        <family val="1"/>
        <charset val="204"/>
      </rPr>
      <t>кс</t>
    </r>
  </si>
  <si>
    <r>
      <t>η</t>
    </r>
    <r>
      <rPr>
        <b/>
        <sz val="8"/>
        <color theme="1"/>
        <rFont val="Times New Roman"/>
        <family val="1"/>
        <charset val="204"/>
      </rPr>
      <t>Σ</t>
    </r>
  </si>
  <si>
    <r>
      <t>J</t>
    </r>
    <r>
      <rPr>
        <b/>
        <sz val="9"/>
        <color theme="1"/>
        <rFont val="Times New Roman"/>
        <family val="1"/>
        <charset val="204"/>
      </rPr>
      <t>в</t>
    </r>
  </si>
  <si>
    <r>
      <t>m</t>
    </r>
    <r>
      <rPr>
        <b/>
        <sz val="10"/>
        <color theme="1"/>
        <rFont val="Times New Roman"/>
        <family val="1"/>
        <charset val="204"/>
      </rPr>
      <t>1</t>
    </r>
  </si>
  <si>
    <r>
      <t>М</t>
    </r>
    <r>
      <rPr>
        <b/>
        <sz val="10"/>
        <color theme="1"/>
        <rFont val="Times New Roman"/>
        <family val="1"/>
        <charset val="204"/>
      </rPr>
      <t>вс</t>
    </r>
  </si>
  <si>
    <r>
      <t>M2</t>
    </r>
    <r>
      <rPr>
        <sz val="9"/>
        <color theme="1"/>
        <rFont val="Times New Roman"/>
        <family val="1"/>
        <charset val="204"/>
      </rPr>
      <t>ин</t>
    </r>
  </si>
  <si>
    <t>rad</t>
  </si>
  <si>
    <t>рад/с</t>
  </si>
  <si>
    <t>рад/с2</t>
  </si>
  <si>
    <t>Максимальное значение</t>
  </si>
  <si>
    <t>Минимальное значение</t>
  </si>
  <si>
    <t>Вывод: была освоена методика определения кинетических и энергетических параметров привода конвейера блокообрабатывающего агрегата.</t>
  </si>
  <si>
    <t>=</t>
  </si>
  <si>
    <t>Н * м;</t>
  </si>
  <si>
    <t>Вт.</t>
  </si>
  <si>
    <t>кг</t>
  </si>
  <si>
    <t>м</t>
  </si>
  <si>
    <t>кг*м2</t>
  </si>
  <si>
    <t>Н*м</t>
  </si>
  <si>
    <t>об/мин</t>
  </si>
  <si>
    <t>Столбец1</t>
  </si>
  <si>
    <t>Wдв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</si>
</sst>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charset val="204"/>
      <scheme val="minor"/>
    </font>
    <font>
      <b/>
      <i/>
      <sz val="14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4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b/>
      <sz val="9"/>
      <color theme="1"/>
      <name val="Times New Roman"/>
      <family val="1"/>
      <charset val="204"/>
    </font>
    <font>
      <b/>
      <sz val="8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sz val="14"/>
      <color theme="0"/>
      <name val="Times New Roman"/>
      <family val="1"/>
      <charset val="204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11" fillId="6" borderId="5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8" fillId="3" borderId="0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charset val="204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charset val="204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charset val="204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charset val="204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charset val="204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charset val="204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charset val="204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charset val="204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charset val="204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charset val="204"/>
        <scheme val="none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charset val="204"/>
        <scheme val="none"/>
      </font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charset val="204"/>
        <scheme val="none"/>
      </font>
      <fill>
        <patternFill patternType="solid">
          <fgColor indexed="64"/>
          <bgColor rgb="FFFFCCFF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cap="none" spc="0" normalizeH="0" baseline="0">
                <a:solidFill>
                  <a:sysClr val="windowText" lastClr="000000">
                    <a:lumMod val="50000"/>
                    <a:lumOff val="50000"/>
                  </a:sysClr>
                </a:solidFill>
                <a:latin typeface="+mj-lt"/>
                <a:ea typeface="+mj-ea"/>
                <a:cs typeface="+mj-cs"/>
              </a:defRPr>
            </a:pPr>
            <a:r>
              <a:rPr lang="ru-RU" sz="1800" b="1" i="0" baseline="0">
                <a:effectLst/>
              </a:rPr>
              <a:t>Зависимость угловой скорости </a:t>
            </a:r>
            <a:r>
              <a:rPr lang="el-GR" sz="1800" b="1" i="0" baseline="0">
                <a:effectLst/>
              </a:rPr>
              <a:t>ω</a:t>
            </a:r>
            <a:r>
              <a:rPr lang="en-US" sz="1800" b="1" i="0" baseline="0">
                <a:effectLst/>
              </a:rPr>
              <a:t>2</a:t>
            </a:r>
            <a:r>
              <a:rPr lang="ru-RU" sz="1600" b="1" i="0" baseline="0">
                <a:effectLst/>
              </a:rPr>
              <a:t> </a:t>
            </a:r>
            <a:r>
              <a:rPr lang="ru-RU" sz="1800" b="1" i="0" baseline="0">
                <a:effectLst/>
              </a:rPr>
              <a:t>от </a:t>
            </a:r>
            <a:r>
              <a:rPr lang="el-GR" sz="1800" b="1" i="0" baseline="0">
                <a:effectLst/>
              </a:rPr>
              <a:t>ϕ</a:t>
            </a:r>
            <a:endParaRPr lang="ru-R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cap="none" spc="0" normalizeH="0" baseline="0">
              <a:solidFill>
                <a:sysClr val="windowText" lastClr="000000">
                  <a:lumMod val="50000"/>
                  <a:lumOff val="50000"/>
                </a:sysClr>
              </a:solidFill>
              <a:latin typeface="+mj-lt"/>
              <a:ea typeface="+mj-ea"/>
              <a:cs typeface="+mj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Лист2!$K$28:$K$208</c:f>
              <c:numCache>
                <c:formatCode>General</c:formatCode>
                <c:ptCount val="181"/>
                <c:pt idx="0">
                  <c:v>-90</c:v>
                </c:pt>
                <c:pt idx="1">
                  <c:v>-89</c:v>
                </c:pt>
                <c:pt idx="2">
                  <c:v>-88</c:v>
                </c:pt>
                <c:pt idx="3">
                  <c:v>-87</c:v>
                </c:pt>
                <c:pt idx="4">
                  <c:v>-86</c:v>
                </c:pt>
                <c:pt idx="5">
                  <c:v>-85</c:v>
                </c:pt>
                <c:pt idx="6">
                  <c:v>-84</c:v>
                </c:pt>
                <c:pt idx="7">
                  <c:v>-83</c:v>
                </c:pt>
                <c:pt idx="8">
                  <c:v>-82</c:v>
                </c:pt>
                <c:pt idx="9">
                  <c:v>-81</c:v>
                </c:pt>
                <c:pt idx="10">
                  <c:v>-80</c:v>
                </c:pt>
                <c:pt idx="11">
                  <c:v>-79</c:v>
                </c:pt>
                <c:pt idx="12">
                  <c:v>-78</c:v>
                </c:pt>
                <c:pt idx="13">
                  <c:v>-77</c:v>
                </c:pt>
                <c:pt idx="14">
                  <c:v>-76</c:v>
                </c:pt>
                <c:pt idx="15">
                  <c:v>-75</c:v>
                </c:pt>
                <c:pt idx="16">
                  <c:v>-74</c:v>
                </c:pt>
                <c:pt idx="17">
                  <c:v>-73</c:v>
                </c:pt>
                <c:pt idx="18">
                  <c:v>-72</c:v>
                </c:pt>
                <c:pt idx="19">
                  <c:v>-71</c:v>
                </c:pt>
                <c:pt idx="20">
                  <c:v>-70</c:v>
                </c:pt>
                <c:pt idx="21">
                  <c:v>-69</c:v>
                </c:pt>
                <c:pt idx="22">
                  <c:v>-68</c:v>
                </c:pt>
                <c:pt idx="23">
                  <c:v>-67</c:v>
                </c:pt>
                <c:pt idx="24">
                  <c:v>-66</c:v>
                </c:pt>
                <c:pt idx="25">
                  <c:v>-65</c:v>
                </c:pt>
                <c:pt idx="26">
                  <c:v>-64</c:v>
                </c:pt>
                <c:pt idx="27">
                  <c:v>-63</c:v>
                </c:pt>
                <c:pt idx="28">
                  <c:v>-62</c:v>
                </c:pt>
                <c:pt idx="29">
                  <c:v>-61</c:v>
                </c:pt>
                <c:pt idx="30">
                  <c:v>-60</c:v>
                </c:pt>
                <c:pt idx="31">
                  <c:v>-59</c:v>
                </c:pt>
                <c:pt idx="32">
                  <c:v>-58</c:v>
                </c:pt>
                <c:pt idx="33">
                  <c:v>-57</c:v>
                </c:pt>
                <c:pt idx="34">
                  <c:v>-56</c:v>
                </c:pt>
                <c:pt idx="35">
                  <c:v>-55</c:v>
                </c:pt>
                <c:pt idx="36">
                  <c:v>-54</c:v>
                </c:pt>
                <c:pt idx="37">
                  <c:v>-53</c:v>
                </c:pt>
                <c:pt idx="38">
                  <c:v>-52</c:v>
                </c:pt>
                <c:pt idx="39">
                  <c:v>-51</c:v>
                </c:pt>
                <c:pt idx="40">
                  <c:v>-50</c:v>
                </c:pt>
                <c:pt idx="41">
                  <c:v>-49</c:v>
                </c:pt>
                <c:pt idx="42">
                  <c:v>-48</c:v>
                </c:pt>
                <c:pt idx="43">
                  <c:v>-47</c:v>
                </c:pt>
                <c:pt idx="44">
                  <c:v>-46</c:v>
                </c:pt>
                <c:pt idx="45">
                  <c:v>-45</c:v>
                </c:pt>
                <c:pt idx="46">
                  <c:v>-44</c:v>
                </c:pt>
                <c:pt idx="47">
                  <c:v>-43</c:v>
                </c:pt>
                <c:pt idx="48">
                  <c:v>-42</c:v>
                </c:pt>
                <c:pt idx="49">
                  <c:v>-41</c:v>
                </c:pt>
                <c:pt idx="50">
                  <c:v>-40</c:v>
                </c:pt>
                <c:pt idx="51">
                  <c:v>-39</c:v>
                </c:pt>
                <c:pt idx="52">
                  <c:v>-38</c:v>
                </c:pt>
                <c:pt idx="53">
                  <c:v>-37</c:v>
                </c:pt>
                <c:pt idx="54">
                  <c:v>-36</c:v>
                </c:pt>
                <c:pt idx="55">
                  <c:v>-35</c:v>
                </c:pt>
                <c:pt idx="56">
                  <c:v>-34</c:v>
                </c:pt>
                <c:pt idx="57">
                  <c:v>-33</c:v>
                </c:pt>
                <c:pt idx="58">
                  <c:v>-32</c:v>
                </c:pt>
                <c:pt idx="59">
                  <c:v>-31</c:v>
                </c:pt>
                <c:pt idx="60">
                  <c:v>-30</c:v>
                </c:pt>
                <c:pt idx="61">
                  <c:v>-29</c:v>
                </c:pt>
                <c:pt idx="62">
                  <c:v>-28</c:v>
                </c:pt>
                <c:pt idx="63">
                  <c:v>-27</c:v>
                </c:pt>
                <c:pt idx="64">
                  <c:v>-26</c:v>
                </c:pt>
                <c:pt idx="65">
                  <c:v>-25</c:v>
                </c:pt>
                <c:pt idx="66">
                  <c:v>-24</c:v>
                </c:pt>
                <c:pt idx="67">
                  <c:v>-23</c:v>
                </c:pt>
                <c:pt idx="68">
                  <c:v>-22</c:v>
                </c:pt>
                <c:pt idx="69">
                  <c:v>-21</c:v>
                </c:pt>
                <c:pt idx="70">
                  <c:v>-20</c:v>
                </c:pt>
                <c:pt idx="71">
                  <c:v>-19</c:v>
                </c:pt>
                <c:pt idx="72">
                  <c:v>-18</c:v>
                </c:pt>
                <c:pt idx="73">
                  <c:v>-17</c:v>
                </c:pt>
                <c:pt idx="74">
                  <c:v>-16</c:v>
                </c:pt>
                <c:pt idx="75">
                  <c:v>-15</c:v>
                </c:pt>
                <c:pt idx="76">
                  <c:v>-14</c:v>
                </c:pt>
                <c:pt idx="77">
                  <c:v>-13</c:v>
                </c:pt>
                <c:pt idx="78">
                  <c:v>-12</c:v>
                </c:pt>
                <c:pt idx="79">
                  <c:v>-11</c:v>
                </c:pt>
                <c:pt idx="80">
                  <c:v>-10</c:v>
                </c:pt>
                <c:pt idx="81">
                  <c:v>-9</c:v>
                </c:pt>
                <c:pt idx="82">
                  <c:v>-8</c:v>
                </c:pt>
                <c:pt idx="83">
                  <c:v>-7</c:v>
                </c:pt>
                <c:pt idx="84">
                  <c:v>-6</c:v>
                </c:pt>
                <c:pt idx="85">
                  <c:v>-5</c:v>
                </c:pt>
                <c:pt idx="86">
                  <c:v>-4</c:v>
                </c:pt>
                <c:pt idx="87">
                  <c:v>-3</c:v>
                </c:pt>
                <c:pt idx="88">
                  <c:v>-2</c:v>
                </c:pt>
                <c:pt idx="89">
                  <c:v>-1</c:v>
                </c:pt>
                <c:pt idx="90">
                  <c:v>0</c:v>
                </c:pt>
                <c:pt idx="91">
                  <c:v>1</c:v>
                </c:pt>
                <c:pt idx="92">
                  <c:v>2</c:v>
                </c:pt>
                <c:pt idx="93">
                  <c:v>3</c:v>
                </c:pt>
                <c:pt idx="94">
                  <c:v>4</c:v>
                </c:pt>
                <c:pt idx="95">
                  <c:v>5</c:v>
                </c:pt>
                <c:pt idx="96">
                  <c:v>6</c:v>
                </c:pt>
                <c:pt idx="97">
                  <c:v>7</c:v>
                </c:pt>
                <c:pt idx="98">
                  <c:v>8</c:v>
                </c:pt>
                <c:pt idx="99">
                  <c:v>9</c:v>
                </c:pt>
                <c:pt idx="100">
                  <c:v>10</c:v>
                </c:pt>
                <c:pt idx="101">
                  <c:v>11</c:v>
                </c:pt>
                <c:pt idx="102">
                  <c:v>12</c:v>
                </c:pt>
                <c:pt idx="103">
                  <c:v>13</c:v>
                </c:pt>
                <c:pt idx="104">
                  <c:v>14</c:v>
                </c:pt>
                <c:pt idx="105">
                  <c:v>15</c:v>
                </c:pt>
                <c:pt idx="106">
                  <c:v>16</c:v>
                </c:pt>
                <c:pt idx="107">
                  <c:v>17</c:v>
                </c:pt>
                <c:pt idx="108">
                  <c:v>18</c:v>
                </c:pt>
                <c:pt idx="109">
                  <c:v>19</c:v>
                </c:pt>
                <c:pt idx="110">
                  <c:v>20</c:v>
                </c:pt>
                <c:pt idx="111">
                  <c:v>21</c:v>
                </c:pt>
                <c:pt idx="112">
                  <c:v>22</c:v>
                </c:pt>
                <c:pt idx="113">
                  <c:v>23</c:v>
                </c:pt>
                <c:pt idx="114">
                  <c:v>24</c:v>
                </c:pt>
                <c:pt idx="115">
                  <c:v>25</c:v>
                </c:pt>
                <c:pt idx="116">
                  <c:v>26</c:v>
                </c:pt>
                <c:pt idx="117">
                  <c:v>27</c:v>
                </c:pt>
                <c:pt idx="118">
                  <c:v>28</c:v>
                </c:pt>
                <c:pt idx="119">
                  <c:v>29</c:v>
                </c:pt>
                <c:pt idx="120">
                  <c:v>30</c:v>
                </c:pt>
                <c:pt idx="121">
                  <c:v>31</c:v>
                </c:pt>
                <c:pt idx="122">
                  <c:v>32</c:v>
                </c:pt>
                <c:pt idx="123">
                  <c:v>33</c:v>
                </c:pt>
                <c:pt idx="124">
                  <c:v>34</c:v>
                </c:pt>
                <c:pt idx="125">
                  <c:v>35</c:v>
                </c:pt>
                <c:pt idx="126">
                  <c:v>36</c:v>
                </c:pt>
                <c:pt idx="127">
                  <c:v>37</c:v>
                </c:pt>
                <c:pt idx="128">
                  <c:v>38</c:v>
                </c:pt>
                <c:pt idx="129">
                  <c:v>39</c:v>
                </c:pt>
                <c:pt idx="130">
                  <c:v>40</c:v>
                </c:pt>
                <c:pt idx="131">
                  <c:v>41</c:v>
                </c:pt>
                <c:pt idx="132">
                  <c:v>42</c:v>
                </c:pt>
                <c:pt idx="133">
                  <c:v>43</c:v>
                </c:pt>
                <c:pt idx="134">
                  <c:v>44</c:v>
                </c:pt>
                <c:pt idx="135">
                  <c:v>45</c:v>
                </c:pt>
                <c:pt idx="136">
                  <c:v>46</c:v>
                </c:pt>
                <c:pt idx="137">
                  <c:v>47</c:v>
                </c:pt>
                <c:pt idx="138">
                  <c:v>48</c:v>
                </c:pt>
                <c:pt idx="139">
                  <c:v>49</c:v>
                </c:pt>
                <c:pt idx="140">
                  <c:v>50</c:v>
                </c:pt>
                <c:pt idx="141">
                  <c:v>51</c:v>
                </c:pt>
                <c:pt idx="142">
                  <c:v>52</c:v>
                </c:pt>
                <c:pt idx="143">
                  <c:v>53</c:v>
                </c:pt>
                <c:pt idx="144">
                  <c:v>54</c:v>
                </c:pt>
                <c:pt idx="145">
                  <c:v>55</c:v>
                </c:pt>
                <c:pt idx="146">
                  <c:v>56</c:v>
                </c:pt>
                <c:pt idx="147">
                  <c:v>57</c:v>
                </c:pt>
                <c:pt idx="148">
                  <c:v>58</c:v>
                </c:pt>
                <c:pt idx="149">
                  <c:v>59</c:v>
                </c:pt>
                <c:pt idx="150">
                  <c:v>60</c:v>
                </c:pt>
                <c:pt idx="151">
                  <c:v>61</c:v>
                </c:pt>
                <c:pt idx="152">
                  <c:v>62</c:v>
                </c:pt>
                <c:pt idx="153">
                  <c:v>63</c:v>
                </c:pt>
                <c:pt idx="154">
                  <c:v>64</c:v>
                </c:pt>
                <c:pt idx="155">
                  <c:v>65</c:v>
                </c:pt>
                <c:pt idx="156">
                  <c:v>66</c:v>
                </c:pt>
                <c:pt idx="157">
                  <c:v>67</c:v>
                </c:pt>
                <c:pt idx="158">
                  <c:v>68</c:v>
                </c:pt>
                <c:pt idx="159">
                  <c:v>69</c:v>
                </c:pt>
                <c:pt idx="160">
                  <c:v>70</c:v>
                </c:pt>
                <c:pt idx="161">
                  <c:v>71</c:v>
                </c:pt>
                <c:pt idx="162">
                  <c:v>72</c:v>
                </c:pt>
                <c:pt idx="163">
                  <c:v>73</c:v>
                </c:pt>
                <c:pt idx="164">
                  <c:v>74</c:v>
                </c:pt>
                <c:pt idx="165">
                  <c:v>75</c:v>
                </c:pt>
                <c:pt idx="166">
                  <c:v>76</c:v>
                </c:pt>
                <c:pt idx="167">
                  <c:v>77</c:v>
                </c:pt>
                <c:pt idx="168">
                  <c:v>78</c:v>
                </c:pt>
                <c:pt idx="169">
                  <c:v>79</c:v>
                </c:pt>
                <c:pt idx="170">
                  <c:v>80</c:v>
                </c:pt>
                <c:pt idx="171">
                  <c:v>81</c:v>
                </c:pt>
                <c:pt idx="172">
                  <c:v>82</c:v>
                </c:pt>
                <c:pt idx="173">
                  <c:v>83</c:v>
                </c:pt>
                <c:pt idx="174">
                  <c:v>84</c:v>
                </c:pt>
                <c:pt idx="175">
                  <c:v>85</c:v>
                </c:pt>
                <c:pt idx="176">
                  <c:v>86</c:v>
                </c:pt>
                <c:pt idx="177">
                  <c:v>87</c:v>
                </c:pt>
                <c:pt idx="178">
                  <c:v>88</c:v>
                </c:pt>
                <c:pt idx="179">
                  <c:v>89</c:v>
                </c:pt>
                <c:pt idx="180">
                  <c:v>90</c:v>
                </c:pt>
              </c:numCache>
            </c:numRef>
          </c:cat>
          <c:val>
            <c:numRef>
              <c:f>Лист2!$O$28:$O$208</c:f>
              <c:numCache>
                <c:formatCode>General</c:formatCode>
                <c:ptCount val="181"/>
                <c:pt idx="0">
                  <c:v>6.5538873706139377E-17</c:v>
                </c:pt>
                <c:pt idx="1">
                  <c:v>1.8673534113682499E-2</c:v>
                </c:pt>
                <c:pt idx="2">
                  <c:v>3.7349361216363092E-2</c:v>
                </c:pt>
                <c:pt idx="3">
                  <c:v>5.602976024035497E-2</c:v>
                </c:pt>
                <c:pt idx="4">
                  <c:v>7.4716981997607707E-2</c:v>
                </c:pt>
                <c:pt idx="5">
                  <c:v>9.3413235102243503E-2</c:v>
                </c:pt>
                <c:pt idx="6">
                  <c:v>0.11212067187290752</c:v>
                </c:pt>
                <c:pt idx="7">
                  <c:v>0.13084137420913913</c:v>
                </c:pt>
                <c:pt idx="8">
                  <c:v>0.14957733943675727</c:v>
                </c:pt>
                <c:pt idx="9">
                  <c:v>0.16833046611825411</c:v>
                </c:pt>
                <c:pt idx="10">
                  <c:v>0.18710253982538222</c:v>
                </c:pt>
                <c:pt idx="11">
                  <c:v>0.20589521887251433</c:v>
                </c:pt>
                <c:pt idx="12">
                  <c:v>0.22471002001094476</c:v>
                </c:pt>
                <c:pt idx="13">
                  <c:v>0.24354830408608633</c:v>
                </c:pt>
                <c:pt idx="14">
                  <c:v>0.2624112616615023</c:v>
                </c:pt>
                <c:pt idx="15">
                  <c:v>0.28129989861588167</c:v>
                </c:pt>
                <c:pt idx="16">
                  <c:v>0.30021502172144127</c:v>
                </c:pt>
                <c:pt idx="17">
                  <c:v>0.31915722421477843</c:v>
                </c:pt>
                <c:pt idx="18">
                  <c:v>0.33812687137394187</c:v>
                </c:pt>
                <c:pt idx="19">
                  <c:v>0.35712408611838986</c:v>
                </c:pt>
                <c:pt idx="20">
                  <c:v>0.37614873465158832</c:v>
                </c:pt>
                <c:pt idx="21">
                  <c:v>0.39520041216923651</c:v>
                </c:pt>
                <c:pt idx="22">
                  <c:v>0.41427842865949238</c:v>
                </c:pt>
                <c:pt idx="23">
                  <c:v>0.43338179482510047</c:v>
                </c:pt>
                <c:pt idx="24">
                  <c:v>0.4525092081609568</c:v>
                </c:pt>
                <c:pt idx="25">
                  <c:v>0.47165903922441188</c:v>
                </c:pt>
                <c:pt idx="26">
                  <c:v>0.4908293181394327</c:v>
                </c:pt>
                <c:pt idx="27">
                  <c:v>0.51001772137965662</c:v>
                </c:pt>
                <c:pt idx="28">
                  <c:v>0.52922155887930278</c:v>
                </c:pt>
                <c:pt idx="29">
                  <c:v>0.54843776152485668</c:v>
                </c:pt>
                <c:pt idx="30">
                  <c:v>0.5676628690843819</c:v>
                </c:pt>
                <c:pt idx="31">
                  <c:v>0.58689301863518928</c:v>
                </c:pt>
                <c:pt idx="32">
                  <c:v>0.60612393355438243</c:v>
                </c:pt>
                <c:pt idx="33">
                  <c:v>0.62535091314047087</c:v>
                </c:pt>
                <c:pt idx="34">
                  <c:v>0.64456882293772844</c:v>
                </c:pt>
                <c:pt idx="35">
                  <c:v>0.66377208583825609</c:v>
                </c:pt>
                <c:pt idx="36">
                  <c:v>0.68295467403971466</c:v>
                </c:pt>
                <c:pt idx="37">
                  <c:v>0.70211010193940271</c:v>
                </c:pt>
                <c:pt idx="38">
                  <c:v>0.72123142004767604</c:v>
                </c:pt>
                <c:pt idx="39">
                  <c:v>0.74031121000561051</c:v>
                </c:pt>
                <c:pt idx="40">
                  <c:v>0.75934158079325098</c:v>
                </c:pt>
                <c:pt idx="41">
                  <c:v>0.77831416621567162</c:v>
                </c:pt>
                <c:pt idx="42">
                  <c:v>0.79722012375437046</c:v>
                </c:pt>
                <c:pt idx="43">
                  <c:v>0.81605013487118194</c:v>
                </c:pt>
                <c:pt idx="44">
                  <c:v>0.83479440685081585</c:v>
                </c:pt>
                <c:pt idx="45">
                  <c:v>0.85344267626633163</c:v>
                </c:pt>
                <c:pt idx="46">
                  <c:v>0.87198421414920324</c:v>
                </c:pt>
                <c:pt idx="47">
                  <c:v>0.89040783294216563</c:v>
                </c:pt>
                <c:pt idx="48">
                  <c:v>0.90870189530861589</c:v>
                </c:pt>
                <c:pt idx="49">
                  <c:v>0.92685432486703212</c:v>
                </c:pt>
                <c:pt idx="50">
                  <c:v>0.94485261891256123</c:v>
                </c:pt>
                <c:pt idx="51">
                  <c:v>0.96268386318064547</c:v>
                </c:pt>
                <c:pt idx="52">
                  <c:v>0.98033474869926185</c:v>
                </c:pt>
                <c:pt idx="53">
                  <c:v>0.99779159076705426</c:v>
                </c:pt>
                <c:pt idx="54">
                  <c:v>1.015040350084353</c:v>
                </c:pt>
                <c:pt idx="55">
                  <c:v>1.0320666560528156</c:v>
                </c:pt>
                <c:pt idx="56">
                  <c:v>1.0488558322472006</c:v>
                </c:pt>
                <c:pt idx="57">
                  <c:v>1.065392924049738</c:v>
                </c:pt>
                <c:pt idx="58">
                  <c:v>1.0816627284235973</c:v>
                </c:pt>
                <c:pt idx="59">
                  <c:v>1.0976498257873273</c:v>
                </c:pt>
                <c:pt idx="60">
                  <c:v>1.1133386139367949</c:v>
                </c:pt>
                <c:pt idx="61">
                  <c:v>1.1287133439453132</c:v>
                </c:pt>
                <c:pt idx="62">
                  <c:v>1.1437581579563294</c:v>
                </c:pt>
                <c:pt idx="63">
                  <c:v>1.1584571287664893</c:v>
                </c:pt>
                <c:pt idx="64">
                  <c:v>1.1727943010801787</c:v>
                </c:pt>
                <c:pt idx="65">
                  <c:v>1.1867537342999466</c:v>
                </c:pt>
                <c:pt idx="66">
                  <c:v>1.2003195467007401</c:v>
                </c:pt>
                <c:pt idx="67">
                  <c:v>1.2134759608197658</c:v>
                </c:pt>
                <c:pt idx="68">
                  <c:v>1.2262073498782646</c:v>
                </c:pt>
                <c:pt idx="69">
                  <c:v>1.2384982850367054</c:v>
                </c:pt>
                <c:pt idx="70">
                  <c:v>1.250333583271092</c:v>
                </c:pt>
                <c:pt idx="71">
                  <c:v>1.2616983556454158</c:v>
                </c:pt>
                <c:pt idx="72">
                  <c:v>1.272578055743967</c:v>
                </c:pt>
                <c:pt idx="73">
                  <c:v>1.2829585280174172</c:v>
                </c:pt>
                <c:pt idx="74">
                  <c:v>1.2928260557884976</c:v>
                </c:pt>
                <c:pt idx="75">
                  <c:v>1.3021674086568635</c:v>
                </c:pt>
                <c:pt idx="76">
                  <c:v>1.3109698890384953</c:v>
                </c:pt>
                <c:pt idx="77">
                  <c:v>1.3192213775728969</c:v>
                </c:pt>
                <c:pt idx="78">
                  <c:v>1.3269103771314661</c:v>
                </c:pt>
                <c:pt idx="79">
                  <c:v>1.3340260551628533</c:v>
                </c:pt>
                <c:pt idx="80">
                  <c:v>1.3405582841159203</c:v>
                </c:pt>
                <c:pt idx="81">
                  <c:v>1.3464976796880828</c:v>
                </c:pt>
                <c:pt idx="82">
                  <c:v>1.3518356366563629</c:v>
                </c:pt>
                <c:pt idx="83">
                  <c:v>1.3565643620603745</c:v>
                </c:pt>
                <c:pt idx="84">
                  <c:v>1.3606769055205989</c:v>
                </c:pt>
                <c:pt idx="85">
                  <c:v>1.3641671864915996</c:v>
                </c:pt>
                <c:pt idx="86">
                  <c:v>1.3670300182682074</c:v>
                </c:pt>
                <c:pt idx="87">
                  <c:v>1.3692611285828615</c:v>
                </c:pt>
                <c:pt idx="88">
                  <c:v>1.3708571766542128</c:v>
                </c:pt>
                <c:pt idx="89">
                  <c:v>1.3718157665704327</c:v>
                </c:pt>
                <c:pt idx="90">
                  <c:v>1.3721354569152686</c:v>
                </c:pt>
                <c:pt idx="91">
                  <c:v>1.3718157665704327</c:v>
                </c:pt>
                <c:pt idx="92">
                  <c:v>1.3708571766542128</c:v>
                </c:pt>
                <c:pt idx="93">
                  <c:v>1.3692611285828615</c:v>
                </c:pt>
                <c:pt idx="94">
                  <c:v>1.3670300182682074</c:v>
                </c:pt>
                <c:pt idx="95">
                  <c:v>1.3641671864915996</c:v>
                </c:pt>
                <c:pt idx="96">
                  <c:v>1.3606769055205989</c:v>
                </c:pt>
                <c:pt idx="97">
                  <c:v>1.3565643620603745</c:v>
                </c:pt>
                <c:pt idx="98">
                  <c:v>1.3518356366563629</c:v>
                </c:pt>
                <c:pt idx="99">
                  <c:v>1.3464976796880828</c:v>
                </c:pt>
                <c:pt idx="100">
                  <c:v>1.3405582841159203</c:v>
                </c:pt>
                <c:pt idx="101">
                  <c:v>1.3340260551628533</c:v>
                </c:pt>
                <c:pt idx="102">
                  <c:v>1.3269103771314661</c:v>
                </c:pt>
                <c:pt idx="103">
                  <c:v>1.3192213775728969</c:v>
                </c:pt>
                <c:pt idx="104">
                  <c:v>1.3109698890384953</c:v>
                </c:pt>
                <c:pt idx="105">
                  <c:v>1.3021674086568635</c:v>
                </c:pt>
                <c:pt idx="106">
                  <c:v>1.2928260557884976</c:v>
                </c:pt>
                <c:pt idx="107">
                  <c:v>1.2829585280174172</c:v>
                </c:pt>
                <c:pt idx="108">
                  <c:v>1.272578055743967</c:v>
                </c:pt>
                <c:pt idx="109">
                  <c:v>1.2616983556454158</c:v>
                </c:pt>
                <c:pt idx="110">
                  <c:v>1.250333583271092</c:v>
                </c:pt>
                <c:pt idx="111">
                  <c:v>1.2384982850367054</c:v>
                </c:pt>
                <c:pt idx="112">
                  <c:v>1.2262073498782646</c:v>
                </c:pt>
                <c:pt idx="113">
                  <c:v>1.2134759608197658</c:v>
                </c:pt>
                <c:pt idx="114">
                  <c:v>1.2003195467007401</c:v>
                </c:pt>
                <c:pt idx="115">
                  <c:v>1.1867537342999466</c:v>
                </c:pt>
                <c:pt idx="116">
                  <c:v>1.1727943010801787</c:v>
                </c:pt>
                <c:pt idx="117">
                  <c:v>1.1584571287664893</c:v>
                </c:pt>
                <c:pt idx="118">
                  <c:v>1.1437581579563294</c:v>
                </c:pt>
                <c:pt idx="119">
                  <c:v>1.1287133439453132</c:v>
                </c:pt>
                <c:pt idx="120">
                  <c:v>1.1133386139367949</c:v>
                </c:pt>
                <c:pt idx="121">
                  <c:v>1.0976498257873273</c:v>
                </c:pt>
                <c:pt idx="122">
                  <c:v>1.0816627284235973</c:v>
                </c:pt>
                <c:pt idx="123">
                  <c:v>1.065392924049738</c:v>
                </c:pt>
                <c:pt idx="124">
                  <c:v>1.0488558322472006</c:v>
                </c:pt>
                <c:pt idx="125">
                  <c:v>1.0320666560528156</c:v>
                </c:pt>
                <c:pt idx="126">
                  <c:v>1.015040350084353</c:v>
                </c:pt>
                <c:pt idx="127">
                  <c:v>0.99779159076705426</c:v>
                </c:pt>
                <c:pt idx="128">
                  <c:v>0.98033474869926185</c:v>
                </c:pt>
                <c:pt idx="129">
                  <c:v>0.96268386318064547</c:v>
                </c:pt>
                <c:pt idx="130">
                  <c:v>0.94485261891256123</c:v>
                </c:pt>
                <c:pt idx="131">
                  <c:v>0.92685432486703212</c:v>
                </c:pt>
                <c:pt idx="132">
                  <c:v>0.90870189530861589</c:v>
                </c:pt>
                <c:pt idx="133">
                  <c:v>0.89040783294216563</c:v>
                </c:pt>
                <c:pt idx="134">
                  <c:v>0.87198421414920324</c:v>
                </c:pt>
                <c:pt idx="135">
                  <c:v>0.85344267626633163</c:v>
                </c:pt>
                <c:pt idx="136">
                  <c:v>0.83479440685081585</c:v>
                </c:pt>
                <c:pt idx="137">
                  <c:v>0.81605013487118194</c:v>
                </c:pt>
                <c:pt idx="138">
                  <c:v>0.79722012375437046</c:v>
                </c:pt>
                <c:pt idx="139">
                  <c:v>0.77831416621567162</c:v>
                </c:pt>
                <c:pt idx="140">
                  <c:v>0.75934158079325098</c:v>
                </c:pt>
                <c:pt idx="141">
                  <c:v>0.74031121000561051</c:v>
                </c:pt>
                <c:pt idx="142">
                  <c:v>0.72123142004767604</c:v>
                </c:pt>
                <c:pt idx="143">
                  <c:v>0.70211010193940271</c:v>
                </c:pt>
                <c:pt idx="144">
                  <c:v>0.68295467403971466</c:v>
                </c:pt>
                <c:pt idx="145">
                  <c:v>0.66377208583825609</c:v>
                </c:pt>
                <c:pt idx="146">
                  <c:v>0.64456882293772844</c:v>
                </c:pt>
                <c:pt idx="147">
                  <c:v>0.62535091314047087</c:v>
                </c:pt>
                <c:pt idx="148">
                  <c:v>0.60612393355438243</c:v>
                </c:pt>
                <c:pt idx="149">
                  <c:v>0.58689301863518928</c:v>
                </c:pt>
                <c:pt idx="150">
                  <c:v>0.5676628690843819</c:v>
                </c:pt>
                <c:pt idx="151">
                  <c:v>0.54843776152485668</c:v>
                </c:pt>
                <c:pt idx="152">
                  <c:v>0.52922155887930278</c:v>
                </c:pt>
                <c:pt idx="153">
                  <c:v>0.51001772137965662</c:v>
                </c:pt>
                <c:pt idx="154">
                  <c:v>0.4908293181394327</c:v>
                </c:pt>
                <c:pt idx="155">
                  <c:v>0.47165903922441188</c:v>
                </c:pt>
                <c:pt idx="156">
                  <c:v>0.4525092081609568</c:v>
                </c:pt>
                <c:pt idx="157">
                  <c:v>0.43338179482510047</c:v>
                </c:pt>
                <c:pt idx="158">
                  <c:v>0.41427842865949238</c:v>
                </c:pt>
                <c:pt idx="159">
                  <c:v>0.39520041216923651</c:v>
                </c:pt>
                <c:pt idx="160">
                  <c:v>0.37614873465158832</c:v>
                </c:pt>
                <c:pt idx="161">
                  <c:v>0.35712408611838986</c:v>
                </c:pt>
                <c:pt idx="162">
                  <c:v>0.33812687137394187</c:v>
                </c:pt>
                <c:pt idx="163">
                  <c:v>0.31915722421477843</c:v>
                </c:pt>
                <c:pt idx="164">
                  <c:v>0.30021502172144127</c:v>
                </c:pt>
                <c:pt idx="165">
                  <c:v>0.28129989861588167</c:v>
                </c:pt>
                <c:pt idx="166">
                  <c:v>0.2624112616615023</c:v>
                </c:pt>
                <c:pt idx="167">
                  <c:v>0.24354830408608633</c:v>
                </c:pt>
                <c:pt idx="168">
                  <c:v>0.22471002001094476</c:v>
                </c:pt>
                <c:pt idx="169">
                  <c:v>0.20589521887251433</c:v>
                </c:pt>
                <c:pt idx="170">
                  <c:v>0.18710253982538222</c:v>
                </c:pt>
                <c:pt idx="171">
                  <c:v>0.16833046611825411</c:v>
                </c:pt>
                <c:pt idx="172">
                  <c:v>0.14957733943675727</c:v>
                </c:pt>
                <c:pt idx="173">
                  <c:v>0.13084137420913913</c:v>
                </c:pt>
                <c:pt idx="174">
                  <c:v>0.11212067187290752</c:v>
                </c:pt>
                <c:pt idx="175">
                  <c:v>9.3413235102243503E-2</c:v>
                </c:pt>
                <c:pt idx="176">
                  <c:v>7.4716981997607707E-2</c:v>
                </c:pt>
                <c:pt idx="177">
                  <c:v>5.602976024035497E-2</c:v>
                </c:pt>
                <c:pt idx="178">
                  <c:v>3.7349361216363092E-2</c:v>
                </c:pt>
                <c:pt idx="179">
                  <c:v>1.8673534113682499E-2</c:v>
                </c:pt>
                <c:pt idx="180">
                  <c:v>6.5538873706139377E-17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45-4760-9773-59ED803FB2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8180736"/>
        <c:axId val="1028177824"/>
      </c:lineChart>
      <c:catAx>
        <c:axId val="1028180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/>
                  <a:t>ϕ</a:t>
                </a:r>
                <a:endParaRPr lang="ru-RU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28177824"/>
        <c:crosses val="autoZero"/>
        <c:auto val="1"/>
        <c:lblAlgn val="ctr"/>
        <c:lblOffset val="100"/>
        <c:noMultiLvlLbl val="0"/>
      </c:catAx>
      <c:valAx>
        <c:axId val="102817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 b="1" i="0" baseline="0">
                    <a:effectLst/>
                  </a:rPr>
                  <a:t>ω</a:t>
                </a:r>
                <a:r>
                  <a:rPr lang="en-US" sz="1400" b="1" i="0" baseline="0">
                    <a:effectLst/>
                  </a:rPr>
                  <a:t>2</a:t>
                </a:r>
                <a:endParaRPr lang="ru-RU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28180736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ru-RU"/>
              <a:t>Зависимость</a:t>
            </a:r>
            <a:r>
              <a:rPr lang="ru-RU" baseline="0"/>
              <a:t> углового ускорения </a:t>
            </a:r>
            <a:r>
              <a:rPr lang="el-GR"/>
              <a:t>ε</a:t>
            </a:r>
            <a:r>
              <a:rPr lang="en-US"/>
              <a:t>2</a:t>
            </a:r>
            <a:r>
              <a:rPr lang="ru-RU"/>
              <a:t> от </a:t>
            </a:r>
            <a:r>
              <a:rPr lang="el-GR"/>
              <a:t>ϕ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6.6460550083306785E-2"/>
          <c:y val="0.10689814814814814"/>
          <c:w val="0.89469638271411367"/>
          <c:h val="0.77736111111111106"/>
        </c:manualLayout>
      </c:layout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Лист2!$K$28:$K$208</c:f>
              <c:numCache>
                <c:formatCode>General</c:formatCode>
                <c:ptCount val="181"/>
                <c:pt idx="0">
                  <c:v>-90</c:v>
                </c:pt>
                <c:pt idx="1">
                  <c:v>-89</c:v>
                </c:pt>
                <c:pt idx="2">
                  <c:v>-88</c:v>
                </c:pt>
                <c:pt idx="3">
                  <c:v>-87</c:v>
                </c:pt>
                <c:pt idx="4">
                  <c:v>-86</c:v>
                </c:pt>
                <c:pt idx="5">
                  <c:v>-85</c:v>
                </c:pt>
                <c:pt idx="6">
                  <c:v>-84</c:v>
                </c:pt>
                <c:pt idx="7">
                  <c:v>-83</c:v>
                </c:pt>
                <c:pt idx="8">
                  <c:v>-82</c:v>
                </c:pt>
                <c:pt idx="9">
                  <c:v>-81</c:v>
                </c:pt>
                <c:pt idx="10">
                  <c:v>-80</c:v>
                </c:pt>
                <c:pt idx="11">
                  <c:v>-79</c:v>
                </c:pt>
                <c:pt idx="12">
                  <c:v>-78</c:v>
                </c:pt>
                <c:pt idx="13">
                  <c:v>-77</c:v>
                </c:pt>
                <c:pt idx="14">
                  <c:v>-76</c:v>
                </c:pt>
                <c:pt idx="15">
                  <c:v>-75</c:v>
                </c:pt>
                <c:pt idx="16">
                  <c:v>-74</c:v>
                </c:pt>
                <c:pt idx="17">
                  <c:v>-73</c:v>
                </c:pt>
                <c:pt idx="18">
                  <c:v>-72</c:v>
                </c:pt>
                <c:pt idx="19">
                  <c:v>-71</c:v>
                </c:pt>
                <c:pt idx="20">
                  <c:v>-70</c:v>
                </c:pt>
                <c:pt idx="21">
                  <c:v>-69</c:v>
                </c:pt>
                <c:pt idx="22">
                  <c:v>-68</c:v>
                </c:pt>
                <c:pt idx="23">
                  <c:v>-67</c:v>
                </c:pt>
                <c:pt idx="24">
                  <c:v>-66</c:v>
                </c:pt>
                <c:pt idx="25">
                  <c:v>-65</c:v>
                </c:pt>
                <c:pt idx="26">
                  <c:v>-64</c:v>
                </c:pt>
                <c:pt idx="27">
                  <c:v>-63</c:v>
                </c:pt>
                <c:pt idx="28">
                  <c:v>-62</c:v>
                </c:pt>
                <c:pt idx="29">
                  <c:v>-61</c:v>
                </c:pt>
                <c:pt idx="30">
                  <c:v>-60</c:v>
                </c:pt>
                <c:pt idx="31">
                  <c:v>-59</c:v>
                </c:pt>
                <c:pt idx="32">
                  <c:v>-58</c:v>
                </c:pt>
                <c:pt idx="33">
                  <c:v>-57</c:v>
                </c:pt>
                <c:pt idx="34">
                  <c:v>-56</c:v>
                </c:pt>
                <c:pt idx="35">
                  <c:v>-55</c:v>
                </c:pt>
                <c:pt idx="36">
                  <c:v>-54</c:v>
                </c:pt>
                <c:pt idx="37">
                  <c:v>-53</c:v>
                </c:pt>
                <c:pt idx="38">
                  <c:v>-52</c:v>
                </c:pt>
                <c:pt idx="39">
                  <c:v>-51</c:v>
                </c:pt>
                <c:pt idx="40">
                  <c:v>-50</c:v>
                </c:pt>
                <c:pt idx="41">
                  <c:v>-49</c:v>
                </c:pt>
                <c:pt idx="42">
                  <c:v>-48</c:v>
                </c:pt>
                <c:pt idx="43">
                  <c:v>-47</c:v>
                </c:pt>
                <c:pt idx="44">
                  <c:v>-46</c:v>
                </c:pt>
                <c:pt idx="45">
                  <c:v>-45</c:v>
                </c:pt>
                <c:pt idx="46">
                  <c:v>-44</c:v>
                </c:pt>
                <c:pt idx="47">
                  <c:v>-43</c:v>
                </c:pt>
                <c:pt idx="48">
                  <c:v>-42</c:v>
                </c:pt>
                <c:pt idx="49">
                  <c:v>-41</c:v>
                </c:pt>
                <c:pt idx="50">
                  <c:v>-40</c:v>
                </c:pt>
                <c:pt idx="51">
                  <c:v>-39</c:v>
                </c:pt>
                <c:pt idx="52">
                  <c:v>-38</c:v>
                </c:pt>
                <c:pt idx="53">
                  <c:v>-37</c:v>
                </c:pt>
                <c:pt idx="54">
                  <c:v>-36</c:v>
                </c:pt>
                <c:pt idx="55">
                  <c:v>-35</c:v>
                </c:pt>
                <c:pt idx="56">
                  <c:v>-34</c:v>
                </c:pt>
                <c:pt idx="57">
                  <c:v>-33</c:v>
                </c:pt>
                <c:pt idx="58">
                  <c:v>-32</c:v>
                </c:pt>
                <c:pt idx="59">
                  <c:v>-31</c:v>
                </c:pt>
                <c:pt idx="60">
                  <c:v>-30</c:v>
                </c:pt>
                <c:pt idx="61">
                  <c:v>-29</c:v>
                </c:pt>
                <c:pt idx="62">
                  <c:v>-28</c:v>
                </c:pt>
                <c:pt idx="63">
                  <c:v>-27</c:v>
                </c:pt>
                <c:pt idx="64">
                  <c:v>-26</c:v>
                </c:pt>
                <c:pt idx="65">
                  <c:v>-25</c:v>
                </c:pt>
                <c:pt idx="66">
                  <c:v>-24</c:v>
                </c:pt>
                <c:pt idx="67">
                  <c:v>-23</c:v>
                </c:pt>
                <c:pt idx="68">
                  <c:v>-22</c:v>
                </c:pt>
                <c:pt idx="69">
                  <c:v>-21</c:v>
                </c:pt>
                <c:pt idx="70">
                  <c:v>-20</c:v>
                </c:pt>
                <c:pt idx="71">
                  <c:v>-19</c:v>
                </c:pt>
                <c:pt idx="72">
                  <c:v>-18</c:v>
                </c:pt>
                <c:pt idx="73">
                  <c:v>-17</c:v>
                </c:pt>
                <c:pt idx="74">
                  <c:v>-16</c:v>
                </c:pt>
                <c:pt idx="75">
                  <c:v>-15</c:v>
                </c:pt>
                <c:pt idx="76">
                  <c:v>-14</c:v>
                </c:pt>
                <c:pt idx="77">
                  <c:v>-13</c:v>
                </c:pt>
                <c:pt idx="78">
                  <c:v>-12</c:v>
                </c:pt>
                <c:pt idx="79">
                  <c:v>-11</c:v>
                </c:pt>
                <c:pt idx="80">
                  <c:v>-10</c:v>
                </c:pt>
                <c:pt idx="81">
                  <c:v>-9</c:v>
                </c:pt>
                <c:pt idx="82">
                  <c:v>-8</c:v>
                </c:pt>
                <c:pt idx="83">
                  <c:v>-7</c:v>
                </c:pt>
                <c:pt idx="84">
                  <c:v>-6</c:v>
                </c:pt>
                <c:pt idx="85">
                  <c:v>-5</c:v>
                </c:pt>
                <c:pt idx="86">
                  <c:v>-4</c:v>
                </c:pt>
                <c:pt idx="87">
                  <c:v>-3</c:v>
                </c:pt>
                <c:pt idx="88">
                  <c:v>-2</c:v>
                </c:pt>
                <c:pt idx="89">
                  <c:v>-1</c:v>
                </c:pt>
                <c:pt idx="90">
                  <c:v>0</c:v>
                </c:pt>
                <c:pt idx="91">
                  <c:v>1</c:v>
                </c:pt>
                <c:pt idx="92">
                  <c:v>2</c:v>
                </c:pt>
                <c:pt idx="93">
                  <c:v>3</c:v>
                </c:pt>
                <c:pt idx="94">
                  <c:v>4</c:v>
                </c:pt>
                <c:pt idx="95">
                  <c:v>5</c:v>
                </c:pt>
                <c:pt idx="96">
                  <c:v>6</c:v>
                </c:pt>
                <c:pt idx="97">
                  <c:v>7</c:v>
                </c:pt>
                <c:pt idx="98">
                  <c:v>8</c:v>
                </c:pt>
                <c:pt idx="99">
                  <c:v>9</c:v>
                </c:pt>
                <c:pt idx="100">
                  <c:v>10</c:v>
                </c:pt>
                <c:pt idx="101">
                  <c:v>11</c:v>
                </c:pt>
                <c:pt idx="102">
                  <c:v>12</c:v>
                </c:pt>
                <c:pt idx="103">
                  <c:v>13</c:v>
                </c:pt>
                <c:pt idx="104">
                  <c:v>14</c:v>
                </c:pt>
                <c:pt idx="105">
                  <c:v>15</c:v>
                </c:pt>
                <c:pt idx="106">
                  <c:v>16</c:v>
                </c:pt>
                <c:pt idx="107">
                  <c:v>17</c:v>
                </c:pt>
                <c:pt idx="108">
                  <c:v>18</c:v>
                </c:pt>
                <c:pt idx="109">
                  <c:v>19</c:v>
                </c:pt>
                <c:pt idx="110">
                  <c:v>20</c:v>
                </c:pt>
                <c:pt idx="111">
                  <c:v>21</c:v>
                </c:pt>
                <c:pt idx="112">
                  <c:v>22</c:v>
                </c:pt>
                <c:pt idx="113">
                  <c:v>23</c:v>
                </c:pt>
                <c:pt idx="114">
                  <c:v>24</c:v>
                </c:pt>
                <c:pt idx="115">
                  <c:v>25</c:v>
                </c:pt>
                <c:pt idx="116">
                  <c:v>26</c:v>
                </c:pt>
                <c:pt idx="117">
                  <c:v>27</c:v>
                </c:pt>
                <c:pt idx="118">
                  <c:v>28</c:v>
                </c:pt>
                <c:pt idx="119">
                  <c:v>29</c:v>
                </c:pt>
                <c:pt idx="120">
                  <c:v>30</c:v>
                </c:pt>
                <c:pt idx="121">
                  <c:v>31</c:v>
                </c:pt>
                <c:pt idx="122">
                  <c:v>32</c:v>
                </c:pt>
                <c:pt idx="123">
                  <c:v>33</c:v>
                </c:pt>
                <c:pt idx="124">
                  <c:v>34</c:v>
                </c:pt>
                <c:pt idx="125">
                  <c:v>35</c:v>
                </c:pt>
                <c:pt idx="126">
                  <c:v>36</c:v>
                </c:pt>
                <c:pt idx="127">
                  <c:v>37</c:v>
                </c:pt>
                <c:pt idx="128">
                  <c:v>38</c:v>
                </c:pt>
                <c:pt idx="129">
                  <c:v>39</c:v>
                </c:pt>
                <c:pt idx="130">
                  <c:v>40</c:v>
                </c:pt>
                <c:pt idx="131">
                  <c:v>41</c:v>
                </c:pt>
                <c:pt idx="132">
                  <c:v>42</c:v>
                </c:pt>
                <c:pt idx="133">
                  <c:v>43</c:v>
                </c:pt>
                <c:pt idx="134">
                  <c:v>44</c:v>
                </c:pt>
                <c:pt idx="135">
                  <c:v>45</c:v>
                </c:pt>
                <c:pt idx="136">
                  <c:v>46</c:v>
                </c:pt>
                <c:pt idx="137">
                  <c:v>47</c:v>
                </c:pt>
                <c:pt idx="138">
                  <c:v>48</c:v>
                </c:pt>
                <c:pt idx="139">
                  <c:v>49</c:v>
                </c:pt>
                <c:pt idx="140">
                  <c:v>50</c:v>
                </c:pt>
                <c:pt idx="141">
                  <c:v>51</c:v>
                </c:pt>
                <c:pt idx="142">
                  <c:v>52</c:v>
                </c:pt>
                <c:pt idx="143">
                  <c:v>53</c:v>
                </c:pt>
                <c:pt idx="144">
                  <c:v>54</c:v>
                </c:pt>
                <c:pt idx="145">
                  <c:v>55</c:v>
                </c:pt>
                <c:pt idx="146">
                  <c:v>56</c:v>
                </c:pt>
                <c:pt idx="147">
                  <c:v>57</c:v>
                </c:pt>
                <c:pt idx="148">
                  <c:v>58</c:v>
                </c:pt>
                <c:pt idx="149">
                  <c:v>59</c:v>
                </c:pt>
                <c:pt idx="150">
                  <c:v>60</c:v>
                </c:pt>
                <c:pt idx="151">
                  <c:v>61</c:v>
                </c:pt>
                <c:pt idx="152">
                  <c:v>62</c:v>
                </c:pt>
                <c:pt idx="153">
                  <c:v>63</c:v>
                </c:pt>
                <c:pt idx="154">
                  <c:v>64</c:v>
                </c:pt>
                <c:pt idx="155">
                  <c:v>65</c:v>
                </c:pt>
                <c:pt idx="156">
                  <c:v>66</c:v>
                </c:pt>
                <c:pt idx="157">
                  <c:v>67</c:v>
                </c:pt>
                <c:pt idx="158">
                  <c:v>68</c:v>
                </c:pt>
                <c:pt idx="159">
                  <c:v>69</c:v>
                </c:pt>
                <c:pt idx="160">
                  <c:v>70</c:v>
                </c:pt>
                <c:pt idx="161">
                  <c:v>71</c:v>
                </c:pt>
                <c:pt idx="162">
                  <c:v>72</c:v>
                </c:pt>
                <c:pt idx="163">
                  <c:v>73</c:v>
                </c:pt>
                <c:pt idx="164">
                  <c:v>74</c:v>
                </c:pt>
                <c:pt idx="165">
                  <c:v>75</c:v>
                </c:pt>
                <c:pt idx="166">
                  <c:v>76</c:v>
                </c:pt>
                <c:pt idx="167">
                  <c:v>77</c:v>
                </c:pt>
                <c:pt idx="168">
                  <c:v>78</c:v>
                </c:pt>
                <c:pt idx="169">
                  <c:v>79</c:v>
                </c:pt>
                <c:pt idx="170">
                  <c:v>80</c:v>
                </c:pt>
                <c:pt idx="171">
                  <c:v>81</c:v>
                </c:pt>
                <c:pt idx="172">
                  <c:v>82</c:v>
                </c:pt>
                <c:pt idx="173">
                  <c:v>83</c:v>
                </c:pt>
                <c:pt idx="174">
                  <c:v>84</c:v>
                </c:pt>
                <c:pt idx="175">
                  <c:v>85</c:v>
                </c:pt>
                <c:pt idx="176">
                  <c:v>86</c:v>
                </c:pt>
                <c:pt idx="177">
                  <c:v>87</c:v>
                </c:pt>
                <c:pt idx="178">
                  <c:v>88</c:v>
                </c:pt>
                <c:pt idx="179">
                  <c:v>89</c:v>
                </c:pt>
                <c:pt idx="180">
                  <c:v>90</c:v>
                </c:pt>
              </c:numCache>
            </c:numRef>
          </c:cat>
          <c:val>
            <c:numRef>
              <c:f>Лист2!$P$28:$P$208</c:f>
              <c:numCache>
                <c:formatCode>General</c:formatCode>
                <c:ptCount val="181"/>
                <c:pt idx="0">
                  <c:v>-4.5677227835001437</c:v>
                </c:pt>
                <c:pt idx="1">
                  <c:v>-4.5675152936711969</c:v>
                </c:pt>
                <c:pt idx="2">
                  <c:v>-4.5668918968224839</c:v>
                </c:pt>
                <c:pt idx="3">
                  <c:v>-4.5658498117396462</c:v>
                </c:pt>
                <c:pt idx="4">
                  <c:v>-4.5643844059774512</c:v>
                </c:pt>
                <c:pt idx="5">
                  <c:v>-4.5624892002554684</c:v>
                </c:pt>
                <c:pt idx="6">
                  <c:v>-4.5601558746670827</c:v>
                </c:pt>
                <c:pt idx="7">
                  <c:v>-4.5573742767566721</c:v>
                </c:pt>
                <c:pt idx="8">
                  <c:v>-4.5541324315350948</c:v>
                </c:pt>
                <c:pt idx="9">
                  <c:v>-4.5504165535185317</c:v>
                </c:pt>
                <c:pt idx="10">
                  <c:v>-4.5462110608904664</c:v>
                </c:pt>
                <c:pt idx="11">
                  <c:v>-4.5414985919006892</c:v>
                </c:pt>
                <c:pt idx="12">
                  <c:v>-4.5362600236289845</c:v>
                </c:pt>
                <c:pt idx="13">
                  <c:v>-4.5304744932541574</c:v>
                </c:pt>
                <c:pt idx="14">
                  <c:v>-4.5241194219814922</c:v>
                </c:pt>
                <c:pt idx="15">
                  <c:v>-4.5171705417933428</c:v>
                </c:pt>
                <c:pt idx="16">
                  <c:v>-4.5096019251982904</c:v>
                </c:pt>
                <c:pt idx="17">
                  <c:v>-4.5013860181639611</c:v>
                </c:pt>
                <c:pt idx="18">
                  <c:v>-4.4924936764273751</c:v>
                </c:pt>
                <c:pt idx="19">
                  <c:v>-4.4828942053838841</c:v>
                </c:pt>
                <c:pt idx="20">
                  <c:v>-4.472555403762037</c:v>
                </c:pt>
                <c:pt idx="21">
                  <c:v>-4.4614436112960938</c:v>
                </c:pt>
                <c:pt idx="22">
                  <c:v>-4.4495237606109344</c:v>
                </c:pt>
                <c:pt idx="23">
                  <c:v>-4.4367594335353457</c:v>
                </c:pt>
                <c:pt idx="24">
                  <c:v>-4.4231129220588121</c:v>
                </c:pt>
                <c:pt idx="25">
                  <c:v>-4.4085452941443313</c:v>
                </c:pt>
                <c:pt idx="26">
                  <c:v>-4.3930164646046634</c:v>
                </c:pt>
                <c:pt idx="27">
                  <c:v>-4.3764852712422249</c:v>
                </c:pt>
                <c:pt idx="28">
                  <c:v>-4.3589095564429385</c:v>
                </c:pt>
                <c:pt idx="29">
                  <c:v>-4.3402462544019542</c:v>
                </c:pt>
                <c:pt idx="30">
                  <c:v>-4.320451484143919</c:v>
                </c:pt>
                <c:pt idx="31">
                  <c:v>-4.2994806484824268</c:v>
                </c:pt>
                <c:pt idx="32">
                  <c:v>-4.2772885390420212</c:v>
                </c:pt>
                <c:pt idx="33">
                  <c:v>-4.2538294474420653</c:v>
                </c:pt>
                <c:pt idx="34">
                  <c:v>-4.229057282714229</c:v>
                </c:pt>
                <c:pt idx="35">
                  <c:v>-4.2029256949947564</c:v>
                </c:pt>
                <c:pt idx="36">
                  <c:v>-4.1753882054986446</c:v>
                </c:pt>
                <c:pt idx="37">
                  <c:v>-4.1463983427456368</c:v>
                </c:pt>
                <c:pt idx="38">
                  <c:v>-4.1159097849673829</c:v>
                </c:pt>
                <c:pt idx="39">
                  <c:v>-4.0838765085812812</c:v>
                </c:pt>
                <c:pt idx="40">
                  <c:v>-4.0502529425697338</c:v>
                </c:pt>
                <c:pt idx="41">
                  <c:v>-4.0149941285535675</c:v>
                </c:pt>
                <c:pt idx="42">
                  <c:v>-3.9780558862957092</c:v>
                </c:pt>
                <c:pt idx="43">
                  <c:v>-3.9393949843159568</c:v>
                </c:pt>
                <c:pt idx="44">
                  <c:v>-3.898969315240127</c:v>
                </c:pt>
                <c:pt idx="45">
                  <c:v>-3.856738075447343</c:v>
                </c:pt>
                <c:pt idx="46">
                  <c:v>-3.8126619485181203</c:v>
                </c:pt>
                <c:pt idx="47">
                  <c:v>-3.7667032919237631</c:v>
                </c:pt>
                <c:pt idx="48">
                  <c:v>-3.7188263263347192</c:v>
                </c:pt>
                <c:pt idx="49">
                  <c:v>-3.668997326862605</c:v>
                </c:pt>
                <c:pt idx="50">
                  <c:v>-3.6171848154883581</c:v>
                </c:pt>
                <c:pt idx="51">
                  <c:v>-3.5633597538676649</c:v>
                </c:pt>
                <c:pt idx="52">
                  <c:v>-3.5074957356456418</c:v>
                </c:pt>
                <c:pt idx="53">
                  <c:v>-3.4495691773560235</c:v>
                </c:pt>
                <c:pt idx="54">
                  <c:v>-3.3895595069269602</c:v>
                </c:pt>
                <c:pt idx="55">
                  <c:v>-3.3274493487664278</c:v>
                </c:pt>
                <c:pt idx="56">
                  <c:v>-3.263224704356297</c:v>
                </c:pt>
                <c:pt idx="57">
                  <c:v>-3.1968751272460501</c:v>
                </c:pt>
                <c:pt idx="58">
                  <c:v>-3.1283938913056448</c:v>
                </c:pt>
                <c:pt idx="59">
                  <c:v>-3.0577781510731232</c:v>
                </c:pt>
                <c:pt idx="60">
                  <c:v>-2.9850290930169625</c:v>
                </c:pt>
                <c:pt idx="61">
                  <c:v>-2.9101520765265647</c:v>
                </c:pt>
                <c:pt idx="62">
                  <c:v>-2.8331567634473429</c:v>
                </c:pt>
                <c:pt idx="63">
                  <c:v>-2.7540572349903933</c:v>
                </c:pt>
                <c:pt idx="64">
                  <c:v>-2.6728720948709546</c:v>
                </c:pt>
                <c:pt idx="65">
                  <c:v>-2.5896245575654948</c:v>
                </c:pt>
                <c:pt idx="66">
                  <c:v>-2.5043425206244239</c:v>
                </c:pt>
                <c:pt idx="67">
                  <c:v>-2.4170586200363928</c:v>
                </c:pt>
                <c:pt idx="68">
                  <c:v>-2.327810267710948</c:v>
                </c:pt>
                <c:pt idx="69">
                  <c:v>-2.2366396702288411</c:v>
                </c:pt>
                <c:pt idx="70">
                  <c:v>-2.1435938281032967</c:v>
                </c:pt>
                <c:pt idx="71">
                  <c:v>-2.0487245149006226</c:v>
                </c:pt>
                <c:pt idx="72">
                  <c:v>-1.9520882356840898</c:v>
                </c:pt>
                <c:pt idx="73">
                  <c:v>-1.8537461643702411</c:v>
                </c:pt>
                <c:pt idx="74">
                  <c:v>-1.7537640597208843</c:v>
                </c:pt>
                <c:pt idx="75">
                  <c:v>-1.6522121598357882</c:v>
                </c:pt>
                <c:pt idx="76">
                  <c:v>-1.5491650551593479</c:v>
                </c:pt>
                <c:pt idx="77">
                  <c:v>-1.4447015401679286</c:v>
                </c:pt>
                <c:pt idx="78">
                  <c:v>-1.3389044440615703</c:v>
                </c:pt>
                <c:pt idx="79">
                  <c:v>-1.2318604409427942</c:v>
                </c:pt>
                <c:pt idx="80">
                  <c:v>-1.1236598401246556</c:v>
                </c:pt>
                <c:pt idx="81">
                  <c:v>-1.0143963573681174</c:v>
                </c:pt>
                <c:pt idx="82">
                  <c:v>-0.90416686800361301</c:v>
                </c:pt>
                <c:pt idx="83">
                  <c:v>-0.79307114304141768</c:v>
                </c:pt>
                <c:pt idx="84">
                  <c:v>-0.68121156951840367</c:v>
                </c:pt>
                <c:pt idx="85">
                  <c:v>-0.56869285646321266</c:v>
                </c:pt>
                <c:pt idx="86">
                  <c:v>-0.45562172798611705</c:v>
                </c:pt>
                <c:pt idx="87">
                  <c:v>-0.34210660511231994</c:v>
                </c:pt>
                <c:pt idx="88">
                  <c:v>-0.22825727807675084</c:v>
                </c:pt>
                <c:pt idx="89">
                  <c:v>-0.11418457088321476</c:v>
                </c:pt>
                <c:pt idx="90">
                  <c:v>0</c:v>
                </c:pt>
                <c:pt idx="91">
                  <c:v>0.11418457088321476</c:v>
                </c:pt>
                <c:pt idx="92">
                  <c:v>0.22825727807675084</c:v>
                </c:pt>
                <c:pt idx="93">
                  <c:v>0.34210660511231994</c:v>
                </c:pt>
                <c:pt idx="94">
                  <c:v>0.45562172798611705</c:v>
                </c:pt>
                <c:pt idx="95">
                  <c:v>0.56869285646321266</c:v>
                </c:pt>
                <c:pt idx="96">
                  <c:v>0.68121156951840367</c:v>
                </c:pt>
                <c:pt idx="97">
                  <c:v>0.79307114304141768</c:v>
                </c:pt>
                <c:pt idx="98">
                  <c:v>0.90416686800361301</c:v>
                </c:pt>
                <c:pt idx="99">
                  <c:v>1.0143963573681174</c:v>
                </c:pt>
                <c:pt idx="100">
                  <c:v>1.1236598401246556</c:v>
                </c:pt>
                <c:pt idx="101">
                  <c:v>1.2318604409427942</c:v>
                </c:pt>
                <c:pt idx="102">
                  <c:v>1.3389044440615703</c:v>
                </c:pt>
                <c:pt idx="103">
                  <c:v>1.4447015401679286</c:v>
                </c:pt>
                <c:pt idx="104">
                  <c:v>1.5491650551593479</c:v>
                </c:pt>
                <c:pt idx="105">
                  <c:v>1.6522121598357882</c:v>
                </c:pt>
                <c:pt idx="106">
                  <c:v>1.7537640597208843</c:v>
                </c:pt>
                <c:pt idx="107">
                  <c:v>1.8537461643702411</c:v>
                </c:pt>
                <c:pt idx="108">
                  <c:v>1.9520882356840898</c:v>
                </c:pt>
                <c:pt idx="109">
                  <c:v>2.0487245149006226</c:v>
                </c:pt>
                <c:pt idx="110">
                  <c:v>2.1435938281032967</c:v>
                </c:pt>
                <c:pt idx="111">
                  <c:v>2.2366396702288411</c:v>
                </c:pt>
                <c:pt idx="112">
                  <c:v>2.327810267710948</c:v>
                </c:pt>
                <c:pt idx="113">
                  <c:v>2.4170586200363928</c:v>
                </c:pt>
                <c:pt idx="114">
                  <c:v>2.5043425206244239</c:v>
                </c:pt>
                <c:pt idx="115">
                  <c:v>2.5896245575654948</c:v>
                </c:pt>
                <c:pt idx="116">
                  <c:v>2.6728720948709546</c:v>
                </c:pt>
                <c:pt idx="117">
                  <c:v>2.7540572349903933</c:v>
                </c:pt>
                <c:pt idx="118">
                  <c:v>2.8331567634473429</c:v>
                </c:pt>
                <c:pt idx="119">
                  <c:v>2.9101520765265647</c:v>
                </c:pt>
                <c:pt idx="120">
                  <c:v>2.9850290930169625</c:v>
                </c:pt>
                <c:pt idx="121">
                  <c:v>3.0577781510731232</c:v>
                </c:pt>
                <c:pt idx="122">
                  <c:v>3.1283938913056448</c:v>
                </c:pt>
                <c:pt idx="123">
                  <c:v>3.1968751272460501</c:v>
                </c:pt>
                <c:pt idx="124">
                  <c:v>3.263224704356297</c:v>
                </c:pt>
                <c:pt idx="125">
                  <c:v>3.3274493487664278</c:v>
                </c:pt>
                <c:pt idx="126">
                  <c:v>3.3895595069269602</c:v>
                </c:pt>
                <c:pt idx="127">
                  <c:v>3.4495691773560235</c:v>
                </c:pt>
                <c:pt idx="128">
                  <c:v>3.5074957356456418</c:v>
                </c:pt>
                <c:pt idx="129">
                  <c:v>3.5633597538676649</c:v>
                </c:pt>
                <c:pt idx="130">
                  <c:v>3.6171848154883581</c:v>
                </c:pt>
                <c:pt idx="131">
                  <c:v>3.668997326862605</c:v>
                </c:pt>
                <c:pt idx="132">
                  <c:v>3.7188263263347192</c:v>
                </c:pt>
                <c:pt idx="133">
                  <c:v>3.7667032919237631</c:v>
                </c:pt>
                <c:pt idx="134">
                  <c:v>3.8126619485181203</c:v>
                </c:pt>
                <c:pt idx="135">
                  <c:v>3.856738075447343</c:v>
                </c:pt>
                <c:pt idx="136">
                  <c:v>3.898969315240127</c:v>
                </c:pt>
                <c:pt idx="137">
                  <c:v>3.9393949843159568</c:v>
                </c:pt>
                <c:pt idx="138">
                  <c:v>3.9780558862957092</c:v>
                </c:pt>
                <c:pt idx="139">
                  <c:v>4.0149941285535675</c:v>
                </c:pt>
                <c:pt idx="140">
                  <c:v>4.0502529425697338</c:v>
                </c:pt>
                <c:pt idx="141">
                  <c:v>4.0838765085812812</c:v>
                </c:pt>
                <c:pt idx="142">
                  <c:v>4.1159097849673829</c:v>
                </c:pt>
                <c:pt idx="143">
                  <c:v>4.1463983427456368</c:v>
                </c:pt>
                <c:pt idx="144">
                  <c:v>4.1753882054986446</c:v>
                </c:pt>
                <c:pt idx="145">
                  <c:v>4.2029256949947564</c:v>
                </c:pt>
                <c:pt idx="146">
                  <c:v>4.229057282714229</c:v>
                </c:pt>
                <c:pt idx="147">
                  <c:v>4.2538294474420653</c:v>
                </c:pt>
                <c:pt idx="148">
                  <c:v>4.2772885390420212</c:v>
                </c:pt>
                <c:pt idx="149">
                  <c:v>4.2994806484824268</c:v>
                </c:pt>
                <c:pt idx="150">
                  <c:v>4.320451484143919</c:v>
                </c:pt>
                <c:pt idx="151">
                  <c:v>4.3402462544019542</c:v>
                </c:pt>
                <c:pt idx="152">
                  <c:v>4.3589095564429385</c:v>
                </c:pt>
                <c:pt idx="153">
                  <c:v>4.3764852712422249</c:v>
                </c:pt>
                <c:pt idx="154">
                  <c:v>4.3930164646046634</c:v>
                </c:pt>
                <c:pt idx="155">
                  <c:v>4.4085452941443313</c:v>
                </c:pt>
                <c:pt idx="156">
                  <c:v>4.4231129220588121</c:v>
                </c:pt>
                <c:pt idx="157">
                  <c:v>4.4367594335353457</c:v>
                </c:pt>
                <c:pt idx="158">
                  <c:v>4.4495237606109344</c:v>
                </c:pt>
                <c:pt idx="159">
                  <c:v>4.4614436112960938</c:v>
                </c:pt>
                <c:pt idx="160">
                  <c:v>4.472555403762037</c:v>
                </c:pt>
                <c:pt idx="161">
                  <c:v>4.4828942053838841</c:v>
                </c:pt>
                <c:pt idx="162">
                  <c:v>4.4924936764273751</c:v>
                </c:pt>
                <c:pt idx="163">
                  <c:v>4.5013860181639611</c:v>
                </c:pt>
                <c:pt idx="164">
                  <c:v>4.5096019251982904</c:v>
                </c:pt>
                <c:pt idx="165">
                  <c:v>4.5171705417933428</c:v>
                </c:pt>
                <c:pt idx="166">
                  <c:v>4.5241194219814922</c:v>
                </c:pt>
                <c:pt idx="167">
                  <c:v>4.5304744932541574</c:v>
                </c:pt>
                <c:pt idx="168">
                  <c:v>4.5362600236289845</c:v>
                </c:pt>
                <c:pt idx="169">
                  <c:v>4.5414985919006892</c:v>
                </c:pt>
                <c:pt idx="170">
                  <c:v>4.5462110608904664</c:v>
                </c:pt>
                <c:pt idx="171">
                  <c:v>4.5504165535185317</c:v>
                </c:pt>
                <c:pt idx="172">
                  <c:v>4.5541324315350948</c:v>
                </c:pt>
                <c:pt idx="173">
                  <c:v>4.5573742767566721</c:v>
                </c:pt>
                <c:pt idx="174">
                  <c:v>4.5601558746670827</c:v>
                </c:pt>
                <c:pt idx="175">
                  <c:v>4.5624892002554684</c:v>
                </c:pt>
                <c:pt idx="176">
                  <c:v>4.5643844059774512</c:v>
                </c:pt>
                <c:pt idx="177">
                  <c:v>4.5658498117396462</c:v>
                </c:pt>
                <c:pt idx="178">
                  <c:v>4.5668918968224839</c:v>
                </c:pt>
                <c:pt idx="179">
                  <c:v>4.5675152936711969</c:v>
                </c:pt>
                <c:pt idx="180">
                  <c:v>4.5677227835001437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1A-4EB6-8B20-1197751B5C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5655760"/>
        <c:axId val="1245657424"/>
      </c:lineChart>
      <c:catAx>
        <c:axId val="1245655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/>
                  <a:t>ϕ</a:t>
                </a:r>
                <a:endParaRPr lang="ru-RU" sz="1400"/>
              </a:p>
            </c:rich>
          </c:tx>
          <c:layout>
            <c:manualLayout>
              <c:xMode val="edge"/>
              <c:yMode val="edge"/>
              <c:x val="0.49063391369898612"/>
              <c:y val="0.922962620632240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45657424"/>
        <c:crosses val="autoZero"/>
        <c:auto val="1"/>
        <c:lblAlgn val="ctr"/>
        <c:lblOffset val="100"/>
        <c:noMultiLvlLbl val="0"/>
      </c:catAx>
      <c:valAx>
        <c:axId val="124565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e3</a:t>
                </a:r>
                <a:endParaRPr lang="ru-RU" sz="1400"/>
              </a:p>
            </c:rich>
          </c:tx>
          <c:layout>
            <c:manualLayout>
              <c:xMode val="edge"/>
              <c:yMode val="edge"/>
              <c:x val="0"/>
              <c:y val="0.422559990305321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45655760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cap="none" spc="0" normalizeH="0" baseline="0">
                <a:solidFill>
                  <a:sysClr val="windowText" lastClr="000000">
                    <a:lumMod val="50000"/>
                    <a:lumOff val="50000"/>
                  </a:sysClr>
                </a:solidFill>
                <a:latin typeface="+mj-lt"/>
                <a:ea typeface="+mj-ea"/>
                <a:cs typeface="+mj-cs"/>
              </a:defRPr>
            </a:pPr>
            <a:r>
              <a:rPr lang="ru-RU" sz="1800" b="1" i="0" baseline="0">
                <a:effectLst/>
              </a:rPr>
              <a:t>Зависимость крутящего момента Мдв от </a:t>
            </a:r>
            <a:r>
              <a:rPr lang="el-GR" sz="1800" b="1" i="0" baseline="0">
                <a:effectLst/>
              </a:rPr>
              <a:t>ϕ</a:t>
            </a:r>
            <a:endParaRPr lang="ru-RU">
              <a:effectLst/>
            </a:endParaRPr>
          </a:p>
        </c:rich>
      </c:tx>
      <c:layout>
        <c:manualLayout>
          <c:xMode val="edge"/>
          <c:yMode val="edge"/>
          <c:x val="0.11682405737242642"/>
          <c:y val="1.82001951710989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cap="none" spc="0" normalizeH="0" baseline="0">
              <a:solidFill>
                <a:sysClr val="windowText" lastClr="000000">
                  <a:lumMod val="50000"/>
                  <a:lumOff val="50000"/>
                </a:sysClr>
              </a:solidFill>
              <a:latin typeface="+mj-lt"/>
              <a:ea typeface="+mj-ea"/>
              <a:cs typeface="+mj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Лист2!$K$28:$K$208</c:f>
              <c:numCache>
                <c:formatCode>General</c:formatCode>
                <c:ptCount val="181"/>
                <c:pt idx="0">
                  <c:v>-90</c:v>
                </c:pt>
                <c:pt idx="1">
                  <c:v>-89</c:v>
                </c:pt>
                <c:pt idx="2">
                  <c:v>-88</c:v>
                </c:pt>
                <c:pt idx="3">
                  <c:v>-87</c:v>
                </c:pt>
                <c:pt idx="4">
                  <c:v>-86</c:v>
                </c:pt>
                <c:pt idx="5">
                  <c:v>-85</c:v>
                </c:pt>
                <c:pt idx="6">
                  <c:v>-84</c:v>
                </c:pt>
                <c:pt idx="7">
                  <c:v>-83</c:v>
                </c:pt>
                <c:pt idx="8">
                  <c:v>-82</c:v>
                </c:pt>
                <c:pt idx="9">
                  <c:v>-81</c:v>
                </c:pt>
                <c:pt idx="10">
                  <c:v>-80</c:v>
                </c:pt>
                <c:pt idx="11">
                  <c:v>-79</c:v>
                </c:pt>
                <c:pt idx="12">
                  <c:v>-78</c:v>
                </c:pt>
                <c:pt idx="13">
                  <c:v>-77</c:v>
                </c:pt>
                <c:pt idx="14">
                  <c:v>-76</c:v>
                </c:pt>
                <c:pt idx="15">
                  <c:v>-75</c:v>
                </c:pt>
                <c:pt idx="16">
                  <c:v>-74</c:v>
                </c:pt>
                <c:pt idx="17">
                  <c:v>-73</c:v>
                </c:pt>
                <c:pt idx="18">
                  <c:v>-72</c:v>
                </c:pt>
                <c:pt idx="19">
                  <c:v>-71</c:v>
                </c:pt>
                <c:pt idx="20">
                  <c:v>-70</c:v>
                </c:pt>
                <c:pt idx="21">
                  <c:v>-69</c:v>
                </c:pt>
                <c:pt idx="22">
                  <c:v>-68</c:v>
                </c:pt>
                <c:pt idx="23">
                  <c:v>-67</c:v>
                </c:pt>
                <c:pt idx="24">
                  <c:v>-66</c:v>
                </c:pt>
                <c:pt idx="25">
                  <c:v>-65</c:v>
                </c:pt>
                <c:pt idx="26">
                  <c:v>-64</c:v>
                </c:pt>
                <c:pt idx="27">
                  <c:v>-63</c:v>
                </c:pt>
                <c:pt idx="28">
                  <c:v>-62</c:v>
                </c:pt>
                <c:pt idx="29">
                  <c:v>-61</c:v>
                </c:pt>
                <c:pt idx="30">
                  <c:v>-60</c:v>
                </c:pt>
                <c:pt idx="31">
                  <c:v>-59</c:v>
                </c:pt>
                <c:pt idx="32">
                  <c:v>-58</c:v>
                </c:pt>
                <c:pt idx="33">
                  <c:v>-57</c:v>
                </c:pt>
                <c:pt idx="34">
                  <c:v>-56</c:v>
                </c:pt>
                <c:pt idx="35">
                  <c:v>-55</c:v>
                </c:pt>
                <c:pt idx="36">
                  <c:v>-54</c:v>
                </c:pt>
                <c:pt idx="37">
                  <c:v>-53</c:v>
                </c:pt>
                <c:pt idx="38">
                  <c:v>-52</c:v>
                </c:pt>
                <c:pt idx="39">
                  <c:v>-51</c:v>
                </c:pt>
                <c:pt idx="40">
                  <c:v>-50</c:v>
                </c:pt>
                <c:pt idx="41">
                  <c:v>-49</c:v>
                </c:pt>
                <c:pt idx="42">
                  <c:v>-48</c:v>
                </c:pt>
                <c:pt idx="43">
                  <c:v>-47</c:v>
                </c:pt>
                <c:pt idx="44">
                  <c:v>-46</c:v>
                </c:pt>
                <c:pt idx="45">
                  <c:v>-45</c:v>
                </c:pt>
                <c:pt idx="46">
                  <c:v>-44</c:v>
                </c:pt>
                <c:pt idx="47">
                  <c:v>-43</c:v>
                </c:pt>
                <c:pt idx="48">
                  <c:v>-42</c:v>
                </c:pt>
                <c:pt idx="49">
                  <c:v>-41</c:v>
                </c:pt>
                <c:pt idx="50">
                  <c:v>-40</c:v>
                </c:pt>
                <c:pt idx="51">
                  <c:v>-39</c:v>
                </c:pt>
                <c:pt idx="52">
                  <c:v>-38</c:v>
                </c:pt>
                <c:pt idx="53">
                  <c:v>-37</c:v>
                </c:pt>
                <c:pt idx="54">
                  <c:v>-36</c:v>
                </c:pt>
                <c:pt idx="55">
                  <c:v>-35</c:v>
                </c:pt>
                <c:pt idx="56">
                  <c:v>-34</c:v>
                </c:pt>
                <c:pt idx="57">
                  <c:v>-33</c:v>
                </c:pt>
                <c:pt idx="58">
                  <c:v>-32</c:v>
                </c:pt>
                <c:pt idx="59">
                  <c:v>-31</c:v>
                </c:pt>
                <c:pt idx="60">
                  <c:v>-30</c:v>
                </c:pt>
                <c:pt idx="61">
                  <c:v>-29</c:v>
                </c:pt>
                <c:pt idx="62">
                  <c:v>-28</c:v>
                </c:pt>
                <c:pt idx="63">
                  <c:v>-27</c:v>
                </c:pt>
                <c:pt idx="64">
                  <c:v>-26</c:v>
                </c:pt>
                <c:pt idx="65">
                  <c:v>-25</c:v>
                </c:pt>
                <c:pt idx="66">
                  <c:v>-24</c:v>
                </c:pt>
                <c:pt idx="67">
                  <c:v>-23</c:v>
                </c:pt>
                <c:pt idx="68">
                  <c:v>-22</c:v>
                </c:pt>
                <c:pt idx="69">
                  <c:v>-21</c:v>
                </c:pt>
                <c:pt idx="70">
                  <c:v>-20</c:v>
                </c:pt>
                <c:pt idx="71">
                  <c:v>-19</c:v>
                </c:pt>
                <c:pt idx="72">
                  <c:v>-18</c:v>
                </c:pt>
                <c:pt idx="73">
                  <c:v>-17</c:v>
                </c:pt>
                <c:pt idx="74">
                  <c:v>-16</c:v>
                </c:pt>
                <c:pt idx="75">
                  <c:v>-15</c:v>
                </c:pt>
                <c:pt idx="76">
                  <c:v>-14</c:v>
                </c:pt>
                <c:pt idx="77">
                  <c:v>-13</c:v>
                </c:pt>
                <c:pt idx="78">
                  <c:v>-12</c:v>
                </c:pt>
                <c:pt idx="79">
                  <c:v>-11</c:v>
                </c:pt>
                <c:pt idx="80">
                  <c:v>-10</c:v>
                </c:pt>
                <c:pt idx="81">
                  <c:v>-9</c:v>
                </c:pt>
                <c:pt idx="82">
                  <c:v>-8</c:v>
                </c:pt>
                <c:pt idx="83">
                  <c:v>-7</c:v>
                </c:pt>
                <c:pt idx="84">
                  <c:v>-6</c:v>
                </c:pt>
                <c:pt idx="85">
                  <c:v>-5</c:v>
                </c:pt>
                <c:pt idx="86">
                  <c:v>-4</c:v>
                </c:pt>
                <c:pt idx="87">
                  <c:v>-3</c:v>
                </c:pt>
                <c:pt idx="88">
                  <c:v>-2</c:v>
                </c:pt>
                <c:pt idx="89">
                  <c:v>-1</c:v>
                </c:pt>
                <c:pt idx="90">
                  <c:v>0</c:v>
                </c:pt>
                <c:pt idx="91">
                  <c:v>1</c:v>
                </c:pt>
                <c:pt idx="92">
                  <c:v>2</c:v>
                </c:pt>
                <c:pt idx="93">
                  <c:v>3</c:v>
                </c:pt>
                <c:pt idx="94">
                  <c:v>4</c:v>
                </c:pt>
                <c:pt idx="95">
                  <c:v>5</c:v>
                </c:pt>
                <c:pt idx="96">
                  <c:v>6</c:v>
                </c:pt>
                <c:pt idx="97">
                  <c:v>7</c:v>
                </c:pt>
                <c:pt idx="98">
                  <c:v>8</c:v>
                </c:pt>
                <c:pt idx="99">
                  <c:v>9</c:v>
                </c:pt>
                <c:pt idx="100">
                  <c:v>10</c:v>
                </c:pt>
                <c:pt idx="101">
                  <c:v>11</c:v>
                </c:pt>
                <c:pt idx="102">
                  <c:v>12</c:v>
                </c:pt>
                <c:pt idx="103">
                  <c:v>13</c:v>
                </c:pt>
                <c:pt idx="104">
                  <c:v>14</c:v>
                </c:pt>
                <c:pt idx="105">
                  <c:v>15</c:v>
                </c:pt>
                <c:pt idx="106">
                  <c:v>16</c:v>
                </c:pt>
                <c:pt idx="107">
                  <c:v>17</c:v>
                </c:pt>
                <c:pt idx="108">
                  <c:v>18</c:v>
                </c:pt>
                <c:pt idx="109">
                  <c:v>19</c:v>
                </c:pt>
                <c:pt idx="110">
                  <c:v>20</c:v>
                </c:pt>
                <c:pt idx="111">
                  <c:v>21</c:v>
                </c:pt>
                <c:pt idx="112">
                  <c:v>22</c:v>
                </c:pt>
                <c:pt idx="113">
                  <c:v>23</c:v>
                </c:pt>
                <c:pt idx="114">
                  <c:v>24</c:v>
                </c:pt>
                <c:pt idx="115">
                  <c:v>25</c:v>
                </c:pt>
                <c:pt idx="116">
                  <c:v>26</c:v>
                </c:pt>
                <c:pt idx="117">
                  <c:v>27</c:v>
                </c:pt>
                <c:pt idx="118">
                  <c:v>28</c:v>
                </c:pt>
                <c:pt idx="119">
                  <c:v>29</c:v>
                </c:pt>
                <c:pt idx="120">
                  <c:v>30</c:v>
                </c:pt>
                <c:pt idx="121">
                  <c:v>31</c:v>
                </c:pt>
                <c:pt idx="122">
                  <c:v>32</c:v>
                </c:pt>
                <c:pt idx="123">
                  <c:v>33</c:v>
                </c:pt>
                <c:pt idx="124">
                  <c:v>34</c:v>
                </c:pt>
                <c:pt idx="125">
                  <c:v>35</c:v>
                </c:pt>
                <c:pt idx="126">
                  <c:v>36</c:v>
                </c:pt>
                <c:pt idx="127">
                  <c:v>37</c:v>
                </c:pt>
                <c:pt idx="128">
                  <c:v>38</c:v>
                </c:pt>
                <c:pt idx="129">
                  <c:v>39</c:v>
                </c:pt>
                <c:pt idx="130">
                  <c:v>40</c:v>
                </c:pt>
                <c:pt idx="131">
                  <c:v>41</c:v>
                </c:pt>
                <c:pt idx="132">
                  <c:v>42</c:v>
                </c:pt>
                <c:pt idx="133">
                  <c:v>43</c:v>
                </c:pt>
                <c:pt idx="134">
                  <c:v>44</c:v>
                </c:pt>
                <c:pt idx="135">
                  <c:v>45</c:v>
                </c:pt>
                <c:pt idx="136">
                  <c:v>46</c:v>
                </c:pt>
                <c:pt idx="137">
                  <c:v>47</c:v>
                </c:pt>
                <c:pt idx="138">
                  <c:v>48</c:v>
                </c:pt>
                <c:pt idx="139">
                  <c:v>49</c:v>
                </c:pt>
                <c:pt idx="140">
                  <c:v>50</c:v>
                </c:pt>
                <c:pt idx="141">
                  <c:v>51</c:v>
                </c:pt>
                <c:pt idx="142">
                  <c:v>52</c:v>
                </c:pt>
                <c:pt idx="143">
                  <c:v>53</c:v>
                </c:pt>
                <c:pt idx="144">
                  <c:v>54</c:v>
                </c:pt>
                <c:pt idx="145">
                  <c:v>55</c:v>
                </c:pt>
                <c:pt idx="146">
                  <c:v>56</c:v>
                </c:pt>
                <c:pt idx="147">
                  <c:v>57</c:v>
                </c:pt>
                <c:pt idx="148">
                  <c:v>58</c:v>
                </c:pt>
                <c:pt idx="149">
                  <c:v>59</c:v>
                </c:pt>
                <c:pt idx="150">
                  <c:v>60</c:v>
                </c:pt>
                <c:pt idx="151">
                  <c:v>61</c:v>
                </c:pt>
                <c:pt idx="152">
                  <c:v>62</c:v>
                </c:pt>
                <c:pt idx="153">
                  <c:v>63</c:v>
                </c:pt>
                <c:pt idx="154">
                  <c:v>64</c:v>
                </c:pt>
                <c:pt idx="155">
                  <c:v>65</c:v>
                </c:pt>
                <c:pt idx="156">
                  <c:v>66</c:v>
                </c:pt>
                <c:pt idx="157">
                  <c:v>67</c:v>
                </c:pt>
                <c:pt idx="158">
                  <c:v>68</c:v>
                </c:pt>
                <c:pt idx="159">
                  <c:v>69</c:v>
                </c:pt>
                <c:pt idx="160">
                  <c:v>70</c:v>
                </c:pt>
                <c:pt idx="161">
                  <c:v>71</c:v>
                </c:pt>
                <c:pt idx="162">
                  <c:v>72</c:v>
                </c:pt>
                <c:pt idx="163">
                  <c:v>73</c:v>
                </c:pt>
                <c:pt idx="164">
                  <c:v>74</c:v>
                </c:pt>
                <c:pt idx="165">
                  <c:v>75</c:v>
                </c:pt>
                <c:pt idx="166">
                  <c:v>76</c:v>
                </c:pt>
                <c:pt idx="167">
                  <c:v>77</c:v>
                </c:pt>
                <c:pt idx="168">
                  <c:v>78</c:v>
                </c:pt>
                <c:pt idx="169">
                  <c:v>79</c:v>
                </c:pt>
                <c:pt idx="170">
                  <c:v>80</c:v>
                </c:pt>
                <c:pt idx="171">
                  <c:v>81</c:v>
                </c:pt>
                <c:pt idx="172">
                  <c:v>82</c:v>
                </c:pt>
                <c:pt idx="173">
                  <c:v>83</c:v>
                </c:pt>
                <c:pt idx="174">
                  <c:v>84</c:v>
                </c:pt>
                <c:pt idx="175">
                  <c:v>85</c:v>
                </c:pt>
                <c:pt idx="176">
                  <c:v>86</c:v>
                </c:pt>
                <c:pt idx="177">
                  <c:v>87</c:v>
                </c:pt>
                <c:pt idx="178">
                  <c:v>88</c:v>
                </c:pt>
                <c:pt idx="179">
                  <c:v>89</c:v>
                </c:pt>
                <c:pt idx="180">
                  <c:v>90</c:v>
                </c:pt>
              </c:numCache>
            </c:numRef>
          </c:cat>
          <c:val>
            <c:numRef>
              <c:f>Лист2!$S$28:$S$208</c:f>
              <c:numCache>
                <c:formatCode>General</c:formatCode>
                <c:ptCount val="181"/>
                <c:pt idx="0">
                  <c:v>-5.4520160054370046E-16</c:v>
                </c:pt>
                <c:pt idx="1">
                  <c:v>-0.15533195320776552</c:v>
                </c:pt>
                <c:pt idx="2">
                  <c:v>-0.310631686284984</c:v>
                </c:pt>
                <c:pt idx="3">
                  <c:v>-0.46586645977705593</c:v>
                </c:pt>
                <c:pt idx="4">
                  <c:v>-0.62100249597082802</c:v>
                </c:pt>
                <c:pt idx="5">
                  <c:v>-0.7760044607549289</c:v>
                </c:pt>
                <c:pt idx="6">
                  <c:v>-0.9308349467115058</c:v>
                </c:pt>
                <c:pt idx="7">
                  <c:v>-1.0854539579229416</c:v>
                </c:pt>
                <c:pt idx="8">
                  <c:v>-1.239818397039433</c:v>
                </c:pt>
                <c:pt idx="9">
                  <c:v>-1.393881555230952</c:v>
                </c:pt>
                <c:pt idx="10">
                  <c:v>-1.5475926057397724</c:v>
                </c:pt>
                <c:pt idx="11">
                  <c:v>-1.7008961018570719</c:v>
                </c:pt>
                <c:pt idx="12">
                  <c:v>-1.8537314802688236</c:v>
                </c:pt>
                <c:pt idx="13">
                  <c:v>-2.0060325708516595</c:v>
                </c:pt>
                <c:pt idx="14">
                  <c:v>-2.1577271141481984</c:v>
                </c:pt>
                <c:pt idx="15">
                  <c:v>-2.3087362879125961</c:v>
                </c:pt>
                <c:pt idx="16">
                  <c:v>-2.4589742442902058</c:v>
                </c:pt>
                <c:pt idx="17">
                  <c:v>-2.6083476593788397</c:v>
                </c:pt>
                <c:pt idx="18">
                  <c:v>-2.7567552971126359</c:v>
                </c:pt>
                <c:pt idx="19">
                  <c:v>-2.9040875896108402</c:v>
                </c:pt>
                <c:pt idx="20">
                  <c:v>-3.0502262363422514</c:v>
                </c:pt>
                <c:pt idx="21">
                  <c:v>-3.1950438246689674</c:v>
                </c:pt>
                <c:pt idx="22">
                  <c:v>-3.338403474549128</c:v>
                </c:pt>
                <c:pt idx="23">
                  <c:v>-3.4801585103949884</c:v>
                </c:pt>
                <c:pt idx="24">
                  <c:v>-3.6201521632971412</c:v>
                </c:pt>
                <c:pt idx="25">
                  <c:v>-3.758217307035908</c:v>
                </c:pt>
                <c:pt idx="26">
                  <c:v>-3.8941762315027999</c:v>
                </c:pt>
                <c:pt idx="27">
                  <c:v>-4.0278404573461168</c:v>
                </c:pt>
                <c:pt idx="28">
                  <c:v>-4.1590105958307513</c:v>
                </c:pt>
                <c:pt idx="29">
                  <c:v>-4.2874762580595833</c:v>
                </c:pt>
                <c:pt idx="30">
                  <c:v>-4.4130160178382996</c:v>
                </c:pt>
                <c:pt idx="31">
                  <c:v>-4.5353974325724051</c:v>
                </c:pt>
                <c:pt idx="32">
                  <c:v>-4.6543771266598721</c:v>
                </c:pt>
                <c:pt idx="33">
                  <c:v>-4.7697009418811298</c:v>
                </c:pt>
                <c:pt idx="34">
                  <c:v>-4.8811041592838942</c:v>
                </c:pt>
                <c:pt idx="35">
                  <c:v>-4.988311797009727</c:v>
                </c:pt>
                <c:pt idx="36">
                  <c:v>-5.0910389884061704</c:v>
                </c:pt>
                <c:pt idx="37">
                  <c:v>-5.188991444608857</c:v>
                </c:pt>
                <c:pt idx="38">
                  <c:v>-5.2818660055562718</c:v>
                </c:pt>
                <c:pt idx="39">
                  <c:v>-5.3693512831120156</c:v>
                </c:pt>
                <c:pt idx="40">
                  <c:v>-5.451128399611247</c:v>
                </c:pt>
                <c:pt idx="41">
                  <c:v>-5.5268718247151494</c:v>
                </c:pt>
                <c:pt idx="42">
                  <c:v>-5.5962503129472827</c:v>
                </c:pt>
                <c:pt idx="43">
                  <c:v>-5.6589279436959945</c:v>
                </c:pt>
                <c:pt idx="44">
                  <c:v>-5.7145652647958771</c:v>
                </c:pt>
                <c:pt idx="45">
                  <c:v>-5.7628205400484838</c:v>
                </c:pt>
                <c:pt idx="46">
                  <c:v>-5.8033511002083698</c:v>
                </c:pt>
                <c:pt idx="47">
                  <c:v>-5.8358147960474662</c:v>
                </c:pt>
                <c:pt idx="48">
                  <c:v>-5.8598715511215467</c:v>
                </c:pt>
                <c:pt idx="49">
                  <c:v>-5.875185010802304</c:v>
                </c:pt>
                <c:pt idx="50">
                  <c:v>-5.881424283014109</c:v>
                </c:pt>
                <c:pt idx="51">
                  <c:v>-5.8782657649330146</c:v>
                </c:pt>
                <c:pt idx="52">
                  <c:v>-5.8653950486782493</c:v>
                </c:pt>
                <c:pt idx="53">
                  <c:v>-5.842508897763917</c:v>
                </c:pt>
                <c:pt idx="54">
                  <c:v>-5.8093172847950862</c:v>
                </c:pt>
                <c:pt idx="55">
                  <c:v>-5.7655454796026193</c:v>
                </c:pt>
                <c:pt idx="56">
                  <c:v>-5.7109361757318542</c:v>
                </c:pt>
                <c:pt idx="57">
                  <c:v>-5.6452516419506873</c:v>
                </c:pt>
                <c:pt idx="58">
                  <c:v>-5.5682758842407614</c:v>
                </c:pt>
                <c:pt idx="59">
                  <c:v>-5.4798168026037848</c:v>
                </c:pt>
                <c:pt idx="60">
                  <c:v>-5.3797083259737892</c:v>
                </c:pt>
                <c:pt idx="61">
                  <c:v>-5.2678125075981361</c:v>
                </c:pt>
                <c:pt idx="62">
                  <c:v>-5.1440215624566692</c:v>
                </c:pt>
                <c:pt idx="63">
                  <c:v>-5.0082598276523589</c:v>
                </c:pt>
                <c:pt idx="64">
                  <c:v>-4.860485626248173</c:v>
                </c:pt>
                <c:pt idx="65">
                  <c:v>-4.70069301476427</c:v>
                </c:pt>
                <c:pt idx="66">
                  <c:v>-4.5289133945048539</c:v>
                </c:pt>
                <c:pt idx="67">
                  <c:v>-4.3452169670709697</c:v>
                </c:pt>
                <c:pt idx="68">
                  <c:v>-4.1497140148477181</c:v>
                </c:pt>
                <c:pt idx="69">
                  <c:v>-3.9425559879415832</c:v>
                </c:pt>
                <c:pt idx="70">
                  <c:v>-3.7239363799925518</c:v>
                </c:pt>
                <c:pt idx="71">
                  <c:v>-3.4940913764987829</c:v>
                </c:pt>
                <c:pt idx="72">
                  <c:v>-3.253300260767102</c:v>
                </c:pt>
                <c:pt idx="73">
                  <c:v>-3.0018855643337643</c:v>
                </c:pt>
                <c:pt idx="74">
                  <c:v>-2.7402129506761659</c:v>
                </c:pt>
                <c:pt idx="75">
                  <c:v>-2.4686908232408338</c:v>
                </c:pt>
                <c:pt idx="76">
                  <c:v>-2.1877696512255929</c:v>
                </c:pt>
                <c:pt idx="77">
                  <c:v>-1.8979410091489162</c:v>
                </c:pt>
                <c:pt idx="78">
                  <c:v>-1.5997363289867741</c:v>
                </c:pt>
                <c:pt idx="79">
                  <c:v>-1.2937253665232702</c:v>
                </c:pt>
                <c:pt idx="80">
                  <c:v>-0.98051438650839051</c:v>
                </c:pt>
                <c:pt idx="81">
                  <c:v>-0.66074407420366088</c:v>
                </c:pt>
                <c:pt idx="82">
                  <c:v>-0.33508718388198283</c:v>
                </c:pt>
                <c:pt idx="83">
                  <c:v>-4.2459377870944868E-3</c:v>
                </c:pt>
                <c:pt idx="84">
                  <c:v>0.52537870196910508</c:v>
                </c:pt>
                <c:pt idx="85">
                  <c:v>1.0633724865756211</c:v>
                </c:pt>
                <c:pt idx="86">
                  <c:v>1.6060166231076807</c:v>
                </c:pt>
                <c:pt idx="87">
                  <c:v>2.1520578218762423</c:v>
                </c:pt>
                <c:pt idx="88">
                  <c:v>2.7002215544713679</c:v>
                </c:pt>
                <c:pt idx="89">
                  <c:v>3.2492178733862329</c:v>
                </c:pt>
                <c:pt idx="90">
                  <c:v>3.7977473677455462</c:v>
                </c:pt>
                <c:pt idx="91">
                  <c:v>4.3445072071346065</c:v>
                </c:pt>
                <c:pt idx="92">
                  <c:v>4.8881972243826439</c:v>
                </c:pt>
                <c:pt idx="93">
                  <c:v>5.4275259876149109</c:v>
                </c:pt>
                <c:pt idx="94">
                  <c:v>5.9612168119624567</c:v>
                </c:pt>
                <c:pt idx="95">
                  <c:v>6.4880136620052467</c:v>
                </c:pt>
                <c:pt idx="96">
                  <c:v>7.0066868973124841</c:v>
                </c:pt>
                <c:pt idx="97">
                  <c:v>7.5160388153113038</c:v>
                </c:pt>
                <c:pt idx="98">
                  <c:v>8.0149089481303175</c:v>
                </c:pt>
                <c:pt idx="99">
                  <c:v>8.5021790729863778</c:v>
                </c:pt>
                <c:pt idx="100">
                  <c:v>8.9767778990632259</c:v>
                </c:pt>
                <c:pt idx="101">
                  <c:v>9.437685397612146</c:v>
                </c:pt>
                <c:pt idx="102">
                  <c:v>9.883936746126329</c:v>
                </c:pt>
                <c:pt idx="103">
                  <c:v>10.314625861835436</c:v>
                </c:pt>
                <c:pt idx="104">
                  <c:v>10.728908504364595</c:v>
                </c:pt>
                <c:pt idx="105">
                  <c:v>11.126004932132481</c:v>
                </c:pt>
                <c:pt idx="106">
                  <c:v>11.505202101853886</c:v>
                </c:pt>
                <c:pt idx="107">
                  <c:v>11.865855405292967</c:v>
                </c:pt>
                <c:pt idx="108">
                  <c:v>12.207389942116993</c:v>
                </c:pt>
                <c:pt idx="109">
                  <c:v>12.529301332262008</c:v>
                </c:pt>
                <c:pt idx="110">
                  <c:v>12.831156075582735</c:v>
                </c:pt>
                <c:pt idx="111">
                  <c:v>13.112591470665661</c:v>
                </c:pt>
                <c:pt idx="112">
                  <c:v>13.373315108489686</c:v>
                </c:pt>
                <c:pt idx="113">
                  <c:v>13.613103960082967</c:v>
                </c:pt>
                <c:pt idx="114">
                  <c:v>13.831803080415993</c:v>
                </c:pt>
                <c:pt idx="115">
                  <c:v>14.029323953464328</c:v>
                </c:pt>
                <c:pt idx="116">
                  <c:v>14.205642505653048</c:v>
                </c:pt>
                <c:pt idx="117">
                  <c:v>14.360796816750375</c:v>
                </c:pt>
                <c:pt idx="118">
                  <c:v>14.494884558707282</c:v>
                </c:pt>
                <c:pt idx="119">
                  <c:v>14.60806019394885</c:v>
                </c:pt>
                <c:pt idx="120">
                  <c:v>14.700531965222966</c:v>
                </c:pt>
                <c:pt idx="121">
                  <c:v>14.772558709319522</c:v>
                </c:pt>
                <c:pt idx="122">
                  <c:v>14.824446526810929</c:v>
                </c:pt>
                <c:pt idx="123">
                  <c:v>14.856545339458858</c:v>
                </c:pt>
                <c:pt idx="124">
                  <c:v>14.869245366111649</c:v>
                </c:pt>
                <c:pt idx="125">
                  <c:v>14.862973546815764</c:v>
                </c:pt>
                <c:pt idx="126">
                  <c:v>14.838189943515378</c:v>
                </c:pt>
                <c:pt idx="127">
                  <c:v>14.795384144153452</c:v>
                </c:pt>
                <c:pt idx="128">
                  <c:v>14.735071695250666</c:v>
                </c:pt>
                <c:pt idx="129">
                  <c:v>14.657790586161235</c:v>
                </c:pt>
                <c:pt idx="130">
                  <c:v>14.564097806220392</c:v>
                </c:pt>
                <c:pt idx="131">
                  <c:v>14.45456599394276</c:v>
                </c:pt>
                <c:pt idx="132">
                  <c:v>14.329780195333106</c:v>
                </c:pt>
                <c:pt idx="133">
                  <c:v>14.190334746261762</c:v>
                </c:pt>
                <c:pt idx="134">
                  <c:v>14.036830291762898</c:v>
                </c:pt>
                <c:pt idx="135">
                  <c:v>13.869870953059001</c:v>
                </c:pt>
                <c:pt idx="136">
                  <c:v>13.690061651120908</c:v>
                </c:pt>
                <c:pt idx="137">
                  <c:v>13.498005593657748</c:v>
                </c:pt>
                <c:pt idx="138">
                  <c:v>13.294301930611397</c:v>
                </c:pt>
                <c:pt idx="139">
                  <c:v>13.079543581518241</c:v>
                </c:pt>
                <c:pt idx="140">
                  <c:v>12.854315236506517</c:v>
                </c:pt>
                <c:pt idx="141">
                  <c:v>12.619191531229426</c:v>
                </c:pt>
                <c:pt idx="142">
                  <c:v>12.374735394695641</c:v>
                </c:pt>
                <c:pt idx="143">
                  <c:v>12.121496567754203</c:v>
                </c:pt>
                <c:pt idx="144">
                  <c:v>11.860010288919794</c:v>
                </c:pt>
                <c:pt idx="145">
                  <c:v>11.590796143286468</c:v>
                </c:pt>
                <c:pt idx="146">
                  <c:v>11.314357069470422</c:v>
                </c:pt>
                <c:pt idx="147">
                  <c:v>11.031178518840211</c:v>
                </c:pt>
                <c:pt idx="148">
                  <c:v>10.741727760732507</c:v>
                </c:pt>
                <c:pt idx="149">
                  <c:v>10.446453326905097</c:v>
                </c:pt>
                <c:pt idx="150">
                  <c:v>10.145784588139955</c:v>
                </c:pt>
                <c:pt idx="151">
                  <c:v>9.8401314556711039</c:v>
                </c:pt>
                <c:pt idx="152">
                  <c:v>9.5298841999650552</c:v>
                </c:pt>
                <c:pt idx="153">
                  <c:v>9.215413379319557</c:v>
                </c:pt>
                <c:pt idx="154">
                  <c:v>8.8970698707589442</c:v>
                </c:pt>
                <c:pt idx="155">
                  <c:v>8.5751849957854169</c:v>
                </c:pt>
                <c:pt idx="156">
                  <c:v>8.2500707336851189</c:v>
                </c:pt>
                <c:pt idx="157">
                  <c:v>7.9220200152789886</c:v>
                </c:pt>
                <c:pt idx="158">
                  <c:v>7.5913070902435908</c:v>
                </c:pt>
                <c:pt idx="159">
                  <c:v>7.2581879613985745</c:v>
                </c:pt>
                <c:pt idx="160">
                  <c:v>6.9229008796585587</c:v>
                </c:pt>
                <c:pt idx="161">
                  <c:v>6.5856668936723217</c:v>
                </c:pt>
                <c:pt idx="162">
                  <c:v>6.2466904485135313</c:v>
                </c:pt>
                <c:pt idx="163">
                  <c:v>5.906160028141902</c:v>
                </c:pt>
                <c:pt idx="164">
                  <c:v>5.5642488367140253</c:v>
                </c:pt>
                <c:pt idx="165">
                  <c:v>5.2211155141864891</c:v>
                </c:pt>
                <c:pt idx="166">
                  <c:v>4.8769048820155581</c:v>
                </c:pt>
                <c:pt idx="167">
                  <c:v>4.5317487151134177</c:v>
                </c:pt>
                <c:pt idx="168">
                  <c:v>4.185766536568865</c:v>
                </c:pt>
                <c:pt idx="169">
                  <c:v>3.8390664319758416</c:v>
                </c:pt>
                <c:pt idx="170">
                  <c:v>3.4917458805355328</c:v>
                </c:pt>
                <c:pt idx="171">
                  <c:v>3.1438926004031558</c:v>
                </c:pt>
                <c:pt idx="172">
                  <c:v>2.7955854060385028</c:v>
                </c:pt>
                <c:pt idx="173">
                  <c:v>2.4468950755872174</c:v>
                </c:pt>
                <c:pt idx="174">
                  <c:v>2.0978852265669348</c:v>
                </c:pt>
                <c:pt idx="175">
                  <c:v>1.7486131983573143</c:v>
                </c:pt>
                <c:pt idx="176">
                  <c:v>1.3991309401948853</c:v>
                </c:pt>
                <c:pt idx="177">
                  <c:v>1.0494859035517321</c:v>
                </c:pt>
                <c:pt idx="178">
                  <c:v>0.6997219379306453</c:v>
                </c:pt>
                <c:pt idx="179">
                  <c:v>0.34988018923814435</c:v>
                </c:pt>
                <c:pt idx="180">
                  <c:v>1.2280289955241124E-15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25-418B-99B6-398F05CF5A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3163136"/>
        <c:axId val="1413163968"/>
      </c:lineChart>
      <c:catAx>
        <c:axId val="1413163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/>
                  <a:t>ϕ</a:t>
                </a:r>
                <a:endParaRPr lang="ru-RU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13163968"/>
        <c:crosses val="autoZero"/>
        <c:auto val="1"/>
        <c:lblAlgn val="ctr"/>
        <c:lblOffset val="100"/>
        <c:noMultiLvlLbl val="0"/>
      </c:catAx>
      <c:valAx>
        <c:axId val="141316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/>
                  <a:t>Мдв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13163136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101611</xdr:colOff>
      <xdr:row>48</xdr:row>
      <xdr:rowOff>197379</xdr:rowOff>
    </xdr:from>
    <xdr:to>
      <xdr:col>9</xdr:col>
      <xdr:colOff>406409</xdr:colOff>
      <xdr:row>69</xdr:row>
      <xdr:rowOff>206828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71229B4-0B89-559F-AA54-922E8A8019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120540</xdr:colOff>
      <xdr:row>23</xdr:row>
      <xdr:rowOff>180225</xdr:rowOff>
    </xdr:from>
    <xdr:to>
      <xdr:col>9</xdr:col>
      <xdr:colOff>428651</xdr:colOff>
      <xdr:row>48</xdr:row>
      <xdr:rowOff>43543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D170A072-65C3-5671-2D95-2BDC890139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133851</xdr:colOff>
      <xdr:row>23</xdr:row>
      <xdr:rowOff>152400</xdr:rowOff>
    </xdr:from>
    <xdr:to>
      <xdr:col>28</xdr:col>
      <xdr:colOff>514350</xdr:colOff>
      <xdr:row>46</xdr:row>
      <xdr:rowOff>198664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890EFFA6-77ED-023D-DCA3-A6E9760934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65373ED-4983-4CAC-A798-26F4E960A62D}" name="Таблица1" displayName="Таблица1" ref="K27:T208" totalsRowShown="0" headerRowDxfId="14" dataDxfId="12" headerRowBorderDxfId="13" tableBorderDxfId="11" totalsRowBorderDxfId="10">
  <autoFilter ref="K27:T208" xr:uid="{63CBCB77-42F8-484A-8790-34776B9CB9E4}"/>
  <tableColumns count="10">
    <tableColumn id="1" xr3:uid="{093A5783-D162-4EEC-A61D-D83614B05371}" name="ϕ" dataDxfId="9"/>
    <tableColumn id="2" xr3:uid="{12E4C189-F5F9-4F8A-8081-8463C0EE9E0B}" name="ω2i" dataDxfId="8">
      <calculatedColumnFormula>$P$10*COS($T28)/(1+$P$10^2*(SIN($T28))^2)^2</calculatedColumnFormula>
    </tableColumn>
    <tableColumn id="3" xr3:uid="{7BFB0C23-7E22-45F2-B0DE-52655CE4717D}" name="ε2i" dataDxfId="7">
      <calculatedColumnFormula>$P$10*SIN($T28)*(1+$P$10^2*(1+(COS($T28))^2))/(1+$P$10^2*(SIN($T28))^2)^2</calculatedColumnFormula>
    </tableColumn>
    <tableColumn id="10" xr3:uid="{0BAE842D-EAC3-4CD2-9149-928953F1B6D4}" name="Столбец1" dataDxfId="6"/>
    <tableColumn id="4" xr3:uid="{656325AB-E2C8-485B-995B-D513920D7CC4}" name="ω2" dataDxfId="5">
      <calculatedColumnFormula>$L28*$P$12</calculatedColumnFormula>
    </tableColumn>
    <tableColumn id="5" xr3:uid="{18A950D8-60B9-4AC4-9D03-380B969A698A}" name="ε2" dataDxfId="4">
      <calculatedColumnFormula>$M28*$P$12^2</calculatedColumnFormula>
    </tableColumn>
    <tableColumn id="6" xr3:uid="{8704765E-CE23-46A1-A6CC-9AB136275097}" name="M2ин" dataDxfId="3">
      <calculatedColumnFormula>($P$14*$L$12^2+$L$14)*$P28</calculatedColumnFormula>
    </tableColumn>
    <tableColumn id="7" xr3:uid="{4F03919B-EF93-410E-9659-7722CB715BB4}" name="М2" dataDxfId="2">
      <calculatedColumnFormula>$Q28+$P$18</calculatedColumnFormula>
    </tableColumn>
    <tableColumn id="8" xr3:uid="{AB024AFA-B364-4012-851C-514A910DFA1C}" name="Мдв" dataDxfId="1">
      <calculatedColumnFormula>IF($R28&gt;0,1.1*$R28*$O28/$P$22/$P$20,1.1*$R28*$O28*$P$20/$P$22)</calculatedColumnFormula>
    </tableColumn>
    <tableColumn id="9" xr3:uid="{7F27DAE4-7F4B-4721-B717-1DF226F2C976}" name="rad" dataDxfId="0">
      <calculatedColumnFormula>RADIANS(K28)</calculatedColumnFormula>
    </tableColumn>
  </tableColumns>
  <tableStyleInfo name="TableStyleMedium25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EF5B2-534C-4036-8C3C-1AD83AA59528}">
  <dimension ref="A1:AN221"/>
  <sheetViews>
    <sheetView tabSelected="1" topLeftCell="A193" zoomScale="70" zoomScaleNormal="70" workbookViewId="0">
      <selection activeCell="AA217" sqref="AA217"/>
    </sheetView>
  </sheetViews>
  <sheetFormatPr defaultRowHeight="18" x14ac:dyDescent="0.3"/>
  <cols>
    <col min="1" max="2" width="4" style="1" customWidth="1"/>
    <col min="3" max="3" width="5.5546875" style="1" customWidth="1"/>
    <col min="4" max="4" width="8.88671875" style="1" customWidth="1"/>
    <col min="5" max="10" width="8.88671875" style="1"/>
    <col min="11" max="11" width="11.21875" style="1" customWidth="1"/>
    <col min="12" max="12" width="14" style="1" customWidth="1"/>
    <col min="13" max="13" width="11.88671875" style="1" customWidth="1"/>
    <col min="14" max="14" width="5.33203125" style="3" customWidth="1"/>
    <col min="15" max="15" width="21.44140625" style="1" customWidth="1"/>
    <col min="16" max="16" width="10" style="1" customWidth="1"/>
    <col min="17" max="17" width="17.6640625" style="1" customWidth="1"/>
    <col min="18" max="18" width="17.44140625" style="1" customWidth="1"/>
    <col min="19" max="19" width="19.33203125" style="1" customWidth="1"/>
    <col min="20" max="20" width="13" style="1" customWidth="1"/>
    <col min="21" max="28" width="8.88671875" style="1"/>
    <col min="29" max="29" width="10.44140625" style="1" customWidth="1"/>
    <col min="30" max="16384" width="8.88671875" style="1"/>
  </cols>
  <sheetData>
    <row r="1" spans="1:40" ht="41.4" customHeight="1" x14ac:dyDescent="0.3">
      <c r="A1" s="32" t="s">
        <v>13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4"/>
      <c r="AE1" s="7"/>
      <c r="AF1" s="7"/>
      <c r="AG1" s="7"/>
      <c r="AH1" s="7"/>
      <c r="AI1" s="7"/>
      <c r="AJ1" s="7"/>
      <c r="AK1" s="7"/>
      <c r="AL1" s="7"/>
      <c r="AM1" s="11"/>
      <c r="AN1" s="11"/>
    </row>
    <row r="2" spans="1:40" ht="36" customHeight="1" x14ac:dyDescent="0.3">
      <c r="A2" s="33" t="s">
        <v>14</v>
      </c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6"/>
      <c r="AE2" s="8"/>
      <c r="AF2" s="8"/>
      <c r="AG2" s="8"/>
      <c r="AH2" s="8"/>
      <c r="AI2" s="8"/>
      <c r="AJ2" s="8"/>
      <c r="AK2" s="8"/>
      <c r="AL2" s="8"/>
      <c r="AM2" s="11"/>
      <c r="AN2" s="11"/>
    </row>
    <row r="7" spans="1:40" x14ac:dyDescent="0.3">
      <c r="M7" s="9"/>
      <c r="N7" s="22"/>
      <c r="O7" s="9"/>
      <c r="P7" s="9"/>
      <c r="Q7" s="9"/>
    </row>
    <row r="8" spans="1:40" x14ac:dyDescent="0.3">
      <c r="K8" s="10" t="s">
        <v>23</v>
      </c>
      <c r="L8" s="9">
        <f>31</f>
        <v>31</v>
      </c>
      <c r="M8" s="31" t="s">
        <v>35</v>
      </c>
      <c r="N8" s="30"/>
      <c r="O8" s="12" t="s">
        <v>16</v>
      </c>
      <c r="P8" s="9">
        <f>360/L18*PI()/180</f>
        <v>0.69813170079773179</v>
      </c>
      <c r="Q8" s="9"/>
    </row>
    <row r="9" spans="1:40" x14ac:dyDescent="0.3">
      <c r="K9" s="21"/>
      <c r="L9" s="22"/>
      <c r="M9" s="30"/>
      <c r="N9" s="30"/>
      <c r="O9" s="23"/>
      <c r="P9" s="9"/>
      <c r="Q9" s="9"/>
    </row>
    <row r="10" spans="1:40" x14ac:dyDescent="0.3">
      <c r="K10" s="10" t="s">
        <v>2</v>
      </c>
      <c r="L10" s="9">
        <f>31</f>
        <v>31</v>
      </c>
      <c r="M10" s="29"/>
      <c r="N10" s="30"/>
      <c r="O10" s="12" t="s">
        <v>17</v>
      </c>
      <c r="P10" s="9">
        <f>TAN(PI()/L18)</f>
        <v>0.36397023426620234</v>
      </c>
      <c r="Q10" s="9"/>
    </row>
    <row r="11" spans="1:40" x14ac:dyDescent="0.3">
      <c r="K11" s="21"/>
      <c r="L11" s="22"/>
      <c r="M11" s="30"/>
      <c r="N11" s="30"/>
      <c r="O11" s="23"/>
      <c r="P11" s="9"/>
      <c r="Q11" s="9"/>
    </row>
    <row r="12" spans="1:40" x14ac:dyDescent="0.3">
      <c r="K12" s="10" t="s">
        <v>0</v>
      </c>
      <c r="L12" s="9">
        <f>0.62</f>
        <v>0.62</v>
      </c>
      <c r="M12" s="31" t="s">
        <v>36</v>
      </c>
      <c r="N12" s="30"/>
      <c r="O12" s="12" t="s">
        <v>15</v>
      </c>
      <c r="P12" s="9">
        <f>PI()*L20/30</f>
        <v>3.7699111843077517</v>
      </c>
      <c r="Q12" s="9"/>
    </row>
    <row r="13" spans="1:40" x14ac:dyDescent="0.3">
      <c r="K13" s="21"/>
      <c r="L13" s="22"/>
      <c r="M13" s="30"/>
      <c r="N13" s="30"/>
      <c r="O13" s="23"/>
      <c r="P13" s="9"/>
      <c r="Q13" s="9"/>
    </row>
    <row r="14" spans="1:40" x14ac:dyDescent="0.3">
      <c r="K14" s="10" t="s">
        <v>22</v>
      </c>
      <c r="L14" s="9">
        <f>0.48</f>
        <v>0.48</v>
      </c>
      <c r="M14" s="31" t="s">
        <v>37</v>
      </c>
      <c r="N14" s="30"/>
      <c r="O14" s="12" t="s">
        <v>18</v>
      </c>
      <c r="P14" s="9">
        <f>L8*L10</f>
        <v>961</v>
      </c>
      <c r="Q14" s="9"/>
    </row>
    <row r="15" spans="1:40" x14ac:dyDescent="0.3">
      <c r="K15" s="21"/>
      <c r="L15" s="22"/>
      <c r="M15" s="30"/>
      <c r="N15" s="30"/>
      <c r="O15" s="23"/>
      <c r="P15" s="9"/>
      <c r="Q15" s="9"/>
    </row>
    <row r="16" spans="1:40" x14ac:dyDescent="0.3">
      <c r="K16" s="10" t="s">
        <v>24</v>
      </c>
      <c r="L16" s="9">
        <f>10</f>
        <v>10</v>
      </c>
      <c r="M16" s="31" t="s">
        <v>38</v>
      </c>
      <c r="N16" s="30"/>
      <c r="O16" s="12" t="s">
        <v>20</v>
      </c>
      <c r="P16" s="9">
        <f>P14*9.81*0.03</f>
        <v>282.82229999999998</v>
      </c>
      <c r="Q16" s="9"/>
    </row>
    <row r="17" spans="10:20" x14ac:dyDescent="0.3">
      <c r="K17" s="21"/>
      <c r="L17" s="22"/>
      <c r="M17" s="30"/>
      <c r="N17" s="30"/>
      <c r="O17" s="23"/>
      <c r="P17" s="9"/>
      <c r="Q17" s="9"/>
    </row>
    <row r="18" spans="10:20" x14ac:dyDescent="0.3">
      <c r="K18" s="10" t="s">
        <v>3</v>
      </c>
      <c r="L18" s="9">
        <f>9</f>
        <v>9</v>
      </c>
      <c r="M18" s="29"/>
      <c r="N18" s="30"/>
      <c r="O18" s="12" t="s">
        <v>19</v>
      </c>
      <c r="P18" s="9">
        <f>P16+L16</f>
        <v>292.82229999999998</v>
      </c>
      <c r="Q18" s="9"/>
    </row>
    <row r="19" spans="10:20" x14ac:dyDescent="0.3">
      <c r="K19" s="21"/>
      <c r="L19" s="22"/>
      <c r="M19" s="30"/>
      <c r="N19" s="30"/>
      <c r="O19" s="23"/>
      <c r="P19" s="9"/>
      <c r="Q19" s="9"/>
    </row>
    <row r="20" spans="10:20" x14ac:dyDescent="0.3">
      <c r="K20" s="10" t="s">
        <v>4</v>
      </c>
      <c r="L20" s="9">
        <f>36</f>
        <v>36</v>
      </c>
      <c r="M20" s="31" t="s">
        <v>39</v>
      </c>
      <c r="N20" s="30"/>
      <c r="O20" s="12" t="s">
        <v>21</v>
      </c>
      <c r="P20" s="9">
        <f>0.9*0.98*0.9</f>
        <v>0.79380000000000006</v>
      </c>
      <c r="Q20" s="9"/>
    </row>
    <row r="21" spans="10:20" x14ac:dyDescent="0.3">
      <c r="J21" s="11"/>
      <c r="K21" s="21"/>
      <c r="L21" s="22"/>
      <c r="M21" s="22"/>
      <c r="N21" s="22"/>
      <c r="O21" s="23"/>
      <c r="P21" s="9"/>
      <c r="Q21" s="9"/>
    </row>
    <row r="22" spans="10:20" x14ac:dyDescent="0.3">
      <c r="M22" s="9"/>
      <c r="N22" s="9"/>
      <c r="O22" s="36" t="s">
        <v>41</v>
      </c>
      <c r="P22" s="9">
        <f>1400*PI()/30</f>
        <v>146.60765716752366</v>
      </c>
      <c r="Q22" s="9"/>
    </row>
    <row r="23" spans="10:20" x14ac:dyDescent="0.3">
      <c r="M23" s="9"/>
      <c r="N23" s="9"/>
      <c r="O23" s="9"/>
      <c r="P23" s="9"/>
      <c r="Q23" s="9"/>
    </row>
    <row r="24" spans="10:20" x14ac:dyDescent="0.3">
      <c r="M24" s="9"/>
      <c r="N24" s="9"/>
      <c r="O24" s="9"/>
      <c r="P24" s="9"/>
      <c r="Q24" s="9"/>
    </row>
    <row r="25" spans="10:20" x14ac:dyDescent="0.3">
      <c r="M25" s="9"/>
      <c r="N25" s="9"/>
      <c r="O25" s="9"/>
      <c r="P25" s="9"/>
      <c r="Q25" s="9"/>
    </row>
    <row r="27" spans="10:20" x14ac:dyDescent="0.3">
      <c r="K27" s="18" t="s">
        <v>1</v>
      </c>
      <c r="L27" s="19" t="s">
        <v>5</v>
      </c>
      <c r="M27" s="19" t="s">
        <v>6</v>
      </c>
      <c r="N27" s="19" t="s">
        <v>40</v>
      </c>
      <c r="O27" s="25" t="s">
        <v>7</v>
      </c>
      <c r="P27" s="24" t="s">
        <v>8</v>
      </c>
      <c r="Q27" s="19" t="s">
        <v>25</v>
      </c>
      <c r="R27" s="19" t="s">
        <v>9</v>
      </c>
      <c r="S27" s="26" t="s">
        <v>10</v>
      </c>
      <c r="T27" s="20" t="s">
        <v>26</v>
      </c>
    </row>
    <row r="28" spans="10:20" x14ac:dyDescent="0.3">
      <c r="K28" s="13">
        <v>-90</v>
      </c>
      <c r="L28" s="2">
        <f t="shared" ref="L28:L59" si="0">$P$10*COS($T28)/(1+$P$10^2*(SIN($T28))^2)^2</f>
        <v>1.7384726191679215E-17</v>
      </c>
      <c r="M28" s="2">
        <f t="shared" ref="M28:M59" si="1">$P$10*SIN($T28)*(1+$P$10^2*(1+(COS($T28))^2))/(1+$P$10^2*(SIN($T28))^2)^2</f>
        <v>-0.32139380484326968</v>
      </c>
      <c r="N28" s="2"/>
      <c r="O28" s="2">
        <f t="shared" ref="O28:O59" si="2">$L28*$P$12</f>
        <v>6.5538873706139377E-17</v>
      </c>
      <c r="P28" s="2">
        <f t="shared" ref="P28:P59" si="3">$M28*$P$12^2</f>
        <v>-4.5677227835001437</v>
      </c>
      <c r="Q28" s="2">
        <f t="shared" ref="Q28:Q59" si="4">($P$14*$L$12^2+$L$14)*$P28</f>
        <v>-1689.5476720324148</v>
      </c>
      <c r="R28" s="2">
        <f t="shared" ref="R28:R59" si="5">$Q28+$P$18</f>
        <v>-1396.7253720324147</v>
      </c>
      <c r="S28" s="2">
        <f t="shared" ref="S28:S59" si="6">IF($R28&gt;0,1.1*$R28*$O28/$P$22/$P$20,1.1*$R28*$O28*$P$20/$P$22)</f>
        <v>-5.4520160054370046E-16</v>
      </c>
      <c r="T28" s="14">
        <f t="shared" ref="T28:T59" si="7">RADIANS(K28)</f>
        <v>-1.5707963267948966</v>
      </c>
    </row>
    <row r="29" spans="10:20" x14ac:dyDescent="0.3">
      <c r="K29" s="13">
        <v>-89</v>
      </c>
      <c r="L29" s="2">
        <f t="shared" si="0"/>
        <v>4.9533087653128409E-3</v>
      </c>
      <c r="M29" s="2">
        <f t="shared" si="1"/>
        <v>-0.32137920545780951</v>
      </c>
      <c r="N29" s="2"/>
      <c r="O29" s="2">
        <f t="shared" si="2"/>
        <v>1.8673534113682499E-2</v>
      </c>
      <c r="P29" s="2">
        <f t="shared" si="3"/>
        <v>-4.5675152936711969</v>
      </c>
      <c r="Q29" s="2">
        <f t="shared" si="4"/>
        <v>-1689.4709239515694</v>
      </c>
      <c r="R29" s="2">
        <f t="shared" si="5"/>
        <v>-1396.6486239515693</v>
      </c>
      <c r="S29" s="2">
        <f t="shared" si="6"/>
        <v>-0.15533195320776552</v>
      </c>
      <c r="T29" s="14">
        <f t="shared" si="7"/>
        <v>-1.5533430342749532</v>
      </c>
    </row>
    <row r="30" spans="10:20" x14ac:dyDescent="0.3">
      <c r="K30" s="13">
        <v>-88</v>
      </c>
      <c r="L30" s="2">
        <f t="shared" si="0"/>
        <v>9.9072257648481852E-3</v>
      </c>
      <c r="M30" s="2">
        <f t="shared" si="1"/>
        <v>-0.321335342050455</v>
      </c>
      <c r="N30" s="2"/>
      <c r="O30" s="2">
        <f t="shared" si="2"/>
        <v>3.7349361216363092E-2</v>
      </c>
      <c r="P30" s="2">
        <f t="shared" si="3"/>
        <v>-4.5668918968224839</v>
      </c>
      <c r="Q30" s="2">
        <f t="shared" si="4"/>
        <v>-1689.2403366886338</v>
      </c>
      <c r="R30" s="2">
        <f t="shared" si="5"/>
        <v>-1396.4180366886337</v>
      </c>
      <c r="S30" s="2">
        <f t="shared" si="6"/>
        <v>-0.310631686284984</v>
      </c>
      <c r="T30" s="14">
        <f t="shared" si="7"/>
        <v>-1.5358897417550099</v>
      </c>
    </row>
    <row r="31" spans="10:20" x14ac:dyDescent="0.3">
      <c r="K31" s="13">
        <v>-87</v>
      </c>
      <c r="L31" s="2">
        <f t="shared" si="0"/>
        <v>1.4862355504177058E-2</v>
      </c>
      <c r="M31" s="2">
        <f t="shared" si="1"/>
        <v>-0.32126201892958756</v>
      </c>
      <c r="N31" s="2"/>
      <c r="O31" s="2">
        <f t="shared" si="2"/>
        <v>5.602976024035497E-2</v>
      </c>
      <c r="P31" s="2">
        <f t="shared" si="3"/>
        <v>-4.5658498117396462</v>
      </c>
      <c r="Q31" s="2">
        <f t="shared" si="4"/>
        <v>-1688.8548815046793</v>
      </c>
      <c r="R31" s="2">
        <f t="shared" si="5"/>
        <v>-1396.0325815046792</v>
      </c>
      <c r="S31" s="2">
        <f t="shared" si="6"/>
        <v>-0.46586645977705593</v>
      </c>
      <c r="T31" s="14">
        <f t="shared" si="7"/>
        <v>-1.5184364492350666</v>
      </c>
    </row>
    <row r="32" spans="10:20" x14ac:dyDescent="0.3">
      <c r="K32" s="13">
        <v>-86</v>
      </c>
      <c r="L32" s="2">
        <f t="shared" si="0"/>
        <v>1.9819295029712372E-2</v>
      </c>
      <c r="M32" s="2">
        <f t="shared" si="1"/>
        <v>-0.32115891014740566</v>
      </c>
      <c r="N32" s="2"/>
      <c r="O32" s="2">
        <f t="shared" si="2"/>
        <v>7.4716981997607707E-2</v>
      </c>
      <c r="P32" s="2">
        <f t="shared" si="3"/>
        <v>-4.5643844059774512</v>
      </c>
      <c r="Q32" s="2">
        <f t="shared" si="4"/>
        <v>-1688.3128449119502</v>
      </c>
      <c r="R32" s="2">
        <f t="shared" si="5"/>
        <v>-1395.4905449119501</v>
      </c>
      <c r="S32" s="2">
        <f t="shared" si="6"/>
        <v>-0.62100249597082802</v>
      </c>
      <c r="T32" s="14">
        <f t="shared" si="7"/>
        <v>-1.5009831567151235</v>
      </c>
    </row>
    <row r="33" spans="11:20" x14ac:dyDescent="0.3">
      <c r="K33" s="13">
        <v>-85</v>
      </c>
      <c r="L33" s="2">
        <f t="shared" si="0"/>
        <v>2.4778630194545674E-2</v>
      </c>
      <c r="M33" s="2">
        <f t="shared" si="1"/>
        <v>-0.32102555980921332</v>
      </c>
      <c r="N33" s="2"/>
      <c r="O33" s="2">
        <f t="shared" si="2"/>
        <v>9.3413235102243503E-2</v>
      </c>
      <c r="P33" s="2">
        <f t="shared" si="3"/>
        <v>-4.5624892002554684</v>
      </c>
      <c r="Q33" s="2">
        <f t="shared" si="4"/>
        <v>-1687.611830299775</v>
      </c>
      <c r="R33" s="2">
        <f t="shared" si="5"/>
        <v>-1394.7895302997749</v>
      </c>
      <c r="S33" s="2">
        <f t="shared" si="6"/>
        <v>-0.7760044607549289</v>
      </c>
      <c r="T33" s="14">
        <f t="shared" si="7"/>
        <v>-1.4835298641951802</v>
      </c>
    </row>
    <row r="34" spans="11:20" x14ac:dyDescent="0.3">
      <c r="K34" s="13">
        <v>-84</v>
      </c>
      <c r="L34" s="2">
        <f t="shared" si="0"/>
        <v>2.9740931918929445E-2</v>
      </c>
      <c r="M34" s="2">
        <f t="shared" si="1"/>
        <v>-0.32086138251029789</v>
      </c>
      <c r="N34" s="2"/>
      <c r="O34" s="2">
        <f t="shared" si="2"/>
        <v>0.11212067187290752</v>
      </c>
      <c r="P34" s="2">
        <f t="shared" si="3"/>
        <v>-4.5601558746670827</v>
      </c>
      <c r="Q34" s="2">
        <f t="shared" si="4"/>
        <v>-1686.7487602312081</v>
      </c>
      <c r="R34" s="2">
        <f t="shared" si="5"/>
        <v>-1393.926460231208</v>
      </c>
      <c r="S34" s="2">
        <f t="shared" si="6"/>
        <v>-0.9308349467115058</v>
      </c>
      <c r="T34" s="14">
        <f t="shared" si="7"/>
        <v>-1.4660765716752369</v>
      </c>
    </row>
    <row r="35" spans="11:20" x14ac:dyDescent="0.3">
      <c r="K35" s="13">
        <v>-83</v>
      </c>
      <c r="L35" s="2">
        <f t="shared" si="0"/>
        <v>3.47067524438682E-2</v>
      </c>
      <c r="M35" s="2">
        <f t="shared" si="1"/>
        <v>-0.32066566390425633</v>
      </c>
      <c r="N35" s="2"/>
      <c r="O35" s="2">
        <f t="shared" si="2"/>
        <v>0.13084137420913913</v>
      </c>
      <c r="P35" s="2">
        <f t="shared" si="3"/>
        <v>-4.5573742767566721</v>
      </c>
      <c r="Q35" s="2">
        <f t="shared" si="4"/>
        <v>-1685.7198794306828</v>
      </c>
      <c r="R35" s="2">
        <f t="shared" si="5"/>
        <v>-1392.8975794306828</v>
      </c>
      <c r="S35" s="2">
        <f t="shared" si="6"/>
        <v>-1.0854539579229416</v>
      </c>
      <c r="T35" s="14">
        <f t="shared" si="7"/>
        <v>-1.4486232791552935</v>
      </c>
    </row>
    <row r="36" spans="11:20" x14ac:dyDescent="0.3">
      <c r="K36" s="13">
        <v>-82</v>
      </c>
      <c r="L36" s="2">
        <f t="shared" si="0"/>
        <v>3.9676621576490365E-2</v>
      </c>
      <c r="M36" s="2">
        <f t="shared" si="1"/>
        <v>-0.32043756140770391</v>
      </c>
      <c r="N36" s="2"/>
      <c r="O36" s="2">
        <f t="shared" si="2"/>
        <v>0.14957733943675727</v>
      </c>
      <c r="P36" s="2">
        <f t="shared" si="3"/>
        <v>-4.5541324315350948</v>
      </c>
      <c r="Q36" s="2">
        <f t="shared" si="4"/>
        <v>-1684.5207584886259</v>
      </c>
      <c r="R36" s="2">
        <f t="shared" si="5"/>
        <v>-1391.6984584886259</v>
      </c>
      <c r="S36" s="2">
        <f t="shared" si="6"/>
        <v>-1.239818397039433</v>
      </c>
      <c r="T36" s="14">
        <f t="shared" si="7"/>
        <v>-1.4311699866353502</v>
      </c>
    </row>
    <row r="37" spans="11:20" x14ac:dyDescent="0.3">
      <c r="K37" s="13">
        <v>-81</v>
      </c>
      <c r="L37" s="2">
        <f t="shared" si="0"/>
        <v>4.4651042926138251E-2</v>
      </c>
      <c r="M37" s="2">
        <f t="shared" si="1"/>
        <v>-0.32017610504735061</v>
      </c>
      <c r="N37" s="2"/>
      <c r="O37" s="2">
        <f t="shared" si="2"/>
        <v>0.16833046611825411</v>
      </c>
      <c r="P37" s="2">
        <f t="shared" si="3"/>
        <v>-4.5504165535185317</v>
      </c>
      <c r="Q37" s="2">
        <f t="shared" si="4"/>
        <v>-1683.1462983144843</v>
      </c>
      <c r="R37" s="2">
        <f t="shared" si="5"/>
        <v>-1390.3239983144842</v>
      </c>
      <c r="S37" s="2">
        <f t="shared" si="6"/>
        <v>-1.393881555230952</v>
      </c>
      <c r="T37" s="14">
        <f t="shared" si="7"/>
        <v>-1.4137166941154069</v>
      </c>
    </row>
    <row r="38" spans="11:20" x14ac:dyDescent="0.3">
      <c r="K38" s="13">
        <v>-80</v>
      </c>
      <c r="L38" s="2">
        <f t="shared" si="0"/>
        <v>4.9630490130429646E-2</v>
      </c>
      <c r="M38" s="2">
        <f t="shared" si="1"/>
        <v>-0.31988019845646543</v>
      </c>
      <c r="N38" s="2"/>
      <c r="O38" s="2">
        <f t="shared" si="2"/>
        <v>0.18710253982538222</v>
      </c>
      <c r="P38" s="2">
        <f t="shared" si="3"/>
        <v>-4.5462110608904664</v>
      </c>
      <c r="Q38" s="2">
        <f t="shared" si="4"/>
        <v>-1681.5907353750774</v>
      </c>
      <c r="R38" s="2">
        <f t="shared" si="5"/>
        <v>-1388.7684353750774</v>
      </c>
      <c r="S38" s="2">
        <f t="shared" si="6"/>
        <v>-1.5475926057397724</v>
      </c>
      <c r="T38" s="14">
        <f t="shared" si="7"/>
        <v>-1.3962634015954636</v>
      </c>
    </row>
    <row r="39" spans="11:20" x14ac:dyDescent="0.3">
      <c r="K39" s="13">
        <v>-79</v>
      </c>
      <c r="L39" s="2">
        <f t="shared" si="0"/>
        <v>5.461540307091392E-2</v>
      </c>
      <c r="M39" s="2">
        <f t="shared" si="1"/>
        <v>-0.31954862002874179</v>
      </c>
      <c r="N39" s="2"/>
      <c r="O39" s="2">
        <f t="shared" si="2"/>
        <v>0.20589521887251433</v>
      </c>
      <c r="P39" s="2">
        <f t="shared" si="3"/>
        <v>-4.5414985919006892</v>
      </c>
      <c r="Q39" s="2">
        <f t="shared" si="4"/>
        <v>-1679.847647760399</v>
      </c>
      <c r="R39" s="2">
        <f t="shared" si="5"/>
        <v>-1387.025347760399</v>
      </c>
      <c r="S39" s="2">
        <f t="shared" si="6"/>
        <v>-1.7008961018570719</v>
      </c>
      <c r="T39" s="14">
        <f t="shared" si="7"/>
        <v>-1.3788101090755203</v>
      </c>
    </row>
    <row r="40" spans="11:20" x14ac:dyDescent="0.3">
      <c r="K40" s="13">
        <v>-78</v>
      </c>
      <c r="L40" s="2">
        <f t="shared" si="0"/>
        <v>5.9606184078367624E-2</v>
      </c>
      <c r="M40" s="2">
        <f t="shared" si="1"/>
        <v>-0.31918002423854713</v>
      </c>
      <c r="N40" s="2"/>
      <c r="O40" s="2">
        <f t="shared" si="2"/>
        <v>0.22471002001094476</v>
      </c>
      <c r="P40" s="2">
        <f t="shared" si="3"/>
        <v>-4.5362600236289845</v>
      </c>
      <c r="Q40" s="2">
        <f t="shared" si="4"/>
        <v>-1677.9099621240875</v>
      </c>
      <c r="R40" s="2">
        <f t="shared" si="5"/>
        <v>-1385.0876621240875</v>
      </c>
      <c r="S40" s="2">
        <f t="shared" si="6"/>
        <v>-1.8537314802688236</v>
      </c>
      <c r="T40" s="14">
        <f t="shared" si="7"/>
        <v>-1.3613568165555769</v>
      </c>
    </row>
    <row r="41" spans="11:20" x14ac:dyDescent="0.3">
      <c r="K41" s="13">
        <v>-77</v>
      </c>
      <c r="L41" s="2">
        <f t="shared" si="0"/>
        <v>6.4603194128247818E-2</v>
      </c>
      <c r="M41" s="2">
        <f t="shared" si="1"/>
        <v>-0.31877294313745258</v>
      </c>
      <c r="N41" s="2"/>
      <c r="O41" s="2">
        <f t="shared" si="2"/>
        <v>0.24354830408608633</v>
      </c>
      <c r="P41" s="2">
        <f t="shared" si="3"/>
        <v>-4.5304744932541574</v>
      </c>
      <c r="Q41" s="2">
        <f t="shared" si="4"/>
        <v>-1675.7699615505912</v>
      </c>
      <c r="R41" s="2">
        <f t="shared" si="5"/>
        <v>-1382.9476615505912</v>
      </c>
      <c r="S41" s="2">
        <f t="shared" si="6"/>
        <v>-2.0060325708516595</v>
      </c>
      <c r="T41" s="14">
        <f t="shared" si="7"/>
        <v>-1.3439035240356338</v>
      </c>
    </row>
    <row r="42" spans="11:20" x14ac:dyDescent="0.3">
      <c r="K42" s="13">
        <v>-76</v>
      </c>
      <c r="L42" s="2">
        <f t="shared" si="0"/>
        <v>6.9606749027348092E-2</v>
      </c>
      <c r="M42" s="2">
        <f t="shared" si="1"/>
        <v>-0.31832578803781514</v>
      </c>
      <c r="N42" s="2"/>
      <c r="O42" s="2">
        <f t="shared" si="2"/>
        <v>0.2624112616615023</v>
      </c>
      <c r="P42" s="2">
        <f t="shared" si="3"/>
        <v>-4.5241194219814922</v>
      </c>
      <c r="Q42" s="2">
        <f t="shared" si="4"/>
        <v>-1673.4192944056592</v>
      </c>
      <c r="R42" s="2">
        <f t="shared" si="5"/>
        <v>-1380.5969944056592</v>
      </c>
      <c r="S42" s="2">
        <f t="shared" si="6"/>
        <v>-2.1577271141481984</v>
      </c>
      <c r="T42" s="14">
        <f t="shared" si="7"/>
        <v>-1.3264502315156905</v>
      </c>
    </row>
    <row r="43" spans="11:20" x14ac:dyDescent="0.3">
      <c r="K43" s="13">
        <v>-75</v>
      </c>
      <c r="L43" s="2">
        <f t="shared" si="0"/>
        <v>7.4617115593277633E-2</v>
      </c>
      <c r="M43" s="2">
        <f t="shared" si="1"/>
        <v>-0.31783685139500123</v>
      </c>
      <c r="N43" s="2"/>
      <c r="O43" s="2">
        <f t="shared" si="2"/>
        <v>0.28129989861588167</v>
      </c>
      <c r="P43" s="2">
        <f t="shared" si="3"/>
        <v>-4.5171705417933428</v>
      </c>
      <c r="Q43" s="2">
        <f t="shared" si="4"/>
        <v>-1670.8489842310728</v>
      </c>
      <c r="R43" s="2">
        <f t="shared" si="5"/>
        <v>-1378.0266842310727</v>
      </c>
      <c r="S43" s="2">
        <f t="shared" si="6"/>
        <v>-2.3087362879125961</v>
      </c>
      <c r="T43" s="14">
        <f t="shared" si="7"/>
        <v>-1.3089969389957472</v>
      </c>
    </row>
    <row r="44" spans="11:20" x14ac:dyDescent="0.3">
      <c r="K44" s="13">
        <v>-74</v>
      </c>
      <c r="L44" s="2">
        <f t="shared" si="0"/>
        <v>7.9634507829013518E-2</v>
      </c>
      <c r="M44" s="2">
        <f t="shared" si="1"/>
        <v>-0.31730430890059441</v>
      </c>
      <c r="N44" s="2"/>
      <c r="O44" s="2">
        <f t="shared" si="2"/>
        <v>0.30021502172144127</v>
      </c>
      <c r="P44" s="2">
        <f t="shared" si="3"/>
        <v>-4.5096019251982904</v>
      </c>
      <c r="Q44" s="2">
        <f t="shared" si="4"/>
        <v>-1668.0494407485155</v>
      </c>
      <c r="R44" s="2">
        <f t="shared" si="5"/>
        <v>-1375.2271407485155</v>
      </c>
      <c r="S44" s="2">
        <f t="shared" si="6"/>
        <v>-2.4589742442902058</v>
      </c>
      <c r="T44" s="14">
        <f t="shared" si="7"/>
        <v>-1.2915436464758039</v>
      </c>
    </row>
    <row r="45" spans="11:20" x14ac:dyDescent="0.3">
      <c r="K45" s="13">
        <v>-73</v>
      </c>
      <c r="L45" s="2">
        <f t="shared" si="0"/>
        <v>8.4659083095450574E-2</v>
      </c>
      <c r="M45" s="2">
        <f t="shared" si="1"/>
        <v>-0.31672622179961274</v>
      </c>
      <c r="N45" s="2"/>
      <c r="O45" s="2">
        <f t="shared" si="2"/>
        <v>0.31915722421477843</v>
      </c>
      <c r="P45" s="2">
        <f t="shared" si="3"/>
        <v>-4.5013860181639611</v>
      </c>
      <c r="Q45" s="2">
        <f t="shared" si="4"/>
        <v>-1665.0104720410386</v>
      </c>
      <c r="R45" s="2">
        <f t="shared" si="5"/>
        <v>-1372.1881720410386</v>
      </c>
      <c r="S45" s="2">
        <f t="shared" si="6"/>
        <v>-2.6083476593788397</v>
      </c>
      <c r="T45" s="14">
        <f t="shared" si="7"/>
        <v>-1.2740903539558606</v>
      </c>
    </row>
    <row r="46" spans="11:20" x14ac:dyDescent="0.3">
      <c r="K46" s="13">
        <v>-72</v>
      </c>
      <c r="L46" s="2">
        <f t="shared" si="0"/>
        <v>8.9690938285600555E-2</v>
      </c>
      <c r="M46" s="2">
        <f t="shared" si="1"/>
        <v>-0.31610053944537447</v>
      </c>
      <c r="N46" s="2"/>
      <c r="O46" s="2">
        <f t="shared" si="2"/>
        <v>0.33812687137394187</v>
      </c>
      <c r="P46" s="2">
        <f t="shared" si="3"/>
        <v>-4.4924936764273751</v>
      </c>
      <c r="Q46" s="2">
        <f t="shared" si="4"/>
        <v>-1661.7212979838398</v>
      </c>
      <c r="R46" s="2">
        <f t="shared" si="5"/>
        <v>-1368.8989979838398</v>
      </c>
      <c r="S46" s="2">
        <f t="shared" si="6"/>
        <v>-2.7567552971126359</v>
      </c>
      <c r="T46" s="14">
        <f t="shared" si="7"/>
        <v>-1.2566370614359172</v>
      </c>
    </row>
    <row r="47" spans="11:20" x14ac:dyDescent="0.3">
      <c r="K47" s="13">
        <v>-71</v>
      </c>
      <c r="L47" s="2">
        <f t="shared" si="0"/>
        <v>9.4730106004862452E-2</v>
      </c>
      <c r="M47" s="2">
        <f t="shared" si="1"/>
        <v>-0.31542510210616137</v>
      </c>
      <c r="N47" s="2"/>
      <c r="O47" s="2">
        <f t="shared" si="2"/>
        <v>0.35712408611838986</v>
      </c>
      <c r="P47" s="2">
        <f t="shared" si="3"/>
        <v>-4.4828942053838841</v>
      </c>
      <c r="Q47" s="2">
        <f t="shared" si="4"/>
        <v>-1658.1705649987164</v>
      </c>
      <c r="R47" s="2">
        <f t="shared" si="5"/>
        <v>-1365.3482649987163</v>
      </c>
      <c r="S47" s="2">
        <f t="shared" si="6"/>
        <v>-2.9040875896108402</v>
      </c>
      <c r="T47" s="14">
        <f t="shared" si="7"/>
        <v>-1.2391837689159739</v>
      </c>
    </row>
    <row r="48" spans="11:20" x14ac:dyDescent="0.3">
      <c r="K48" s="13">
        <v>-70</v>
      </c>
      <c r="L48" s="2">
        <f t="shared" si="0"/>
        <v>9.9776550762603305E-2</v>
      </c>
      <c r="M48" s="2">
        <f t="shared" si="1"/>
        <v>-0.31469764403826633</v>
      </c>
      <c r="N48" s="2"/>
      <c r="O48" s="2">
        <f t="shared" si="2"/>
        <v>0.37614873465158832</v>
      </c>
      <c r="P48" s="2">
        <f t="shared" si="3"/>
        <v>-4.472555403762037</v>
      </c>
      <c r="Q48" s="2">
        <f t="shared" si="4"/>
        <v>-1654.3463622088941</v>
      </c>
      <c r="R48" s="2">
        <f t="shared" si="5"/>
        <v>-1361.5240622088941</v>
      </c>
      <c r="S48" s="2">
        <f t="shared" si="6"/>
        <v>-3.0502262363422514</v>
      </c>
      <c r="T48" s="14">
        <f t="shared" si="7"/>
        <v>-1.2217304763960306</v>
      </c>
    </row>
    <row r="49" spans="11:20" x14ac:dyDescent="0.3">
      <c r="K49" s="13">
        <v>-69</v>
      </c>
      <c r="L49" s="2">
        <f t="shared" si="0"/>
        <v>0.10483016518114736</v>
      </c>
      <c r="M49" s="2">
        <f t="shared" si="1"/>
        <v>-0.31391579684032372</v>
      </c>
      <c r="N49" s="2"/>
      <c r="O49" s="2">
        <f t="shared" si="2"/>
        <v>0.39520041216923651</v>
      </c>
      <c r="P49" s="2">
        <f t="shared" si="3"/>
        <v>-4.4614436112960938</v>
      </c>
      <c r="Q49" s="2">
        <f t="shared" si="4"/>
        <v>-1650.2362390725343</v>
      </c>
      <c r="R49" s="2">
        <f t="shared" si="5"/>
        <v>-1357.4139390725343</v>
      </c>
      <c r="S49" s="2">
        <f t="shared" si="6"/>
        <v>-3.1950438246689674</v>
      </c>
      <c r="T49" s="14">
        <f t="shared" si="7"/>
        <v>-1.2042771838760873</v>
      </c>
    </row>
    <row r="50" spans="11:20" x14ac:dyDescent="0.3">
      <c r="K50" s="13">
        <v>-68</v>
      </c>
      <c r="L50" s="2">
        <f t="shared" si="0"/>
        <v>0.10989076622916889</v>
      </c>
      <c r="M50" s="2">
        <f t="shared" si="1"/>
        <v>-0.31307709310403187</v>
      </c>
      <c r="N50" s="2"/>
      <c r="O50" s="2">
        <f t="shared" si="2"/>
        <v>0.41427842865949238</v>
      </c>
      <c r="P50" s="2">
        <f t="shared" si="3"/>
        <v>-4.4495237606109344</v>
      </c>
      <c r="Q50" s="2">
        <f t="shared" si="4"/>
        <v>-1645.8272245743617</v>
      </c>
      <c r="R50" s="2">
        <f t="shared" si="5"/>
        <v>-1353.0049245743617</v>
      </c>
      <c r="S50" s="2">
        <f t="shared" si="6"/>
        <v>-3.338403474549128</v>
      </c>
      <c r="T50" s="14">
        <f t="shared" si="7"/>
        <v>-1.1868238913561442</v>
      </c>
    </row>
    <row r="51" spans="11:20" x14ac:dyDescent="0.3">
      <c r="K51" s="13">
        <v>-67</v>
      </c>
      <c r="L51" s="2">
        <f t="shared" si="0"/>
        <v>0.11495809148742055</v>
      </c>
      <c r="M51" s="2">
        <f t="shared" si="1"/>
        <v>-0.3121789703764648</v>
      </c>
      <c r="N51" s="2"/>
      <c r="O51" s="2">
        <f t="shared" si="2"/>
        <v>0.43338179482510047</v>
      </c>
      <c r="P51" s="2">
        <f t="shared" si="3"/>
        <v>-4.4367594335353457</v>
      </c>
      <c r="Q51" s="2">
        <f t="shared" si="4"/>
        <v>-1641.1058480552956</v>
      </c>
      <c r="R51" s="2">
        <f t="shared" si="5"/>
        <v>-1348.2835480552956</v>
      </c>
      <c r="S51" s="2">
        <f t="shared" si="6"/>
        <v>-3.4801585103949884</v>
      </c>
      <c r="T51" s="14">
        <f t="shared" si="7"/>
        <v>-1.1693705988362009</v>
      </c>
    </row>
    <row r="52" spans="11:20" x14ac:dyDescent="0.3">
      <c r="K52" s="13">
        <v>-66</v>
      </c>
      <c r="L52" s="2">
        <f t="shared" si="0"/>
        <v>0.12003179545569284</v>
      </c>
      <c r="M52" s="2">
        <f t="shared" si="1"/>
        <v>-0.31121877544910986</v>
      </c>
      <c r="N52" s="2"/>
      <c r="O52" s="2">
        <f t="shared" si="2"/>
        <v>0.4525092081609568</v>
      </c>
      <c r="P52" s="2">
        <f t="shared" si="3"/>
        <v>-4.4231129220588121</v>
      </c>
      <c r="Q52" s="2">
        <f t="shared" si="4"/>
        <v>-1636.058161759659</v>
      </c>
      <c r="R52" s="2">
        <f t="shared" si="5"/>
        <v>-1343.235861759659</v>
      </c>
      <c r="S52" s="2">
        <f t="shared" si="6"/>
        <v>-3.6201521632971412</v>
      </c>
      <c r="T52" s="14">
        <f t="shared" si="7"/>
        <v>-1.1519173063162575</v>
      </c>
    </row>
    <row r="53" spans="11:20" x14ac:dyDescent="0.3">
      <c r="K53" s="13">
        <v>-65</v>
      </c>
      <c r="L53" s="2">
        <f t="shared" si="0"/>
        <v>0.12511144591089884</v>
      </c>
      <c r="M53" s="2">
        <f t="shared" si="1"/>
        <v>-0.31019376898858458</v>
      </c>
      <c r="N53" s="2"/>
      <c r="O53" s="2">
        <f t="shared" si="2"/>
        <v>0.47165903922441188</v>
      </c>
      <c r="P53" s="2">
        <f t="shared" si="3"/>
        <v>-4.4085452941443313</v>
      </c>
      <c r="Q53" s="2">
        <f t="shared" si="4"/>
        <v>-1630.6697651785762</v>
      </c>
      <c r="R53" s="2">
        <f t="shared" si="5"/>
        <v>-1337.8474651785762</v>
      </c>
      <c r="S53" s="2">
        <f t="shared" si="6"/>
        <v>-3.758217307035908</v>
      </c>
      <c r="T53" s="14">
        <f t="shared" si="7"/>
        <v>-1.1344640137963142</v>
      </c>
    </row>
    <row r="54" spans="11:20" x14ac:dyDescent="0.3">
      <c r="K54" s="13">
        <v>-64</v>
      </c>
      <c r="L54" s="2">
        <f t="shared" si="0"/>
        <v>0.13019652032719201</v>
      </c>
      <c r="M54" s="2">
        <f t="shared" si="1"/>
        <v>-0.30910113052362681</v>
      </c>
      <c r="N54" s="2"/>
      <c r="O54" s="2">
        <f t="shared" si="2"/>
        <v>0.4908293181394327</v>
      </c>
      <c r="P54" s="2">
        <f t="shared" si="3"/>
        <v>-4.3930164646046634</v>
      </c>
      <c r="Q54" s="2">
        <f t="shared" si="4"/>
        <v>-1624.9258312662757</v>
      </c>
      <c r="R54" s="2">
        <f t="shared" si="5"/>
        <v>-1332.1035312662757</v>
      </c>
      <c r="S54" s="2">
        <f t="shared" si="6"/>
        <v>-3.8941762315027999</v>
      </c>
      <c r="T54" s="14">
        <f t="shared" si="7"/>
        <v>-1.1170107212763709</v>
      </c>
    </row>
    <row r="55" spans="11:20" x14ac:dyDescent="0.3">
      <c r="K55" s="13">
        <v>-63</v>
      </c>
      <c r="L55" s="2">
        <f t="shared" si="0"/>
        <v>0.13528640237006231</v>
      </c>
      <c r="M55" s="2">
        <f t="shared" si="1"/>
        <v>-0.30793796380244437</v>
      </c>
      <c r="N55" s="2"/>
      <c r="O55" s="2">
        <f t="shared" si="2"/>
        <v>0.51001772137965662</v>
      </c>
      <c r="P55" s="2">
        <f t="shared" si="3"/>
        <v>-4.3764852712422249</v>
      </c>
      <c r="Q55" s="2">
        <f t="shared" si="4"/>
        <v>-1618.8111346033527</v>
      </c>
      <c r="R55" s="2">
        <f t="shared" si="5"/>
        <v>-1325.9888346033526</v>
      </c>
      <c r="S55" s="2">
        <f t="shared" si="6"/>
        <v>-4.0278404573461168</v>
      </c>
      <c r="T55" s="14">
        <f t="shared" si="7"/>
        <v>-1.0995574287564276</v>
      </c>
    </row>
    <row r="56" spans="11:20" x14ac:dyDescent="0.3">
      <c r="K56" s="13">
        <v>-62</v>
      </c>
      <c r="L56" s="2">
        <f t="shared" si="0"/>
        <v>0.14038037847739929</v>
      </c>
      <c r="M56" s="2">
        <f t="shared" si="1"/>
        <v>-0.30670130253381672</v>
      </c>
      <c r="N56" s="2"/>
      <c r="O56" s="2">
        <f t="shared" si="2"/>
        <v>0.52922155887930278</v>
      </c>
      <c r="P56" s="2">
        <f t="shared" si="3"/>
        <v>-4.3589095564429385</v>
      </c>
      <c r="Q56" s="2">
        <f t="shared" si="4"/>
        <v>-1612.3100815773885</v>
      </c>
      <c r="R56" s="2">
        <f t="shared" si="5"/>
        <v>-1319.4877815773884</v>
      </c>
      <c r="S56" s="2">
        <f t="shared" si="6"/>
        <v>-4.1590105958307513</v>
      </c>
      <c r="T56" s="14">
        <f t="shared" si="7"/>
        <v>-1.0821041362364843</v>
      </c>
    </row>
    <row r="57" spans="11:20" x14ac:dyDescent="0.3">
      <c r="K57" s="13">
        <v>-61</v>
      </c>
      <c r="L57" s="2">
        <f t="shared" si="0"/>
        <v>0.14547763454155838</v>
      </c>
      <c r="M57" s="2">
        <f t="shared" si="1"/>
        <v>-0.30538811652446463</v>
      </c>
      <c r="N57" s="2"/>
      <c r="O57" s="2">
        <f t="shared" si="2"/>
        <v>0.54843776152485668</v>
      </c>
      <c r="P57" s="2">
        <f t="shared" si="3"/>
        <v>-4.3402462544019542</v>
      </c>
      <c r="Q57" s="2">
        <f t="shared" si="4"/>
        <v>-1605.406742646732</v>
      </c>
      <c r="R57" s="2">
        <f t="shared" si="5"/>
        <v>-1312.584442646732</v>
      </c>
      <c r="S57" s="2">
        <f t="shared" si="6"/>
        <v>-4.2874762580595833</v>
      </c>
      <c r="T57" s="14">
        <f t="shared" si="7"/>
        <v>-1.064650843716541</v>
      </c>
    </row>
    <row r="58" spans="11:20" x14ac:dyDescent="0.3">
      <c r="K58" s="13">
        <v>-60</v>
      </c>
      <c r="L58" s="2">
        <f t="shared" si="0"/>
        <v>0.15057725270751141</v>
      </c>
      <c r="M58" s="2">
        <f t="shared" si="1"/>
        <v>-0.30399531822413667</v>
      </c>
      <c r="N58" s="2"/>
      <c r="O58" s="2">
        <f t="shared" si="2"/>
        <v>0.5676628690843819</v>
      </c>
      <c r="P58" s="2">
        <f t="shared" si="3"/>
        <v>-4.320451484143919</v>
      </c>
      <c r="Q58" s="2">
        <f t="shared" si="4"/>
        <v>-1598.0848867476197</v>
      </c>
      <c r="R58" s="2">
        <f t="shared" si="5"/>
        <v>-1305.2625867476197</v>
      </c>
      <c r="S58" s="2">
        <f t="shared" si="6"/>
        <v>-4.4130160178382996</v>
      </c>
      <c r="T58" s="14">
        <f t="shared" si="7"/>
        <v>-1.0471975511965976</v>
      </c>
    </row>
    <row r="59" spans="11:20" x14ac:dyDescent="0.3">
      <c r="K59" s="13">
        <v>-59</v>
      </c>
      <c r="L59" s="2">
        <f t="shared" si="0"/>
        <v>0.15567820830319037</v>
      </c>
      <c r="M59" s="2">
        <f t="shared" si="1"/>
        <v>-0.30251976968858713</v>
      </c>
      <c r="N59" s="2"/>
      <c r="O59" s="2">
        <f t="shared" si="2"/>
        <v>0.58689301863518928</v>
      </c>
      <c r="P59" s="2">
        <f t="shared" si="3"/>
        <v>-4.2994806484824268</v>
      </c>
      <c r="Q59" s="2">
        <f t="shared" si="4"/>
        <v>-1590.3280178981274</v>
      </c>
      <c r="R59" s="2">
        <f t="shared" si="5"/>
        <v>-1297.5057178981274</v>
      </c>
      <c r="S59" s="2">
        <f t="shared" si="6"/>
        <v>-4.5353974325724051</v>
      </c>
      <c r="T59" s="14">
        <f t="shared" si="7"/>
        <v>-1.0297442586766545</v>
      </c>
    </row>
    <row r="60" spans="11:20" x14ac:dyDescent="0.3">
      <c r="K60" s="13">
        <v>-58</v>
      </c>
      <c r="L60" s="2">
        <f t="shared" ref="L60:L91" si="8">$P$10*COS($T60)/(1+$P$10^2*(SIN($T60))^2)^2</f>
        <v>0.16077936691913916</v>
      </c>
      <c r="M60" s="2">
        <f t="shared" ref="M60:M91" si="9">$P$10*SIN($T60)*(1+$P$10^2*(1+(COS($T60))^2))/(1+$P$10^2*(SIN($T60))^2)^2</f>
        <v>-0.30095828996912727</v>
      </c>
      <c r="N60" s="2"/>
      <c r="O60" s="2">
        <f t="shared" ref="O60:O91" si="10">$L60*$P$12</f>
        <v>0.60612393355438243</v>
      </c>
      <c r="P60" s="2">
        <f t="shared" ref="P60:P91" si="11">$M60*$P$12^2</f>
        <v>-4.2772885390420212</v>
      </c>
      <c r="Q60" s="2">
        <f t="shared" ref="Q60:Q91" si="12">($P$14*$L$12^2+$L$14)*$P60</f>
        <v>-1582.1194140445909</v>
      </c>
      <c r="R60" s="2">
        <f t="shared" ref="R60:R91" si="13">$Q60+$P$18</f>
        <v>-1289.2971140445909</v>
      </c>
      <c r="S60" s="2">
        <f t="shared" ref="S60:S91" si="14">IF($R60&gt;0,1.1*$R60*$O60/$P$22/$P$20,1.1*$R60*$O60*$P$20/$P$22)</f>
        <v>-4.6543771266598721</v>
      </c>
      <c r="T60" s="14">
        <f t="shared" ref="T60:T91" si="15">RADIANS(K60)</f>
        <v>-1.0122909661567112</v>
      </c>
    </row>
    <row r="61" spans="11:20" x14ac:dyDescent="0.3">
      <c r="K61" s="13">
        <v>-57</v>
      </c>
      <c r="L61" s="2">
        <f t="shared" si="8"/>
        <v>0.16587948165556071</v>
      </c>
      <c r="M61" s="2">
        <f t="shared" si="9"/>
        <v>-0.2993076629357373</v>
      </c>
      <c r="N61" s="2"/>
      <c r="O61" s="2">
        <f t="shared" si="10"/>
        <v>0.62535091314047087</v>
      </c>
      <c r="P61" s="2">
        <f t="shared" si="11"/>
        <v>-4.2538294474420653</v>
      </c>
      <c r="Q61" s="2">
        <f t="shared" si="12"/>
        <v>-1573.4421681872298</v>
      </c>
      <c r="R61" s="2">
        <f t="shared" si="13"/>
        <v>-1280.6198681872297</v>
      </c>
      <c r="S61" s="2">
        <f t="shared" si="14"/>
        <v>-4.7697009418811298</v>
      </c>
      <c r="T61" s="14">
        <f t="shared" si="15"/>
        <v>-0.99483767363676789</v>
      </c>
    </row>
    <row r="62" spans="11:20" x14ac:dyDescent="0.3">
      <c r="K62" s="13">
        <v>-56</v>
      </c>
      <c r="L62" s="2">
        <f t="shared" si="8"/>
        <v>0.17097719055577357</v>
      </c>
      <c r="M62" s="2">
        <f t="shared" si="9"/>
        <v>-0.29756464553878775</v>
      </c>
      <c r="N62" s="2"/>
      <c r="O62" s="2">
        <f t="shared" si="10"/>
        <v>0.64456882293772844</v>
      </c>
      <c r="P62" s="2">
        <f t="shared" si="11"/>
        <v>-4.229057282714229</v>
      </c>
      <c r="Q62" s="2">
        <f t="shared" si="12"/>
        <v>-1564.2792318115139</v>
      </c>
      <c r="R62" s="2">
        <f t="shared" si="13"/>
        <v>-1271.4569318115139</v>
      </c>
      <c r="S62" s="2">
        <f t="shared" si="14"/>
        <v>-4.8811041592838942</v>
      </c>
      <c r="T62" s="14">
        <f t="shared" si="15"/>
        <v>-0.97738438111682457</v>
      </c>
    </row>
    <row r="63" spans="11:20" x14ac:dyDescent="0.3">
      <c r="K63" s="13">
        <v>-55</v>
      </c>
      <c r="L63" s="2">
        <f t="shared" si="8"/>
        <v>0.17607101424596053</v>
      </c>
      <c r="M63" s="2">
        <f t="shared" si="9"/>
        <v>-0.29572597651226656</v>
      </c>
      <c r="N63" s="2"/>
      <c r="O63" s="2">
        <f t="shared" si="10"/>
        <v>0.66377208583825609</v>
      </c>
      <c r="P63" s="2">
        <f t="shared" si="11"/>
        <v>-4.2029256949947564</v>
      </c>
      <c r="Q63" s="2">
        <f t="shared" si="12"/>
        <v>-1554.6134606404987</v>
      </c>
      <c r="R63" s="2">
        <f t="shared" si="13"/>
        <v>-1261.7911606404987</v>
      </c>
      <c r="S63" s="2">
        <f t="shared" si="14"/>
        <v>-4.988311797009727</v>
      </c>
      <c r="T63" s="14">
        <f t="shared" si="15"/>
        <v>-0.95993108859688125</v>
      </c>
    </row>
    <row r="64" spans="11:20" x14ac:dyDescent="0.3">
      <c r="K64" s="13">
        <v>-54</v>
      </c>
      <c r="L64" s="2">
        <f t="shared" si="8"/>
        <v>0.18115935380189119</v>
      </c>
      <c r="M64" s="2">
        <f t="shared" si="9"/>
        <v>-0.29378838551901348</v>
      </c>
      <c r="N64" s="2"/>
      <c r="O64" s="2">
        <f t="shared" si="10"/>
        <v>0.68295467403971466</v>
      </c>
      <c r="P64" s="2">
        <f t="shared" si="11"/>
        <v>-4.1753882054986446</v>
      </c>
      <c r="Q64" s="2">
        <f t="shared" si="12"/>
        <v>-1544.4276627107652</v>
      </c>
      <c r="R64" s="2">
        <f t="shared" si="13"/>
        <v>-1251.6053627107651</v>
      </c>
      <c r="S64" s="2">
        <f t="shared" si="14"/>
        <v>-5.0910389884061704</v>
      </c>
      <c r="T64" s="14">
        <f t="shared" si="15"/>
        <v>-0.94247779607693793</v>
      </c>
    </row>
    <row r="65" spans="11:20" x14ac:dyDescent="0.3">
      <c r="K65" s="13">
        <v>-53</v>
      </c>
      <c r="L65" s="2">
        <f t="shared" si="8"/>
        <v>0.18624048886401745</v>
      </c>
      <c r="M65" s="2">
        <f t="shared" si="9"/>
        <v>-0.29174860273584424</v>
      </c>
      <c r="N65" s="2"/>
      <c r="O65" s="2">
        <f t="shared" si="10"/>
        <v>0.70211010193940271</v>
      </c>
      <c r="P65" s="2">
        <f t="shared" si="11"/>
        <v>-4.1463983427456368</v>
      </c>
      <c r="Q65" s="2">
        <f t="shared" si="12"/>
        <v>-1533.7046487608354</v>
      </c>
      <c r="R65" s="2">
        <f t="shared" si="13"/>
        <v>-1240.8823487608354</v>
      </c>
      <c r="S65" s="2">
        <f t="shared" si="14"/>
        <v>-5.188991444608857</v>
      </c>
      <c r="T65" s="14">
        <f t="shared" si="15"/>
        <v>-0.92502450355699462</v>
      </c>
    </row>
    <row r="66" spans="11:20" x14ac:dyDescent="0.3">
      <c r="K66" s="13">
        <v>-52</v>
      </c>
      <c r="L66" s="2">
        <f t="shared" si="8"/>
        <v>0.1913125760229579</v>
      </c>
      <c r="M66" s="2">
        <f t="shared" si="9"/>
        <v>-0.28960336887359389</v>
      </c>
      <c r="N66" s="2"/>
      <c r="O66" s="2">
        <f t="shared" si="10"/>
        <v>0.72123142004767604</v>
      </c>
      <c r="P66" s="2">
        <f t="shared" si="11"/>
        <v>-4.1159097849673829</v>
      </c>
      <c r="Q66" s="2">
        <f t="shared" si="12"/>
        <v>-1522.4272849059296</v>
      </c>
      <c r="R66" s="2">
        <f t="shared" si="13"/>
        <v>-1229.6049849059295</v>
      </c>
      <c r="S66" s="2">
        <f t="shared" si="14"/>
        <v>-5.2818660055562718</v>
      </c>
      <c r="T66" s="14">
        <f t="shared" si="15"/>
        <v>-0.90757121103705141</v>
      </c>
    </row>
    <row r="67" spans="11:20" x14ac:dyDescent="0.3">
      <c r="K67" s="13">
        <v>-51</v>
      </c>
      <c r="L67" s="2">
        <f t="shared" si="8"/>
        <v>0.19637364749789188</v>
      </c>
      <c r="M67" s="2">
        <f t="shared" si="9"/>
        <v>-0.28734944562402309</v>
      </c>
      <c r="N67" s="2"/>
      <c r="O67" s="2">
        <f t="shared" si="10"/>
        <v>0.74031121000561051</v>
      </c>
      <c r="P67" s="2">
        <f t="shared" si="11"/>
        <v>-4.0838765085812812</v>
      </c>
      <c r="Q67" s="2">
        <f t="shared" si="12"/>
        <v>-1510.5785475567166</v>
      </c>
      <c r="R67" s="2">
        <f t="shared" si="13"/>
        <v>-1217.7562475567165</v>
      </c>
      <c r="S67" s="2">
        <f t="shared" si="14"/>
        <v>-5.3693512831120156</v>
      </c>
      <c r="T67" s="14">
        <f t="shared" si="15"/>
        <v>-0.89011791851710809</v>
      </c>
    </row>
    <row r="68" spans="11:20" x14ac:dyDescent="0.3">
      <c r="K68" s="13">
        <v>-50</v>
      </c>
      <c r="L68" s="2">
        <f t="shared" si="8"/>
        <v>0.20142161013076618</v>
      </c>
      <c r="M68" s="2">
        <f t="shared" si="9"/>
        <v>-0.28498362652224096</v>
      </c>
      <c r="N68" s="2"/>
      <c r="O68" s="2">
        <f t="shared" si="10"/>
        <v>0.75934158079325098</v>
      </c>
      <c r="P68" s="2">
        <f t="shared" si="11"/>
        <v>-4.0502529425697338</v>
      </c>
      <c r="Q68" s="2">
        <f t="shared" si="12"/>
        <v>-1498.141580522411</v>
      </c>
      <c r="R68" s="2">
        <f t="shared" si="13"/>
        <v>-1205.319280522411</v>
      </c>
      <c r="S68" s="2">
        <f t="shared" si="14"/>
        <v>-5.451128399611247</v>
      </c>
      <c r="T68" s="14">
        <f t="shared" si="15"/>
        <v>-0.87266462599716477</v>
      </c>
    </row>
    <row r="69" spans="11:20" x14ac:dyDescent="0.3">
      <c r="K69" s="13">
        <v>-49</v>
      </c>
      <c r="L69" s="2">
        <f t="shared" si="8"/>
        <v>0.20645424471945198</v>
      </c>
      <c r="M69" s="2">
        <f t="shared" si="9"/>
        <v>-0.28250274820978055</v>
      </c>
      <c r="N69" s="2"/>
      <c r="O69" s="2">
        <f t="shared" si="10"/>
        <v>0.77831416621567162</v>
      </c>
      <c r="P69" s="2">
        <f t="shared" si="11"/>
        <v>-4.0149941285535675</v>
      </c>
      <c r="Q69" s="2">
        <f t="shared" si="12"/>
        <v>-1485.0997542200737</v>
      </c>
      <c r="R69" s="2">
        <f t="shared" si="13"/>
        <v>-1192.2774542200737</v>
      </c>
      <c r="S69" s="2">
        <f t="shared" si="14"/>
        <v>-5.5268718247151494</v>
      </c>
      <c r="T69" s="14">
        <f t="shared" si="15"/>
        <v>-0.85521133347722145</v>
      </c>
    </row>
    <row r="70" spans="11:20" x14ac:dyDescent="0.3">
      <c r="K70" s="13">
        <v>-48</v>
      </c>
      <c r="L70" s="2">
        <f t="shared" si="8"/>
        <v>0.21146920571306765</v>
      </c>
      <c r="M70" s="2">
        <f t="shared" si="9"/>
        <v>-0.27990370207975718</v>
      </c>
      <c r="N70" s="2"/>
      <c r="O70" s="2">
        <f t="shared" si="10"/>
        <v>0.79722012375437046</v>
      </c>
      <c r="P70" s="2">
        <f t="shared" si="11"/>
        <v>-3.9780558862957092</v>
      </c>
      <c r="Q70" s="2">
        <f t="shared" si="12"/>
        <v>-1471.4367268925021</v>
      </c>
      <c r="R70" s="2">
        <f t="shared" si="13"/>
        <v>-1178.614426892502</v>
      </c>
      <c r="S70" s="2">
        <f t="shared" si="14"/>
        <v>-5.5962503129472827</v>
      </c>
      <c r="T70" s="14">
        <f t="shared" si="15"/>
        <v>-0.83775804095727824</v>
      </c>
    </row>
    <row r="71" spans="11:20" x14ac:dyDescent="0.3">
      <c r="K71" s="13">
        <v>-47</v>
      </c>
      <c r="L71" s="2">
        <f t="shared" si="8"/>
        <v>0.21646402129259412</v>
      </c>
      <c r="M71" s="2">
        <f t="shared" si="9"/>
        <v>-0.27718344628165376</v>
      </c>
      <c r="N71" s="2"/>
      <c r="O71" s="2">
        <f t="shared" si="10"/>
        <v>0.81605013487118194</v>
      </c>
      <c r="P71" s="2">
        <f t="shared" si="11"/>
        <v>-3.9393949843159568</v>
      </c>
      <c r="Q71" s="2">
        <f t="shared" si="12"/>
        <v>-1457.1365077166545</v>
      </c>
      <c r="R71" s="2">
        <f t="shared" si="13"/>
        <v>-1164.3142077166544</v>
      </c>
      <c r="S71" s="2">
        <f t="shared" si="14"/>
        <v>-5.6589279436959945</v>
      </c>
      <c r="T71" s="14">
        <f t="shared" si="15"/>
        <v>-0.82030474843733492</v>
      </c>
    </row>
    <row r="72" spans="11:20" x14ac:dyDescent="0.3">
      <c r="K72" s="13">
        <v>-46</v>
      </c>
      <c r="L72" s="2">
        <f t="shared" si="8"/>
        <v>0.22143609385962354</v>
      </c>
      <c r="M72" s="2">
        <f t="shared" si="9"/>
        <v>-0.27433901805922561</v>
      </c>
      <c r="N72" s="2"/>
      <c r="O72" s="2">
        <f t="shared" si="10"/>
        <v>0.83479440685081585</v>
      </c>
      <c r="P72" s="2">
        <f t="shared" si="11"/>
        <v>-3.898969315240127</v>
      </c>
      <c r="Q72" s="2">
        <f t="shared" si="12"/>
        <v>-1442.1835216632664</v>
      </c>
      <c r="R72" s="2">
        <f t="shared" si="13"/>
        <v>-1149.3612216632664</v>
      </c>
      <c r="S72" s="2">
        <f t="shared" si="14"/>
        <v>-5.7145652647958771</v>
      </c>
      <c r="T72" s="14">
        <f t="shared" si="15"/>
        <v>-0.8028514559173916</v>
      </c>
    </row>
    <row r="73" spans="11:20" x14ac:dyDescent="0.3">
      <c r="K73" s="13">
        <v>-45</v>
      </c>
      <c r="L73" s="2">
        <f t="shared" si="8"/>
        <v>0.22638270095560478</v>
      </c>
      <c r="M73" s="2">
        <f t="shared" si="9"/>
        <v>-0.27136754639083099</v>
      </c>
      <c r="N73" s="2"/>
      <c r="O73" s="2">
        <f t="shared" si="10"/>
        <v>0.85344267626633163</v>
      </c>
      <c r="P73" s="2">
        <f t="shared" si="11"/>
        <v>-3.856738075447343</v>
      </c>
      <c r="Q73" s="2">
        <f t="shared" si="12"/>
        <v>-1426.5626759462971</v>
      </c>
      <c r="R73" s="2">
        <f t="shared" si="13"/>
        <v>-1133.740375946297</v>
      </c>
      <c r="S73" s="2">
        <f t="shared" si="14"/>
        <v>-5.7628205400484838</v>
      </c>
      <c r="T73" s="14">
        <f t="shared" si="15"/>
        <v>-0.78539816339744828</v>
      </c>
    </row>
    <row r="74" spans="11:20" x14ac:dyDescent="0.3">
      <c r="K74" s="13">
        <v>-44</v>
      </c>
      <c r="L74" s="2">
        <f t="shared" si="8"/>
        <v>0.23130099663324588</v>
      </c>
      <c r="M74" s="2">
        <f t="shared" si="9"/>
        <v>-0.26826626489719296</v>
      </c>
      <c r="N74" s="2"/>
      <c r="O74" s="2">
        <f t="shared" si="10"/>
        <v>0.87198421414920324</v>
      </c>
      <c r="P74" s="2">
        <f t="shared" si="11"/>
        <v>-3.8126619485181203</v>
      </c>
      <c r="Q74" s="2">
        <f t="shared" si="12"/>
        <v>-1410.2594278782501</v>
      </c>
      <c r="R74" s="2">
        <f t="shared" si="13"/>
        <v>-1117.4371278782501</v>
      </c>
      <c r="S74" s="2">
        <f t="shared" si="14"/>
        <v>-5.8033511002083698</v>
      </c>
      <c r="T74" s="14">
        <f t="shared" si="15"/>
        <v>-0.76794487087750496</v>
      </c>
    </row>
    <row r="75" spans="11:20" x14ac:dyDescent="0.3">
      <c r="K75" s="13">
        <v>-43</v>
      </c>
      <c r="L75" s="2">
        <f t="shared" si="8"/>
        <v>0.23618801330081371</v>
      </c>
      <c r="M75" s="2">
        <f t="shared" si="9"/>
        <v>-0.26503252497722629</v>
      </c>
      <c r="N75" s="2"/>
      <c r="O75" s="2">
        <f t="shared" si="10"/>
        <v>0.89040783294216563</v>
      </c>
      <c r="P75" s="2">
        <f t="shared" si="11"/>
        <v>-3.7667032919237631</v>
      </c>
      <c r="Q75" s="2">
        <f t="shared" si="12"/>
        <v>-1393.2598539244138</v>
      </c>
      <c r="R75" s="2">
        <f t="shared" si="13"/>
        <v>-1100.4375539244138</v>
      </c>
      <c r="S75" s="2">
        <f t="shared" si="14"/>
        <v>-5.8358147960474662</v>
      </c>
      <c r="T75" s="14">
        <f t="shared" si="15"/>
        <v>-0.75049157835756175</v>
      </c>
    </row>
    <row r="76" spans="11:20" x14ac:dyDescent="0.3">
      <c r="K76" s="13">
        <v>-42</v>
      </c>
      <c r="L76" s="2">
        <f t="shared" si="8"/>
        <v>0.24104066405890034</v>
      </c>
      <c r="M76" s="2">
        <f t="shared" si="9"/>
        <v>-0.26166380912813919</v>
      </c>
      <c r="N76" s="2"/>
      <c r="O76" s="2">
        <f t="shared" si="10"/>
        <v>0.90870189530861589</v>
      </c>
      <c r="P76" s="2">
        <f t="shared" si="11"/>
        <v>-3.7188263263347192</v>
      </c>
      <c r="Q76" s="2">
        <f t="shared" si="12"/>
        <v>-1375.5507197258273</v>
      </c>
      <c r="R76" s="2">
        <f t="shared" si="13"/>
        <v>-1082.7284197258273</v>
      </c>
      <c r="S76" s="2">
        <f t="shared" si="14"/>
        <v>-5.8598715511215467</v>
      </c>
      <c r="T76" s="14">
        <f t="shared" si="15"/>
        <v>-0.73303828583761843</v>
      </c>
    </row>
    <row r="77" spans="11:20" x14ac:dyDescent="0.3">
      <c r="K77" s="13">
        <v>-41</v>
      </c>
      <c r="L77" s="2">
        <f t="shared" si="8"/>
        <v>0.24585574554781595</v>
      </c>
      <c r="M77" s="2">
        <f t="shared" si="9"/>
        <v>-0.25815774440159195</v>
      </c>
      <c r="N77" s="2"/>
      <c r="O77" s="2">
        <f t="shared" si="10"/>
        <v>0.92685432486703212</v>
      </c>
      <c r="P77" s="2">
        <f t="shared" si="11"/>
        <v>-3.668997326862605</v>
      </c>
      <c r="Q77" s="2">
        <f t="shared" si="12"/>
        <v>-1357.1195508374863</v>
      </c>
      <c r="R77" s="2">
        <f t="shared" si="13"/>
        <v>-1064.2972508374862</v>
      </c>
      <c r="S77" s="2">
        <f t="shared" si="14"/>
        <v>-5.875185010802304</v>
      </c>
      <c r="T77" s="14">
        <f t="shared" si="15"/>
        <v>-0.71558499331767511</v>
      </c>
    </row>
    <row r="78" spans="11:20" x14ac:dyDescent="0.3">
      <c r="K78" s="13">
        <v>-40</v>
      </c>
      <c r="L78" s="2">
        <f t="shared" si="8"/>
        <v>0.25062994132209493</v>
      </c>
      <c r="M78" s="2">
        <f t="shared" si="9"/>
        <v>-0.25451211594331363</v>
      </c>
      <c r="N78" s="2"/>
      <c r="O78" s="2">
        <f t="shared" si="10"/>
        <v>0.94485261891256123</v>
      </c>
      <c r="P78" s="2">
        <f t="shared" si="11"/>
        <v>-3.6171848154883581</v>
      </c>
      <c r="Q78" s="2">
        <f t="shared" si="12"/>
        <v>-1337.9547039052841</v>
      </c>
      <c r="R78" s="2">
        <f t="shared" si="13"/>
        <v>-1045.132403905284</v>
      </c>
      <c r="S78" s="2">
        <f t="shared" si="14"/>
        <v>-5.881424283014109</v>
      </c>
      <c r="T78" s="14">
        <f t="shared" si="15"/>
        <v>-0.69813170079773179</v>
      </c>
    </row>
    <row r="79" spans="11:20" x14ac:dyDescent="0.3">
      <c r="K79" s="13">
        <v>-39</v>
      </c>
      <c r="L79" s="2">
        <f t="shared" si="8"/>
        <v>0.25535982576666932</v>
      </c>
      <c r="M79" s="2">
        <f t="shared" si="9"/>
        <v>-0.25072488055926473</v>
      </c>
      <c r="N79" s="2"/>
      <c r="O79" s="2">
        <f t="shared" si="10"/>
        <v>0.96268386318064547</v>
      </c>
      <c r="P79" s="2">
        <f t="shared" si="11"/>
        <v>-3.5633597538676649</v>
      </c>
      <c r="Q79" s="2">
        <f t="shared" si="12"/>
        <v>-1318.0454379825046</v>
      </c>
      <c r="R79" s="2">
        <f t="shared" si="13"/>
        <v>-1025.2231379825046</v>
      </c>
      <c r="S79" s="2">
        <f t="shared" si="14"/>
        <v>-5.8782657649330146</v>
      </c>
      <c r="T79" s="14">
        <f t="shared" si="15"/>
        <v>-0.68067840827778847</v>
      </c>
    </row>
    <row r="80" spans="11:20" x14ac:dyDescent="0.3">
      <c r="K80" s="13">
        <v>-38</v>
      </c>
      <c r="L80" s="2">
        <f t="shared" si="8"/>
        <v>0.26004186856706424</v>
      </c>
      <c r="M80" s="2">
        <f t="shared" si="9"/>
        <v>-0.24679418024726996</v>
      </c>
      <c r="N80" s="2"/>
      <c r="O80" s="2">
        <f t="shared" si="10"/>
        <v>0.98033474869926185</v>
      </c>
      <c r="P80" s="2">
        <f t="shared" si="11"/>
        <v>-3.5074957356456418</v>
      </c>
      <c r="Q80" s="2">
        <f t="shared" si="12"/>
        <v>-1297.3819856647895</v>
      </c>
      <c r="R80" s="2">
        <f t="shared" si="13"/>
        <v>-1004.5596856647894</v>
      </c>
      <c r="S80" s="2">
        <f t="shared" si="14"/>
        <v>-5.8653950486782493</v>
      </c>
      <c r="T80" s="14">
        <f t="shared" si="15"/>
        <v>-0.66322511575784526</v>
      </c>
    </row>
    <row r="81" spans="11:20" x14ac:dyDescent="0.3">
      <c r="K81" s="13">
        <v>-37</v>
      </c>
      <c r="L81" s="2">
        <f t="shared" si="8"/>
        <v>0.26467243974350374</v>
      </c>
      <c r="M81" s="2">
        <f t="shared" si="9"/>
        <v>-0.24271835562905397</v>
      </c>
      <c r="N81" s="2"/>
      <c r="O81" s="2">
        <f t="shared" si="10"/>
        <v>0.99779159076705426</v>
      </c>
      <c r="P81" s="2">
        <f t="shared" si="11"/>
        <v>-3.4495691773560235</v>
      </c>
      <c r="Q81" s="2">
        <f t="shared" si="12"/>
        <v>-1275.9556237015358</v>
      </c>
      <c r="R81" s="2">
        <f t="shared" si="13"/>
        <v>-983.1333237015358</v>
      </c>
      <c r="S81" s="2">
        <f t="shared" si="14"/>
        <v>-5.842508897763917</v>
      </c>
      <c r="T81" s="14">
        <f t="shared" si="15"/>
        <v>-0.64577182323790194</v>
      </c>
    </row>
    <row r="82" spans="11:20" x14ac:dyDescent="0.3">
      <c r="K82" s="13">
        <v>-36</v>
      </c>
      <c r="L82" s="2">
        <f t="shared" si="8"/>
        <v>0.26924781525608787</v>
      </c>
      <c r="M82" s="2">
        <f t="shared" si="9"/>
        <v>-0.2384959592138739</v>
      </c>
      <c r="N82" s="2"/>
      <c r="O82" s="2">
        <f t="shared" si="10"/>
        <v>1.015040350084353</v>
      </c>
      <c r="P82" s="2">
        <f t="shared" si="11"/>
        <v>-3.3895595069269602</v>
      </c>
      <c r="Q82" s="2">
        <f t="shared" si="12"/>
        <v>-1253.7587427220024</v>
      </c>
      <c r="R82" s="2">
        <f t="shared" si="13"/>
        <v>-960.93644272200231</v>
      </c>
      <c r="S82" s="2">
        <f t="shared" si="14"/>
        <v>-5.8093172847950862</v>
      </c>
      <c r="T82" s="14">
        <f t="shared" si="15"/>
        <v>-0.62831853071795862</v>
      </c>
    </row>
    <row r="83" spans="11:20" x14ac:dyDescent="0.3">
      <c r="K83" s="13">
        <v>-35</v>
      </c>
      <c r="L83" s="2">
        <f t="shared" si="8"/>
        <v>0.27376418318521428</v>
      </c>
      <c r="M83" s="2">
        <f t="shared" si="9"/>
        <v>-0.23412576842148644</v>
      </c>
      <c r="N83" s="2"/>
      <c r="O83" s="2">
        <f t="shared" si="10"/>
        <v>1.0320666560528156</v>
      </c>
      <c r="P83" s="2">
        <f t="shared" si="11"/>
        <v>-3.3274493487664278</v>
      </c>
      <c r="Q83" s="2">
        <f t="shared" si="12"/>
        <v>-1230.7849156962561</v>
      </c>
      <c r="R83" s="2">
        <f t="shared" si="13"/>
        <v>-937.96261569625608</v>
      </c>
      <c r="S83" s="2">
        <f t="shared" si="14"/>
        <v>-5.7655454796026193</v>
      </c>
      <c r="T83" s="14">
        <f t="shared" si="15"/>
        <v>-0.6108652381980153</v>
      </c>
    </row>
    <row r="84" spans="11:20" x14ac:dyDescent="0.3">
      <c r="K84" s="13">
        <v>-34</v>
      </c>
      <c r="L84" s="2">
        <f t="shared" si="8"/>
        <v>0.2782176504881762</v>
      </c>
      <c r="M84" s="2">
        <f t="shared" si="9"/>
        <v>-0.22960679828909566</v>
      </c>
      <c r="N84" s="2"/>
      <c r="O84" s="2">
        <f t="shared" si="10"/>
        <v>1.0488558322472006</v>
      </c>
      <c r="P84" s="2">
        <f t="shared" si="11"/>
        <v>-3.263224704356297</v>
      </c>
      <c r="Q84" s="2">
        <f t="shared" si="12"/>
        <v>-1207.0289647348238</v>
      </c>
      <c r="R84" s="2">
        <f t="shared" si="13"/>
        <v>-914.20666473482379</v>
      </c>
      <c r="S84" s="2">
        <f t="shared" si="14"/>
        <v>-5.7109361757318542</v>
      </c>
      <c r="T84" s="14">
        <f t="shared" si="15"/>
        <v>-0.59341194567807209</v>
      </c>
    </row>
    <row r="85" spans="11:20" x14ac:dyDescent="0.3">
      <c r="K85" s="13">
        <v>-33</v>
      </c>
      <c r="L85" s="2">
        <f t="shared" si="8"/>
        <v>0.28260425032940673</v>
      </c>
      <c r="M85" s="2">
        <f t="shared" si="9"/>
        <v>-0.22493831378424931</v>
      </c>
      <c r="N85" s="2"/>
      <c r="O85" s="2">
        <f t="shared" si="10"/>
        <v>1.065392924049738</v>
      </c>
      <c r="P85" s="2">
        <f t="shared" si="11"/>
        <v>-3.1968751272460501</v>
      </c>
      <c r="Q85" s="2">
        <f t="shared" si="12"/>
        <v>-1182.487025816838</v>
      </c>
      <c r="R85" s="2">
        <f t="shared" si="13"/>
        <v>-889.66472581683797</v>
      </c>
      <c r="S85" s="2">
        <f t="shared" si="14"/>
        <v>-5.6452516419506873</v>
      </c>
      <c r="T85" s="14">
        <f t="shared" si="15"/>
        <v>-0.57595865315812877</v>
      </c>
    </row>
    <row r="86" spans="11:20" x14ac:dyDescent="0.3">
      <c r="K86" s="13">
        <v>-32</v>
      </c>
      <c r="L86" s="2">
        <f t="shared" si="8"/>
        <v>0.28691994997813647</v>
      </c>
      <c r="M86" s="2">
        <f t="shared" si="9"/>
        <v>-0.22011984164343537</v>
      </c>
      <c r="N86" s="2"/>
      <c r="O86" s="2">
        <f t="shared" si="10"/>
        <v>1.0816627284235973</v>
      </c>
      <c r="P86" s="2">
        <f t="shared" si="11"/>
        <v>-3.1283938913056448</v>
      </c>
      <c r="Q86" s="2">
        <f t="shared" si="12"/>
        <v>-1157.1566110248191</v>
      </c>
      <c r="R86" s="2">
        <f t="shared" si="13"/>
        <v>-864.33431102481904</v>
      </c>
      <c r="S86" s="2">
        <f t="shared" si="14"/>
        <v>-5.5682758842407614</v>
      </c>
      <c r="T86" s="14">
        <f t="shared" si="15"/>
        <v>-0.55850536063818546</v>
      </c>
    </row>
    <row r="87" spans="11:20" x14ac:dyDescent="0.3">
      <c r="K87" s="13">
        <v>-31</v>
      </c>
      <c r="L87" s="2">
        <f t="shared" si="8"/>
        <v>0.2911606592633515</v>
      </c>
      <c r="M87" s="2">
        <f t="shared" si="9"/>
        <v>-0.21515118165444999</v>
      </c>
      <c r="N87" s="2"/>
      <c r="O87" s="2">
        <f t="shared" si="10"/>
        <v>1.0976498257873273</v>
      </c>
      <c r="P87" s="2">
        <f t="shared" si="11"/>
        <v>-3.0577781510731232</v>
      </c>
      <c r="Q87" s="2">
        <f t="shared" si="12"/>
        <v>-1131.036667855396</v>
      </c>
      <c r="R87" s="2">
        <f t="shared" si="13"/>
        <v>-838.21436785539595</v>
      </c>
      <c r="S87" s="2">
        <f t="shared" si="14"/>
        <v>-5.4798168026037848</v>
      </c>
      <c r="T87" s="14">
        <f t="shared" si="15"/>
        <v>-0.54105206811824214</v>
      </c>
    </row>
    <row r="88" spans="11:20" x14ac:dyDescent="0.3">
      <c r="K88" s="13">
        <v>-30</v>
      </c>
      <c r="L88" s="2">
        <f t="shared" si="8"/>
        <v>0.29532223957186704</v>
      </c>
      <c r="M88" s="2">
        <f t="shared" si="9"/>
        <v>-0.21003241729950878</v>
      </c>
      <c r="N88" s="2"/>
      <c r="O88" s="2">
        <f t="shared" si="10"/>
        <v>1.1133386139367949</v>
      </c>
      <c r="P88" s="2">
        <f t="shared" si="11"/>
        <v>-2.9850290930169625</v>
      </c>
      <c r="Q88" s="2">
        <f t="shared" si="12"/>
        <v>-1104.1276351694955</v>
      </c>
      <c r="R88" s="2">
        <f t="shared" si="13"/>
        <v>-811.30533516949549</v>
      </c>
      <c r="S88" s="2">
        <f t="shared" si="14"/>
        <v>-5.3797083259737892</v>
      </c>
      <c r="T88" s="14">
        <f t="shared" si="15"/>
        <v>-0.52359877559829882</v>
      </c>
    </row>
    <row r="89" spans="11:20" x14ac:dyDescent="0.3">
      <c r="K89" s="13">
        <v>-29</v>
      </c>
      <c r="L89" s="2">
        <f t="shared" si="8"/>
        <v>0.29940051337113205</v>
      </c>
      <c r="M89" s="2">
        <f t="shared" si="9"/>
        <v>-0.20476392567561019</v>
      </c>
      <c r="N89" s="2"/>
      <c r="O89" s="2">
        <f t="shared" si="10"/>
        <v>1.1287133439453132</v>
      </c>
      <c r="P89" s="2">
        <f t="shared" si="11"/>
        <v>-2.9101520765265647</v>
      </c>
      <c r="Q89" s="2">
        <f t="shared" si="12"/>
        <v>-1076.4314953430887</v>
      </c>
      <c r="R89" s="2">
        <f t="shared" si="13"/>
        <v>-783.60919534308869</v>
      </c>
      <c r="S89" s="2">
        <f t="shared" si="14"/>
        <v>-5.2678125075981361</v>
      </c>
      <c r="T89" s="14">
        <f t="shared" si="15"/>
        <v>-0.50614548307835561</v>
      </c>
    </row>
    <row r="90" spans="11:20" x14ac:dyDescent="0.3">
      <c r="K90" s="13">
        <v>-28</v>
      </c>
      <c r="L90" s="2">
        <f t="shared" si="8"/>
        <v>0.3033912742340511</v>
      </c>
      <c r="M90" s="2">
        <f t="shared" si="9"/>
        <v>-0.19934638660887471</v>
      </c>
      <c r="N90" s="2"/>
      <c r="O90" s="2">
        <f t="shared" si="10"/>
        <v>1.1437581579563294</v>
      </c>
      <c r="P90" s="2">
        <f t="shared" si="11"/>
        <v>-2.8331567634473429</v>
      </c>
      <c r="Q90" s="2">
        <f t="shared" si="12"/>
        <v>-1047.9518221807164</v>
      </c>
      <c r="R90" s="2">
        <f t="shared" si="13"/>
        <v>-755.12952218071632</v>
      </c>
      <c r="S90" s="2">
        <f t="shared" si="14"/>
        <v>-5.1440215624566692</v>
      </c>
      <c r="T90" s="14">
        <f t="shared" si="15"/>
        <v>-0.48869219055841229</v>
      </c>
    </row>
    <row r="91" spans="11:20" x14ac:dyDescent="0.3">
      <c r="K91" s="13">
        <v>-27</v>
      </c>
      <c r="L91" s="2">
        <f t="shared" si="8"/>
        <v>0.30729029733871849</v>
      </c>
      <c r="M91" s="2">
        <f t="shared" si="9"/>
        <v>-0.19378079088053518</v>
      </c>
      <c r="N91" s="2"/>
      <c r="O91" s="2">
        <f t="shared" si="10"/>
        <v>1.1584571287664893</v>
      </c>
      <c r="P91" s="2">
        <f t="shared" si="11"/>
        <v>-2.7540572349903933</v>
      </c>
      <c r="Q91" s="2">
        <f t="shared" si="12"/>
        <v>-1018.6938241590208</v>
      </c>
      <c r="R91" s="2">
        <f t="shared" si="13"/>
        <v>-725.87152415902074</v>
      </c>
      <c r="S91" s="2">
        <f t="shared" si="14"/>
        <v>-5.0082598276523589</v>
      </c>
      <c r="T91" s="14">
        <f t="shared" si="15"/>
        <v>-0.47123889803846897</v>
      </c>
    </row>
    <row r="92" spans="11:20" x14ac:dyDescent="0.3">
      <c r="K92" s="13">
        <v>-26</v>
      </c>
      <c r="L92" s="2">
        <f t="shared" ref="L92:L123" si="16">$P$10*COS($T92)/(1+$P$10^2*(SIN($T92))^2)^2</f>
        <v>0.31109335041152503</v>
      </c>
      <c r="M92" s="2">
        <f t="shared" ref="M92:M123" si="17">$P$10*SIN($T92)*(1+$P$10^2*(1+(COS($T92))^2))/(1+$P$10^2*(SIN($T92))^2)^2</f>
        <v>-0.18806844748395837</v>
      </c>
      <c r="N92" s="2"/>
      <c r="O92" s="2">
        <f t="shared" ref="O92:O123" si="18">$L92*$P$12</f>
        <v>1.1727943010801787</v>
      </c>
      <c r="P92" s="2">
        <f t="shared" ref="P92:P123" si="19">$M92*$P$12^2</f>
        <v>-2.6728720948709546</v>
      </c>
      <c r="Q92" s="2">
        <f t="shared" ref="Q92:Q123" si="20">($P$14*$L$12^2+$L$14)*$P92</f>
        <v>-988.66438257646575</v>
      </c>
      <c r="R92" s="2">
        <f t="shared" ref="R92:R123" si="21">$Q92+$P$18</f>
        <v>-695.84208257646583</v>
      </c>
      <c r="S92" s="2">
        <f t="shared" ref="S92:S123" si="22">IF($R92&gt;0,1.1*$R92*$O92/$P$22/$P$20,1.1*$R92*$O92*$P$20/$P$22)</f>
        <v>-4.860485626248173</v>
      </c>
      <c r="T92" s="14">
        <f t="shared" ref="T92:T123" si="23">RADIANS(K92)</f>
        <v>-0.4537856055185257</v>
      </c>
    </row>
    <row r="93" spans="11:20" x14ac:dyDescent="0.3">
      <c r="K93" s="13">
        <v>-25</v>
      </c>
      <c r="L93" s="2">
        <f t="shared" si="16"/>
        <v>0.31479620507767048</v>
      </c>
      <c r="M93" s="2">
        <f t="shared" si="17"/>
        <v>-0.1822109898345842</v>
      </c>
      <c r="N93" s="2"/>
      <c r="O93" s="2">
        <f t="shared" si="18"/>
        <v>1.1867537342999466</v>
      </c>
      <c r="P93" s="2">
        <f t="shared" si="19"/>
        <v>-2.5896245575654948</v>
      </c>
      <c r="Q93" s="2">
        <f t="shared" si="20"/>
        <v>-957.87208419860895</v>
      </c>
      <c r="R93" s="2">
        <f t="shared" si="21"/>
        <v>-665.0497841986089</v>
      </c>
      <c r="S93" s="2">
        <f t="shared" si="22"/>
        <v>-4.70069301476427</v>
      </c>
      <c r="T93" s="14">
        <f t="shared" si="23"/>
        <v>-0.43633231299858238</v>
      </c>
    </row>
    <row r="94" spans="11:20" x14ac:dyDescent="0.3">
      <c r="K94" s="13">
        <v>-24</v>
      </c>
      <c r="L94" s="2">
        <f t="shared" si="16"/>
        <v>0.31839464857874317</v>
      </c>
      <c r="M94" s="2">
        <f t="shared" si="17"/>
        <v>-0.17621038085798774</v>
      </c>
      <c r="N94" s="2"/>
      <c r="O94" s="2">
        <f t="shared" si="18"/>
        <v>1.2003195467007401</v>
      </c>
      <c r="P94" s="2">
        <f t="shared" si="19"/>
        <v>-2.5043425206244239</v>
      </c>
      <c r="Q94" s="2">
        <f t="shared" si="20"/>
        <v>-926.32724800573521</v>
      </c>
      <c r="R94" s="2">
        <f t="shared" si="21"/>
        <v>-633.50494800573529</v>
      </c>
      <c r="S94" s="2">
        <f t="shared" si="22"/>
        <v>-4.5289133945048539</v>
      </c>
      <c r="T94" s="14">
        <f t="shared" si="23"/>
        <v>-0.41887902047863912</v>
      </c>
    </row>
    <row r="95" spans="11:20" x14ac:dyDescent="0.3">
      <c r="K95" s="13">
        <v>-23</v>
      </c>
      <c r="L95" s="2">
        <f t="shared" si="16"/>
        <v>0.32188449581275475</v>
      </c>
      <c r="M95" s="2">
        <f t="shared" si="17"/>
        <v>-0.17006891688541867</v>
      </c>
      <c r="N95" s="2"/>
      <c r="O95" s="2">
        <f t="shared" si="18"/>
        <v>1.2134759608197658</v>
      </c>
      <c r="P95" s="2">
        <f t="shared" si="19"/>
        <v>-2.4170586200363928</v>
      </c>
      <c r="Q95" s="2">
        <f t="shared" si="20"/>
        <v>-894.04194567146942</v>
      </c>
      <c r="R95" s="2">
        <f t="shared" si="21"/>
        <v>-601.21964567146938</v>
      </c>
      <c r="S95" s="2">
        <f t="shared" si="22"/>
        <v>-4.3452169670709697</v>
      </c>
      <c r="T95" s="14">
        <f t="shared" si="23"/>
        <v>-0.4014257279586958</v>
      </c>
    </row>
    <row r="96" spans="11:20" x14ac:dyDescent="0.3">
      <c r="K96" s="13">
        <v>-22</v>
      </c>
      <c r="L96" s="2">
        <f t="shared" si="16"/>
        <v>0.32526160164789836</v>
      </c>
      <c r="M96" s="2">
        <f t="shared" si="17"/>
        <v>-0.16378923029115308</v>
      </c>
      <c r="N96" s="2"/>
      <c r="O96" s="2">
        <f t="shared" si="18"/>
        <v>1.2262073498782646</v>
      </c>
      <c r="P96" s="2">
        <f t="shared" si="19"/>
        <v>-2.327810267710948</v>
      </c>
      <c r="Q96" s="2">
        <f t="shared" si="20"/>
        <v>-861.03001542717436</v>
      </c>
      <c r="R96" s="2">
        <f t="shared" si="21"/>
        <v>-568.20771542717443</v>
      </c>
      <c r="S96" s="2">
        <f t="shared" si="22"/>
        <v>-4.1497140148477181</v>
      </c>
      <c r="T96" s="14">
        <f t="shared" si="23"/>
        <v>-0.38397243543875248</v>
      </c>
    </row>
    <row r="97" spans="11:20" x14ac:dyDescent="0.3">
      <c r="K97" s="13">
        <v>-21</v>
      </c>
      <c r="L97" s="2">
        <f t="shared" si="16"/>
        <v>0.32852187345737804</v>
      </c>
      <c r="M97" s="2">
        <f t="shared" si="17"/>
        <v>-0.15737429081180154</v>
      </c>
      <c r="N97" s="2"/>
      <c r="O97" s="2">
        <f t="shared" si="18"/>
        <v>1.2384982850367054</v>
      </c>
      <c r="P97" s="2">
        <f t="shared" si="19"/>
        <v>-2.2366396702288411</v>
      </c>
      <c r="Q97" s="2">
        <f t="shared" si="20"/>
        <v>-827.30706899747383</v>
      </c>
      <c r="R97" s="2">
        <f t="shared" si="21"/>
        <v>-534.48476899747379</v>
      </c>
      <c r="S97" s="2">
        <f t="shared" si="22"/>
        <v>-3.9425559879415832</v>
      </c>
      <c r="T97" s="14">
        <f t="shared" si="23"/>
        <v>-0.36651914291880922</v>
      </c>
    </row>
    <row r="98" spans="11:20" x14ac:dyDescent="0.3">
      <c r="K98" s="13">
        <v>-20</v>
      </c>
      <c r="L98" s="2">
        <f t="shared" si="16"/>
        <v>0.33166128381899374</v>
      </c>
      <c r="M98" s="2">
        <f t="shared" si="17"/>
        <v>-0.15082740549433052</v>
      </c>
      <c r="N98" s="2"/>
      <c r="O98" s="2">
        <f t="shared" si="18"/>
        <v>1.250333583271092</v>
      </c>
      <c r="P98" s="2">
        <f t="shared" si="19"/>
        <v>-2.1435938281032967</v>
      </c>
      <c r="Q98" s="2">
        <f t="shared" si="20"/>
        <v>-792.89049132700359</v>
      </c>
      <c r="R98" s="2">
        <f t="shared" si="21"/>
        <v>-500.0681913270036</v>
      </c>
      <c r="S98" s="2">
        <f t="shared" si="22"/>
        <v>-3.7239363799925518</v>
      </c>
      <c r="T98" s="14">
        <f t="shared" si="23"/>
        <v>-0.3490658503988659</v>
      </c>
    </row>
    <row r="99" spans="11:20" x14ac:dyDescent="0.3">
      <c r="K99" s="13">
        <v>-19</v>
      </c>
      <c r="L99" s="2">
        <f t="shared" si="16"/>
        <v>0.3346758833198068</v>
      </c>
      <c r="M99" s="2">
        <f t="shared" si="17"/>
        <v>-0.14415221722694818</v>
      </c>
      <c r="N99" s="2"/>
      <c r="O99" s="2">
        <f t="shared" si="18"/>
        <v>1.2616983556454158</v>
      </c>
      <c r="P99" s="2">
        <f t="shared" si="19"/>
        <v>-2.0487245149006226</v>
      </c>
      <c r="Q99" s="2">
        <f t="shared" si="20"/>
        <v>-757.79943285736749</v>
      </c>
      <c r="R99" s="2">
        <f t="shared" si="21"/>
        <v>-464.97713285736751</v>
      </c>
      <c r="S99" s="2">
        <f t="shared" si="22"/>
        <v>-3.4940913764987829</v>
      </c>
      <c r="T99" s="14">
        <f t="shared" si="23"/>
        <v>-0.33161255787892263</v>
      </c>
    </row>
    <row r="100" spans="11:20" x14ac:dyDescent="0.3">
      <c r="K100" s="13">
        <v>-18</v>
      </c>
      <c r="L100" s="2">
        <f t="shared" si="16"/>
        <v>0.33756181340320979</v>
      </c>
      <c r="M100" s="2">
        <f t="shared" si="17"/>
        <v>-0.13735270181513529</v>
      </c>
      <c r="N100" s="2"/>
      <c r="O100" s="2">
        <f t="shared" si="18"/>
        <v>1.272578055743967</v>
      </c>
      <c r="P100" s="2">
        <f t="shared" si="19"/>
        <v>-1.9520882356840898</v>
      </c>
      <c r="Q100" s="2">
        <f t="shared" si="20"/>
        <v>-722.05479415601098</v>
      </c>
      <c r="R100" s="2">
        <f t="shared" si="21"/>
        <v>-429.232494156011</v>
      </c>
      <c r="S100" s="2">
        <f t="shared" si="22"/>
        <v>-3.253300260767102</v>
      </c>
      <c r="T100" s="14">
        <f t="shared" si="23"/>
        <v>-0.31415926535897931</v>
      </c>
    </row>
    <row r="101" spans="11:20" x14ac:dyDescent="0.3">
      <c r="K101" s="13">
        <v>-17</v>
      </c>
      <c r="L101" s="2">
        <f t="shared" si="16"/>
        <v>0.34031531919312308</v>
      </c>
      <c r="M101" s="2">
        <f t="shared" si="17"/>
        <v>-0.13043316357391421</v>
      </c>
      <c r="N101" s="2"/>
      <c r="O101" s="2">
        <f t="shared" si="18"/>
        <v>1.2829585280174172</v>
      </c>
      <c r="P101" s="2">
        <f t="shared" si="19"/>
        <v>-1.8537461643702411</v>
      </c>
      <c r="Q101" s="2">
        <f t="shared" si="20"/>
        <v>-685.67920274504559</v>
      </c>
      <c r="R101" s="2">
        <f t="shared" si="21"/>
        <v>-392.8569027450456</v>
      </c>
      <c r="S101" s="2">
        <f t="shared" si="22"/>
        <v>-3.0018855643337643</v>
      </c>
      <c r="T101" s="14">
        <f t="shared" si="23"/>
        <v>-0.29670597283903605</v>
      </c>
    </row>
    <row r="102" spans="11:20" x14ac:dyDescent="0.3">
      <c r="K102" s="13">
        <v>-16</v>
      </c>
      <c r="L102" s="2">
        <f t="shared" si="16"/>
        <v>0.34293276222789643</v>
      </c>
      <c r="M102" s="2">
        <f t="shared" si="17"/>
        <v>-0.12339822941688303</v>
      </c>
      <c r="N102" s="2"/>
      <c r="O102" s="2">
        <f t="shared" si="18"/>
        <v>1.2928260557884976</v>
      </c>
      <c r="P102" s="2">
        <f t="shared" si="19"/>
        <v>-1.7537640597208843</v>
      </c>
      <c r="Q102" s="2">
        <f t="shared" si="20"/>
        <v>-648.69698202766244</v>
      </c>
      <c r="R102" s="2">
        <f t="shared" si="21"/>
        <v>-355.87468202766246</v>
      </c>
      <c r="S102" s="2">
        <f t="shared" si="22"/>
        <v>-2.7402129506761659</v>
      </c>
      <c r="T102" s="14">
        <f t="shared" si="23"/>
        <v>-0.27925268031909273</v>
      </c>
    </row>
    <row r="103" spans="11:20" x14ac:dyDescent="0.3">
      <c r="K103" s="13">
        <v>-15</v>
      </c>
      <c r="L103" s="2">
        <f t="shared" si="16"/>
        <v>0.34541063303483993</v>
      </c>
      <c r="M103" s="2">
        <f t="shared" si="17"/>
        <v>-0.11625284143251766</v>
      </c>
      <c r="N103" s="2"/>
      <c r="O103" s="2">
        <f t="shared" si="18"/>
        <v>1.3021674086568635</v>
      </c>
      <c r="P103" s="2">
        <f t="shared" si="19"/>
        <v>-1.6522121598357882</v>
      </c>
      <c r="Q103" s="2">
        <f t="shared" si="20"/>
        <v>-611.13411226220398</v>
      </c>
      <c r="R103" s="2">
        <f t="shared" si="21"/>
        <v>-318.311812262204</v>
      </c>
      <c r="S103" s="2">
        <f t="shared" si="22"/>
        <v>-2.4686908232408338</v>
      </c>
      <c r="T103" s="14">
        <f t="shared" si="23"/>
        <v>-0.26179938779914941</v>
      </c>
    </row>
    <row r="104" spans="11:20" x14ac:dyDescent="0.3">
      <c r="K104" s="13">
        <v>-14</v>
      </c>
      <c r="L104" s="2">
        <f t="shared" si="16"/>
        <v>0.34774556347518348</v>
      </c>
      <c r="M104" s="2">
        <f t="shared" si="17"/>
        <v>-0.10900224794867544</v>
      </c>
      <c r="N104" s="2"/>
      <c r="O104" s="2">
        <f t="shared" si="18"/>
        <v>1.3109698890384953</v>
      </c>
      <c r="P104" s="2">
        <f t="shared" si="19"/>
        <v>-1.5491650551593479</v>
      </c>
      <c r="Q104" s="2">
        <f t="shared" si="20"/>
        <v>-573.01818358880303</v>
      </c>
      <c r="R104" s="2">
        <f t="shared" si="21"/>
        <v>-280.19588358880304</v>
      </c>
      <c r="S104" s="2">
        <f t="shared" si="22"/>
        <v>-2.1877696512255929</v>
      </c>
      <c r="T104" s="14">
        <f t="shared" si="23"/>
        <v>-0.24434609527920614</v>
      </c>
    </row>
    <row r="105" spans="11:20" x14ac:dyDescent="0.3">
      <c r="K105" s="13">
        <v>-13</v>
      </c>
      <c r="L105" s="2">
        <f t="shared" si="16"/>
        <v>0.34993433878871033</v>
      </c>
      <c r="M105" s="2">
        <f t="shared" si="17"/>
        <v>-0.10165199309702981</v>
      </c>
      <c r="N105" s="2"/>
      <c r="O105" s="2">
        <f t="shared" si="18"/>
        <v>1.3192213775728969</v>
      </c>
      <c r="P105" s="2">
        <f t="shared" si="19"/>
        <v>-1.4447015401679286</v>
      </c>
      <c r="Q105" s="2">
        <f t="shared" si="20"/>
        <v>-534.37834117025091</v>
      </c>
      <c r="R105" s="2">
        <f t="shared" si="21"/>
        <v>-241.55604117025092</v>
      </c>
      <c r="S105" s="2">
        <f t="shared" si="22"/>
        <v>-1.8979410091489162</v>
      </c>
      <c r="T105" s="14">
        <f t="shared" si="23"/>
        <v>-0.22689280275926285</v>
      </c>
    </row>
    <row r="106" spans="11:20" x14ac:dyDescent="0.3">
      <c r="K106" s="13">
        <v>-12</v>
      </c>
      <c r="L106" s="2">
        <f t="shared" si="16"/>
        <v>0.35197390926733979</v>
      </c>
      <c r="M106" s="2">
        <f t="shared" si="17"/>
        <v>-9.4207904900211484E-2</v>
      </c>
      <c r="N106" s="2"/>
      <c r="O106" s="2">
        <f t="shared" si="18"/>
        <v>1.3269103771314661</v>
      </c>
      <c r="P106" s="2">
        <f t="shared" si="19"/>
        <v>-1.3389044440615703</v>
      </c>
      <c r="Q106" s="2">
        <f t="shared" si="20"/>
        <v>-495.24522256682377</v>
      </c>
      <c r="R106" s="2">
        <f t="shared" si="21"/>
        <v>-202.42292256682379</v>
      </c>
      <c r="S106" s="2">
        <f t="shared" si="22"/>
        <v>-1.5997363289867741</v>
      </c>
      <c r="T106" s="14">
        <f t="shared" si="23"/>
        <v>-0.20943951023931956</v>
      </c>
    </row>
    <row r="107" spans="11:20" x14ac:dyDescent="0.3">
      <c r="K107" s="13">
        <v>-11</v>
      </c>
      <c r="L107" s="2">
        <f t="shared" si="16"/>
        <v>0.35386140148758261</v>
      </c>
      <c r="M107" s="2">
        <f t="shared" si="17"/>
        <v>-8.6676081915622261E-2</v>
      </c>
      <c r="N107" s="2"/>
      <c r="O107" s="2">
        <f t="shared" si="18"/>
        <v>1.3340260551628533</v>
      </c>
      <c r="P107" s="2">
        <f t="shared" si="19"/>
        <v>-1.2318604409427942</v>
      </c>
      <c r="Q107" s="2">
        <f t="shared" si="20"/>
        <v>-455.6508875236247</v>
      </c>
      <c r="R107" s="2">
        <f t="shared" si="21"/>
        <v>-162.82858752362472</v>
      </c>
      <c r="S107" s="2">
        <f t="shared" si="22"/>
        <v>-1.2937253665232702</v>
      </c>
      <c r="T107" s="14">
        <f t="shared" si="23"/>
        <v>-0.19198621771937624</v>
      </c>
    </row>
    <row r="108" spans="11:20" x14ac:dyDescent="0.3">
      <c r="K108" s="13">
        <v>-10</v>
      </c>
      <c r="L108" s="2">
        <f t="shared" si="16"/>
        <v>0.35559412903306359</v>
      </c>
      <c r="M108" s="2">
        <f t="shared" si="17"/>
        <v>-7.9062878481104271E-2</v>
      </c>
      <c r="N108" s="2"/>
      <c r="O108" s="2">
        <f t="shared" si="18"/>
        <v>1.3405582841159203</v>
      </c>
      <c r="P108" s="2">
        <f t="shared" si="19"/>
        <v>-1.1236598401246556</v>
      </c>
      <c r="Q108" s="2">
        <f t="shared" si="20"/>
        <v>-415.6287404079647</v>
      </c>
      <c r="R108" s="2">
        <f t="shared" si="21"/>
        <v>-122.80644040796471</v>
      </c>
      <c r="S108" s="2">
        <f t="shared" si="22"/>
        <v>-0.98051438650839051</v>
      </c>
      <c r="T108" s="14">
        <f t="shared" si="23"/>
        <v>-0.17453292519943295</v>
      </c>
    </row>
    <row r="109" spans="11:20" x14ac:dyDescent="0.3">
      <c r="K109" s="13">
        <v>-9</v>
      </c>
      <c r="L109" s="2">
        <f t="shared" si="16"/>
        <v>0.35716960264020992</v>
      </c>
      <c r="M109" s="2">
        <f t="shared" si="17"/>
        <v>-7.1374888618759388E-2</v>
      </c>
      <c r="N109" s="2"/>
      <c r="O109" s="2">
        <f t="shared" si="18"/>
        <v>1.3464976796880828</v>
      </c>
      <c r="P109" s="2">
        <f t="shared" si="19"/>
        <v>-1.0143963573681174</v>
      </c>
      <c r="Q109" s="2">
        <f t="shared" si="20"/>
        <v>-375.2134455927212</v>
      </c>
      <c r="R109" s="2">
        <f t="shared" si="21"/>
        <v>-82.391145592721216</v>
      </c>
      <c r="S109" s="2">
        <f t="shared" si="22"/>
        <v>-0.66074407420366088</v>
      </c>
      <c r="T109" s="14">
        <f t="shared" si="23"/>
        <v>-0.15707963267948966</v>
      </c>
    </row>
    <row r="110" spans="11:20" x14ac:dyDescent="0.3">
      <c r="K110" s="13">
        <v>-8</v>
      </c>
      <c r="L110" s="2">
        <f t="shared" si="16"/>
        <v>0.35858553970273255</v>
      </c>
      <c r="M110" s="2">
        <f t="shared" si="17"/>
        <v>-6.3618928664105179E-2</v>
      </c>
      <c r="N110" s="2"/>
      <c r="O110" s="2">
        <f t="shared" si="18"/>
        <v>1.3518356366563629</v>
      </c>
      <c r="P110" s="2">
        <f t="shared" si="19"/>
        <v>-0.90416686800361301</v>
      </c>
      <c r="Q110" s="2">
        <f t="shared" si="20"/>
        <v>-334.44083613886767</v>
      </c>
      <c r="R110" s="2">
        <f t="shared" si="21"/>
        <v>-41.618536138867682</v>
      </c>
      <c r="S110" s="2">
        <f t="shared" si="22"/>
        <v>-0.33508718388198283</v>
      </c>
      <c r="T110" s="14">
        <f t="shared" si="23"/>
        <v>-0.13962634015954636</v>
      </c>
    </row>
    <row r="111" spans="11:20" x14ac:dyDescent="0.3">
      <c r="K111" s="13">
        <v>-7</v>
      </c>
      <c r="L111" s="2">
        <f t="shared" si="16"/>
        <v>0.35983987307368703</v>
      </c>
      <c r="M111" s="2">
        <f t="shared" si="17"/>
        <v>-5.5802018698290427E-2</v>
      </c>
      <c r="N111" s="2"/>
      <c r="O111" s="2">
        <f t="shared" si="18"/>
        <v>1.3565643620603745</v>
      </c>
      <c r="P111" s="2">
        <f t="shared" si="19"/>
        <v>-0.79307114304141768</v>
      </c>
      <c r="Q111" s="2">
        <f t="shared" si="20"/>
        <v>-293.34781618576113</v>
      </c>
      <c r="R111" s="2">
        <f t="shared" si="21"/>
        <v>-0.52551618576114834</v>
      </c>
      <c r="S111" s="2">
        <f t="shared" si="22"/>
        <v>-4.2459377870944868E-3</v>
      </c>
      <c r="T111" s="14">
        <f t="shared" si="23"/>
        <v>-0.12217304763960307</v>
      </c>
    </row>
    <row r="112" spans="11:20" x14ac:dyDescent="0.3">
      <c r="K112" s="13">
        <v>-6</v>
      </c>
      <c r="L112" s="2">
        <f t="shared" si="16"/>
        <v>0.36093075910764527</v>
      </c>
      <c r="M112" s="2">
        <f t="shared" si="17"/>
        <v>-4.7931362871152308E-2</v>
      </c>
      <c r="N112" s="2"/>
      <c r="O112" s="2">
        <f t="shared" si="18"/>
        <v>1.3606769055205989</v>
      </c>
      <c r="P112" s="2">
        <f t="shared" si="19"/>
        <v>-0.68121156951840367</v>
      </c>
      <c r="Q112" s="2">
        <f t="shared" si="20"/>
        <v>-251.97225751065113</v>
      </c>
      <c r="R112" s="2">
        <f t="shared" si="21"/>
        <v>40.850042489348851</v>
      </c>
      <c r="S112" s="2">
        <f t="shared" si="22"/>
        <v>0.52537870196910508</v>
      </c>
      <c r="T112" s="14">
        <f t="shared" si="23"/>
        <v>-0.10471975511965978</v>
      </c>
    </row>
    <row r="113" spans="11:20" x14ac:dyDescent="0.3">
      <c r="K113" s="13">
        <v>-5</v>
      </c>
      <c r="L113" s="2">
        <f t="shared" si="16"/>
        <v>0.36185658488983585</v>
      </c>
      <c r="M113" s="2">
        <f t="shared" si="17"/>
        <v>-4.0014328712357508E-2</v>
      </c>
      <c r="N113" s="2"/>
      <c r="O113" s="2">
        <f t="shared" si="18"/>
        <v>1.3641671864915996</v>
      </c>
      <c r="P113" s="2">
        <f t="shared" si="19"/>
        <v>-0.56869285646321266</v>
      </c>
      <c r="Q113" s="2">
        <f t="shared" si="20"/>
        <v>-210.35289076860741</v>
      </c>
      <c r="R113" s="2">
        <f t="shared" si="21"/>
        <v>82.469409231392575</v>
      </c>
      <c r="S113" s="2">
        <f t="shared" si="22"/>
        <v>1.0633724865756211</v>
      </c>
      <c r="T113" s="14">
        <f t="shared" si="23"/>
        <v>-8.7266462599716474E-2</v>
      </c>
    </row>
    <row r="114" spans="11:20" x14ac:dyDescent="0.3">
      <c r="K114" s="13">
        <v>-4</v>
      </c>
      <c r="L114" s="2">
        <f t="shared" si="16"/>
        <v>0.36261597460398198</v>
      </c>
      <c r="M114" s="2">
        <f t="shared" si="17"/>
        <v>-3.2058425536611555E-2</v>
      </c>
      <c r="N114" s="2"/>
      <c r="O114" s="2">
        <f t="shared" si="18"/>
        <v>1.3670300182682074</v>
      </c>
      <c r="P114" s="2">
        <f t="shared" si="19"/>
        <v>-0.45562172798611705</v>
      </c>
      <c r="Q114" s="2">
        <f t="shared" si="20"/>
        <v>-168.52919197002009</v>
      </c>
      <c r="R114" s="2">
        <f t="shared" si="21"/>
        <v>124.29310802997989</v>
      </c>
      <c r="S114" s="2">
        <f t="shared" si="22"/>
        <v>1.6060166231076807</v>
      </c>
      <c r="T114" s="14">
        <f t="shared" si="23"/>
        <v>-6.9813170079773182E-2</v>
      </c>
    </row>
    <row r="115" spans="11:20" x14ac:dyDescent="0.3">
      <c r="K115" s="13">
        <v>-3</v>
      </c>
      <c r="L115" s="2">
        <f t="shared" si="16"/>
        <v>0.36320779499591621</v>
      </c>
      <c r="M115" s="2">
        <f t="shared" si="17"/>
        <v>-2.4071282056834793E-2</v>
      </c>
      <c r="N115" s="2"/>
      <c r="O115" s="2">
        <f t="shared" si="18"/>
        <v>1.3692611285828615</v>
      </c>
      <c r="P115" s="2">
        <f t="shared" si="19"/>
        <v>-0.34210660511231994</v>
      </c>
      <c r="Q115" s="2">
        <f t="shared" si="20"/>
        <v>-126.54126479442786</v>
      </c>
      <c r="R115" s="2">
        <f t="shared" si="21"/>
        <v>166.28103520557212</v>
      </c>
      <c r="S115" s="2">
        <f t="shared" si="22"/>
        <v>2.1520578218762423</v>
      </c>
      <c r="T115" s="14">
        <f t="shared" si="23"/>
        <v>-5.235987755982989E-2</v>
      </c>
    </row>
    <row r="116" spans="11:20" x14ac:dyDescent="0.3">
      <c r="K116" s="13">
        <v>-2</v>
      </c>
      <c r="L116" s="2">
        <f t="shared" si="16"/>
        <v>0.36363115989586259</v>
      </c>
      <c r="M116" s="2">
        <f t="shared" si="17"/>
        <v>-1.6060623326190716E-2</v>
      </c>
      <c r="N116" s="2"/>
      <c r="O116" s="2">
        <f t="shared" si="18"/>
        <v>1.3708571766542128</v>
      </c>
      <c r="P116" s="2">
        <f t="shared" si="19"/>
        <v>-0.22825727807675084</v>
      </c>
      <c r="Q116" s="2">
        <f t="shared" si="20"/>
        <v>-84.429719376164456</v>
      </c>
      <c r="R116" s="2">
        <f t="shared" si="21"/>
        <v>208.39258062383553</v>
      </c>
      <c r="S116" s="2">
        <f t="shared" si="22"/>
        <v>2.7002215544713679</v>
      </c>
      <c r="T116" s="14">
        <f t="shared" si="23"/>
        <v>-3.4906585039886591E-2</v>
      </c>
    </row>
    <row r="117" spans="11:20" x14ac:dyDescent="0.3">
      <c r="K117" s="13">
        <v>-1</v>
      </c>
      <c r="L117" s="2">
        <f t="shared" si="16"/>
        <v>0.36388543376846999</v>
      </c>
      <c r="M117" s="2">
        <f t="shared" si="17"/>
        <v>-8.0342471358192634E-3</v>
      </c>
      <c r="N117" s="2"/>
      <c r="O117" s="2">
        <f t="shared" si="18"/>
        <v>1.3718157665704327</v>
      </c>
      <c r="P117" s="2">
        <f t="shared" si="19"/>
        <v>-0.11418457088321476</v>
      </c>
      <c r="Q117" s="2">
        <f t="shared" si="20"/>
        <v>-42.235548228678901</v>
      </c>
      <c r="R117" s="2">
        <f t="shared" si="21"/>
        <v>250.58675177132108</v>
      </c>
      <c r="S117" s="2">
        <f t="shared" si="22"/>
        <v>3.2492178733862329</v>
      </c>
      <c r="T117" s="14">
        <f t="shared" si="23"/>
        <v>-1.7453292519943295E-2</v>
      </c>
    </row>
    <row r="118" spans="11:20" x14ac:dyDescent="0.3">
      <c r="K118" s="13">
        <v>0</v>
      </c>
      <c r="L118" s="2">
        <f t="shared" si="16"/>
        <v>0.36397023426620234</v>
      </c>
      <c r="M118" s="2">
        <f t="shared" si="17"/>
        <v>0</v>
      </c>
      <c r="N118" s="2"/>
      <c r="O118" s="2">
        <f t="shared" si="18"/>
        <v>1.3721354569152686</v>
      </c>
      <c r="P118" s="2">
        <f t="shared" si="19"/>
        <v>0</v>
      </c>
      <c r="Q118" s="2">
        <f t="shared" si="20"/>
        <v>0</v>
      </c>
      <c r="R118" s="2">
        <f t="shared" si="21"/>
        <v>292.82229999999998</v>
      </c>
      <c r="S118" s="2">
        <f t="shared" si="22"/>
        <v>3.7977473677455462</v>
      </c>
      <c r="T118" s="14">
        <f t="shared" si="23"/>
        <v>0</v>
      </c>
    </row>
    <row r="119" spans="11:20" x14ac:dyDescent="0.3">
      <c r="K119" s="13">
        <v>1</v>
      </c>
      <c r="L119" s="2">
        <f t="shared" si="16"/>
        <v>0.36388543376846999</v>
      </c>
      <c r="M119" s="2">
        <f t="shared" si="17"/>
        <v>8.0342471358192634E-3</v>
      </c>
      <c r="N119" s="2"/>
      <c r="O119" s="2">
        <f t="shared" si="18"/>
        <v>1.3718157665704327</v>
      </c>
      <c r="P119" s="2">
        <f t="shared" si="19"/>
        <v>0.11418457088321476</v>
      </c>
      <c r="Q119" s="2">
        <f t="shared" si="20"/>
        <v>42.235548228678901</v>
      </c>
      <c r="R119" s="2">
        <f t="shared" si="21"/>
        <v>335.05784822867889</v>
      </c>
      <c r="S119" s="2">
        <f t="shared" si="22"/>
        <v>4.3445072071346065</v>
      </c>
      <c r="T119" s="14">
        <f t="shared" si="23"/>
        <v>1.7453292519943295E-2</v>
      </c>
    </row>
    <row r="120" spans="11:20" x14ac:dyDescent="0.3">
      <c r="K120" s="13">
        <v>2</v>
      </c>
      <c r="L120" s="2">
        <f t="shared" si="16"/>
        <v>0.36363115989586259</v>
      </c>
      <c r="M120" s="2">
        <f t="shared" si="17"/>
        <v>1.6060623326190716E-2</v>
      </c>
      <c r="N120" s="2"/>
      <c r="O120" s="2">
        <f t="shared" si="18"/>
        <v>1.3708571766542128</v>
      </c>
      <c r="P120" s="2">
        <f t="shared" si="19"/>
        <v>0.22825727807675084</v>
      </c>
      <c r="Q120" s="2">
        <f t="shared" si="20"/>
        <v>84.429719376164456</v>
      </c>
      <c r="R120" s="2">
        <f t="shared" si="21"/>
        <v>377.25201937616441</v>
      </c>
      <c r="S120" s="2">
        <f t="shared" si="22"/>
        <v>4.8881972243826439</v>
      </c>
      <c r="T120" s="14">
        <f t="shared" si="23"/>
        <v>3.4906585039886591E-2</v>
      </c>
    </row>
    <row r="121" spans="11:20" x14ac:dyDescent="0.3">
      <c r="K121" s="13">
        <v>3</v>
      </c>
      <c r="L121" s="2">
        <f t="shared" si="16"/>
        <v>0.36320779499591621</v>
      </c>
      <c r="M121" s="2">
        <f t="shared" si="17"/>
        <v>2.4071282056834793E-2</v>
      </c>
      <c r="N121" s="2"/>
      <c r="O121" s="2">
        <f t="shared" si="18"/>
        <v>1.3692611285828615</v>
      </c>
      <c r="P121" s="2">
        <f t="shared" si="19"/>
        <v>0.34210660511231994</v>
      </c>
      <c r="Q121" s="2">
        <f t="shared" si="20"/>
        <v>126.54126479442786</v>
      </c>
      <c r="R121" s="2">
        <f t="shared" si="21"/>
        <v>419.36356479442782</v>
      </c>
      <c r="S121" s="2">
        <f t="shared" si="22"/>
        <v>5.4275259876149109</v>
      </c>
      <c r="T121" s="14">
        <f t="shared" si="23"/>
        <v>5.235987755982989E-2</v>
      </c>
    </row>
    <row r="122" spans="11:20" x14ac:dyDescent="0.3">
      <c r="K122" s="13">
        <v>4</v>
      </c>
      <c r="L122" s="2">
        <f t="shared" si="16"/>
        <v>0.36261597460398198</v>
      </c>
      <c r="M122" s="2">
        <f t="shared" si="17"/>
        <v>3.2058425536611555E-2</v>
      </c>
      <c r="N122" s="2"/>
      <c r="O122" s="2">
        <f t="shared" si="18"/>
        <v>1.3670300182682074</v>
      </c>
      <c r="P122" s="2">
        <f t="shared" si="19"/>
        <v>0.45562172798611705</v>
      </c>
      <c r="Q122" s="2">
        <f t="shared" si="20"/>
        <v>168.52919197002009</v>
      </c>
      <c r="R122" s="2">
        <f t="shared" si="21"/>
        <v>461.35149197002011</v>
      </c>
      <c r="S122" s="2">
        <f t="shared" si="22"/>
        <v>5.9612168119624567</v>
      </c>
      <c r="T122" s="14">
        <f t="shared" si="23"/>
        <v>6.9813170079773182E-2</v>
      </c>
    </row>
    <row r="123" spans="11:20" x14ac:dyDescent="0.3">
      <c r="K123" s="13">
        <v>5</v>
      </c>
      <c r="L123" s="2">
        <f t="shared" si="16"/>
        <v>0.36185658488983585</v>
      </c>
      <c r="M123" s="2">
        <f t="shared" si="17"/>
        <v>4.0014328712357508E-2</v>
      </c>
      <c r="N123" s="2"/>
      <c r="O123" s="2">
        <f t="shared" si="18"/>
        <v>1.3641671864915996</v>
      </c>
      <c r="P123" s="2">
        <f t="shared" si="19"/>
        <v>0.56869285646321266</v>
      </c>
      <c r="Q123" s="2">
        <f t="shared" si="20"/>
        <v>210.35289076860741</v>
      </c>
      <c r="R123" s="2">
        <f t="shared" si="21"/>
        <v>503.17519076860742</v>
      </c>
      <c r="S123" s="2">
        <f t="shared" si="22"/>
        <v>6.4880136620052467</v>
      </c>
      <c r="T123" s="14">
        <f t="shared" si="23"/>
        <v>8.7266462599716474E-2</v>
      </c>
    </row>
    <row r="124" spans="11:20" x14ac:dyDescent="0.3">
      <c r="K124" s="13">
        <v>6</v>
      </c>
      <c r="L124" s="2">
        <f t="shared" ref="L124:L155" si="24">$P$10*COS($T124)/(1+$P$10^2*(SIN($T124))^2)^2</f>
        <v>0.36093075910764527</v>
      </c>
      <c r="M124" s="2">
        <f t="shared" ref="M124:M155" si="25">$P$10*SIN($T124)*(1+$P$10^2*(1+(COS($T124))^2))/(1+$P$10^2*(SIN($T124))^2)^2</f>
        <v>4.7931362871152308E-2</v>
      </c>
      <c r="N124" s="2"/>
      <c r="O124" s="2">
        <f t="shared" ref="O124:O155" si="26">$L124*$P$12</f>
        <v>1.3606769055205989</v>
      </c>
      <c r="P124" s="2">
        <f t="shared" ref="P124:P155" si="27">$M124*$P$12^2</f>
        <v>0.68121156951840367</v>
      </c>
      <c r="Q124" s="2">
        <f t="shared" ref="Q124:Q155" si="28">($P$14*$L$12^2+$L$14)*$P124</f>
        <v>251.97225751065113</v>
      </c>
      <c r="R124" s="2">
        <f t="shared" ref="R124:R155" si="29">$Q124+$P$18</f>
        <v>544.79455751065109</v>
      </c>
      <c r="S124" s="2">
        <f t="shared" ref="S124:S155" si="30">IF($R124&gt;0,1.1*$R124*$O124/$P$22/$P$20,1.1*$R124*$O124*$P$20/$P$22)</f>
        <v>7.0066868973124841</v>
      </c>
      <c r="T124" s="14">
        <f t="shared" ref="T124:T155" si="31">RADIANS(K124)</f>
        <v>0.10471975511965978</v>
      </c>
    </row>
    <row r="125" spans="11:20" x14ac:dyDescent="0.3">
      <c r="K125" s="13">
        <v>7</v>
      </c>
      <c r="L125" s="2">
        <f t="shared" si="24"/>
        <v>0.35983987307368703</v>
      </c>
      <c r="M125" s="2">
        <f t="shared" si="25"/>
        <v>5.5802018698290427E-2</v>
      </c>
      <c r="N125" s="2"/>
      <c r="O125" s="2">
        <f t="shared" si="26"/>
        <v>1.3565643620603745</v>
      </c>
      <c r="P125" s="2">
        <f t="shared" si="27"/>
        <v>0.79307114304141768</v>
      </c>
      <c r="Q125" s="2">
        <f t="shared" si="28"/>
        <v>293.34781618576113</v>
      </c>
      <c r="R125" s="2">
        <f t="shared" si="29"/>
        <v>586.17011618576112</v>
      </c>
      <c r="S125" s="2">
        <f t="shared" si="30"/>
        <v>7.5160388153113038</v>
      </c>
      <c r="T125" s="14">
        <f t="shared" si="31"/>
        <v>0.12217304763960307</v>
      </c>
    </row>
    <row r="126" spans="11:20" x14ac:dyDescent="0.3">
      <c r="K126" s="13">
        <v>8</v>
      </c>
      <c r="L126" s="2">
        <f t="shared" si="24"/>
        <v>0.35858553970273255</v>
      </c>
      <c r="M126" s="2">
        <f t="shared" si="25"/>
        <v>6.3618928664105179E-2</v>
      </c>
      <c r="N126" s="2"/>
      <c r="O126" s="2">
        <f t="shared" si="26"/>
        <v>1.3518356366563629</v>
      </c>
      <c r="P126" s="2">
        <f t="shared" si="27"/>
        <v>0.90416686800361301</v>
      </c>
      <c r="Q126" s="2">
        <f t="shared" si="28"/>
        <v>334.44083613886767</v>
      </c>
      <c r="R126" s="2">
        <f t="shared" si="29"/>
        <v>627.26313613886759</v>
      </c>
      <c r="S126" s="2">
        <f t="shared" si="30"/>
        <v>8.0149089481303175</v>
      </c>
      <c r="T126" s="14">
        <f t="shared" si="31"/>
        <v>0.13962634015954636</v>
      </c>
    </row>
    <row r="127" spans="11:20" x14ac:dyDescent="0.3">
      <c r="K127" s="13">
        <v>9</v>
      </c>
      <c r="L127" s="2">
        <f t="shared" si="24"/>
        <v>0.35716960264020992</v>
      </c>
      <c r="M127" s="2">
        <f t="shared" si="25"/>
        <v>7.1374888618759388E-2</v>
      </c>
      <c r="N127" s="2"/>
      <c r="O127" s="2">
        <f t="shared" si="26"/>
        <v>1.3464976796880828</v>
      </c>
      <c r="P127" s="2">
        <f t="shared" si="27"/>
        <v>1.0143963573681174</v>
      </c>
      <c r="Q127" s="2">
        <f t="shared" si="28"/>
        <v>375.2134455927212</v>
      </c>
      <c r="R127" s="2">
        <f t="shared" si="29"/>
        <v>668.03574559272124</v>
      </c>
      <c r="S127" s="2">
        <f t="shared" si="30"/>
        <v>8.5021790729863778</v>
      </c>
      <c r="T127" s="14">
        <f t="shared" si="31"/>
        <v>0.15707963267948966</v>
      </c>
    </row>
    <row r="128" spans="11:20" x14ac:dyDescent="0.3">
      <c r="K128" s="13">
        <v>10</v>
      </c>
      <c r="L128" s="2">
        <f t="shared" si="24"/>
        <v>0.35559412903306359</v>
      </c>
      <c r="M128" s="2">
        <f t="shared" si="25"/>
        <v>7.9062878481104271E-2</v>
      </c>
      <c r="N128" s="2"/>
      <c r="O128" s="2">
        <f t="shared" si="26"/>
        <v>1.3405582841159203</v>
      </c>
      <c r="P128" s="2">
        <f t="shared" si="27"/>
        <v>1.1236598401246556</v>
      </c>
      <c r="Q128" s="2">
        <f t="shared" si="28"/>
        <v>415.6287404079647</v>
      </c>
      <c r="R128" s="2">
        <f t="shared" si="29"/>
        <v>708.45104040796468</v>
      </c>
      <c r="S128" s="2">
        <f t="shared" si="30"/>
        <v>8.9767778990632259</v>
      </c>
      <c r="T128" s="14">
        <f t="shared" si="31"/>
        <v>0.17453292519943295</v>
      </c>
    </row>
    <row r="129" spans="11:20" x14ac:dyDescent="0.3">
      <c r="K129" s="13">
        <v>11</v>
      </c>
      <c r="L129" s="2">
        <f t="shared" si="24"/>
        <v>0.35386140148758261</v>
      </c>
      <c r="M129" s="2">
        <f t="shared" si="25"/>
        <v>8.6676081915622261E-2</v>
      </c>
      <c r="N129" s="2"/>
      <c r="O129" s="2">
        <f t="shared" si="26"/>
        <v>1.3340260551628533</v>
      </c>
      <c r="P129" s="2">
        <f t="shared" si="27"/>
        <v>1.2318604409427942</v>
      </c>
      <c r="Q129" s="2">
        <f t="shared" si="28"/>
        <v>455.6508875236247</v>
      </c>
      <c r="R129" s="2">
        <f t="shared" si="29"/>
        <v>748.47318752362469</v>
      </c>
      <c r="S129" s="2">
        <f t="shared" si="30"/>
        <v>9.437685397612146</v>
      </c>
      <c r="T129" s="14">
        <f t="shared" si="31"/>
        <v>0.19198621771937624</v>
      </c>
    </row>
    <row r="130" spans="11:20" x14ac:dyDescent="0.3">
      <c r="K130" s="13">
        <v>12</v>
      </c>
      <c r="L130" s="2">
        <f t="shared" si="24"/>
        <v>0.35197390926733979</v>
      </c>
      <c r="M130" s="2">
        <f t="shared" si="25"/>
        <v>9.4207904900211484E-2</v>
      </c>
      <c r="N130" s="2"/>
      <c r="O130" s="2">
        <f t="shared" si="26"/>
        <v>1.3269103771314661</v>
      </c>
      <c r="P130" s="2">
        <f t="shared" si="27"/>
        <v>1.3389044440615703</v>
      </c>
      <c r="Q130" s="2">
        <f t="shared" si="28"/>
        <v>495.24522256682377</v>
      </c>
      <c r="R130" s="2">
        <f t="shared" si="29"/>
        <v>788.06752256682375</v>
      </c>
      <c r="S130" s="2">
        <f t="shared" si="30"/>
        <v>9.883936746126329</v>
      </c>
      <c r="T130" s="14">
        <f t="shared" si="31"/>
        <v>0.20943951023931956</v>
      </c>
    </row>
    <row r="131" spans="11:20" x14ac:dyDescent="0.3">
      <c r="K131" s="13">
        <v>13</v>
      </c>
      <c r="L131" s="2">
        <f t="shared" si="24"/>
        <v>0.34993433878871033</v>
      </c>
      <c r="M131" s="2">
        <f t="shared" si="25"/>
        <v>0.10165199309702981</v>
      </c>
      <c r="N131" s="2"/>
      <c r="O131" s="2">
        <f t="shared" si="26"/>
        <v>1.3192213775728969</v>
      </c>
      <c r="P131" s="2">
        <f t="shared" si="27"/>
        <v>1.4447015401679286</v>
      </c>
      <c r="Q131" s="2">
        <f t="shared" si="28"/>
        <v>534.37834117025091</v>
      </c>
      <c r="R131" s="2">
        <f t="shared" si="29"/>
        <v>827.20064117025095</v>
      </c>
      <c r="S131" s="2">
        <f t="shared" si="30"/>
        <v>10.314625861835436</v>
      </c>
      <c r="T131" s="14">
        <f t="shared" si="31"/>
        <v>0.22689280275926285</v>
      </c>
    </row>
    <row r="132" spans="11:20" x14ac:dyDescent="0.3">
      <c r="K132" s="13">
        <v>14</v>
      </c>
      <c r="L132" s="2">
        <f t="shared" si="24"/>
        <v>0.34774556347518348</v>
      </c>
      <c r="M132" s="2">
        <f t="shared" si="25"/>
        <v>0.10900224794867544</v>
      </c>
      <c r="N132" s="2"/>
      <c r="O132" s="2">
        <f t="shared" si="26"/>
        <v>1.3109698890384953</v>
      </c>
      <c r="P132" s="2">
        <f t="shared" si="27"/>
        <v>1.5491650551593479</v>
      </c>
      <c r="Q132" s="2">
        <f t="shared" si="28"/>
        <v>573.01818358880303</v>
      </c>
      <c r="R132" s="2">
        <f t="shared" si="29"/>
        <v>865.84048358880295</v>
      </c>
      <c r="S132" s="2">
        <f t="shared" si="30"/>
        <v>10.728908504364595</v>
      </c>
      <c r="T132" s="14">
        <f t="shared" si="31"/>
        <v>0.24434609527920614</v>
      </c>
    </row>
    <row r="133" spans="11:20" x14ac:dyDescent="0.3">
      <c r="K133" s="13">
        <v>15</v>
      </c>
      <c r="L133" s="2">
        <f t="shared" si="24"/>
        <v>0.34541063303483993</v>
      </c>
      <c r="M133" s="2">
        <f t="shared" si="25"/>
        <v>0.11625284143251766</v>
      </c>
      <c r="N133" s="2"/>
      <c r="O133" s="2">
        <f t="shared" si="26"/>
        <v>1.3021674086568635</v>
      </c>
      <c r="P133" s="2">
        <f t="shared" si="27"/>
        <v>1.6522121598357882</v>
      </c>
      <c r="Q133" s="2">
        <f t="shared" si="28"/>
        <v>611.13411226220398</v>
      </c>
      <c r="R133" s="2">
        <f t="shared" si="29"/>
        <v>903.95641226220391</v>
      </c>
      <c r="S133" s="2">
        <f t="shared" si="30"/>
        <v>11.126004932132481</v>
      </c>
      <c r="T133" s="14">
        <f t="shared" si="31"/>
        <v>0.26179938779914941</v>
      </c>
    </row>
    <row r="134" spans="11:20" x14ac:dyDescent="0.3">
      <c r="K134" s="13">
        <v>16</v>
      </c>
      <c r="L134" s="2">
        <f t="shared" si="24"/>
        <v>0.34293276222789643</v>
      </c>
      <c r="M134" s="2">
        <f t="shared" si="25"/>
        <v>0.12339822941688303</v>
      </c>
      <c r="N134" s="2"/>
      <c r="O134" s="2">
        <f t="shared" si="26"/>
        <v>1.2928260557884976</v>
      </c>
      <c r="P134" s="2">
        <f t="shared" si="27"/>
        <v>1.7537640597208843</v>
      </c>
      <c r="Q134" s="2">
        <f t="shared" si="28"/>
        <v>648.69698202766244</v>
      </c>
      <c r="R134" s="2">
        <f t="shared" si="29"/>
        <v>941.51928202766248</v>
      </c>
      <c r="S134" s="2">
        <f t="shared" si="30"/>
        <v>11.505202101853886</v>
      </c>
      <c r="T134" s="14">
        <f t="shared" si="31"/>
        <v>0.27925268031909273</v>
      </c>
    </row>
    <row r="135" spans="11:20" x14ac:dyDescent="0.3">
      <c r="K135" s="13">
        <v>17</v>
      </c>
      <c r="L135" s="2">
        <f t="shared" si="24"/>
        <v>0.34031531919312308</v>
      </c>
      <c r="M135" s="2">
        <f t="shared" si="25"/>
        <v>0.13043316357391421</v>
      </c>
      <c r="N135" s="2"/>
      <c r="O135" s="2">
        <f t="shared" si="26"/>
        <v>1.2829585280174172</v>
      </c>
      <c r="P135" s="2">
        <f t="shared" si="27"/>
        <v>1.8537461643702411</v>
      </c>
      <c r="Q135" s="2">
        <f t="shared" si="28"/>
        <v>685.67920274504559</v>
      </c>
      <c r="R135" s="2">
        <f t="shared" si="29"/>
        <v>978.50150274504563</v>
      </c>
      <c r="S135" s="2">
        <f t="shared" si="30"/>
        <v>11.865855405292967</v>
      </c>
      <c r="T135" s="14">
        <f t="shared" si="31"/>
        <v>0.29670597283903605</v>
      </c>
    </row>
    <row r="136" spans="11:20" x14ac:dyDescent="0.3">
      <c r="K136" s="13">
        <v>18</v>
      </c>
      <c r="L136" s="2">
        <f t="shared" si="24"/>
        <v>0.33756181340320979</v>
      </c>
      <c r="M136" s="2">
        <f t="shared" si="25"/>
        <v>0.13735270181513529</v>
      </c>
      <c r="N136" s="2"/>
      <c r="O136" s="2">
        <f t="shared" si="26"/>
        <v>1.272578055743967</v>
      </c>
      <c r="P136" s="2">
        <f t="shared" si="27"/>
        <v>1.9520882356840898</v>
      </c>
      <c r="Q136" s="2">
        <f t="shared" si="28"/>
        <v>722.05479415601098</v>
      </c>
      <c r="R136" s="2">
        <f t="shared" si="29"/>
        <v>1014.877094156011</v>
      </c>
      <c r="S136" s="2">
        <f t="shared" si="30"/>
        <v>12.207389942116993</v>
      </c>
      <c r="T136" s="14">
        <f t="shared" si="31"/>
        <v>0.31415926535897931</v>
      </c>
    </row>
    <row r="137" spans="11:20" x14ac:dyDescent="0.3">
      <c r="K137" s="13">
        <v>19</v>
      </c>
      <c r="L137" s="2">
        <f t="shared" si="24"/>
        <v>0.3346758833198068</v>
      </c>
      <c r="M137" s="2">
        <f t="shared" si="25"/>
        <v>0.14415221722694818</v>
      </c>
      <c r="N137" s="2"/>
      <c r="O137" s="2">
        <f t="shared" si="26"/>
        <v>1.2616983556454158</v>
      </c>
      <c r="P137" s="2">
        <f t="shared" si="27"/>
        <v>2.0487245149006226</v>
      </c>
      <c r="Q137" s="2">
        <f t="shared" si="28"/>
        <v>757.79943285736749</v>
      </c>
      <c r="R137" s="2">
        <f t="shared" si="29"/>
        <v>1050.6217328573675</v>
      </c>
      <c r="S137" s="2">
        <f t="shared" si="30"/>
        <v>12.529301332262008</v>
      </c>
      <c r="T137" s="14">
        <f t="shared" si="31"/>
        <v>0.33161255787892263</v>
      </c>
    </row>
    <row r="138" spans="11:20" x14ac:dyDescent="0.3">
      <c r="K138" s="13">
        <v>20</v>
      </c>
      <c r="L138" s="2">
        <f t="shared" si="24"/>
        <v>0.33166128381899374</v>
      </c>
      <c r="M138" s="2">
        <f t="shared" si="25"/>
        <v>0.15082740549433052</v>
      </c>
      <c r="N138" s="2"/>
      <c r="O138" s="2">
        <f t="shared" si="26"/>
        <v>1.250333583271092</v>
      </c>
      <c r="P138" s="2">
        <f t="shared" si="27"/>
        <v>2.1435938281032967</v>
      </c>
      <c r="Q138" s="2">
        <f t="shared" si="28"/>
        <v>792.89049132700359</v>
      </c>
      <c r="R138" s="2">
        <f t="shared" si="29"/>
        <v>1085.7127913270035</v>
      </c>
      <c r="S138" s="2">
        <f t="shared" si="30"/>
        <v>12.831156075582735</v>
      </c>
      <c r="T138" s="14">
        <f t="shared" si="31"/>
        <v>0.3490658503988659</v>
      </c>
    </row>
    <row r="139" spans="11:20" x14ac:dyDescent="0.3">
      <c r="K139" s="13">
        <v>21</v>
      </c>
      <c r="L139" s="2">
        <f t="shared" si="24"/>
        <v>0.32852187345737804</v>
      </c>
      <c r="M139" s="2">
        <f t="shared" si="25"/>
        <v>0.15737429081180154</v>
      </c>
      <c r="N139" s="2"/>
      <c r="O139" s="2">
        <f t="shared" si="26"/>
        <v>1.2384982850367054</v>
      </c>
      <c r="P139" s="2">
        <f t="shared" si="27"/>
        <v>2.2366396702288411</v>
      </c>
      <c r="Q139" s="2">
        <f t="shared" si="28"/>
        <v>827.30706899747383</v>
      </c>
      <c r="R139" s="2">
        <f t="shared" si="29"/>
        <v>1120.1293689974739</v>
      </c>
      <c r="S139" s="2">
        <f t="shared" si="30"/>
        <v>13.112591470665661</v>
      </c>
      <c r="T139" s="14">
        <f t="shared" si="31"/>
        <v>0.36651914291880922</v>
      </c>
    </row>
    <row r="140" spans="11:20" x14ac:dyDescent="0.3">
      <c r="K140" s="13">
        <v>22</v>
      </c>
      <c r="L140" s="2">
        <f t="shared" si="24"/>
        <v>0.32526160164789836</v>
      </c>
      <c r="M140" s="2">
        <f t="shared" si="25"/>
        <v>0.16378923029115308</v>
      </c>
      <c r="N140" s="2"/>
      <c r="O140" s="2">
        <f t="shared" si="26"/>
        <v>1.2262073498782646</v>
      </c>
      <c r="P140" s="2">
        <f t="shared" si="27"/>
        <v>2.327810267710948</v>
      </c>
      <c r="Q140" s="2">
        <f t="shared" si="28"/>
        <v>861.03001542717436</v>
      </c>
      <c r="R140" s="2">
        <f t="shared" si="29"/>
        <v>1153.8523154271743</v>
      </c>
      <c r="S140" s="2">
        <f t="shared" si="30"/>
        <v>13.373315108489686</v>
      </c>
      <c r="T140" s="14">
        <f t="shared" si="31"/>
        <v>0.38397243543875248</v>
      </c>
    </row>
    <row r="141" spans="11:20" x14ac:dyDescent="0.3">
      <c r="K141" s="13">
        <v>23</v>
      </c>
      <c r="L141" s="2">
        <f t="shared" si="24"/>
        <v>0.32188449581275475</v>
      </c>
      <c r="M141" s="2">
        <f t="shared" si="25"/>
        <v>0.17006891688541867</v>
      </c>
      <c r="N141" s="2"/>
      <c r="O141" s="2">
        <f t="shared" si="26"/>
        <v>1.2134759608197658</v>
      </c>
      <c r="P141" s="2">
        <f t="shared" si="27"/>
        <v>2.4170586200363928</v>
      </c>
      <c r="Q141" s="2">
        <f t="shared" si="28"/>
        <v>894.04194567146942</v>
      </c>
      <c r="R141" s="2">
        <f t="shared" si="29"/>
        <v>1186.8642456714695</v>
      </c>
      <c r="S141" s="2">
        <f t="shared" si="30"/>
        <v>13.613103960082967</v>
      </c>
      <c r="T141" s="14">
        <f t="shared" si="31"/>
        <v>0.4014257279586958</v>
      </c>
    </row>
    <row r="142" spans="11:20" x14ac:dyDescent="0.3">
      <c r="K142" s="13">
        <v>24</v>
      </c>
      <c r="L142" s="2">
        <f t="shared" si="24"/>
        <v>0.31839464857874317</v>
      </c>
      <c r="M142" s="2">
        <f t="shared" si="25"/>
        <v>0.17621038085798774</v>
      </c>
      <c r="N142" s="2"/>
      <c r="O142" s="2">
        <f t="shared" si="26"/>
        <v>1.2003195467007401</v>
      </c>
      <c r="P142" s="2">
        <f t="shared" si="27"/>
        <v>2.5043425206244239</v>
      </c>
      <c r="Q142" s="2">
        <f t="shared" si="28"/>
        <v>926.32724800573521</v>
      </c>
      <c r="R142" s="2">
        <f t="shared" si="29"/>
        <v>1219.1495480057351</v>
      </c>
      <c r="S142" s="2">
        <f t="shared" si="30"/>
        <v>13.831803080415993</v>
      </c>
      <c r="T142" s="14">
        <f t="shared" si="31"/>
        <v>0.41887902047863912</v>
      </c>
    </row>
    <row r="143" spans="11:20" x14ac:dyDescent="0.3">
      <c r="K143" s="13">
        <v>25</v>
      </c>
      <c r="L143" s="2">
        <f t="shared" si="24"/>
        <v>0.31479620507767048</v>
      </c>
      <c r="M143" s="2">
        <f t="shared" si="25"/>
        <v>0.1822109898345842</v>
      </c>
      <c r="N143" s="2"/>
      <c r="O143" s="2">
        <f t="shared" si="26"/>
        <v>1.1867537342999466</v>
      </c>
      <c r="P143" s="2">
        <f t="shared" si="27"/>
        <v>2.5896245575654948</v>
      </c>
      <c r="Q143" s="2">
        <f t="shared" si="28"/>
        <v>957.87208419860895</v>
      </c>
      <c r="R143" s="2">
        <f t="shared" si="29"/>
        <v>1250.694384198609</v>
      </c>
      <c r="S143" s="2">
        <f t="shared" si="30"/>
        <v>14.029323953464328</v>
      </c>
      <c r="T143" s="14">
        <f t="shared" si="31"/>
        <v>0.43633231299858238</v>
      </c>
    </row>
    <row r="144" spans="11:20" x14ac:dyDescent="0.3">
      <c r="K144" s="13">
        <v>26</v>
      </c>
      <c r="L144" s="2">
        <f t="shared" si="24"/>
        <v>0.31109335041152503</v>
      </c>
      <c r="M144" s="2">
        <f t="shared" si="25"/>
        <v>0.18806844748395837</v>
      </c>
      <c r="N144" s="2"/>
      <c r="O144" s="2">
        <f t="shared" si="26"/>
        <v>1.1727943010801787</v>
      </c>
      <c r="P144" s="2">
        <f t="shared" si="27"/>
        <v>2.6728720948709546</v>
      </c>
      <c r="Q144" s="2">
        <f t="shared" si="28"/>
        <v>988.66438257646575</v>
      </c>
      <c r="R144" s="2">
        <f t="shared" si="29"/>
        <v>1281.4866825764657</v>
      </c>
      <c r="S144" s="2">
        <f t="shared" si="30"/>
        <v>14.205642505653048</v>
      </c>
      <c r="T144" s="14">
        <f t="shared" si="31"/>
        <v>0.4537856055185257</v>
      </c>
    </row>
    <row r="145" spans="11:20" x14ac:dyDescent="0.3">
      <c r="K145" s="13">
        <v>27</v>
      </c>
      <c r="L145" s="2">
        <f t="shared" si="24"/>
        <v>0.30729029733871849</v>
      </c>
      <c r="M145" s="2">
        <f t="shared" si="25"/>
        <v>0.19378079088053518</v>
      </c>
      <c r="N145" s="2"/>
      <c r="O145" s="2">
        <f t="shared" si="26"/>
        <v>1.1584571287664893</v>
      </c>
      <c r="P145" s="2">
        <f t="shared" si="27"/>
        <v>2.7540572349903933</v>
      </c>
      <c r="Q145" s="2">
        <f t="shared" si="28"/>
        <v>1018.6938241590208</v>
      </c>
      <c r="R145" s="2">
        <f t="shared" si="29"/>
        <v>1311.5161241590208</v>
      </c>
      <c r="S145" s="2">
        <f t="shared" si="30"/>
        <v>14.360796816750375</v>
      </c>
      <c r="T145" s="14">
        <f t="shared" si="31"/>
        <v>0.47123889803846897</v>
      </c>
    </row>
    <row r="146" spans="11:20" x14ac:dyDescent="0.3">
      <c r="K146" s="13">
        <v>28</v>
      </c>
      <c r="L146" s="2">
        <f t="shared" si="24"/>
        <v>0.3033912742340511</v>
      </c>
      <c r="M146" s="2">
        <f t="shared" si="25"/>
        <v>0.19934638660887471</v>
      </c>
      <c r="N146" s="2"/>
      <c r="O146" s="2">
        <f t="shared" si="26"/>
        <v>1.1437581579563294</v>
      </c>
      <c r="P146" s="2">
        <f t="shared" si="27"/>
        <v>2.8331567634473429</v>
      </c>
      <c r="Q146" s="2">
        <f t="shared" si="28"/>
        <v>1047.9518221807164</v>
      </c>
      <c r="R146" s="2">
        <f t="shared" si="29"/>
        <v>1340.7741221807164</v>
      </c>
      <c r="S146" s="2">
        <f t="shared" si="30"/>
        <v>14.494884558707282</v>
      </c>
      <c r="T146" s="14">
        <f t="shared" si="31"/>
        <v>0.48869219055841229</v>
      </c>
    </row>
    <row r="147" spans="11:20" x14ac:dyDescent="0.3">
      <c r="K147" s="13">
        <v>29</v>
      </c>
      <c r="L147" s="2">
        <f t="shared" si="24"/>
        <v>0.29940051337113205</v>
      </c>
      <c r="M147" s="2">
        <f t="shared" si="25"/>
        <v>0.20476392567561019</v>
      </c>
      <c r="N147" s="2"/>
      <c r="O147" s="2">
        <f t="shared" si="26"/>
        <v>1.1287133439453132</v>
      </c>
      <c r="P147" s="2">
        <f t="shared" si="27"/>
        <v>2.9101520765265647</v>
      </c>
      <c r="Q147" s="2">
        <f t="shared" si="28"/>
        <v>1076.4314953430887</v>
      </c>
      <c r="R147" s="2">
        <f t="shared" si="29"/>
        <v>1369.2537953430888</v>
      </c>
      <c r="S147" s="2">
        <f t="shared" si="30"/>
        <v>14.60806019394885</v>
      </c>
      <c r="T147" s="14">
        <f t="shared" si="31"/>
        <v>0.50614548307835561</v>
      </c>
    </row>
    <row r="148" spans="11:20" x14ac:dyDescent="0.3">
      <c r="K148" s="13">
        <v>30</v>
      </c>
      <c r="L148" s="2">
        <f t="shared" si="24"/>
        <v>0.29532223957186704</v>
      </c>
      <c r="M148" s="2">
        <f t="shared" si="25"/>
        <v>0.21003241729950878</v>
      </c>
      <c r="N148" s="2"/>
      <c r="O148" s="2">
        <f t="shared" si="26"/>
        <v>1.1133386139367949</v>
      </c>
      <c r="P148" s="2">
        <f t="shared" si="27"/>
        <v>2.9850290930169625</v>
      </c>
      <c r="Q148" s="2">
        <f t="shared" si="28"/>
        <v>1104.1276351694955</v>
      </c>
      <c r="R148" s="2">
        <f t="shared" si="29"/>
        <v>1396.9499351694956</v>
      </c>
      <c r="S148" s="2">
        <f t="shared" si="30"/>
        <v>14.700531965222966</v>
      </c>
      <c r="T148" s="14">
        <f t="shared" si="31"/>
        <v>0.52359877559829882</v>
      </c>
    </row>
    <row r="149" spans="11:20" x14ac:dyDescent="0.3">
      <c r="K149" s="13">
        <v>31</v>
      </c>
      <c r="L149" s="2">
        <f t="shared" si="24"/>
        <v>0.2911606592633515</v>
      </c>
      <c r="M149" s="2">
        <f t="shared" si="25"/>
        <v>0.21515118165444999</v>
      </c>
      <c r="N149" s="2"/>
      <c r="O149" s="2">
        <f t="shared" si="26"/>
        <v>1.0976498257873273</v>
      </c>
      <c r="P149" s="2">
        <f t="shared" si="27"/>
        <v>3.0577781510731232</v>
      </c>
      <c r="Q149" s="2">
        <f t="shared" si="28"/>
        <v>1131.036667855396</v>
      </c>
      <c r="R149" s="2">
        <f t="shared" si="29"/>
        <v>1423.858967855396</v>
      </c>
      <c r="S149" s="2">
        <f t="shared" si="30"/>
        <v>14.772558709319522</v>
      </c>
      <c r="T149" s="14">
        <f t="shared" si="31"/>
        <v>0.54105206811824214</v>
      </c>
    </row>
    <row r="150" spans="11:20" x14ac:dyDescent="0.3">
      <c r="K150" s="13">
        <v>32</v>
      </c>
      <c r="L150" s="2">
        <f t="shared" si="24"/>
        <v>0.28691994997813647</v>
      </c>
      <c r="M150" s="2">
        <f t="shared" si="25"/>
        <v>0.22011984164343537</v>
      </c>
      <c r="N150" s="2"/>
      <c r="O150" s="2">
        <f t="shared" si="26"/>
        <v>1.0816627284235973</v>
      </c>
      <c r="P150" s="2">
        <f t="shared" si="27"/>
        <v>3.1283938913056448</v>
      </c>
      <c r="Q150" s="2">
        <f t="shared" si="28"/>
        <v>1157.1566110248191</v>
      </c>
      <c r="R150" s="2">
        <f t="shared" si="29"/>
        <v>1449.9789110248191</v>
      </c>
      <c r="S150" s="2">
        <f t="shared" si="30"/>
        <v>14.824446526810929</v>
      </c>
      <c r="T150" s="14">
        <f t="shared" si="31"/>
        <v>0.55850536063818546</v>
      </c>
    </row>
    <row r="151" spans="11:20" x14ac:dyDescent="0.3">
      <c r="K151" s="13">
        <v>33</v>
      </c>
      <c r="L151" s="2">
        <f t="shared" si="24"/>
        <v>0.28260425032940673</v>
      </c>
      <c r="M151" s="2">
        <f t="shared" si="25"/>
        <v>0.22493831378424931</v>
      </c>
      <c r="N151" s="2"/>
      <c r="O151" s="2">
        <f t="shared" si="26"/>
        <v>1.065392924049738</v>
      </c>
      <c r="P151" s="2">
        <f t="shared" si="27"/>
        <v>3.1968751272460501</v>
      </c>
      <c r="Q151" s="2">
        <f t="shared" si="28"/>
        <v>1182.487025816838</v>
      </c>
      <c r="R151" s="2">
        <f t="shared" si="29"/>
        <v>1475.3093258168381</v>
      </c>
      <c r="S151" s="2">
        <f t="shared" si="30"/>
        <v>14.856545339458858</v>
      </c>
      <c r="T151" s="14">
        <f t="shared" si="31"/>
        <v>0.57595865315812877</v>
      </c>
    </row>
    <row r="152" spans="11:20" x14ac:dyDescent="0.3">
      <c r="K152" s="13">
        <v>34</v>
      </c>
      <c r="L152" s="2">
        <f t="shared" si="24"/>
        <v>0.2782176504881762</v>
      </c>
      <c r="M152" s="2">
        <f t="shared" si="25"/>
        <v>0.22960679828909566</v>
      </c>
      <c r="N152" s="2"/>
      <c r="O152" s="2">
        <f t="shared" si="26"/>
        <v>1.0488558322472006</v>
      </c>
      <c r="P152" s="2">
        <f t="shared" si="27"/>
        <v>3.263224704356297</v>
      </c>
      <c r="Q152" s="2">
        <f t="shared" si="28"/>
        <v>1207.0289647348238</v>
      </c>
      <c r="R152" s="2">
        <f t="shared" si="29"/>
        <v>1499.8512647348239</v>
      </c>
      <c r="S152" s="2">
        <f t="shared" si="30"/>
        <v>14.869245366111649</v>
      </c>
      <c r="T152" s="14">
        <f t="shared" si="31"/>
        <v>0.59341194567807209</v>
      </c>
    </row>
    <row r="153" spans="11:20" x14ac:dyDescent="0.3">
      <c r="K153" s="13">
        <v>35</v>
      </c>
      <c r="L153" s="2">
        <f t="shared" si="24"/>
        <v>0.27376418318521428</v>
      </c>
      <c r="M153" s="2">
        <f t="shared" si="25"/>
        <v>0.23412576842148644</v>
      </c>
      <c r="N153" s="2"/>
      <c r="O153" s="2">
        <f t="shared" si="26"/>
        <v>1.0320666560528156</v>
      </c>
      <c r="P153" s="2">
        <f t="shared" si="27"/>
        <v>3.3274493487664278</v>
      </c>
      <c r="Q153" s="2">
        <f t="shared" si="28"/>
        <v>1230.7849156962561</v>
      </c>
      <c r="R153" s="2">
        <f t="shared" si="29"/>
        <v>1523.6072156962562</v>
      </c>
      <c r="S153" s="2">
        <f t="shared" si="30"/>
        <v>14.862973546815764</v>
      </c>
      <c r="T153" s="14">
        <f t="shared" si="31"/>
        <v>0.6108652381980153</v>
      </c>
    </row>
    <row r="154" spans="11:20" x14ac:dyDescent="0.3">
      <c r="K154" s="13">
        <v>36</v>
      </c>
      <c r="L154" s="2">
        <f t="shared" si="24"/>
        <v>0.26924781525608787</v>
      </c>
      <c r="M154" s="2">
        <f t="shared" si="25"/>
        <v>0.2384959592138739</v>
      </c>
      <c r="N154" s="2"/>
      <c r="O154" s="2">
        <f t="shared" si="26"/>
        <v>1.015040350084353</v>
      </c>
      <c r="P154" s="2">
        <f t="shared" si="27"/>
        <v>3.3895595069269602</v>
      </c>
      <c r="Q154" s="2">
        <f t="shared" si="28"/>
        <v>1253.7587427220024</v>
      </c>
      <c r="R154" s="2">
        <f t="shared" si="29"/>
        <v>1546.5810427220024</v>
      </c>
      <c r="S154" s="2">
        <f t="shared" si="30"/>
        <v>14.838189943515378</v>
      </c>
      <c r="T154" s="14">
        <f t="shared" si="31"/>
        <v>0.62831853071795862</v>
      </c>
    </row>
    <row r="155" spans="11:20" x14ac:dyDescent="0.3">
      <c r="K155" s="13">
        <v>37</v>
      </c>
      <c r="L155" s="2">
        <f t="shared" si="24"/>
        <v>0.26467243974350374</v>
      </c>
      <c r="M155" s="2">
        <f t="shared" si="25"/>
        <v>0.24271835562905397</v>
      </c>
      <c r="N155" s="2"/>
      <c r="O155" s="2">
        <f t="shared" si="26"/>
        <v>0.99779159076705426</v>
      </c>
      <c r="P155" s="2">
        <f t="shared" si="27"/>
        <v>3.4495691773560235</v>
      </c>
      <c r="Q155" s="2">
        <f t="shared" si="28"/>
        <v>1275.9556237015358</v>
      </c>
      <c r="R155" s="2">
        <f t="shared" si="29"/>
        <v>1568.7779237015359</v>
      </c>
      <c r="S155" s="2">
        <f t="shared" si="30"/>
        <v>14.795384144153452</v>
      </c>
      <c r="T155" s="14">
        <f t="shared" si="31"/>
        <v>0.64577182323790194</v>
      </c>
    </row>
    <row r="156" spans="11:20" x14ac:dyDescent="0.3">
      <c r="K156" s="13">
        <v>38</v>
      </c>
      <c r="L156" s="2">
        <f t="shared" ref="L156:L187" si="32">$P$10*COS($T156)/(1+$P$10^2*(SIN($T156))^2)^2</f>
        <v>0.26004186856706424</v>
      </c>
      <c r="M156" s="2">
        <f t="shared" ref="M156:M187" si="33">$P$10*SIN($T156)*(1+$P$10^2*(1+(COS($T156))^2))/(1+$P$10^2*(SIN($T156))^2)^2</f>
        <v>0.24679418024726996</v>
      </c>
      <c r="N156" s="2"/>
      <c r="O156" s="2">
        <f t="shared" ref="O156:O187" si="34">$L156*$P$12</f>
        <v>0.98033474869926185</v>
      </c>
      <c r="P156" s="2">
        <f t="shared" ref="P156:P187" si="35">$M156*$P$12^2</f>
        <v>3.5074957356456418</v>
      </c>
      <c r="Q156" s="2">
        <f t="shared" ref="Q156:Q187" si="36">($P$14*$L$12^2+$L$14)*$P156</f>
        <v>1297.3819856647895</v>
      </c>
      <c r="R156" s="2">
        <f t="shared" ref="R156:R187" si="37">$Q156+$P$18</f>
        <v>1590.2042856647895</v>
      </c>
      <c r="S156" s="2">
        <f t="shared" ref="S156:S187" si="38">IF($R156&gt;0,1.1*$R156*$O156/$P$22/$P$20,1.1*$R156*$O156*$P$20/$P$22)</f>
        <v>14.735071695250666</v>
      </c>
      <c r="T156" s="14">
        <f t="shared" ref="T156:T183" si="39">RADIANS(K156)</f>
        <v>0.66322511575784526</v>
      </c>
    </row>
    <row r="157" spans="11:20" x14ac:dyDescent="0.3">
      <c r="K157" s="13">
        <v>39</v>
      </c>
      <c r="L157" s="2">
        <f t="shared" si="32"/>
        <v>0.25535982576666932</v>
      </c>
      <c r="M157" s="2">
        <f t="shared" si="33"/>
        <v>0.25072488055926473</v>
      </c>
      <c r="N157" s="2"/>
      <c r="O157" s="2">
        <f t="shared" si="34"/>
        <v>0.96268386318064547</v>
      </c>
      <c r="P157" s="2">
        <f t="shared" si="35"/>
        <v>3.5633597538676649</v>
      </c>
      <c r="Q157" s="2">
        <f t="shared" si="36"/>
        <v>1318.0454379825046</v>
      </c>
      <c r="R157" s="2">
        <f t="shared" si="37"/>
        <v>1610.8677379825047</v>
      </c>
      <c r="S157" s="2">
        <f t="shared" si="38"/>
        <v>14.657790586161235</v>
      </c>
      <c r="T157" s="14">
        <f t="shared" si="39"/>
        <v>0.68067840827778847</v>
      </c>
    </row>
    <row r="158" spans="11:20" x14ac:dyDescent="0.3">
      <c r="K158" s="13">
        <v>40</v>
      </c>
      <c r="L158" s="2">
        <f t="shared" si="32"/>
        <v>0.25062994132209493</v>
      </c>
      <c r="M158" s="2">
        <f t="shared" si="33"/>
        <v>0.25451211594331363</v>
      </c>
      <c r="N158" s="2"/>
      <c r="O158" s="2">
        <f t="shared" si="34"/>
        <v>0.94485261891256123</v>
      </c>
      <c r="P158" s="2">
        <f t="shared" si="35"/>
        <v>3.6171848154883581</v>
      </c>
      <c r="Q158" s="2">
        <f t="shared" si="36"/>
        <v>1337.9547039052841</v>
      </c>
      <c r="R158" s="2">
        <f t="shared" si="37"/>
        <v>1630.7770039052841</v>
      </c>
      <c r="S158" s="2">
        <f t="shared" si="38"/>
        <v>14.564097806220392</v>
      </c>
      <c r="T158" s="14">
        <f t="shared" si="39"/>
        <v>0.69813170079773179</v>
      </c>
    </row>
    <row r="159" spans="11:20" x14ac:dyDescent="0.3">
      <c r="K159" s="13">
        <v>41</v>
      </c>
      <c r="L159" s="2">
        <f t="shared" si="32"/>
        <v>0.24585574554781595</v>
      </c>
      <c r="M159" s="2">
        <f t="shared" si="33"/>
        <v>0.25815774440159195</v>
      </c>
      <c r="N159" s="2"/>
      <c r="O159" s="2">
        <f t="shared" si="34"/>
        <v>0.92685432486703212</v>
      </c>
      <c r="P159" s="2">
        <f t="shared" si="35"/>
        <v>3.668997326862605</v>
      </c>
      <c r="Q159" s="2">
        <f t="shared" si="36"/>
        <v>1357.1195508374863</v>
      </c>
      <c r="R159" s="2">
        <f t="shared" si="37"/>
        <v>1649.9418508374863</v>
      </c>
      <c r="S159" s="2">
        <f t="shared" si="38"/>
        <v>14.45456599394276</v>
      </c>
      <c r="T159" s="14">
        <f t="shared" si="39"/>
        <v>0.71558499331767511</v>
      </c>
    </row>
    <row r="160" spans="11:20" x14ac:dyDescent="0.3">
      <c r="K160" s="13">
        <v>42</v>
      </c>
      <c r="L160" s="2">
        <f t="shared" si="32"/>
        <v>0.24104066405890034</v>
      </c>
      <c r="M160" s="2">
        <f t="shared" si="33"/>
        <v>0.26166380912813919</v>
      </c>
      <c r="N160" s="2"/>
      <c r="O160" s="2">
        <f t="shared" si="34"/>
        <v>0.90870189530861589</v>
      </c>
      <c r="P160" s="2">
        <f t="shared" si="35"/>
        <v>3.7188263263347192</v>
      </c>
      <c r="Q160" s="2">
        <f t="shared" si="36"/>
        <v>1375.5507197258273</v>
      </c>
      <c r="R160" s="2">
        <f t="shared" si="37"/>
        <v>1668.3730197258274</v>
      </c>
      <c r="S160" s="2">
        <f t="shared" si="38"/>
        <v>14.329780195333106</v>
      </c>
      <c r="T160" s="14">
        <f t="shared" si="39"/>
        <v>0.73303828583761843</v>
      </c>
    </row>
    <row r="161" spans="11:20" x14ac:dyDescent="0.3">
      <c r="K161" s="13">
        <v>43</v>
      </c>
      <c r="L161" s="2">
        <f t="shared" si="32"/>
        <v>0.23618801330081371</v>
      </c>
      <c r="M161" s="2">
        <f t="shared" si="33"/>
        <v>0.26503252497722629</v>
      </c>
      <c r="N161" s="2"/>
      <c r="O161" s="2">
        <f t="shared" si="34"/>
        <v>0.89040783294216563</v>
      </c>
      <c r="P161" s="2">
        <f t="shared" si="35"/>
        <v>3.7667032919237631</v>
      </c>
      <c r="Q161" s="2">
        <f t="shared" si="36"/>
        <v>1393.2598539244138</v>
      </c>
      <c r="R161" s="2">
        <f t="shared" si="37"/>
        <v>1686.0821539244139</v>
      </c>
      <c r="S161" s="2">
        <f t="shared" si="38"/>
        <v>14.190334746261762</v>
      </c>
      <c r="T161" s="14">
        <f t="shared" si="39"/>
        <v>0.75049157835756175</v>
      </c>
    </row>
    <row r="162" spans="11:20" x14ac:dyDescent="0.3">
      <c r="K162" s="13">
        <v>44</v>
      </c>
      <c r="L162" s="2">
        <f t="shared" si="32"/>
        <v>0.23130099663324588</v>
      </c>
      <c r="M162" s="2">
        <f t="shared" si="33"/>
        <v>0.26826626489719296</v>
      </c>
      <c r="N162" s="2"/>
      <c r="O162" s="2">
        <f t="shared" si="34"/>
        <v>0.87198421414920324</v>
      </c>
      <c r="P162" s="2">
        <f t="shared" si="35"/>
        <v>3.8126619485181203</v>
      </c>
      <c r="Q162" s="2">
        <f t="shared" si="36"/>
        <v>1410.2594278782501</v>
      </c>
      <c r="R162" s="2">
        <f t="shared" si="37"/>
        <v>1703.0817278782501</v>
      </c>
      <c r="S162" s="2">
        <f t="shared" si="38"/>
        <v>14.036830291762898</v>
      </c>
      <c r="T162" s="14">
        <f t="shared" si="39"/>
        <v>0.76794487087750496</v>
      </c>
    </row>
    <row r="163" spans="11:20" x14ac:dyDescent="0.3">
      <c r="K163" s="13">
        <v>45</v>
      </c>
      <c r="L163" s="2">
        <f t="shared" si="32"/>
        <v>0.22638270095560478</v>
      </c>
      <c r="M163" s="2">
        <f t="shared" si="33"/>
        <v>0.27136754639083099</v>
      </c>
      <c r="N163" s="2"/>
      <c r="O163" s="2">
        <f t="shared" si="34"/>
        <v>0.85344267626633163</v>
      </c>
      <c r="P163" s="2">
        <f t="shared" si="35"/>
        <v>3.856738075447343</v>
      </c>
      <c r="Q163" s="2">
        <f t="shared" si="36"/>
        <v>1426.5626759462971</v>
      </c>
      <c r="R163" s="2">
        <f t="shared" si="37"/>
        <v>1719.3849759462971</v>
      </c>
      <c r="S163" s="2">
        <f t="shared" si="38"/>
        <v>13.869870953059001</v>
      </c>
      <c r="T163" s="14">
        <f t="shared" si="39"/>
        <v>0.78539816339744828</v>
      </c>
    </row>
    <row r="164" spans="11:20" x14ac:dyDescent="0.3">
      <c r="K164" s="13">
        <v>46</v>
      </c>
      <c r="L164" s="2">
        <f t="shared" si="32"/>
        <v>0.22143609385962354</v>
      </c>
      <c r="M164" s="2">
        <f t="shared" si="33"/>
        <v>0.27433901805922561</v>
      </c>
      <c r="N164" s="2"/>
      <c r="O164" s="2">
        <f t="shared" si="34"/>
        <v>0.83479440685081585</v>
      </c>
      <c r="P164" s="2">
        <f t="shared" si="35"/>
        <v>3.898969315240127</v>
      </c>
      <c r="Q164" s="2">
        <f t="shared" si="36"/>
        <v>1442.1835216632664</v>
      </c>
      <c r="R164" s="2">
        <f t="shared" si="37"/>
        <v>1735.0058216632665</v>
      </c>
      <c r="S164" s="2">
        <f t="shared" si="38"/>
        <v>13.690061651120908</v>
      </c>
      <c r="T164" s="14">
        <f t="shared" si="39"/>
        <v>0.8028514559173916</v>
      </c>
    </row>
    <row r="165" spans="11:20" x14ac:dyDescent="0.3">
      <c r="K165" s="13">
        <v>47</v>
      </c>
      <c r="L165" s="2">
        <f t="shared" si="32"/>
        <v>0.21646402129259412</v>
      </c>
      <c r="M165" s="2">
        <f t="shared" si="33"/>
        <v>0.27718344628165376</v>
      </c>
      <c r="N165" s="2"/>
      <c r="O165" s="2">
        <f t="shared" si="34"/>
        <v>0.81605013487118194</v>
      </c>
      <c r="P165" s="2">
        <f t="shared" si="35"/>
        <v>3.9393949843159568</v>
      </c>
      <c r="Q165" s="2">
        <f t="shared" si="36"/>
        <v>1457.1365077166545</v>
      </c>
      <c r="R165" s="2">
        <f t="shared" si="37"/>
        <v>1749.9588077166545</v>
      </c>
      <c r="S165" s="2">
        <f t="shared" si="38"/>
        <v>13.498005593657748</v>
      </c>
      <c r="T165" s="14">
        <f t="shared" si="39"/>
        <v>0.82030474843733492</v>
      </c>
    </row>
    <row r="166" spans="11:20" x14ac:dyDescent="0.3">
      <c r="K166" s="13">
        <v>48</v>
      </c>
      <c r="L166" s="2">
        <f t="shared" si="32"/>
        <v>0.21146920571306765</v>
      </c>
      <c r="M166" s="2">
        <f t="shared" si="33"/>
        <v>0.27990370207975718</v>
      </c>
      <c r="N166" s="2"/>
      <c r="O166" s="2">
        <f t="shared" si="34"/>
        <v>0.79722012375437046</v>
      </c>
      <c r="P166" s="2">
        <f t="shared" si="35"/>
        <v>3.9780558862957092</v>
      </c>
      <c r="Q166" s="2">
        <f t="shared" si="36"/>
        <v>1471.4367268925021</v>
      </c>
      <c r="R166" s="2">
        <f t="shared" si="37"/>
        <v>1764.2590268925021</v>
      </c>
      <c r="S166" s="2">
        <f t="shared" si="38"/>
        <v>13.294301930611397</v>
      </c>
      <c r="T166" s="14">
        <f t="shared" si="39"/>
        <v>0.83775804095727824</v>
      </c>
    </row>
    <row r="167" spans="11:20" x14ac:dyDescent="0.3">
      <c r="K167" s="13">
        <v>49</v>
      </c>
      <c r="L167" s="2">
        <f t="shared" si="32"/>
        <v>0.20645424471945198</v>
      </c>
      <c r="M167" s="2">
        <f t="shared" si="33"/>
        <v>0.28250274820978055</v>
      </c>
      <c r="N167" s="2"/>
      <c r="O167" s="2">
        <f t="shared" si="34"/>
        <v>0.77831416621567162</v>
      </c>
      <c r="P167" s="2">
        <f t="shared" si="35"/>
        <v>4.0149941285535675</v>
      </c>
      <c r="Q167" s="2">
        <f t="shared" si="36"/>
        <v>1485.0997542200737</v>
      </c>
      <c r="R167" s="2">
        <f t="shared" si="37"/>
        <v>1777.9220542200737</v>
      </c>
      <c r="S167" s="2">
        <f t="shared" si="38"/>
        <v>13.079543581518241</v>
      </c>
      <c r="T167" s="14">
        <f t="shared" si="39"/>
        <v>0.85521133347722145</v>
      </c>
    </row>
    <row r="168" spans="11:20" x14ac:dyDescent="0.3">
      <c r="K168" s="13">
        <v>50</v>
      </c>
      <c r="L168" s="2">
        <f t="shared" si="32"/>
        <v>0.20142161013076618</v>
      </c>
      <c r="M168" s="2">
        <f t="shared" si="33"/>
        <v>0.28498362652224096</v>
      </c>
      <c r="N168" s="2"/>
      <c r="O168" s="2">
        <f t="shared" si="34"/>
        <v>0.75934158079325098</v>
      </c>
      <c r="P168" s="2">
        <f t="shared" si="35"/>
        <v>4.0502529425697338</v>
      </c>
      <c r="Q168" s="2">
        <f t="shared" si="36"/>
        <v>1498.141580522411</v>
      </c>
      <c r="R168" s="2">
        <f t="shared" si="37"/>
        <v>1790.963880522411</v>
      </c>
      <c r="S168" s="2">
        <f t="shared" si="38"/>
        <v>12.854315236506517</v>
      </c>
      <c r="T168" s="14">
        <f t="shared" si="39"/>
        <v>0.87266462599716477</v>
      </c>
    </row>
    <row r="169" spans="11:20" x14ac:dyDescent="0.3">
      <c r="K169" s="13">
        <v>51</v>
      </c>
      <c r="L169" s="2">
        <f t="shared" si="32"/>
        <v>0.19637364749789188</v>
      </c>
      <c r="M169" s="2">
        <f t="shared" si="33"/>
        <v>0.28734944562402309</v>
      </c>
      <c r="N169" s="2"/>
      <c r="O169" s="2">
        <f t="shared" si="34"/>
        <v>0.74031121000561051</v>
      </c>
      <c r="P169" s="2">
        <f t="shared" si="35"/>
        <v>4.0838765085812812</v>
      </c>
      <c r="Q169" s="2">
        <f t="shared" si="36"/>
        <v>1510.5785475567166</v>
      </c>
      <c r="R169" s="2">
        <f t="shared" si="37"/>
        <v>1803.4008475567166</v>
      </c>
      <c r="S169" s="2">
        <f t="shared" si="38"/>
        <v>12.619191531229426</v>
      </c>
      <c r="T169" s="14">
        <f t="shared" si="39"/>
        <v>0.89011791851710809</v>
      </c>
    </row>
    <row r="170" spans="11:20" x14ac:dyDescent="0.3">
      <c r="K170" s="13">
        <v>52</v>
      </c>
      <c r="L170" s="2">
        <f t="shared" si="32"/>
        <v>0.1913125760229579</v>
      </c>
      <c r="M170" s="2">
        <f t="shared" si="33"/>
        <v>0.28960336887359389</v>
      </c>
      <c r="N170" s="2"/>
      <c r="O170" s="2">
        <f t="shared" si="34"/>
        <v>0.72123142004767604</v>
      </c>
      <c r="P170" s="2">
        <f t="shared" si="35"/>
        <v>4.1159097849673829</v>
      </c>
      <c r="Q170" s="2">
        <f t="shared" si="36"/>
        <v>1522.4272849059296</v>
      </c>
      <c r="R170" s="2">
        <f t="shared" si="37"/>
        <v>1815.2495849059296</v>
      </c>
      <c r="S170" s="2">
        <f t="shared" si="38"/>
        <v>12.374735394695641</v>
      </c>
      <c r="T170" s="14">
        <f t="shared" si="39"/>
        <v>0.90757121103705141</v>
      </c>
    </row>
    <row r="171" spans="11:20" x14ac:dyDescent="0.3">
      <c r="K171" s="13">
        <v>53</v>
      </c>
      <c r="L171" s="2">
        <f t="shared" si="32"/>
        <v>0.18624048886401745</v>
      </c>
      <c r="M171" s="2">
        <f t="shared" si="33"/>
        <v>0.29174860273584424</v>
      </c>
      <c r="N171" s="2"/>
      <c r="O171" s="2">
        <f t="shared" si="34"/>
        <v>0.70211010193940271</v>
      </c>
      <c r="P171" s="2">
        <f t="shared" si="35"/>
        <v>4.1463983427456368</v>
      </c>
      <c r="Q171" s="2">
        <f t="shared" si="36"/>
        <v>1533.7046487608354</v>
      </c>
      <c r="R171" s="2">
        <f t="shared" si="37"/>
        <v>1826.5269487608355</v>
      </c>
      <c r="S171" s="2">
        <f t="shared" si="38"/>
        <v>12.121496567754203</v>
      </c>
      <c r="T171" s="14">
        <f t="shared" si="39"/>
        <v>0.92502450355699462</v>
      </c>
    </row>
    <row r="172" spans="11:20" x14ac:dyDescent="0.3">
      <c r="K172" s="13">
        <v>54</v>
      </c>
      <c r="L172" s="2">
        <f t="shared" si="32"/>
        <v>0.18115935380189119</v>
      </c>
      <c r="M172" s="2">
        <f t="shared" si="33"/>
        <v>0.29378838551901348</v>
      </c>
      <c r="N172" s="2"/>
      <c r="O172" s="2">
        <f t="shared" si="34"/>
        <v>0.68295467403971466</v>
      </c>
      <c r="P172" s="2">
        <f t="shared" si="35"/>
        <v>4.1753882054986446</v>
      </c>
      <c r="Q172" s="2">
        <f t="shared" si="36"/>
        <v>1544.4276627107652</v>
      </c>
      <c r="R172" s="2">
        <f t="shared" si="37"/>
        <v>1837.2499627107652</v>
      </c>
      <c r="S172" s="2">
        <f t="shared" si="38"/>
        <v>11.860010288919794</v>
      </c>
      <c r="T172" s="14">
        <f t="shared" si="39"/>
        <v>0.94247779607693793</v>
      </c>
    </row>
    <row r="173" spans="11:20" x14ac:dyDescent="0.3">
      <c r="K173" s="13">
        <v>55</v>
      </c>
      <c r="L173" s="2">
        <f t="shared" si="32"/>
        <v>0.17607101424596053</v>
      </c>
      <c r="M173" s="2">
        <f t="shared" si="33"/>
        <v>0.29572597651226656</v>
      </c>
      <c r="N173" s="2"/>
      <c r="O173" s="2">
        <f t="shared" si="34"/>
        <v>0.66377208583825609</v>
      </c>
      <c r="P173" s="2">
        <f t="shared" si="35"/>
        <v>4.2029256949947564</v>
      </c>
      <c r="Q173" s="2">
        <f t="shared" si="36"/>
        <v>1554.6134606404987</v>
      </c>
      <c r="R173" s="2">
        <f t="shared" si="37"/>
        <v>1847.4357606404988</v>
      </c>
      <c r="S173" s="2">
        <f t="shared" si="38"/>
        <v>11.590796143286468</v>
      </c>
      <c r="T173" s="14">
        <f t="shared" si="39"/>
        <v>0.95993108859688125</v>
      </c>
    </row>
    <row r="174" spans="11:20" x14ac:dyDescent="0.3">
      <c r="K174" s="13">
        <v>56</v>
      </c>
      <c r="L174" s="2">
        <f t="shared" si="32"/>
        <v>0.17097719055577357</v>
      </c>
      <c r="M174" s="2">
        <f t="shared" si="33"/>
        <v>0.29756464553878775</v>
      </c>
      <c r="N174" s="2"/>
      <c r="O174" s="2">
        <f t="shared" si="34"/>
        <v>0.64456882293772844</v>
      </c>
      <c r="P174" s="2">
        <f t="shared" si="35"/>
        <v>4.229057282714229</v>
      </c>
      <c r="Q174" s="2">
        <f t="shared" si="36"/>
        <v>1564.2792318115139</v>
      </c>
      <c r="R174" s="2">
        <f t="shared" si="37"/>
        <v>1857.101531811514</v>
      </c>
      <c r="S174" s="2">
        <f t="shared" si="38"/>
        <v>11.314357069470422</v>
      </c>
      <c r="T174" s="14">
        <f t="shared" si="39"/>
        <v>0.97738438111682457</v>
      </c>
    </row>
    <row r="175" spans="11:20" x14ac:dyDescent="0.3">
      <c r="K175" s="13">
        <v>57</v>
      </c>
      <c r="L175" s="2">
        <f t="shared" si="32"/>
        <v>0.16587948165556071</v>
      </c>
      <c r="M175" s="2">
        <f t="shared" si="33"/>
        <v>0.2993076629357373</v>
      </c>
      <c r="N175" s="2"/>
      <c r="O175" s="2">
        <f t="shared" si="34"/>
        <v>0.62535091314047087</v>
      </c>
      <c r="P175" s="2">
        <f t="shared" si="35"/>
        <v>4.2538294474420653</v>
      </c>
      <c r="Q175" s="2">
        <f t="shared" si="36"/>
        <v>1573.4421681872298</v>
      </c>
      <c r="R175" s="2">
        <f t="shared" si="37"/>
        <v>1866.2644681872298</v>
      </c>
      <c r="S175" s="2">
        <f t="shared" si="38"/>
        <v>11.031178518840211</v>
      </c>
      <c r="T175" s="14">
        <f t="shared" si="39"/>
        <v>0.99483767363676789</v>
      </c>
    </row>
    <row r="176" spans="11:20" x14ac:dyDescent="0.3">
      <c r="K176" s="13">
        <v>58</v>
      </c>
      <c r="L176" s="2">
        <f t="shared" si="32"/>
        <v>0.16077936691913916</v>
      </c>
      <c r="M176" s="2">
        <f t="shared" si="33"/>
        <v>0.30095828996912727</v>
      </c>
      <c r="N176" s="2"/>
      <c r="O176" s="2">
        <f t="shared" si="34"/>
        <v>0.60612393355438243</v>
      </c>
      <c r="P176" s="2">
        <f t="shared" si="35"/>
        <v>4.2772885390420212</v>
      </c>
      <c r="Q176" s="2">
        <f t="shared" si="36"/>
        <v>1582.1194140445909</v>
      </c>
      <c r="R176" s="2">
        <f t="shared" si="37"/>
        <v>1874.941714044591</v>
      </c>
      <c r="S176" s="2">
        <f t="shared" si="38"/>
        <v>10.741727760732507</v>
      </c>
      <c r="T176" s="14">
        <f t="shared" si="39"/>
        <v>1.0122909661567112</v>
      </c>
    </row>
    <row r="177" spans="11:20" x14ac:dyDescent="0.3">
      <c r="K177" s="13">
        <v>59</v>
      </c>
      <c r="L177" s="2">
        <f t="shared" si="32"/>
        <v>0.15567820830319037</v>
      </c>
      <c r="M177" s="2">
        <f t="shared" si="33"/>
        <v>0.30251976968858713</v>
      </c>
      <c r="N177" s="2"/>
      <c r="O177" s="2">
        <f t="shared" si="34"/>
        <v>0.58689301863518928</v>
      </c>
      <c r="P177" s="2">
        <f t="shared" si="35"/>
        <v>4.2994806484824268</v>
      </c>
      <c r="Q177" s="2">
        <f t="shared" si="36"/>
        <v>1590.3280178981274</v>
      </c>
      <c r="R177" s="2">
        <f t="shared" si="37"/>
        <v>1883.1503178981275</v>
      </c>
      <c r="S177" s="2">
        <f t="shared" si="38"/>
        <v>10.446453326905097</v>
      </c>
      <c r="T177" s="14">
        <f t="shared" si="39"/>
        <v>1.0297442586766545</v>
      </c>
    </row>
    <row r="178" spans="11:20" x14ac:dyDescent="0.3">
      <c r="K178" s="13">
        <v>60</v>
      </c>
      <c r="L178" s="2">
        <f t="shared" si="32"/>
        <v>0.15057725270751141</v>
      </c>
      <c r="M178" s="2">
        <f t="shared" si="33"/>
        <v>0.30399531822413667</v>
      </c>
      <c r="N178" s="2"/>
      <c r="O178" s="2">
        <f t="shared" si="34"/>
        <v>0.5676628690843819</v>
      </c>
      <c r="P178" s="2">
        <f t="shared" si="35"/>
        <v>4.320451484143919</v>
      </c>
      <c r="Q178" s="2">
        <f t="shared" si="36"/>
        <v>1598.0848867476197</v>
      </c>
      <c r="R178" s="2">
        <f t="shared" si="37"/>
        <v>1890.9071867476198</v>
      </c>
      <c r="S178" s="2">
        <f t="shared" si="38"/>
        <v>10.145784588139955</v>
      </c>
      <c r="T178" s="14">
        <f t="shared" si="39"/>
        <v>1.0471975511965976</v>
      </c>
    </row>
    <row r="179" spans="11:20" x14ac:dyDescent="0.3">
      <c r="K179" s="13">
        <v>61</v>
      </c>
      <c r="L179" s="2">
        <f t="shared" si="32"/>
        <v>0.14547763454155838</v>
      </c>
      <c r="M179" s="2">
        <f t="shared" si="33"/>
        <v>0.30538811652446463</v>
      </c>
      <c r="N179" s="2"/>
      <c r="O179" s="2">
        <f t="shared" si="34"/>
        <v>0.54843776152485668</v>
      </c>
      <c r="P179" s="2">
        <f t="shared" si="35"/>
        <v>4.3402462544019542</v>
      </c>
      <c r="Q179" s="2">
        <f t="shared" si="36"/>
        <v>1605.406742646732</v>
      </c>
      <c r="R179" s="2">
        <f t="shared" si="37"/>
        <v>1898.2290426467321</v>
      </c>
      <c r="S179" s="2">
        <f t="shared" si="38"/>
        <v>9.8401314556711039</v>
      </c>
      <c r="T179" s="14">
        <f t="shared" si="39"/>
        <v>1.064650843716541</v>
      </c>
    </row>
    <row r="180" spans="11:20" x14ac:dyDescent="0.3">
      <c r="K180" s="13">
        <v>62</v>
      </c>
      <c r="L180" s="2">
        <f t="shared" si="32"/>
        <v>0.14038037847739929</v>
      </c>
      <c r="M180" s="2">
        <f t="shared" si="33"/>
        <v>0.30670130253381672</v>
      </c>
      <c r="N180" s="2"/>
      <c r="O180" s="2">
        <f t="shared" si="34"/>
        <v>0.52922155887930278</v>
      </c>
      <c r="P180" s="2">
        <f t="shared" si="35"/>
        <v>4.3589095564429385</v>
      </c>
      <c r="Q180" s="2">
        <f t="shared" si="36"/>
        <v>1612.3100815773885</v>
      </c>
      <c r="R180" s="2">
        <f t="shared" si="37"/>
        <v>1905.1323815773885</v>
      </c>
      <c r="S180" s="2">
        <f t="shared" si="38"/>
        <v>9.5298841999650552</v>
      </c>
      <c r="T180" s="14">
        <f t="shared" si="39"/>
        <v>1.0821041362364843</v>
      </c>
    </row>
    <row r="181" spans="11:20" x14ac:dyDescent="0.3">
      <c r="K181" s="13">
        <v>63</v>
      </c>
      <c r="L181" s="2">
        <f t="shared" si="32"/>
        <v>0.13528640237006231</v>
      </c>
      <c r="M181" s="2">
        <f t="shared" si="33"/>
        <v>0.30793796380244437</v>
      </c>
      <c r="N181" s="2"/>
      <c r="O181" s="2">
        <f t="shared" si="34"/>
        <v>0.51001772137965662</v>
      </c>
      <c r="P181" s="2">
        <f t="shared" si="35"/>
        <v>4.3764852712422249</v>
      </c>
      <c r="Q181" s="2">
        <f t="shared" si="36"/>
        <v>1618.8111346033527</v>
      </c>
      <c r="R181" s="2">
        <f t="shared" si="37"/>
        <v>1911.6334346033527</v>
      </c>
      <c r="S181" s="2">
        <f t="shared" si="38"/>
        <v>9.215413379319557</v>
      </c>
      <c r="T181" s="14">
        <f t="shared" si="39"/>
        <v>1.0995574287564276</v>
      </c>
    </row>
    <row r="182" spans="11:20" x14ac:dyDescent="0.3">
      <c r="K182" s="13">
        <v>64</v>
      </c>
      <c r="L182" s="2">
        <f t="shared" si="32"/>
        <v>0.13019652032719201</v>
      </c>
      <c r="M182" s="2">
        <f t="shared" si="33"/>
        <v>0.30910113052362681</v>
      </c>
      <c r="N182" s="2"/>
      <c r="O182" s="2">
        <f t="shared" si="34"/>
        <v>0.4908293181394327</v>
      </c>
      <c r="P182" s="2">
        <f t="shared" si="35"/>
        <v>4.3930164646046634</v>
      </c>
      <c r="Q182" s="2">
        <f t="shared" si="36"/>
        <v>1624.9258312662757</v>
      </c>
      <c r="R182" s="2">
        <f t="shared" si="37"/>
        <v>1917.7481312662758</v>
      </c>
      <c r="S182" s="2">
        <f t="shared" si="38"/>
        <v>8.8970698707589442</v>
      </c>
      <c r="T182" s="14">
        <f t="shared" si="39"/>
        <v>1.1170107212763709</v>
      </c>
    </row>
    <row r="183" spans="11:20" x14ac:dyDescent="0.3">
      <c r="K183" s="13">
        <v>65</v>
      </c>
      <c r="L183" s="2">
        <f t="shared" si="32"/>
        <v>0.12511144591089884</v>
      </c>
      <c r="M183" s="2">
        <f t="shared" si="33"/>
        <v>0.31019376898858458</v>
      </c>
      <c r="N183" s="2"/>
      <c r="O183" s="2">
        <f t="shared" si="34"/>
        <v>0.47165903922441188</v>
      </c>
      <c r="P183" s="2">
        <f t="shared" si="35"/>
        <v>4.4085452941443313</v>
      </c>
      <c r="Q183" s="2">
        <f t="shared" si="36"/>
        <v>1630.6697651785762</v>
      </c>
      <c r="R183" s="2">
        <f t="shared" si="37"/>
        <v>1923.4920651785762</v>
      </c>
      <c r="S183" s="2">
        <f t="shared" si="38"/>
        <v>8.5751849957854169</v>
      </c>
      <c r="T183" s="14">
        <f t="shared" si="39"/>
        <v>1.1344640137963142</v>
      </c>
    </row>
    <row r="184" spans="11:20" x14ac:dyDescent="0.3">
      <c r="K184" s="13">
        <v>66</v>
      </c>
      <c r="L184" s="2">
        <f t="shared" si="32"/>
        <v>0.12003179545569284</v>
      </c>
      <c r="M184" s="2">
        <f t="shared" si="33"/>
        <v>0.31121877544910986</v>
      </c>
      <c r="N184" s="2"/>
      <c r="O184" s="2">
        <f t="shared" si="34"/>
        <v>0.4525092081609568</v>
      </c>
      <c r="P184" s="2">
        <f t="shared" si="35"/>
        <v>4.4231129220588121</v>
      </c>
      <c r="Q184" s="2">
        <f t="shared" si="36"/>
        <v>1636.058161759659</v>
      </c>
      <c r="R184" s="2">
        <f t="shared" si="37"/>
        <v>1928.8804617596591</v>
      </c>
      <c r="S184" s="2">
        <f t="shared" si="38"/>
        <v>8.2500707336851189</v>
      </c>
      <c r="T184" s="14">
        <f t="shared" ref="T184:T208" si="40">RADIANS(K184)</f>
        <v>1.1519173063162575</v>
      </c>
    </row>
    <row r="185" spans="11:20" x14ac:dyDescent="0.3">
      <c r="K185" s="13">
        <v>67</v>
      </c>
      <c r="L185" s="2">
        <f t="shared" si="32"/>
        <v>0.11495809148742055</v>
      </c>
      <c r="M185" s="2">
        <f t="shared" si="33"/>
        <v>0.3121789703764648</v>
      </c>
      <c r="N185" s="2"/>
      <c r="O185" s="2">
        <f t="shared" si="34"/>
        <v>0.43338179482510047</v>
      </c>
      <c r="P185" s="2">
        <f t="shared" si="35"/>
        <v>4.4367594335353457</v>
      </c>
      <c r="Q185" s="2">
        <f t="shared" si="36"/>
        <v>1641.1058480552956</v>
      </c>
      <c r="R185" s="2">
        <f t="shared" si="37"/>
        <v>1933.9281480552957</v>
      </c>
      <c r="S185" s="2">
        <f t="shared" si="38"/>
        <v>7.9220200152789886</v>
      </c>
      <c r="T185" s="14">
        <f t="shared" si="40"/>
        <v>1.1693705988362009</v>
      </c>
    </row>
    <row r="186" spans="11:20" x14ac:dyDescent="0.3">
      <c r="K186" s="13">
        <v>68</v>
      </c>
      <c r="L186" s="2">
        <f t="shared" si="32"/>
        <v>0.10989076622916889</v>
      </c>
      <c r="M186" s="2">
        <f t="shared" si="33"/>
        <v>0.31307709310403187</v>
      </c>
      <c r="N186" s="2"/>
      <c r="O186" s="2">
        <f t="shared" si="34"/>
        <v>0.41427842865949238</v>
      </c>
      <c r="P186" s="2">
        <f t="shared" si="35"/>
        <v>4.4495237606109344</v>
      </c>
      <c r="Q186" s="2">
        <f t="shared" si="36"/>
        <v>1645.8272245743617</v>
      </c>
      <c r="R186" s="2">
        <f t="shared" si="37"/>
        <v>1938.6495245743617</v>
      </c>
      <c r="S186" s="2">
        <f t="shared" si="38"/>
        <v>7.5913070902435908</v>
      </c>
      <c r="T186" s="14">
        <f t="shared" si="40"/>
        <v>1.1868238913561442</v>
      </c>
    </row>
    <row r="187" spans="11:20" x14ac:dyDescent="0.3">
      <c r="K187" s="13">
        <v>69</v>
      </c>
      <c r="L187" s="2">
        <f t="shared" si="32"/>
        <v>0.10483016518114736</v>
      </c>
      <c r="M187" s="2">
        <f t="shared" si="33"/>
        <v>0.31391579684032372</v>
      </c>
      <c r="N187" s="2"/>
      <c r="O187" s="2">
        <f t="shared" si="34"/>
        <v>0.39520041216923651</v>
      </c>
      <c r="P187" s="2">
        <f t="shared" si="35"/>
        <v>4.4614436112960938</v>
      </c>
      <c r="Q187" s="2">
        <f t="shared" si="36"/>
        <v>1650.2362390725343</v>
      </c>
      <c r="R187" s="2">
        <f t="shared" si="37"/>
        <v>1943.0585390725344</v>
      </c>
      <c r="S187" s="2">
        <f t="shared" si="38"/>
        <v>7.2581879613985745</v>
      </c>
      <c r="T187" s="14">
        <f t="shared" si="40"/>
        <v>1.2042771838760873</v>
      </c>
    </row>
    <row r="188" spans="11:20" x14ac:dyDescent="0.3">
      <c r="K188" s="13">
        <v>70</v>
      </c>
      <c r="L188" s="2">
        <f t="shared" ref="L188:L208" si="41">$P$10*COS($T188)/(1+$P$10^2*(SIN($T188))^2)^2</f>
        <v>9.9776550762603305E-2</v>
      </c>
      <c r="M188" s="2">
        <f t="shared" ref="M188:M208" si="42">$P$10*SIN($T188)*(1+$P$10^2*(1+(COS($T188))^2))/(1+$P$10^2*(SIN($T188))^2)^2</f>
        <v>0.31469764403826633</v>
      </c>
      <c r="N188" s="2"/>
      <c r="O188" s="2">
        <f t="shared" ref="O188:O208" si="43">$L188*$P$12</f>
        <v>0.37614873465158832</v>
      </c>
      <c r="P188" s="2">
        <f t="shared" ref="P188:P208" si="44">$M188*$P$12^2</f>
        <v>4.472555403762037</v>
      </c>
      <c r="Q188" s="2">
        <f t="shared" ref="Q188:Q208" si="45">($P$14*$L$12^2+$L$14)*$P188</f>
        <v>1654.3463622088941</v>
      </c>
      <c r="R188" s="2">
        <f t="shared" ref="R188:R208" si="46">$Q188+$P$18</f>
        <v>1947.1686622088941</v>
      </c>
      <c r="S188" s="2">
        <f t="shared" ref="S188:S208" si="47">IF($R188&gt;0,1.1*$R188*$O188/$P$22/$P$20,1.1*$R188*$O188*$P$20/$P$22)</f>
        <v>6.9229008796585587</v>
      </c>
      <c r="T188" s="14">
        <f t="shared" si="40"/>
        <v>1.2217304763960306</v>
      </c>
    </row>
    <row r="189" spans="11:20" x14ac:dyDescent="0.3">
      <c r="K189" s="13">
        <v>71</v>
      </c>
      <c r="L189" s="2">
        <f t="shared" si="41"/>
        <v>9.4730106004862452E-2</v>
      </c>
      <c r="M189" s="2">
        <f t="shared" si="42"/>
        <v>0.31542510210616137</v>
      </c>
      <c r="N189" s="2"/>
      <c r="O189" s="2">
        <f t="shared" si="43"/>
        <v>0.35712408611838986</v>
      </c>
      <c r="P189" s="2">
        <f t="shared" si="44"/>
        <v>4.4828942053838841</v>
      </c>
      <c r="Q189" s="2">
        <f t="shared" si="45"/>
        <v>1658.1705649987164</v>
      </c>
      <c r="R189" s="2">
        <f t="shared" si="46"/>
        <v>1950.9928649987164</v>
      </c>
      <c r="S189" s="2">
        <f t="shared" si="47"/>
        <v>6.5856668936723217</v>
      </c>
      <c r="T189" s="14">
        <f t="shared" si="40"/>
        <v>1.2391837689159739</v>
      </c>
    </row>
    <row r="190" spans="11:20" x14ac:dyDescent="0.3">
      <c r="K190" s="13">
        <v>72</v>
      </c>
      <c r="L190" s="2">
        <f t="shared" si="41"/>
        <v>8.9690938285600555E-2</v>
      </c>
      <c r="M190" s="2">
        <f t="shared" si="42"/>
        <v>0.31610053944537447</v>
      </c>
      <c r="N190" s="2"/>
      <c r="O190" s="2">
        <f t="shared" si="43"/>
        <v>0.33812687137394187</v>
      </c>
      <c r="P190" s="2">
        <f t="shared" si="44"/>
        <v>4.4924936764273751</v>
      </c>
      <c r="Q190" s="2">
        <f t="shared" si="45"/>
        <v>1661.7212979838398</v>
      </c>
      <c r="R190" s="2">
        <f t="shared" si="46"/>
        <v>1954.5435979838398</v>
      </c>
      <c r="S190" s="2">
        <f t="shared" si="47"/>
        <v>6.2466904485135313</v>
      </c>
      <c r="T190" s="14">
        <f t="shared" si="40"/>
        <v>1.2566370614359172</v>
      </c>
    </row>
    <row r="191" spans="11:20" x14ac:dyDescent="0.3">
      <c r="K191" s="13">
        <v>73</v>
      </c>
      <c r="L191" s="2">
        <f t="shared" si="41"/>
        <v>8.4659083095450574E-2</v>
      </c>
      <c r="M191" s="2">
        <f t="shared" si="42"/>
        <v>0.31672622179961274</v>
      </c>
      <c r="N191" s="2"/>
      <c r="O191" s="2">
        <f t="shared" si="43"/>
        <v>0.31915722421477843</v>
      </c>
      <c r="P191" s="2">
        <f t="shared" si="44"/>
        <v>4.5013860181639611</v>
      </c>
      <c r="Q191" s="2">
        <f t="shared" si="45"/>
        <v>1665.0104720410386</v>
      </c>
      <c r="R191" s="2">
        <f t="shared" si="46"/>
        <v>1957.8327720410387</v>
      </c>
      <c r="S191" s="2">
        <f t="shared" si="47"/>
        <v>5.906160028141902</v>
      </c>
      <c r="T191" s="14">
        <f t="shared" si="40"/>
        <v>1.2740903539558606</v>
      </c>
    </row>
    <row r="192" spans="11:20" x14ac:dyDescent="0.3">
      <c r="K192" s="13">
        <v>74</v>
      </c>
      <c r="L192" s="2">
        <f t="shared" si="41"/>
        <v>7.9634507829013518E-2</v>
      </c>
      <c r="M192" s="2">
        <f t="shared" si="42"/>
        <v>0.31730430890059441</v>
      </c>
      <c r="N192" s="2"/>
      <c r="O192" s="2">
        <f t="shared" si="43"/>
        <v>0.30021502172144127</v>
      </c>
      <c r="P192" s="2">
        <f t="shared" si="44"/>
        <v>4.5096019251982904</v>
      </c>
      <c r="Q192" s="2">
        <f t="shared" si="45"/>
        <v>1668.0494407485155</v>
      </c>
      <c r="R192" s="2">
        <f t="shared" si="46"/>
        <v>1960.8717407485155</v>
      </c>
      <c r="S192" s="2">
        <f t="shared" si="47"/>
        <v>5.5642488367140253</v>
      </c>
      <c r="T192" s="14">
        <f t="shared" si="40"/>
        <v>1.2915436464758039</v>
      </c>
    </row>
    <row r="193" spans="11:20" x14ac:dyDescent="0.3">
      <c r="K193" s="13">
        <v>75</v>
      </c>
      <c r="L193" s="2">
        <f t="shared" si="41"/>
        <v>7.4617115593277633E-2</v>
      </c>
      <c r="M193" s="2">
        <f t="shared" si="42"/>
        <v>0.31783685139500123</v>
      </c>
      <c r="N193" s="2"/>
      <c r="O193" s="2">
        <f t="shared" si="43"/>
        <v>0.28129989861588167</v>
      </c>
      <c r="P193" s="2">
        <f t="shared" si="44"/>
        <v>4.5171705417933428</v>
      </c>
      <c r="Q193" s="2">
        <f t="shared" si="45"/>
        <v>1670.8489842310728</v>
      </c>
      <c r="R193" s="2">
        <f t="shared" si="46"/>
        <v>1963.6712842310728</v>
      </c>
      <c r="S193" s="2">
        <f t="shared" si="47"/>
        <v>5.2211155141864891</v>
      </c>
      <c r="T193" s="14">
        <f t="shared" si="40"/>
        <v>1.3089969389957472</v>
      </c>
    </row>
    <row r="194" spans="11:20" x14ac:dyDescent="0.3">
      <c r="K194" s="13">
        <v>76</v>
      </c>
      <c r="L194" s="2">
        <f t="shared" si="41"/>
        <v>6.9606749027348092E-2</v>
      </c>
      <c r="M194" s="2">
        <f t="shared" si="42"/>
        <v>0.31832578803781514</v>
      </c>
      <c r="N194" s="2"/>
      <c r="O194" s="2">
        <f t="shared" si="43"/>
        <v>0.2624112616615023</v>
      </c>
      <c r="P194" s="2">
        <f t="shared" si="44"/>
        <v>4.5241194219814922</v>
      </c>
      <c r="Q194" s="2">
        <f t="shared" si="45"/>
        <v>1673.4192944056592</v>
      </c>
      <c r="R194" s="2">
        <f t="shared" si="46"/>
        <v>1966.2415944056593</v>
      </c>
      <c r="S194" s="2">
        <f t="shared" si="47"/>
        <v>4.8769048820155581</v>
      </c>
      <c r="T194" s="14">
        <f t="shared" si="40"/>
        <v>1.3264502315156905</v>
      </c>
    </row>
    <row r="195" spans="11:20" x14ac:dyDescent="0.3">
      <c r="K195" s="13">
        <v>77</v>
      </c>
      <c r="L195" s="2">
        <f t="shared" si="41"/>
        <v>6.4603194128247818E-2</v>
      </c>
      <c r="M195" s="2">
        <f t="shared" si="42"/>
        <v>0.31877294313745258</v>
      </c>
      <c r="N195" s="2"/>
      <c r="O195" s="2">
        <f t="shared" si="43"/>
        <v>0.24354830408608633</v>
      </c>
      <c r="P195" s="2">
        <f t="shared" si="44"/>
        <v>4.5304744932541574</v>
      </c>
      <c r="Q195" s="2">
        <f t="shared" si="45"/>
        <v>1675.7699615505912</v>
      </c>
      <c r="R195" s="2">
        <f t="shared" si="46"/>
        <v>1968.5922615505913</v>
      </c>
      <c r="S195" s="2">
        <f t="shared" si="47"/>
        <v>4.5317487151134177</v>
      </c>
      <c r="T195" s="14">
        <f t="shared" si="40"/>
        <v>1.3439035240356338</v>
      </c>
    </row>
    <row r="196" spans="11:20" x14ac:dyDescent="0.3">
      <c r="K196" s="13">
        <v>78</v>
      </c>
      <c r="L196" s="2">
        <f t="shared" si="41"/>
        <v>5.9606184078367624E-2</v>
      </c>
      <c r="M196" s="2">
        <f t="shared" si="42"/>
        <v>0.31918002423854713</v>
      </c>
      <c r="N196" s="2"/>
      <c r="O196" s="2">
        <f t="shared" si="43"/>
        <v>0.22471002001094476</v>
      </c>
      <c r="P196" s="2">
        <f t="shared" si="44"/>
        <v>4.5362600236289845</v>
      </c>
      <c r="Q196" s="2">
        <f t="shared" si="45"/>
        <v>1677.9099621240875</v>
      </c>
      <c r="R196" s="2">
        <f t="shared" si="46"/>
        <v>1970.7322621240876</v>
      </c>
      <c r="S196" s="2">
        <f t="shared" si="47"/>
        <v>4.185766536568865</v>
      </c>
      <c r="T196" s="14">
        <f t="shared" si="40"/>
        <v>1.3613568165555769</v>
      </c>
    </row>
    <row r="197" spans="11:20" x14ac:dyDescent="0.3">
      <c r="K197" s="13">
        <v>79</v>
      </c>
      <c r="L197" s="2">
        <f t="shared" si="41"/>
        <v>5.461540307091392E-2</v>
      </c>
      <c r="M197" s="2">
        <f t="shared" si="42"/>
        <v>0.31954862002874179</v>
      </c>
      <c r="N197" s="2"/>
      <c r="O197" s="2">
        <f t="shared" si="43"/>
        <v>0.20589521887251433</v>
      </c>
      <c r="P197" s="2">
        <f t="shared" si="44"/>
        <v>4.5414985919006892</v>
      </c>
      <c r="Q197" s="2">
        <f t="shared" si="45"/>
        <v>1679.847647760399</v>
      </c>
      <c r="R197" s="2">
        <f t="shared" si="46"/>
        <v>1972.6699477603991</v>
      </c>
      <c r="S197" s="2">
        <f t="shared" si="47"/>
        <v>3.8390664319758416</v>
      </c>
      <c r="T197" s="14">
        <f t="shared" si="40"/>
        <v>1.3788101090755203</v>
      </c>
    </row>
    <row r="198" spans="11:20" x14ac:dyDescent="0.3">
      <c r="K198" s="13">
        <v>80</v>
      </c>
      <c r="L198" s="2">
        <f t="shared" si="41"/>
        <v>4.9630490130429646E-2</v>
      </c>
      <c r="M198" s="2">
        <f t="shared" si="42"/>
        <v>0.31988019845646543</v>
      </c>
      <c r="N198" s="2"/>
      <c r="O198" s="2">
        <f t="shared" si="43"/>
        <v>0.18710253982538222</v>
      </c>
      <c r="P198" s="2">
        <f t="shared" si="44"/>
        <v>4.5462110608904664</v>
      </c>
      <c r="Q198" s="2">
        <f t="shared" si="45"/>
        <v>1681.5907353750774</v>
      </c>
      <c r="R198" s="2">
        <f t="shared" si="46"/>
        <v>1974.4130353750775</v>
      </c>
      <c r="S198" s="2">
        <f t="shared" si="47"/>
        <v>3.4917458805355328</v>
      </c>
      <c r="T198" s="14">
        <f t="shared" si="40"/>
        <v>1.3962634015954636</v>
      </c>
    </row>
    <row r="199" spans="11:20" x14ac:dyDescent="0.3">
      <c r="K199" s="13">
        <v>81</v>
      </c>
      <c r="L199" s="2">
        <f t="shared" si="41"/>
        <v>4.4651042926138251E-2</v>
      </c>
      <c r="M199" s="2">
        <f t="shared" si="42"/>
        <v>0.32017610504735061</v>
      </c>
      <c r="N199" s="2"/>
      <c r="O199" s="2">
        <f t="shared" si="43"/>
        <v>0.16833046611825411</v>
      </c>
      <c r="P199" s="2">
        <f t="shared" si="44"/>
        <v>4.5504165535185317</v>
      </c>
      <c r="Q199" s="2">
        <f t="shared" si="45"/>
        <v>1683.1462983144843</v>
      </c>
      <c r="R199" s="2">
        <f t="shared" si="46"/>
        <v>1975.9685983144843</v>
      </c>
      <c r="S199" s="2">
        <f t="shared" si="47"/>
        <v>3.1438926004031558</v>
      </c>
      <c r="T199" s="14">
        <f t="shared" si="40"/>
        <v>1.4137166941154069</v>
      </c>
    </row>
    <row r="200" spans="11:20" x14ac:dyDescent="0.3">
      <c r="K200" s="13">
        <v>82</v>
      </c>
      <c r="L200" s="2">
        <f t="shared" si="41"/>
        <v>3.9676621576490365E-2</v>
      </c>
      <c r="M200" s="2">
        <f t="shared" si="42"/>
        <v>0.32043756140770391</v>
      </c>
      <c r="N200" s="2"/>
      <c r="O200" s="2">
        <f t="shared" si="43"/>
        <v>0.14957733943675727</v>
      </c>
      <c r="P200" s="2">
        <f t="shared" si="44"/>
        <v>4.5541324315350948</v>
      </c>
      <c r="Q200" s="2">
        <f t="shared" si="45"/>
        <v>1684.5207584886259</v>
      </c>
      <c r="R200" s="2">
        <f t="shared" si="46"/>
        <v>1977.343058488626</v>
      </c>
      <c r="S200" s="2">
        <f t="shared" si="47"/>
        <v>2.7955854060385028</v>
      </c>
      <c r="T200" s="14">
        <f t="shared" si="40"/>
        <v>1.4311699866353502</v>
      </c>
    </row>
    <row r="201" spans="11:20" x14ac:dyDescent="0.3">
      <c r="K201" s="13">
        <v>83</v>
      </c>
      <c r="L201" s="2">
        <f t="shared" si="41"/>
        <v>3.47067524438682E-2</v>
      </c>
      <c r="M201" s="2">
        <f t="shared" si="42"/>
        <v>0.32066566390425633</v>
      </c>
      <c r="N201" s="2"/>
      <c r="O201" s="2">
        <f t="shared" si="43"/>
        <v>0.13084137420913913</v>
      </c>
      <c r="P201" s="2">
        <f t="shared" si="44"/>
        <v>4.5573742767566721</v>
      </c>
      <c r="Q201" s="2">
        <f t="shared" si="45"/>
        <v>1685.7198794306828</v>
      </c>
      <c r="R201" s="2">
        <f t="shared" si="46"/>
        <v>1978.5421794306828</v>
      </c>
      <c r="S201" s="2">
        <f t="shared" si="47"/>
        <v>2.4468950755872174</v>
      </c>
      <c r="T201" s="14">
        <f t="shared" si="40"/>
        <v>1.4486232791552935</v>
      </c>
    </row>
    <row r="202" spans="11:20" x14ac:dyDescent="0.3">
      <c r="K202" s="13">
        <v>84</v>
      </c>
      <c r="L202" s="2">
        <f t="shared" si="41"/>
        <v>2.9740931918929445E-2</v>
      </c>
      <c r="M202" s="2">
        <f t="shared" si="42"/>
        <v>0.32086138251029789</v>
      </c>
      <c r="N202" s="2"/>
      <c r="O202" s="2">
        <f t="shared" si="43"/>
        <v>0.11212067187290752</v>
      </c>
      <c r="P202" s="2">
        <f t="shared" si="44"/>
        <v>4.5601558746670827</v>
      </c>
      <c r="Q202" s="2">
        <f t="shared" si="45"/>
        <v>1686.7487602312081</v>
      </c>
      <c r="R202" s="2">
        <f t="shared" si="46"/>
        <v>1979.5710602312081</v>
      </c>
      <c r="S202" s="2">
        <f t="shared" si="47"/>
        <v>2.0978852265669348</v>
      </c>
      <c r="T202" s="14">
        <f t="shared" si="40"/>
        <v>1.4660765716752369</v>
      </c>
    </row>
    <row r="203" spans="11:20" x14ac:dyDescent="0.3">
      <c r="K203" s="13">
        <v>85</v>
      </c>
      <c r="L203" s="2">
        <f t="shared" si="41"/>
        <v>2.4778630194545674E-2</v>
      </c>
      <c r="M203" s="2">
        <f t="shared" si="42"/>
        <v>0.32102555980921332</v>
      </c>
      <c r="N203" s="2"/>
      <c r="O203" s="2">
        <f t="shared" si="43"/>
        <v>9.3413235102243503E-2</v>
      </c>
      <c r="P203" s="2">
        <f t="shared" si="44"/>
        <v>4.5624892002554684</v>
      </c>
      <c r="Q203" s="2">
        <f t="shared" si="45"/>
        <v>1687.611830299775</v>
      </c>
      <c r="R203" s="2">
        <f t="shared" si="46"/>
        <v>1980.434130299775</v>
      </c>
      <c r="S203" s="2">
        <f t="shared" si="47"/>
        <v>1.7486131983573143</v>
      </c>
      <c r="T203" s="14">
        <f t="shared" si="40"/>
        <v>1.4835298641951802</v>
      </c>
    </row>
    <row r="204" spans="11:20" x14ac:dyDescent="0.3">
      <c r="K204" s="13">
        <v>86</v>
      </c>
      <c r="L204" s="2">
        <f t="shared" si="41"/>
        <v>1.9819295029712372E-2</v>
      </c>
      <c r="M204" s="2">
        <f t="shared" si="42"/>
        <v>0.32115891014740566</v>
      </c>
      <c r="N204" s="2"/>
      <c r="O204" s="2">
        <f t="shared" si="43"/>
        <v>7.4716981997607707E-2</v>
      </c>
      <c r="P204" s="2">
        <f t="shared" si="44"/>
        <v>4.5643844059774512</v>
      </c>
      <c r="Q204" s="2">
        <f t="shared" si="45"/>
        <v>1688.3128449119502</v>
      </c>
      <c r="R204" s="2">
        <f t="shared" si="46"/>
        <v>1981.1351449119502</v>
      </c>
      <c r="S204" s="2">
        <f t="shared" si="47"/>
        <v>1.3991309401948853</v>
      </c>
      <c r="T204" s="14">
        <f t="shared" si="40"/>
        <v>1.5009831567151235</v>
      </c>
    </row>
    <row r="205" spans="11:20" x14ac:dyDescent="0.3">
      <c r="K205" s="13">
        <v>87</v>
      </c>
      <c r="L205" s="2">
        <f t="shared" si="41"/>
        <v>1.4862355504177058E-2</v>
      </c>
      <c r="M205" s="2">
        <f t="shared" si="42"/>
        <v>0.32126201892958756</v>
      </c>
      <c r="N205" s="2"/>
      <c r="O205" s="2">
        <f t="shared" si="43"/>
        <v>5.602976024035497E-2</v>
      </c>
      <c r="P205" s="2">
        <f t="shared" si="44"/>
        <v>4.5658498117396462</v>
      </c>
      <c r="Q205" s="2">
        <f t="shared" si="45"/>
        <v>1688.8548815046793</v>
      </c>
      <c r="R205" s="2">
        <f t="shared" si="46"/>
        <v>1981.6771815046793</v>
      </c>
      <c r="S205" s="2">
        <f t="shared" si="47"/>
        <v>1.0494859035517321</v>
      </c>
      <c r="T205" s="14">
        <f t="shared" si="40"/>
        <v>1.5184364492350666</v>
      </c>
    </row>
    <row r="206" spans="11:20" x14ac:dyDescent="0.3">
      <c r="K206" s="13">
        <v>88</v>
      </c>
      <c r="L206" s="2">
        <f t="shared" si="41"/>
        <v>9.9072257648481852E-3</v>
      </c>
      <c r="M206" s="2">
        <f t="shared" si="42"/>
        <v>0.321335342050455</v>
      </c>
      <c r="N206" s="2"/>
      <c r="O206" s="2">
        <f t="shared" si="43"/>
        <v>3.7349361216363092E-2</v>
      </c>
      <c r="P206" s="2">
        <f t="shared" si="44"/>
        <v>4.5668918968224839</v>
      </c>
      <c r="Q206" s="2">
        <f t="shared" si="45"/>
        <v>1689.2403366886338</v>
      </c>
      <c r="R206" s="2">
        <f t="shared" si="46"/>
        <v>1982.0626366886338</v>
      </c>
      <c r="S206" s="2">
        <f t="shared" si="47"/>
        <v>0.6997219379306453</v>
      </c>
      <c r="T206" s="14">
        <f t="shared" si="40"/>
        <v>1.5358897417550099</v>
      </c>
    </row>
    <row r="207" spans="11:20" x14ac:dyDescent="0.3">
      <c r="K207" s="13">
        <v>89</v>
      </c>
      <c r="L207" s="2">
        <f t="shared" si="41"/>
        <v>4.9533087653128409E-3</v>
      </c>
      <c r="M207" s="2">
        <f t="shared" si="42"/>
        <v>0.32137920545780951</v>
      </c>
      <c r="N207" s="2"/>
      <c r="O207" s="2">
        <f t="shared" si="43"/>
        <v>1.8673534113682499E-2</v>
      </c>
      <c r="P207" s="2">
        <f t="shared" si="44"/>
        <v>4.5675152936711969</v>
      </c>
      <c r="Q207" s="2">
        <f t="shared" si="45"/>
        <v>1689.4709239515694</v>
      </c>
      <c r="R207" s="2">
        <f t="shared" si="46"/>
        <v>1982.2932239515694</v>
      </c>
      <c r="S207" s="2">
        <f t="shared" si="47"/>
        <v>0.34988018923814435</v>
      </c>
      <c r="T207" s="14">
        <f t="shared" si="40"/>
        <v>1.5533430342749532</v>
      </c>
    </row>
    <row r="208" spans="11:20" x14ac:dyDescent="0.3">
      <c r="K208" s="15">
        <v>90</v>
      </c>
      <c r="L208" s="16">
        <f t="shared" si="41"/>
        <v>1.7384726191679215E-17</v>
      </c>
      <c r="M208" s="16">
        <f t="shared" si="42"/>
        <v>0.32139380484326968</v>
      </c>
      <c r="N208" s="16"/>
      <c r="O208" s="16">
        <f t="shared" si="43"/>
        <v>6.5538873706139377E-17</v>
      </c>
      <c r="P208" s="16">
        <f t="shared" si="44"/>
        <v>4.5677227835001437</v>
      </c>
      <c r="Q208" s="16">
        <f t="shared" si="45"/>
        <v>1689.5476720324148</v>
      </c>
      <c r="R208" s="16">
        <f t="shared" si="46"/>
        <v>1982.3699720324148</v>
      </c>
      <c r="S208" s="16">
        <f t="shared" si="47"/>
        <v>1.2280289955241124E-15</v>
      </c>
      <c r="T208" s="17">
        <f t="shared" si="40"/>
        <v>1.5707963267948966</v>
      </c>
    </row>
    <row r="210" spans="11:20" x14ac:dyDescent="0.3">
      <c r="K210" s="34" t="s">
        <v>29</v>
      </c>
      <c r="L210" s="34"/>
      <c r="M210" s="34"/>
      <c r="O210" s="27">
        <f xml:space="preserve"> MAX(O28:O208)</f>
        <v>1.3721354569152686</v>
      </c>
      <c r="P210" s="27">
        <f>MAX(P28:P208)</f>
        <v>4.5677227835001437</v>
      </c>
    </row>
    <row r="211" spans="11:20" x14ac:dyDescent="0.3">
      <c r="O211" s="28" t="s">
        <v>27</v>
      </c>
      <c r="P211" s="28" t="s">
        <v>28</v>
      </c>
    </row>
    <row r="213" spans="11:20" x14ac:dyDescent="0.3">
      <c r="K213" s="34" t="s">
        <v>30</v>
      </c>
      <c r="L213" s="34"/>
      <c r="M213" s="34"/>
      <c r="O213" s="27">
        <f>MIN(O28:O208)</f>
        <v>6.5538873706139377E-17</v>
      </c>
      <c r="P213" s="27">
        <f>MIN(P28:P208)</f>
        <v>-4.5677227835001437</v>
      </c>
    </row>
    <row r="214" spans="11:20" x14ac:dyDescent="0.3">
      <c r="O214" s="28" t="s">
        <v>27</v>
      </c>
      <c r="P214" s="28" t="s">
        <v>28</v>
      </c>
    </row>
    <row r="217" spans="11:20" ht="54" customHeight="1" x14ac:dyDescent="0.3">
      <c r="K217" s="35" t="s">
        <v>31</v>
      </c>
      <c r="L217" s="35"/>
      <c r="M217" s="35"/>
      <c r="N217" s="35"/>
      <c r="O217" s="35"/>
      <c r="P217" s="35"/>
      <c r="Q217" s="35"/>
      <c r="R217" s="35"/>
      <c r="S217" s="35"/>
      <c r="T217" s="35"/>
    </row>
    <row r="218" spans="11:20" x14ac:dyDescent="0.3">
      <c r="K218" s="5"/>
      <c r="L218" s="5"/>
      <c r="M218" s="5"/>
      <c r="N218" s="5"/>
      <c r="O218" s="5"/>
      <c r="P218" s="5"/>
      <c r="Q218" s="5"/>
      <c r="R218" s="5"/>
      <c r="S218" s="5"/>
      <c r="T218" s="5"/>
    </row>
    <row r="219" spans="11:20" x14ac:dyDescent="0.3">
      <c r="K219" s="5"/>
      <c r="L219" s="5"/>
      <c r="M219" s="5"/>
      <c r="N219" s="5"/>
      <c r="O219" s="5" t="s">
        <v>11</v>
      </c>
      <c r="P219" s="5" t="s">
        <v>32</v>
      </c>
      <c r="Q219" s="5">
        <f>MAX(S28:S208)</f>
        <v>14.869245366111649</v>
      </c>
      <c r="R219" s="5" t="s">
        <v>33</v>
      </c>
      <c r="S219" s="5"/>
      <c r="T219" s="5"/>
    </row>
    <row r="220" spans="11:20" x14ac:dyDescent="0.3">
      <c r="K220" s="5"/>
      <c r="L220" s="5"/>
      <c r="M220" s="5"/>
      <c r="N220" s="5"/>
      <c r="O220" s="5" t="s">
        <v>12</v>
      </c>
      <c r="P220" s="5" t="s">
        <v>32</v>
      </c>
      <c r="Q220" s="5">
        <f>Q219*P22</f>
        <v>2179.9452269746862</v>
      </c>
      <c r="R220" s="5" t="s">
        <v>34</v>
      </c>
      <c r="S220" s="5"/>
      <c r="T220" s="5"/>
    </row>
    <row r="221" spans="11:20" x14ac:dyDescent="0.3">
      <c r="K221" s="5"/>
      <c r="L221" s="5"/>
      <c r="M221" s="5"/>
      <c r="N221" s="5"/>
      <c r="O221" s="5"/>
      <c r="P221" s="5"/>
      <c r="Q221" s="5"/>
      <c r="R221" s="5"/>
      <c r="S221" s="5"/>
      <c r="T221" s="5"/>
    </row>
  </sheetData>
  <mergeCells count="5">
    <mergeCell ref="A1:AC1"/>
    <mergeCell ref="A2:AC2"/>
    <mergeCell ref="K210:M210"/>
    <mergeCell ref="K213:M213"/>
    <mergeCell ref="K217:T217"/>
  </mergeCells>
  <pageMargins left="0.7" right="0.7" top="0.75" bottom="0.75" header="0.3" footer="0.3"/>
  <pageSetup paperSize="9" orientation="portrait" r:id="rId1"/>
  <drawing r:id="rId2"/>
  <legacyDrawing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Vasilisa</dc:creator>
  <cp:lastModifiedBy>Vasilisa</cp:lastModifiedBy>
  <dcterms:created xsi:type="dcterms:W3CDTF">2022-05-15T09:06:38Z</dcterms:created>
  <dcterms:modified xsi:type="dcterms:W3CDTF">2023-05-15T10:06:26Z</dcterms:modified>
</cp:coreProperties>
</file>