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Василий\Desktop\"/>
    </mc:Choice>
  </mc:AlternateContent>
  <xr:revisionPtr revIDLastSave="0" documentId="13_ncr:1_{39D2B4A3-C536-494C-B60A-391DFC9ABF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16" i="1"/>
  <c r="G17" i="1"/>
  <c r="G18" i="1"/>
  <c r="G19" i="1"/>
  <c r="G20" i="1"/>
  <c r="G21" i="1"/>
  <c r="E3" i="1"/>
  <c r="F3" i="1"/>
  <c r="G3" i="1" s="1"/>
  <c r="F15" i="1"/>
  <c r="F4" i="1"/>
  <c r="G4" i="1" s="1"/>
  <c r="E4" i="1"/>
  <c r="E5" i="1"/>
  <c r="E6" i="1"/>
  <c r="F5" i="1" s="1"/>
  <c r="G5" i="1" s="1"/>
  <c r="E7" i="1"/>
  <c r="F6" i="1" s="1"/>
  <c r="G6" i="1" s="1"/>
  <c r="E8" i="1"/>
  <c r="F7" i="1" s="1"/>
  <c r="G7" i="1" s="1"/>
  <c r="E9" i="1"/>
  <c r="F8" i="1" s="1"/>
  <c r="G8" i="1" s="1"/>
  <c r="E11" i="1"/>
  <c r="F11" i="1" s="1"/>
  <c r="F16" i="1"/>
  <c r="F17" i="1"/>
  <c r="F18" i="1"/>
  <c r="F19" i="1"/>
  <c r="F20" i="1"/>
  <c r="F21" i="1"/>
  <c r="E10" i="1" l="1"/>
  <c r="F9" i="1" s="1"/>
  <c r="G9" i="1" s="1"/>
  <c r="G11" i="1" s="1"/>
</calcChain>
</file>

<file path=xl/sharedStrings.xml><?xml version="1.0" encoding="utf-8"?>
<sst xmlns="http://schemas.openxmlformats.org/spreadsheetml/2006/main" count="14" uniqueCount="10">
  <si>
    <t>№</t>
  </si>
  <si>
    <t>m</t>
  </si>
  <si>
    <t>I</t>
  </si>
  <si>
    <t>I-&lt;I&gt;</t>
  </si>
  <si>
    <t>(I-&lt;I&gt;)^2</t>
  </si>
  <si>
    <t>Среднее</t>
  </si>
  <si>
    <t>Сумма</t>
  </si>
  <si>
    <t>t</t>
  </si>
  <si>
    <t>r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</si>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</sst>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зависимости момента инерции от квадрата радиуса до центра груза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Лист1!$F$15:$F$21</c:f>
              <c:numCache>
                <c:formatCode>General</c:formatCode>
                <c:ptCount val="7"/>
                <c:pt idx="0">
                  <c:v>1.6000000000000001E-3</c:v>
                </c:pt>
                <c:pt idx="1">
                  <c:v>3.5999999999999999E-3</c:v>
                </c:pt>
                <c:pt idx="2">
                  <c:v>6.4000000000000003E-3</c:v>
                </c:pt>
                <c:pt idx="3">
                  <c:v>1.0000000000000002E-2</c:v>
                </c:pt>
                <c:pt idx="4">
                  <c:v>1.44E-2</c:v>
                </c:pt>
                <c:pt idx="5">
                  <c:v>1.9600000000000003E-2</c:v>
                </c:pt>
                <c:pt idx="6">
                  <c:v>2.5600000000000001E-2</c:v>
                </c:pt>
              </c:numCache>
            </c:numRef>
          </c:xVal>
          <c:yVal>
            <c:numRef>
              <c:f>Лист1!$G$15:$G$21</c:f>
              <c:numCache>
                <c:formatCode>General</c:formatCode>
                <c:ptCount val="7"/>
                <c:pt idx="0">
                  <c:v>4.0714219984959249E-2</c:v>
                </c:pt>
                <c:pt idx="1">
                  <c:v>4.7516938001427707E-2</c:v>
                </c:pt>
                <c:pt idx="2">
                  <c:v>6.8034877311452788E-2</c:v>
                </c:pt>
                <c:pt idx="3">
                  <c:v>9.5928269792745227E-2</c:v>
                </c:pt>
                <c:pt idx="4">
                  <c:v>0.12648707791874722</c:v>
                </c:pt>
                <c:pt idx="5">
                  <c:v>0.16831104212736486</c:v>
                </c:pt>
                <c:pt idx="6">
                  <c:v>0.20200623605799614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51-4B04-B868-51B8FA94B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066144"/>
        <c:axId val="786064224"/>
      </c:scatterChart>
      <c:valAx>
        <c:axId val="78606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6064224"/>
        <c:crosses val="autoZero"/>
        <c:crossBetween val="midCat"/>
      </c:valAx>
      <c:valAx>
        <c:axId val="78606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606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3</xdr:row>
      <xdr:rowOff>163830</xdr:rowOff>
    </xdr:from>
    <xdr:to>
      <xdr:col>15</xdr:col>
      <xdr:colOff>297180</xdr:colOff>
      <xdr:row>18</xdr:row>
      <xdr:rowOff>163830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C2227DE-08B3-0006-1911-A3440DDE8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68126-8572-444F-982D-D20C0DF7FDB8}" name="Таблица1" displayName="Таблица1" ref="B2:G11" totalsRowShown="0">
  <autoFilter ref="B2:G11" xr:uid="{EC068126-8572-444F-982D-D20C0DF7FDB8}"/>
  <tableColumns count="6">
    <tableColumn id="1" xr3:uid="{35CECBC7-E6C9-406E-A809-CD6ED28E811E}" name="№"/>
    <tableColumn id="2" xr3:uid="{AE95A320-D24C-46D1-9D68-C774E0FDAB7C}" name="m"/>
    <tableColumn id="3" xr3:uid="{C5CE8DF7-27C5-43B3-9D26-AA821DEA0FB2}" name="t"/>
    <tableColumn id="4" xr3:uid="{79988FE0-C7B3-4CF9-8186-EB317AD20B5F}" name="I" dataDxfId="4">
      <calculatedColumnFormula>((9.81*Таблица1[[#This Row],[t]]*Таблица1[[#This Row],[t]]-4*(PI()*0.025))/4*PI())*Таблица1[[#This Row],[m]]*0.025</calculatedColumnFormula>
    </tableColumn>
    <tableColumn id="5" xr3:uid="{99A54A9E-A524-43C9-B58A-9D6A795DE28A}" name="I-&lt;I&gt;" dataDxfId="3">
      <calculatedColumnFormula>E4-Таблица1[[#This Row],[I]]</calculatedColumnFormula>
    </tableColumn>
    <tableColumn id="6" xr3:uid="{5715F04A-0431-490D-93AD-DCFF2409B208}" name="(I-&lt;I&gt;)^2" dataDxfId="2">
      <calculatedColumnFormula>Таблица1[[#This Row],[I-&lt;I&gt;]]*Таблица1[[#This Row],[I-&lt;I&gt;]]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9C9898-DB96-40FB-A065-B2C67F9AC229}" name="Таблица13" displayName="Таблица13" ref="B14:G21" totalsRowShown="0">
  <autoFilter ref="B14:G21" xr:uid="{059C9898-DB96-40FB-A065-B2C67F9AC229}"/>
  <tableColumns count="6">
    <tableColumn id="1" xr3:uid="{09F66A10-C3F3-486D-B7CE-C98E361A7842}" name="№"/>
    <tableColumn id="2" xr3:uid="{97DE5074-AD6C-4858-BA92-5EC7571005DE}" name="m"/>
    <tableColumn id="3" xr3:uid="{E5A928A5-619C-4F52-892E-3F117EF0CC81}" name="t"/>
    <tableColumn id="4" xr3:uid="{BA98110A-8D0A-4B58-9D87-6AA94D8EA0FF}" name="r"/>
    <tableColumn id="5" xr3:uid="{B69CB23D-ABF6-446D-950D-F8189EC6D7B3}" name="r^2" dataDxfId="1">
      <calculatedColumnFormula>Таблица13[[#This Row],[r]]*Таблица13[[#This Row],[r]]</calculatedColumnFormula>
    </tableColumn>
    <tableColumn id="6" xr3:uid="{2176B425-8144-4C63-933A-FBC243D279FD}" name="I" dataDxfId="0">
      <calculatedColumnFormula>((9.81*Таблица13[[#This Row],[t]]*Таблица13[[#This Row],[t]]-4*(PI()*0.025))/4*PI())*Таблица13[[#This Row],[m]]*0.025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1"/>
  <sheetViews>
    <sheetView tabSelected="1" workbookViewId="0">
      <selection activeCell="Q19" sqref="Q19"/>
    </sheetView>
  </sheetViews>
  <sheetFormatPr defaultRowHeight="14.4" x14ac:dyDescent="0.3"/>
  <cols>
    <col min="2" max="2" width="10.6640625" customWidth="1"/>
    <col min="6" max="6" width="11.77734375" customWidth="1"/>
    <col min="7" max="7" width="10" customWidth="1"/>
  </cols>
  <sheetData>
    <row r="2" spans="2:7" x14ac:dyDescent="0.3">
      <c r="B2" t="s">
        <v>0</v>
      </c>
      <c r="C2" t="s">
        <v>1</v>
      </c>
      <c r="D2" t="s">
        <v>7</v>
      </c>
      <c r="E2" t="s">
        <v>2</v>
      </c>
      <c r="F2" t="s">
        <v>3</v>
      </c>
      <c r="G2" t="s">
        <v>4</v>
      </c>
    </row>
    <row r="3" spans="2:7" x14ac:dyDescent="0.3">
      <c r="B3">
        <v>1</v>
      </c>
      <c r="C3">
        <v>0.109</v>
      </c>
      <c r="D3">
        <v>1.0129999999999999</v>
      </c>
      <c r="E3">
        <f>((9.81*Таблица1[[#This Row],[t]]*Таблица1[[#This Row],[t]]-4*(PI()*0.025))/4*PI())*Таблица1[[#This Row],[m]]*0.025</f>
        <v>2.0872523447796776E-2</v>
      </c>
      <c r="F3">
        <f>E4-Таблица1[[#This Row],[I]]</f>
        <v>1.8235816784051909E-3</v>
      </c>
      <c r="G3">
        <f>Таблица1[[#This Row],[I-&lt;I&gt;]]*Таблица1[[#This Row],[I-&lt;I&gt;]]</f>
        <v>3.3254501378150931E-6</v>
      </c>
    </row>
    <row r="4" spans="2:7" x14ac:dyDescent="0.3">
      <c r="B4">
        <v>2</v>
      </c>
      <c r="C4">
        <v>0.109</v>
      </c>
      <c r="D4">
        <v>1.0549999999999999</v>
      </c>
      <c r="E4">
        <f>((9.81*Таблица1[[#This Row],[t]]*Таблица1[[#This Row],[t]]-4*(PI()*0.025))/4*PI())*Таблица1[[#This Row],[m]]*0.025</f>
        <v>2.2696105126201967E-2</v>
      </c>
      <c r="F4">
        <f>E5-Таблица1[[#This Row],[I]]</f>
        <v>-1.9933929593177503E-3</v>
      </c>
      <c r="G4">
        <f>Таблица1[[#This Row],[I-&lt;I&gt;]]*Таблица1[[#This Row],[I-&lt;I&gt;]]</f>
        <v>3.9736154902575781E-6</v>
      </c>
    </row>
    <row r="5" spans="2:7" x14ac:dyDescent="0.3">
      <c r="B5">
        <v>3</v>
      </c>
      <c r="C5">
        <v>0.109</v>
      </c>
      <c r="D5">
        <v>1.0089999999999999</v>
      </c>
      <c r="E5">
        <f>((9.81*Таблица1[[#This Row],[t]]*Таблица1[[#This Row],[t]]-4*(PI()*0.025))/4*PI())*Таблица1[[#This Row],[m]]*0.025</f>
        <v>2.0702712166884216E-2</v>
      </c>
      <c r="F5">
        <f>E6-Таблица1[[#This Row],[I]]</f>
        <v>2.1264831805967721E-3</v>
      </c>
      <c r="G5">
        <f>Таблица1[[#This Row],[I-&lt;I&gt;]]*Таблица1[[#This Row],[I-&lt;I&gt;]]</f>
        <v>4.5219307173609641E-6</v>
      </c>
    </row>
    <row r="6" spans="2:7" x14ac:dyDescent="0.3">
      <c r="B6">
        <v>4</v>
      </c>
      <c r="C6">
        <v>0.109</v>
      </c>
      <c r="D6">
        <v>1.0580000000000001</v>
      </c>
      <c r="E6">
        <f>((9.81*Таблица1[[#This Row],[t]]*Таблица1[[#This Row],[t]]-4*(PI()*0.025))/4*PI())*Таблица1[[#This Row],[m]]*0.025</f>
        <v>2.2829195347480988E-2</v>
      </c>
      <c r="F6">
        <f>E7-Таблица1[[#This Row],[I]]</f>
        <v>-9.2369526505292274E-4</v>
      </c>
      <c r="G6">
        <f>Таблица1[[#This Row],[I-&lt;I&gt;]]*Таблица1[[#This Row],[I-&lt;I&gt;]]</f>
        <v>8.5321294268118917E-7</v>
      </c>
    </row>
    <row r="7" spans="2:7" x14ac:dyDescent="0.3">
      <c r="B7">
        <v>5</v>
      </c>
      <c r="C7">
        <v>0.109</v>
      </c>
      <c r="D7">
        <v>1.0369999999999999</v>
      </c>
      <c r="E7">
        <f>((9.81*Таблица1[[#This Row],[t]]*Таблица1[[#This Row],[t]]-4*(PI()*0.025))/4*PI())*Таблица1[[#This Row],[m]]*0.025</f>
        <v>2.1905500082428066E-2</v>
      </c>
      <c r="F7">
        <f>E8-Таблица1[[#This Row],[I]]</f>
        <v>4.8153087632660588E-4</v>
      </c>
      <c r="G7">
        <f>Таблица1[[#This Row],[I-&lt;I&gt;]]*Таблица1[[#This Row],[I-&lt;I&gt;]]</f>
        <v>2.31871984855869E-7</v>
      </c>
    </row>
    <row r="8" spans="2:7" x14ac:dyDescent="0.3">
      <c r="B8">
        <v>6</v>
      </c>
      <c r="C8">
        <v>0.109</v>
      </c>
      <c r="D8">
        <v>1.048</v>
      </c>
      <c r="E8">
        <f>((9.81*Таблица1[[#This Row],[t]]*Таблица1[[#This Row],[t]]-4*(PI()*0.025))/4*PI())*Таблица1[[#This Row],[m]]*0.025</f>
        <v>2.2387030958754672E-2</v>
      </c>
      <c r="F8">
        <f>E9-Таблица1[[#This Row],[I]]</f>
        <v>-6.5537328556942998E-4</v>
      </c>
      <c r="G8">
        <f>Таблица1[[#This Row],[I-&lt;I&gt;]]*Таблица1[[#This Row],[I-&lt;I&gt;]]</f>
        <v>4.2951414343806959E-7</v>
      </c>
    </row>
    <row r="9" spans="2:7" x14ac:dyDescent="0.3">
      <c r="B9">
        <v>7</v>
      </c>
      <c r="C9">
        <v>0.109</v>
      </c>
      <c r="D9">
        <v>1.0329999999999999</v>
      </c>
      <c r="E9">
        <f>((9.81*Таблица1[[#This Row],[t]]*Таблица1[[#This Row],[t]]-4*(PI()*0.025))/4*PI())*Таблица1[[#This Row],[m]]*0.025</f>
        <v>2.1731657673185242E-2</v>
      </c>
      <c r="F9">
        <f>E10-Таблица1[[#This Row],[I]]</f>
        <v>1.4330301291931927E-4</v>
      </c>
      <c r="G9">
        <f>Таблица1[[#This Row],[I-&lt;I&gt;]]*Таблица1[[#This Row],[I-&lt;I&gt;]]</f>
        <v>2.0535753511754586E-8</v>
      </c>
    </row>
    <row r="10" spans="2:7" x14ac:dyDescent="0.3">
      <c r="B10" t="s">
        <v>5</v>
      </c>
      <c r="E10">
        <f>AVERAGE(E3:E9)</f>
        <v>2.1874960686104561E-2</v>
      </c>
    </row>
    <row r="11" spans="2:7" x14ac:dyDescent="0.3">
      <c r="B11" t="s">
        <v>6</v>
      </c>
      <c r="E11">
        <f>((9.81*Таблица1[[#This Row],[t]]*Таблица1[[#This Row],[t]]-4*(PI()*0.025))/4*PI())*Таблица1[[#This Row],[m]]*0.025</f>
        <v>0</v>
      </c>
      <c r="F11">
        <f>E12-Таблица1[[#This Row],[I]]</f>
        <v>0</v>
      </c>
      <c r="G11">
        <f>SUM(G3:G9)</f>
        <v>1.3356131169920519E-5</v>
      </c>
    </row>
    <row r="14" spans="2:7" x14ac:dyDescent="0.3">
      <c r="B14" t="s">
        <v>0</v>
      </c>
      <c r="C14" t="s">
        <v>1</v>
      </c>
      <c r="D14" t="s">
        <v>7</v>
      </c>
      <c r="E14" t="s">
        <v>8</v>
      </c>
      <c r="F14" t="s">
        <v>9</v>
      </c>
      <c r="G14" t="s">
        <v>2</v>
      </c>
    </row>
    <row r="15" spans="2:7" x14ac:dyDescent="0.3">
      <c r="B15">
        <v>1</v>
      </c>
      <c r="C15">
        <v>0.109</v>
      </c>
      <c r="D15">
        <v>1.4039999999999999</v>
      </c>
      <c r="E15">
        <v>0.04</v>
      </c>
      <c r="F15">
        <f>Таблица13[[#This Row],[r]]*Таблица13[[#This Row],[r]]</f>
        <v>1.6000000000000001E-3</v>
      </c>
      <c r="G15">
        <f>((9.81*Таблица13[[#This Row],[t]]*Таблица13[[#This Row],[t]]-4*(PI()*0.025))/4*PI())*Таблица13[[#This Row],[m]]*0.025</f>
        <v>4.0714219984959249E-2</v>
      </c>
    </row>
    <row r="16" spans="2:7" x14ac:dyDescent="0.3">
      <c r="B16">
        <v>2</v>
      </c>
      <c r="C16">
        <v>0.109</v>
      </c>
      <c r="D16">
        <v>1.5149999999999999</v>
      </c>
      <c r="E16">
        <v>0.06</v>
      </c>
      <c r="F16">
        <f>Таблица13[[#This Row],[r]]*Таблица13[[#This Row],[r]]</f>
        <v>3.5999999999999999E-3</v>
      </c>
      <c r="G16">
        <f>((9.81*Таблица13[[#This Row],[t]]*Таблица13[[#This Row],[t]]-4*(PI()*0.025))/4*PI())*Таблица13[[#This Row],[m]]*0.025</f>
        <v>4.7516938001427707E-2</v>
      </c>
    </row>
    <row r="17" spans="2:7" x14ac:dyDescent="0.3">
      <c r="B17">
        <v>3</v>
      </c>
      <c r="C17">
        <v>0.109</v>
      </c>
      <c r="D17">
        <v>1.8089999999999999</v>
      </c>
      <c r="E17">
        <v>0.08</v>
      </c>
      <c r="F17">
        <f>Таблица13[[#This Row],[r]]*Таблица13[[#This Row],[r]]</f>
        <v>6.4000000000000003E-3</v>
      </c>
      <c r="G17">
        <f>((9.81*Таблица13[[#This Row],[t]]*Таблица13[[#This Row],[t]]-4*(PI()*0.025))/4*PI())*Таблица13[[#This Row],[m]]*0.025</f>
        <v>6.8034877311452788E-2</v>
      </c>
    </row>
    <row r="18" spans="2:7" x14ac:dyDescent="0.3">
      <c r="B18">
        <v>4</v>
      </c>
      <c r="C18">
        <v>0.109</v>
      </c>
      <c r="D18">
        <v>2.145</v>
      </c>
      <c r="E18">
        <v>0.1</v>
      </c>
      <c r="F18">
        <f>Таблица13[[#This Row],[r]]*Таблица13[[#This Row],[r]]</f>
        <v>1.0000000000000002E-2</v>
      </c>
      <c r="G18">
        <f>((9.81*Таблица13[[#This Row],[t]]*Таблица13[[#This Row],[t]]-4*(PI()*0.025))/4*PI())*Таблица13[[#This Row],[m]]*0.025</f>
        <v>9.5928269792745227E-2</v>
      </c>
    </row>
    <row r="19" spans="2:7" x14ac:dyDescent="0.3">
      <c r="B19">
        <v>5</v>
      </c>
      <c r="C19">
        <v>0.109</v>
      </c>
      <c r="D19">
        <v>2.4609999999999999</v>
      </c>
      <c r="E19">
        <v>0.12</v>
      </c>
      <c r="F19">
        <f>Таблица13[[#This Row],[r]]*Таблица13[[#This Row],[r]]</f>
        <v>1.44E-2</v>
      </c>
      <c r="G19">
        <f>((9.81*Таблица13[[#This Row],[t]]*Таблица13[[#This Row],[t]]-4*(PI()*0.025))/4*PI())*Таблица13[[#This Row],[m]]*0.025</f>
        <v>0.12648707791874722</v>
      </c>
    </row>
    <row r="20" spans="2:7" x14ac:dyDescent="0.3">
      <c r="B20">
        <v>6</v>
      </c>
      <c r="C20">
        <v>0.109</v>
      </c>
      <c r="D20">
        <v>2.8370000000000002</v>
      </c>
      <c r="E20">
        <v>0.14000000000000001</v>
      </c>
      <c r="F20">
        <f>Таблица13[[#This Row],[r]]*Таблица13[[#This Row],[r]]</f>
        <v>1.9600000000000003E-2</v>
      </c>
      <c r="G20">
        <f>((9.81*Таблица13[[#This Row],[t]]*Таблица13[[#This Row],[t]]-4*(PI()*0.025))/4*PI())*Таблица13[[#This Row],[m]]*0.025</f>
        <v>0.16831104212736486</v>
      </c>
    </row>
    <row r="21" spans="2:7" x14ac:dyDescent="0.3">
      <c r="B21">
        <v>7</v>
      </c>
      <c r="C21">
        <v>0.109</v>
      </c>
      <c r="D21">
        <v>3.1070000000000002</v>
      </c>
      <c r="E21">
        <v>0.16</v>
      </c>
      <c r="F21">
        <f>Таблица13[[#This Row],[r]]*Таблица13[[#This Row],[r]]</f>
        <v>2.5600000000000001E-2</v>
      </c>
      <c r="G21">
        <f>((9.81*Таблица13[[#This Row],[t]]*Таблица13[[#This Row],[t]]-4*(PI()*0.025))/4*PI())*Таблица13[[#This Row],[m]]*0.025</f>
        <v>0.20200623605799614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</dc:creator>
  <cp:lastModifiedBy>Василий Гордеев</cp:lastModifiedBy>
  <dcterms:created xsi:type="dcterms:W3CDTF">2015-06-05T18:19:34Z</dcterms:created>
  <dcterms:modified xsi:type="dcterms:W3CDTF">2024-10-11T10:59:04Z</dcterms:modified>
</cp:coreProperties>
</file>