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kor roy\Desktop\"/>
    </mc:Choice>
  </mc:AlternateContent>
  <xr:revisionPtr revIDLastSave="0" documentId="8_{9A58BB94-9F78-4ED6-838A-44B4DD77F1C6}" xr6:coauthVersionLast="47" xr6:coauthVersionMax="47" xr10:uidLastSave="{00000000-0000-0000-0000-000000000000}"/>
  <bookViews>
    <workbookView xWindow="-108" yWindow="-108" windowWidth="23256" windowHeight="12456" activeTab="2" xr2:uid="{0EF8B6EC-BA82-471C-A951-C91544B4CA03}"/>
  </bookViews>
  <sheets>
    <sheet name="Title Page" sheetId="1" r:id="rId1"/>
    <sheet name="Total budgeted cost" sheetId="2" r:id="rId2"/>
    <sheet name="Time phased budg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7" i="4" l="1"/>
  <c r="AK6" i="4"/>
  <c r="AL6" i="4"/>
  <c r="AM6" i="4"/>
  <c r="AN6" i="4"/>
  <c r="AO6" i="4"/>
  <c r="AP6" i="4"/>
  <c r="AK11" i="4"/>
  <c r="AL11" i="4"/>
  <c r="AM11" i="4"/>
  <c r="AN11" i="4"/>
  <c r="AO11" i="4"/>
  <c r="AP11" i="4"/>
  <c r="AK15" i="4"/>
  <c r="AL15" i="4"/>
  <c r="AM15" i="4"/>
  <c r="AN15" i="4"/>
  <c r="AO15" i="4"/>
  <c r="AP15" i="4"/>
  <c r="AK20" i="4"/>
  <c r="AL20" i="4"/>
  <c r="AM20" i="4"/>
  <c r="AN20" i="4"/>
  <c r="AO20" i="4"/>
  <c r="AP20" i="4"/>
  <c r="AJ6" i="4"/>
  <c r="AJ11" i="4"/>
  <c r="AJ15" i="4"/>
  <c r="AJ20" i="4"/>
  <c r="B29" i="4"/>
  <c r="X16" i="4"/>
  <c r="W19" i="4"/>
  <c r="Y18" i="4"/>
  <c r="V13" i="4"/>
  <c r="V10" i="4"/>
  <c r="T12" i="4"/>
  <c r="V5" i="4"/>
  <c r="R3" i="4"/>
  <c r="AP3" i="4" s="1"/>
  <c r="R4" i="4"/>
  <c r="AP4" i="4" s="1"/>
  <c r="R5" i="4"/>
  <c r="AP5" i="4" s="1"/>
  <c r="R7" i="4"/>
  <c r="AP7" i="4" s="1"/>
  <c r="R8" i="4"/>
  <c r="AP8" i="4" s="1"/>
  <c r="R9" i="4"/>
  <c r="AP9" i="4" s="1"/>
  <c r="R10" i="4"/>
  <c r="AP10" i="4" s="1"/>
  <c r="R12" i="4"/>
  <c r="AP12" i="4" s="1"/>
  <c r="R13" i="4"/>
  <c r="AP13" i="4" s="1"/>
  <c r="R14" i="4"/>
  <c r="AP14" i="4" s="1"/>
  <c r="R16" i="4"/>
  <c r="AP16" i="4" s="1"/>
  <c r="R17" i="4"/>
  <c r="AP17" i="4" s="1"/>
  <c r="R18" i="4"/>
  <c r="AP18" i="4" s="1"/>
  <c r="R19" i="4"/>
  <c r="AP19" i="4" s="1"/>
  <c r="R21" i="4"/>
  <c r="AP21" i="4" s="1"/>
  <c r="R22" i="4"/>
  <c r="AP22" i="4" s="1"/>
  <c r="R23" i="4"/>
  <c r="AP23" i="4" s="1"/>
  <c r="R24" i="4"/>
  <c r="AP24" i="4" s="1"/>
  <c r="R25" i="4"/>
  <c r="AP25" i="4" s="1"/>
  <c r="R26" i="4"/>
  <c r="AP26" i="4" s="1"/>
  <c r="R27" i="4"/>
  <c r="AP27" i="4" s="1"/>
  <c r="AP28" i="4"/>
  <c r="Q3" i="4"/>
  <c r="AO3" i="4" s="1"/>
  <c r="Q4" i="4"/>
  <c r="AO4" i="4" s="1"/>
  <c r="Q5" i="4"/>
  <c r="AO5" i="4" s="1"/>
  <c r="Q7" i="4"/>
  <c r="AO7" i="4" s="1"/>
  <c r="Q8" i="4"/>
  <c r="AO8" i="4" s="1"/>
  <c r="Q9" i="4"/>
  <c r="AO9" i="4" s="1"/>
  <c r="Q10" i="4"/>
  <c r="AO10" i="4" s="1"/>
  <c r="Q12" i="4"/>
  <c r="AO12" i="4" s="1"/>
  <c r="Q13" i="4"/>
  <c r="AO13" i="4" s="1"/>
  <c r="Q14" i="4"/>
  <c r="AO14" i="4" s="1"/>
  <c r="Q16" i="4"/>
  <c r="AO16" i="4" s="1"/>
  <c r="Q17" i="4"/>
  <c r="AO17" i="4" s="1"/>
  <c r="Q18" i="4"/>
  <c r="Q19" i="4"/>
  <c r="AO19" i="4" s="1"/>
  <c r="Q21" i="4"/>
  <c r="AO21" i="4" s="1"/>
  <c r="Q22" i="4"/>
  <c r="AO22" i="4" s="1"/>
  <c r="Q23" i="4"/>
  <c r="AO23" i="4" s="1"/>
  <c r="Q24" i="4"/>
  <c r="AO24" i="4" s="1"/>
  <c r="Q25" i="4"/>
  <c r="AO25" i="4" s="1"/>
  <c r="Q26" i="4"/>
  <c r="AO26" i="4" s="1"/>
  <c r="Q27" i="4"/>
  <c r="AO27" i="4" s="1"/>
  <c r="AO28" i="4"/>
  <c r="P3" i="4"/>
  <c r="AN3" i="4" s="1"/>
  <c r="P4" i="4"/>
  <c r="AN4" i="4" s="1"/>
  <c r="P5" i="4"/>
  <c r="AN5" i="4" s="1"/>
  <c r="P7" i="4"/>
  <c r="AN7" i="4" s="1"/>
  <c r="P8" i="4"/>
  <c r="AN8" i="4" s="1"/>
  <c r="P9" i="4"/>
  <c r="AN9" i="4" s="1"/>
  <c r="P10" i="4"/>
  <c r="AN10" i="4" s="1"/>
  <c r="P12" i="4"/>
  <c r="AN12" i="4" s="1"/>
  <c r="P13" i="4"/>
  <c r="AN13" i="4" s="1"/>
  <c r="P14" i="4"/>
  <c r="AN14" i="4" s="1"/>
  <c r="P16" i="4"/>
  <c r="AN16" i="4" s="1"/>
  <c r="P17" i="4"/>
  <c r="AN17" i="4" s="1"/>
  <c r="P18" i="4"/>
  <c r="AN18" i="4" s="1"/>
  <c r="P19" i="4"/>
  <c r="AN19" i="4" s="1"/>
  <c r="P21" i="4"/>
  <c r="AN21" i="4" s="1"/>
  <c r="P22" i="4"/>
  <c r="AN22" i="4" s="1"/>
  <c r="P23" i="4"/>
  <c r="AN23" i="4" s="1"/>
  <c r="P24" i="4"/>
  <c r="AN24" i="4" s="1"/>
  <c r="P25" i="4"/>
  <c r="AN25" i="4" s="1"/>
  <c r="P26" i="4"/>
  <c r="AN26" i="4" s="1"/>
  <c r="P27" i="4"/>
  <c r="AN27" i="4" s="1"/>
  <c r="AN28" i="4"/>
  <c r="O3" i="4"/>
  <c r="AM3" i="4" s="1"/>
  <c r="O4" i="4"/>
  <c r="AM4" i="4" s="1"/>
  <c r="O5" i="4"/>
  <c r="AM5" i="4" s="1"/>
  <c r="O7" i="4"/>
  <c r="AM7" i="4" s="1"/>
  <c r="O8" i="4"/>
  <c r="AM8" i="4" s="1"/>
  <c r="O9" i="4"/>
  <c r="AM9" i="4" s="1"/>
  <c r="O10" i="4"/>
  <c r="AM10" i="4" s="1"/>
  <c r="O12" i="4"/>
  <c r="AM12" i="4" s="1"/>
  <c r="O13" i="4"/>
  <c r="AM13" i="4" s="1"/>
  <c r="O14" i="4"/>
  <c r="AM14" i="4" s="1"/>
  <c r="O16" i="4"/>
  <c r="AM16" i="4" s="1"/>
  <c r="O17" i="4"/>
  <c r="AM17" i="4" s="1"/>
  <c r="O18" i="4"/>
  <c r="AM18" i="4" s="1"/>
  <c r="O19" i="4"/>
  <c r="O21" i="4"/>
  <c r="AM21" i="4" s="1"/>
  <c r="O22" i="4"/>
  <c r="AM22" i="4" s="1"/>
  <c r="O23" i="4"/>
  <c r="AM23" i="4" s="1"/>
  <c r="O24" i="4"/>
  <c r="AM24" i="4" s="1"/>
  <c r="O25" i="4"/>
  <c r="AM25" i="4" s="1"/>
  <c r="O26" i="4"/>
  <c r="AM26" i="4" s="1"/>
  <c r="O27" i="4"/>
  <c r="AM27" i="4" s="1"/>
  <c r="AM28" i="4"/>
  <c r="N3" i="4"/>
  <c r="AL3" i="4" s="1"/>
  <c r="N4" i="4"/>
  <c r="AL4" i="4" s="1"/>
  <c r="N5" i="4"/>
  <c r="N7" i="4"/>
  <c r="AL7" i="4" s="1"/>
  <c r="N8" i="4"/>
  <c r="AL8" i="4" s="1"/>
  <c r="N9" i="4"/>
  <c r="AL9" i="4" s="1"/>
  <c r="N10" i="4"/>
  <c r="AL10" i="4" s="1"/>
  <c r="N12" i="4"/>
  <c r="AL12" i="4" s="1"/>
  <c r="N13" i="4"/>
  <c r="AL13" i="4" s="1"/>
  <c r="N14" i="4"/>
  <c r="AL14" i="4" s="1"/>
  <c r="N16" i="4"/>
  <c r="AL16" i="4" s="1"/>
  <c r="N17" i="4"/>
  <c r="AL17" i="4" s="1"/>
  <c r="N18" i="4"/>
  <c r="AL18" i="4" s="1"/>
  <c r="N19" i="4"/>
  <c r="AL19" i="4" s="1"/>
  <c r="N21" i="4"/>
  <c r="AL21" i="4" s="1"/>
  <c r="N22" i="4"/>
  <c r="AL22" i="4" s="1"/>
  <c r="N23" i="4"/>
  <c r="AL23" i="4" s="1"/>
  <c r="N24" i="4"/>
  <c r="AL24" i="4" s="1"/>
  <c r="N25" i="4"/>
  <c r="AL25" i="4" s="1"/>
  <c r="N26" i="4"/>
  <c r="AL26" i="4" s="1"/>
  <c r="N27" i="4"/>
  <c r="AL27" i="4" s="1"/>
  <c r="AL28" i="4"/>
  <c r="M3" i="4"/>
  <c r="AK3" i="4" s="1"/>
  <c r="M4" i="4"/>
  <c r="AK4" i="4" s="1"/>
  <c r="M5" i="4"/>
  <c r="AK5" i="4" s="1"/>
  <c r="M7" i="4"/>
  <c r="AK7" i="4" s="1"/>
  <c r="M8" i="4"/>
  <c r="AK8" i="4" s="1"/>
  <c r="M9" i="4"/>
  <c r="AK9" i="4" s="1"/>
  <c r="M10" i="4"/>
  <c r="AK10" i="4" s="1"/>
  <c r="M12" i="4"/>
  <c r="AK12" i="4" s="1"/>
  <c r="M13" i="4"/>
  <c r="AK13" i="4" s="1"/>
  <c r="M14" i="4"/>
  <c r="AK14" i="4" s="1"/>
  <c r="M16" i="4"/>
  <c r="AK16" i="4" s="1"/>
  <c r="M17" i="4"/>
  <c r="AK17" i="4" s="1"/>
  <c r="M18" i="4"/>
  <c r="AK18" i="4" s="1"/>
  <c r="M19" i="4"/>
  <c r="AK19" i="4" s="1"/>
  <c r="M21" i="4"/>
  <c r="AK21" i="4" s="1"/>
  <c r="M22" i="4"/>
  <c r="AK22" i="4" s="1"/>
  <c r="M23" i="4"/>
  <c r="AK23" i="4" s="1"/>
  <c r="M24" i="4"/>
  <c r="AK24" i="4" s="1"/>
  <c r="M25" i="4"/>
  <c r="AK25" i="4" s="1"/>
  <c r="M26" i="4"/>
  <c r="AK26" i="4" s="1"/>
  <c r="M27" i="4"/>
  <c r="AK27" i="4" s="1"/>
  <c r="AK28" i="4"/>
  <c r="L3" i="4"/>
  <c r="L4" i="4"/>
  <c r="AJ4" i="4" s="1"/>
  <c r="L5" i="4"/>
  <c r="AJ5" i="4" s="1"/>
  <c r="L7" i="4"/>
  <c r="AJ7" i="4" s="1"/>
  <c r="L8" i="4"/>
  <c r="AJ8" i="4" s="1"/>
  <c r="L9" i="4"/>
  <c r="AJ9" i="4" s="1"/>
  <c r="L10" i="4"/>
  <c r="AJ10" i="4" s="1"/>
  <c r="L12" i="4"/>
  <c r="L13" i="4"/>
  <c r="AJ13" i="4" s="1"/>
  <c r="L14" i="4"/>
  <c r="AJ14" i="4" s="1"/>
  <c r="L16" i="4"/>
  <c r="AJ16" i="4" s="1"/>
  <c r="L17" i="4"/>
  <c r="AJ17" i="4" s="1"/>
  <c r="L18" i="4"/>
  <c r="AJ18" i="4" s="1"/>
  <c r="L19" i="4"/>
  <c r="AJ19" i="4" s="1"/>
  <c r="L21" i="4"/>
  <c r="L22" i="4"/>
  <c r="AJ22" i="4" s="1"/>
  <c r="L23" i="4"/>
  <c r="AJ23" i="4" s="1"/>
  <c r="L24" i="4"/>
  <c r="AJ24" i="4" s="1"/>
  <c r="L25" i="4"/>
  <c r="AJ25" i="4" s="1"/>
  <c r="L26" i="4"/>
  <c r="AJ26" i="4" s="1"/>
  <c r="L27" i="4"/>
  <c r="AJ27" i="4" s="1"/>
  <c r="AJ28" i="4"/>
  <c r="G20" i="2"/>
  <c r="K20" i="2" s="1"/>
  <c r="G5" i="2"/>
  <c r="K5" i="2" s="1"/>
  <c r="G6" i="2"/>
  <c r="K6" i="2" s="1"/>
  <c r="G9" i="2"/>
  <c r="K9" i="2" s="1"/>
  <c r="G10" i="2"/>
  <c r="K10" i="2" s="1"/>
  <c r="G11" i="2"/>
  <c r="K11" i="2" s="1"/>
  <c r="G12" i="2"/>
  <c r="K12" i="2" s="1"/>
  <c r="G15" i="2"/>
  <c r="K15" i="2" s="1"/>
  <c r="G16" i="2"/>
  <c r="K16" i="2" s="1"/>
  <c r="G17" i="2"/>
  <c r="K17" i="2" s="1"/>
  <c r="G21" i="2"/>
  <c r="K21" i="2" s="1"/>
  <c r="G22" i="2"/>
  <c r="K22" i="2" s="1"/>
  <c r="G23" i="2"/>
  <c r="K23" i="2" s="1"/>
  <c r="G26" i="2"/>
  <c r="G27" i="2"/>
  <c r="K27" i="2" s="1"/>
  <c r="G28" i="2"/>
  <c r="K28" i="2" s="1"/>
  <c r="G29" i="2"/>
  <c r="K29" i="2" s="1"/>
  <c r="G30" i="2"/>
  <c r="K30" i="2" s="1"/>
  <c r="G31" i="2"/>
  <c r="K31" i="2" s="1"/>
  <c r="G32" i="2"/>
  <c r="K32" i="2" s="1"/>
  <c r="G4" i="2"/>
  <c r="C36" i="2"/>
  <c r="K24" i="2" l="1"/>
  <c r="K18" i="2"/>
  <c r="K13" i="2"/>
  <c r="K26" i="2"/>
  <c r="K34" i="2" s="1"/>
  <c r="AJ12" i="4"/>
  <c r="AM19" i="4"/>
  <c r="AL5" i="4"/>
  <c r="AO18" i="4"/>
  <c r="AK29" i="4"/>
  <c r="AM29" i="4"/>
  <c r="AL29" i="4"/>
  <c r="AN29" i="4"/>
  <c r="AP29" i="4"/>
  <c r="T21" i="4"/>
  <c r="AJ21" i="4" s="1"/>
  <c r="K4" i="2"/>
  <c r="K7" i="2" s="1"/>
  <c r="T3" i="4"/>
  <c r="AJ3" i="4" s="1"/>
  <c r="K36" i="2" l="1"/>
  <c r="C38" i="2" s="1"/>
  <c r="AO29" i="4"/>
  <c r="AJ29" i="4"/>
  <c r="B30" i="4" l="1"/>
</calcChain>
</file>

<file path=xl/sharedStrings.xml><?xml version="1.0" encoding="utf-8"?>
<sst xmlns="http://schemas.openxmlformats.org/spreadsheetml/2006/main" count="126" uniqueCount="67">
  <si>
    <t>Title Page</t>
  </si>
  <si>
    <t>Date</t>
  </si>
  <si>
    <t>Group no.</t>
  </si>
  <si>
    <t>Group members (Name, ID#)</t>
  </si>
  <si>
    <t>Assignment Title</t>
  </si>
  <si>
    <t>20-11-2022</t>
  </si>
  <si>
    <t>Reema Rahman:160023214</t>
  </si>
  <si>
    <t xml:space="preserve">2.1     Blueprint Design and Architecture </t>
  </si>
  <si>
    <r>
      <rPr>
        <b/>
        <sz val="11"/>
        <color rgb="FFFF0000"/>
        <rFont val="Calibri"/>
        <family val="2"/>
        <scheme val="minor"/>
      </rPr>
      <t>2.0     Blueprint &amp; architecture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</si>
  <si>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2.2    Permits </t>
  </si>
  <si>
    <t xml:space="preserve">2.3    Architecture Revised Drawings </t>
  </si>
  <si>
    <t xml:space="preserve">3.0    New Menu </t>
  </si>
  <si>
    <t xml:space="preserve">3.1    New Creations </t>
  </si>
  <si>
    <t xml:space="preserve">3.2    Food Presentation </t>
  </si>
  <si>
    <t>3.3    Final food testing</t>
  </si>
  <si>
    <t xml:space="preserve">3.4    Menu selection and design </t>
  </si>
  <si>
    <t>4.0    Seating And Arrangement</t>
  </si>
  <si>
    <t>4.1    Consumer behavioural studies</t>
  </si>
  <si>
    <t xml:space="preserve">4.2    Streamline foot traffic flow </t>
  </si>
  <si>
    <t xml:space="preserve">4.3    Furniture Design and selection </t>
  </si>
  <si>
    <t xml:space="preserve">5.0    Launch </t>
  </si>
  <si>
    <t xml:space="preserve">5.1    Rollout soft launch </t>
  </si>
  <si>
    <t>5.2    Testing</t>
  </si>
  <si>
    <t>5.3    Feedback from customers</t>
  </si>
  <si>
    <t xml:space="preserve">5.4    Employee training </t>
  </si>
  <si>
    <t>6.0    Project Management and control</t>
  </si>
  <si>
    <t>6.1    Project Charter</t>
  </si>
  <si>
    <t xml:space="preserve">6.2    Project Team development </t>
  </si>
  <si>
    <t>6.3    Scope defination</t>
  </si>
  <si>
    <t xml:space="preserve">6.4     project Schedule </t>
  </si>
  <si>
    <t xml:space="preserve">6.5    project Budget </t>
  </si>
  <si>
    <t xml:space="preserve">6.6     Risk/issue Management </t>
  </si>
  <si>
    <t>6.7    Stakeholder and Communication Management</t>
  </si>
  <si>
    <t xml:space="preserve">6.8    Project Closure </t>
  </si>
  <si>
    <t xml:space="preserve">Time Estimate(days) </t>
  </si>
  <si>
    <t xml:space="preserve">Daily rate </t>
  </si>
  <si>
    <t>Cdn $(1) &amp; (2)</t>
  </si>
  <si>
    <t>A</t>
  </si>
  <si>
    <t>B</t>
  </si>
  <si>
    <t>C</t>
  </si>
  <si>
    <t>A*B</t>
  </si>
  <si>
    <t xml:space="preserve">Labour costs </t>
  </si>
  <si>
    <t xml:space="preserve">Materials Required </t>
  </si>
  <si>
    <t xml:space="preserve">          Non-Labour Costs </t>
  </si>
  <si>
    <t xml:space="preserve">C+D+E </t>
  </si>
  <si>
    <t xml:space="preserve">Total </t>
  </si>
  <si>
    <t xml:space="preserve">Total project budget </t>
  </si>
  <si>
    <r>
      <rPr>
        <b/>
        <sz val="11"/>
        <color theme="1"/>
        <rFont val="Calibri"/>
        <family val="2"/>
        <scheme val="minor"/>
      </rPr>
      <t>Contigency on Labour</t>
    </r>
    <r>
      <rPr>
        <sz val="11"/>
        <color theme="1"/>
        <rFont val="Calibri"/>
        <family val="2"/>
        <scheme val="minor"/>
      </rPr>
      <t xml:space="preserve"> </t>
    </r>
  </si>
  <si>
    <t xml:space="preserve">week 1 </t>
  </si>
  <si>
    <t xml:space="preserve">week 2 </t>
  </si>
  <si>
    <t>week 3</t>
  </si>
  <si>
    <t xml:space="preserve">week 4 </t>
  </si>
  <si>
    <t xml:space="preserve">week 5 </t>
  </si>
  <si>
    <t xml:space="preserve">week 6 </t>
  </si>
  <si>
    <t xml:space="preserve">week 7 </t>
  </si>
  <si>
    <r>
      <rPr>
        <b/>
        <sz val="11"/>
        <color rgb="FFFF0000"/>
        <rFont val="Calibri"/>
        <family val="2"/>
        <scheme val="minor"/>
      </rPr>
      <t>2.0    Blueprint &amp; architecture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</si>
  <si>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2.1    Blueprint Design and Architecture </t>
  </si>
  <si>
    <t>Equipment</t>
  </si>
  <si>
    <t>Per week Labour Cost</t>
  </si>
  <si>
    <t>Per Week Non Labour Costs</t>
  </si>
  <si>
    <t xml:space="preserve">                                Plan on when the work will be done </t>
  </si>
  <si>
    <t>Per Week Contingency Allocation</t>
  </si>
  <si>
    <t>Total Effort</t>
  </si>
  <si>
    <t>Per Week Total Cost</t>
  </si>
  <si>
    <t>Total Cost</t>
  </si>
  <si>
    <t>Subtotal</t>
  </si>
  <si>
    <t>Fast Food Startup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</si>
</sst>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4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64" fontId="0" fillId="0" borderId="0" xfId="2" applyFont="1"/>
    <xf numFmtId="44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0" fillId="0" borderId="0" xfId="2" applyNumberFormat="1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4" fillId="2" borderId="0" xfId="0" applyNumberFormat="1" applyFont="1" applyFill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3">
    <cellStyle name="Currency" xfId="2" builtinId="4"/>
    <cellStyle name="Normal" xfId="0" builtinId="0"/>
    <cellStyle name="Normal 2" xfId="1" xr:uid="{43B0ED97-4D9E-4D82-8CDF-5B435A8FBBFE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  <fill>
        <patternFill patternType="solid">
          <fgColor indexed="64"/>
          <bgColor theme="7" tint="0.59999389629810485"/>
        </patternFill>
      </fill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  <fill>
        <patternFill patternType="solid">
          <fgColor indexed="64"/>
          <bgColor theme="7" tint="0.59999389629810485"/>
        </patternFill>
      </fill>
    </dxf>
    <dxf>
      <numFmt numFmtId="164" formatCode="_-&quot;$&quot;* #,##0.00_-;\-&quot;$&quot;* #,##0.00_-;_-&quot;$&quot;* &quot;-&quot;??_-;_-@_-"/>
    </dxf>
    <dxf>
      <fill>
        <patternFill patternType="solid">
          <fgColor indexed="64"/>
          <bgColor theme="7" tint="0.59999389629810485"/>
        </patternFill>
      </fill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B42C1-6D00-4266-9576-D3F7136F1DFF}" name="Table3" displayName="Table3" ref="D2:J28" totalsRowShown="0">
  <autoFilter ref="D2:J28" xr:uid="{7DBB42C1-6D00-4266-9576-D3F7136F1DFF}"/>
  <tableColumns count="7">
    <tableColumn id="1" xr3:uid="{C36F5F66-E433-4F49-990C-FC060E9D27D4}" name="week 1 "/>
    <tableColumn id="2" xr3:uid="{A1AB678C-D64A-4205-9BC1-7C6D07E8E142}" name="week 2 "/>
    <tableColumn id="3" xr3:uid="{4363AA4F-729C-4DA8-B6F8-C31C72B779DF}" name="week 3"/>
    <tableColumn id="4" xr3:uid="{C416FAD7-3FC7-49B6-BDC4-638C0CE87817}" name="week 4 "/>
    <tableColumn id="5" xr3:uid="{97B66A46-3944-441C-BE2D-B7655976AA55}" name="week 5 "/>
    <tableColumn id="6" xr3:uid="{EA8FB4DD-8D66-4D1C-9B8C-0DE0D914A001}" name="week 6 "/>
    <tableColumn id="7" xr3:uid="{99FBEE93-5C2E-4A96-ADD6-ACB0A6018EE4}" name="week 7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25AFC7-3472-4A64-85DE-497919FB09A1}" name="Table32" displayName="Table32" ref="L2:R28" totalsRowShown="0" headerRowCellStyle="Currency" dataCellStyle="Currency">
  <autoFilter ref="L2:R28" xr:uid="{1325AFC7-3472-4A64-85DE-497919FB09A1}"/>
  <tableColumns count="7">
    <tableColumn id="1" xr3:uid="{36E916F5-037E-42BE-BB0E-6DE93948BABB}" name="week 1 " dataCellStyle="Currency">
      <calculatedColumnFormula>'Total budgeted cost'!E4*Table3[[#This Row],[week 1 ]]</calculatedColumnFormula>
    </tableColumn>
    <tableColumn id="2" xr3:uid="{6FD05FC5-F97F-432A-9EDA-490240302873}" name="week 2 " dataCellStyle="Currency">
      <calculatedColumnFormula>'Total budgeted cost'!E4*Table3[[#This Row],[week 2 ]]</calculatedColumnFormula>
    </tableColumn>
    <tableColumn id="3" xr3:uid="{0263261D-FF35-4C64-8661-D429C1117EFF}" name="week 3" dataCellStyle="Currency">
      <calculatedColumnFormula>'Total budgeted cost'!E4*Table3[[#This Row],[week 3]]</calculatedColumnFormula>
    </tableColumn>
    <tableColumn id="4" xr3:uid="{381CE8FC-1846-455A-AFFB-62C4F6EB632E}" name="week 4 " dataCellStyle="Currency">
      <calculatedColumnFormula>'Total budgeted cost'!E4*Table3[[#This Row],[week 4 ]]</calculatedColumnFormula>
    </tableColumn>
    <tableColumn id="5" xr3:uid="{F300D2C4-D5BF-4557-A909-010AA58C2912}" name="week 5 " dataCellStyle="Currency">
      <calculatedColumnFormula>'Total budgeted cost'!E4*Table3[[#This Row],[week 5 ]]</calculatedColumnFormula>
    </tableColumn>
    <tableColumn id="6" xr3:uid="{830DF50F-E5CB-4B5D-A326-003D167947AB}" name="week 6 " dataCellStyle="Currency">
      <calculatedColumnFormula>'Total budgeted cost'!E4*Table3[[#This Row],[week 6 ]]</calculatedColumnFormula>
    </tableColumn>
    <tableColumn id="7" xr3:uid="{26A48CD5-10EA-47CC-9E8B-17F41683AD19}" name="week 7 " dataCellStyle="Currency">
      <calculatedColumnFormula>'Total budgeted cost'!E4*Table3[[#This Row],[week 7 ]]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14204E-AF5F-4540-96E2-40DD5E30FF1D}" name="Table323" displayName="Table323" ref="T2:Z28" totalsRowShown="0" headerRowCellStyle="Currency" dataCellStyle="Currency">
  <autoFilter ref="T2:Z28" xr:uid="{5C14204E-AF5F-4540-96E2-40DD5E30FF1D}"/>
  <tableColumns count="7">
    <tableColumn id="1" xr3:uid="{F89A46EF-9C9C-4942-95B3-BEE5AA03AEAE}" name="week 1 " dataCellStyle="Currency">
      <calculatedColumnFormula>'Total budgeted cost'!H4+'Total budgeted cost'!I4</calculatedColumnFormula>
    </tableColumn>
    <tableColumn id="2" xr3:uid="{0271B4CA-B67A-4404-9BF6-981A687C2AF1}" name="week 2 " dataCellStyle="Currency"/>
    <tableColumn id="3" xr3:uid="{1CD85A63-141A-4C78-9437-F50DEABE4A9F}" name="week 3" dataCellStyle="Currency">
      <calculatedColumnFormula>'Total budgeted cost'!I4</calculatedColumnFormula>
    </tableColumn>
    <tableColumn id="4" xr3:uid="{EE38340E-E5B4-4321-ABFB-F6128778B0D2}" name="week 4 " dataCellStyle="Currency"/>
    <tableColumn id="5" xr3:uid="{E279AFB6-1BB1-4E82-9C4F-902D96101CEF}" name="week 5 " dataDxfId="11" dataCellStyle="Currency">
      <calculatedColumnFormula>'Total budgeted cost'!I3</calculatedColumnFormula>
    </tableColumn>
    <tableColumn id="6" xr3:uid="{8A3E28A8-D220-4DC1-83F4-69138F152A25}" name="week 6 " dataCellStyle="Currency"/>
    <tableColumn id="7" xr3:uid="{B69BD14F-3634-46A4-83EF-59C1B5286B31}" name="week 7 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3C4680-F120-4637-8B43-8E238CED4B67}" name="Table3235" displayName="Table3235" ref="AB2:AH28" totalsRowShown="0" headerRowCellStyle="Currency" dataCellStyle="Currency">
  <autoFilter ref="AB2:AH28" xr:uid="{553C4680-F120-4637-8B43-8E238CED4B67}"/>
  <tableColumns count="7">
    <tableColumn id="1" xr3:uid="{C67A863F-83D0-4818-80F1-7ADB500C2482}" name="week 1 " dataCellStyle="Currency"/>
    <tableColumn id="2" xr3:uid="{3E98B141-519E-4F06-9423-CB1B3AF6ABA6}" name="week 2 " dataCellStyle="Currency"/>
    <tableColumn id="3" xr3:uid="{C01A12C1-9FB0-405B-9891-8098A7A724CD}" name="week 3" dataCellStyle="Currency"/>
    <tableColumn id="4" xr3:uid="{9D964597-9BA8-44E1-BC2B-E51826B7A42A}" name="week 4 " dataCellStyle="Currency"/>
    <tableColumn id="5" xr3:uid="{59B424F0-6E24-4A7C-BECC-2146B012A71F}" name="week 5 " dataDxfId="10" dataCellStyle="Currency"/>
    <tableColumn id="6" xr3:uid="{9243A085-6598-42FA-BEA7-3DA2A31B6210}" name="week 6 " dataCellStyle="Currency"/>
    <tableColumn id="7" xr3:uid="{3CDD1A1F-B3FA-4B82-AFC8-7DCAAE76A1BF}" name="week 7 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1FF597-32C3-46CB-AE62-192470A1F544}" name="Table32356" displayName="Table32356" ref="AJ2:AP29" totalsRowCount="1" totalsRowDxfId="9" headerRowCellStyle="Currency" dataCellStyle="Currency">
  <autoFilter ref="AJ2:AP28" xr:uid="{B11FF597-32C3-46CB-AE62-192470A1F544}"/>
  <tableColumns count="7">
    <tableColumn id="1" xr3:uid="{8971C9F2-4CDA-4928-A75C-34EFD9C31F0C}" name="week 1 " totalsRowFunction="sum" dataDxfId="8" totalsRowDxfId="7" dataCellStyle="Currency">
      <calculatedColumnFormula>Table32[[#This Row],[week 1 ]]+Table323[[#This Row],[week 1 ]]+Table3235[[#This Row],[week 1 ]]</calculatedColumnFormula>
    </tableColumn>
    <tableColumn id="2" xr3:uid="{02CE39B0-F84A-4E8C-A793-9E4AE5BF7817}" name="week 2 " totalsRowFunction="sum" totalsRowDxfId="6" dataCellStyle="Currency">
      <calculatedColumnFormula>Table32[[#This Row],[week 2 ]]+Table323[[#This Row],[week 2 ]]+Table3235[[#This Row],[week 2 ]]</calculatedColumnFormula>
    </tableColumn>
    <tableColumn id="3" xr3:uid="{C2747719-AF97-4C8B-97F2-D5B22402F233}" name="week 3" totalsRowFunction="sum" totalsRowDxfId="5" dataCellStyle="Currency">
      <calculatedColumnFormula>Table32[[#This Row],[week 3]]+Table323[[#This Row],[week 3]]+Table3235[[#This Row],[week 3]]</calculatedColumnFormula>
    </tableColumn>
    <tableColumn id="4" xr3:uid="{75966209-43EA-4440-BE19-D574A9539081}" name="week 4 " totalsRowFunction="sum" totalsRowDxfId="4" dataCellStyle="Currency">
      <calculatedColumnFormula>Table32[[#This Row],[week 4 ]]+Table323[[#This Row],[week 4 ]]+Table3235[[#This Row],[week 4 ]]</calculatedColumnFormula>
    </tableColumn>
    <tableColumn id="5" xr3:uid="{66099076-0B1A-4597-BEBB-3F493ED24CB0}" name="week 5 " totalsRowFunction="sum" dataDxfId="3" totalsRowDxfId="2" dataCellStyle="Currency">
      <calculatedColumnFormula>Table32[[#This Row],[week 5 ]]+Table323[[#This Row],[week 5 ]]+Table3235[[#This Row],[week 5 ]]</calculatedColumnFormula>
    </tableColumn>
    <tableColumn id="6" xr3:uid="{1D692070-DF65-4351-B498-CF73C923FED9}" name="week 6 " totalsRowFunction="sum" totalsRowDxfId="1" dataCellStyle="Currency">
      <calculatedColumnFormula>Table32[[#This Row],[week 6 ]]+Table323[[#This Row],[week 6 ]]+Table3235[[#This Row],[week 6 ]]</calculatedColumnFormula>
    </tableColumn>
    <tableColumn id="7" xr3:uid="{E24D8067-AE14-4033-B731-6F1D876F049E}" name="week 7 " totalsRowFunction="sum" totalsRowDxfId="0" dataCellStyle="Currency">
      <calculatedColumnFormula>Table32[[#This Row],[week 7 ]]+Table323[[#This Row],[week 7 ]]+Table3235[[#This Row],[week 7 ]]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B18BF-63A3-47CD-ACD1-B6D4D61B8F99}">
  <dimension ref="B3:D8"/>
  <sheetViews>
    <sheetView workbookViewId="0">
      <selection activeCell="D6" sqref="D6"/>
    </sheetView>
  </sheetViews>
  <sheetFormatPr defaultColWidth="8.77734375" defaultRowHeight="14.4" x14ac:dyDescent="0.3"/>
  <cols>
    <col min="2" max="2" width="23.44140625" customWidth="1"/>
  </cols>
  <sheetData>
    <row r="3" spans="2:4" ht="25.8" x14ac:dyDescent="0.5">
      <c r="B3" s="1" t="s">
        <v>0</v>
      </c>
    </row>
    <row r="5" spans="2:4" ht="15.6" x14ac:dyDescent="0.3">
      <c r="B5" s="2" t="s">
        <v>1</v>
      </c>
      <c r="D5" t="s">
        <v>5</v>
      </c>
    </row>
    <row r="6" spans="2:4" ht="15.6" x14ac:dyDescent="0.3">
      <c r="B6" s="2" t="s">
        <v>4</v>
      </c>
    </row>
    <row r="7" spans="2:4" ht="15.6" x14ac:dyDescent="0.3">
      <c r="B7" s="2" t="s">
        <v>2</v>
      </c>
    </row>
    <row r="8" spans="2:4" ht="15.6" x14ac:dyDescent="0.3">
      <c r="B8" s="2" t="s">
        <v>3</v>
      </c>
      <c r="D8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6ED5-FC7B-4561-9062-65E4B9787C06}">
  <dimension ref="A1:K38"/>
  <sheetViews>
    <sheetView topLeftCell="A19" workbookViewId="0">
      <pane xSplit="1" topLeftCell="B1" activePane="topRight" state="frozen"/>
      <selection pane="topRight" activeCell="I10" sqref="I10"/>
    </sheetView>
  </sheetViews>
  <sheetFormatPr defaultColWidth="8.77734375" defaultRowHeight="14.4" x14ac:dyDescent="0.3"/>
  <cols>
    <col min="1" max="1" width="35.33203125" customWidth="1"/>
    <col min="3" max="3" width="14.5546875" customWidth="1"/>
    <col min="5" max="5" width="12.33203125" style="6" bestFit="1" customWidth="1"/>
    <col min="7" max="7" width="13.6640625" style="6" customWidth="1"/>
    <col min="8" max="8" width="15.33203125" style="6" customWidth="1"/>
    <col min="9" max="9" width="13.77734375" style="6" customWidth="1"/>
    <col min="10" max="10" width="10.21875" customWidth="1"/>
    <col min="11" max="11" width="15.77734375" customWidth="1"/>
  </cols>
  <sheetData>
    <row r="1" spans="1:11" x14ac:dyDescent="0.3">
      <c r="A1" s="5" t="s">
        <v>66</v>
      </c>
      <c r="C1" t="s">
        <v>37</v>
      </c>
      <c r="E1" s="6" t="s">
        <v>38</v>
      </c>
      <c r="G1" s="6" t="s">
        <v>39</v>
      </c>
    </row>
    <row r="2" spans="1:11" x14ac:dyDescent="0.3">
      <c r="C2" t="s">
        <v>34</v>
      </c>
      <c r="E2" s="6" t="s">
        <v>35</v>
      </c>
      <c r="G2" s="6" t="s">
        <v>40</v>
      </c>
      <c r="H2" s="6" t="s">
        <v>43</v>
      </c>
      <c r="K2" t="s">
        <v>44</v>
      </c>
    </row>
    <row r="3" spans="1:11" x14ac:dyDescent="0.3">
      <c r="A3" s="3" t="s">
        <v>55</v>
      </c>
      <c r="E3" s="6" t="s">
        <v>36</v>
      </c>
      <c r="G3" s="6" t="s">
        <v>41</v>
      </c>
      <c r="H3" s="6" t="s">
        <v>57</v>
      </c>
      <c r="I3" s="6" t="s">
        <v>42</v>
      </c>
      <c r="K3" t="s">
        <v>45</v>
      </c>
    </row>
    <row r="4" spans="1:11" x14ac:dyDescent="0.3">
      <c r="A4" t="s">
        <v>56</v>
      </c>
      <c r="C4">
        <v>5</v>
      </c>
      <c r="E4" s="6">
        <v>15000</v>
      </c>
      <c r="G4" s="6">
        <f>C4*E4</f>
        <v>75000</v>
      </c>
      <c r="H4" s="11">
        <v>5000</v>
      </c>
      <c r="I4" s="6">
        <v>10000</v>
      </c>
      <c r="K4" s="7">
        <f>G4+H4+I4</f>
        <v>90000</v>
      </c>
    </row>
    <row r="5" spans="1:11" x14ac:dyDescent="0.3">
      <c r="A5" t="s">
        <v>9</v>
      </c>
      <c r="C5">
        <v>8</v>
      </c>
      <c r="E5" s="6">
        <v>10000</v>
      </c>
      <c r="G5" s="6">
        <f t="shared" ref="G5:G32" si="0">C5*E5</f>
        <v>80000</v>
      </c>
      <c r="H5" s="6">
        <v>0</v>
      </c>
      <c r="I5" s="6">
        <v>0</v>
      </c>
      <c r="K5" s="7">
        <f t="shared" ref="K5:K32" si="1">G5+H5+I5</f>
        <v>80000</v>
      </c>
    </row>
    <row r="6" spans="1:11" x14ac:dyDescent="0.3">
      <c r="A6" t="s">
        <v>10</v>
      </c>
      <c r="C6">
        <v>6</v>
      </c>
      <c r="E6" s="6">
        <v>30000</v>
      </c>
      <c r="G6" s="6">
        <f t="shared" si="0"/>
        <v>180000</v>
      </c>
      <c r="H6" s="6">
        <v>0</v>
      </c>
      <c r="I6" s="6">
        <v>5000</v>
      </c>
      <c r="K6" s="7">
        <f t="shared" si="1"/>
        <v>185000</v>
      </c>
    </row>
    <row r="7" spans="1:11" x14ac:dyDescent="0.3">
      <c r="A7" t="s">
        <v>65</v>
      </c>
      <c r="K7" s="7">
        <f>SUM(K4:K6)</f>
        <v>355000</v>
      </c>
    </row>
    <row r="8" spans="1:11" x14ac:dyDescent="0.3">
      <c r="A8" s="4" t="s">
        <v>11</v>
      </c>
      <c r="K8" s="7"/>
    </row>
    <row r="9" spans="1:11" x14ac:dyDescent="0.3">
      <c r="A9" t="s">
        <v>12</v>
      </c>
      <c r="C9">
        <v>6</v>
      </c>
      <c r="E9" s="6">
        <v>50000</v>
      </c>
      <c r="G9" s="6">
        <f t="shared" si="0"/>
        <v>300000</v>
      </c>
      <c r="H9" s="6">
        <v>0</v>
      </c>
      <c r="I9" s="6">
        <v>150000</v>
      </c>
      <c r="K9" s="7">
        <f t="shared" si="1"/>
        <v>450000</v>
      </c>
    </row>
    <row r="10" spans="1:11" x14ac:dyDescent="0.3">
      <c r="A10" t="s">
        <v>13</v>
      </c>
      <c r="C10">
        <v>3</v>
      </c>
      <c r="E10" s="6">
        <v>20000</v>
      </c>
      <c r="G10" s="6">
        <f t="shared" si="0"/>
        <v>60000</v>
      </c>
      <c r="H10" s="6">
        <v>0</v>
      </c>
      <c r="I10" s="6">
        <v>0</v>
      </c>
      <c r="K10" s="7">
        <f t="shared" si="1"/>
        <v>60000</v>
      </c>
    </row>
    <row r="11" spans="1:11" x14ac:dyDescent="0.3">
      <c r="A11" t="s">
        <v>14</v>
      </c>
      <c r="C11">
        <v>1</v>
      </c>
      <c r="E11" s="6">
        <v>15000</v>
      </c>
      <c r="G11" s="6">
        <f t="shared" si="0"/>
        <v>15000</v>
      </c>
      <c r="H11" s="6">
        <v>0</v>
      </c>
      <c r="I11" s="6">
        <v>0</v>
      </c>
      <c r="K11" s="7">
        <f t="shared" si="1"/>
        <v>15000</v>
      </c>
    </row>
    <row r="12" spans="1:11" x14ac:dyDescent="0.3">
      <c r="A12" t="s">
        <v>15</v>
      </c>
      <c r="C12">
        <v>3</v>
      </c>
      <c r="E12" s="6">
        <v>10000</v>
      </c>
      <c r="G12" s="6">
        <f t="shared" si="0"/>
        <v>30000</v>
      </c>
      <c r="H12" s="6">
        <v>1500</v>
      </c>
      <c r="I12" s="6">
        <v>0</v>
      </c>
      <c r="K12" s="7">
        <f t="shared" si="1"/>
        <v>31500</v>
      </c>
    </row>
    <row r="13" spans="1:11" x14ac:dyDescent="0.3">
      <c r="A13" t="s">
        <v>65</v>
      </c>
      <c r="K13" s="7">
        <f>SUM(K9:K12)</f>
        <v>556500</v>
      </c>
    </row>
    <row r="14" spans="1:11" x14ac:dyDescent="0.3">
      <c r="A14" s="4" t="s">
        <v>16</v>
      </c>
      <c r="K14" s="7"/>
    </row>
    <row r="15" spans="1:11" x14ac:dyDescent="0.3">
      <c r="A15" t="s">
        <v>17</v>
      </c>
      <c r="C15">
        <v>4</v>
      </c>
      <c r="E15" s="6">
        <v>10000</v>
      </c>
      <c r="G15" s="6">
        <f t="shared" si="0"/>
        <v>40000</v>
      </c>
      <c r="H15" s="6">
        <v>8000</v>
      </c>
      <c r="I15" s="6">
        <v>0</v>
      </c>
      <c r="K15" s="7">
        <f t="shared" si="1"/>
        <v>48000</v>
      </c>
    </row>
    <row r="16" spans="1:11" x14ac:dyDescent="0.3">
      <c r="A16" t="s">
        <v>18</v>
      </c>
      <c r="C16">
        <v>2</v>
      </c>
      <c r="E16" s="6">
        <v>15000</v>
      </c>
      <c r="G16" s="6">
        <f t="shared" si="0"/>
        <v>30000</v>
      </c>
      <c r="H16" s="6">
        <v>5000</v>
      </c>
      <c r="K16" s="7">
        <f t="shared" si="1"/>
        <v>35000</v>
      </c>
    </row>
    <row r="17" spans="1:11" x14ac:dyDescent="0.3">
      <c r="A17" t="s">
        <v>19</v>
      </c>
      <c r="C17">
        <v>7</v>
      </c>
      <c r="E17" s="6">
        <v>25000</v>
      </c>
      <c r="G17" s="6">
        <f t="shared" si="0"/>
        <v>175000</v>
      </c>
      <c r="H17" s="6">
        <v>0</v>
      </c>
      <c r="I17" s="6">
        <v>0</v>
      </c>
      <c r="K17" s="7">
        <f t="shared" si="1"/>
        <v>175000</v>
      </c>
    </row>
    <row r="18" spans="1:11" x14ac:dyDescent="0.3">
      <c r="A18" t="s">
        <v>65</v>
      </c>
      <c r="K18" s="7">
        <f>SUM(K15:K17)</f>
        <v>258000</v>
      </c>
    </row>
    <row r="19" spans="1:11" x14ac:dyDescent="0.3">
      <c r="A19" s="4" t="s">
        <v>20</v>
      </c>
      <c r="K19" s="7"/>
    </row>
    <row r="20" spans="1:11" x14ac:dyDescent="0.3">
      <c r="A20" t="s">
        <v>21</v>
      </c>
      <c r="C20">
        <v>2</v>
      </c>
      <c r="E20" s="6">
        <v>50000</v>
      </c>
      <c r="G20" s="6">
        <f>C20*E20</f>
        <v>100000</v>
      </c>
      <c r="H20" s="6">
        <v>150000</v>
      </c>
      <c r="I20" s="6">
        <v>50000</v>
      </c>
      <c r="K20" s="7">
        <f t="shared" si="1"/>
        <v>300000</v>
      </c>
    </row>
    <row r="21" spans="1:11" x14ac:dyDescent="0.3">
      <c r="A21" t="s">
        <v>22</v>
      </c>
      <c r="C21">
        <v>5</v>
      </c>
      <c r="E21" s="6">
        <v>35000</v>
      </c>
      <c r="G21" s="6">
        <f t="shared" si="0"/>
        <v>175000</v>
      </c>
      <c r="H21" s="6">
        <v>0</v>
      </c>
      <c r="I21" s="6">
        <v>150000</v>
      </c>
      <c r="K21" s="7">
        <f t="shared" si="1"/>
        <v>325000</v>
      </c>
    </row>
    <row r="22" spans="1:11" x14ac:dyDescent="0.3">
      <c r="A22" t="s">
        <v>23</v>
      </c>
      <c r="C22">
        <v>1</v>
      </c>
      <c r="E22" s="6">
        <v>25000</v>
      </c>
      <c r="G22" s="6">
        <f t="shared" si="0"/>
        <v>25000</v>
      </c>
      <c r="H22" s="6">
        <v>20000</v>
      </c>
      <c r="K22" s="7">
        <f t="shared" si="1"/>
        <v>45000</v>
      </c>
    </row>
    <row r="23" spans="1:11" x14ac:dyDescent="0.3">
      <c r="A23" t="s">
        <v>24</v>
      </c>
      <c r="C23">
        <v>2</v>
      </c>
      <c r="E23" s="6">
        <v>25000</v>
      </c>
      <c r="G23" s="6">
        <f t="shared" si="0"/>
        <v>50000</v>
      </c>
      <c r="H23" s="6">
        <v>0</v>
      </c>
      <c r="I23" s="6">
        <v>35000</v>
      </c>
      <c r="K23" s="7">
        <f t="shared" si="1"/>
        <v>85000</v>
      </c>
    </row>
    <row r="24" spans="1:11" x14ac:dyDescent="0.3">
      <c r="A24" t="s">
        <v>65</v>
      </c>
      <c r="K24" s="7">
        <f>SUM(K20:K23)</f>
        <v>755000</v>
      </c>
    </row>
    <row r="25" spans="1:11" x14ac:dyDescent="0.3">
      <c r="A25" s="4" t="s">
        <v>25</v>
      </c>
      <c r="K25" s="7"/>
    </row>
    <row r="26" spans="1:11" x14ac:dyDescent="0.3">
      <c r="A26" t="s">
        <v>26</v>
      </c>
      <c r="C26">
        <v>2</v>
      </c>
      <c r="E26" s="6">
        <v>25000</v>
      </c>
      <c r="G26" s="6">
        <f t="shared" si="0"/>
        <v>50000</v>
      </c>
      <c r="H26" s="6">
        <v>20000</v>
      </c>
      <c r="I26" s="6">
        <v>0</v>
      </c>
      <c r="K26" s="7">
        <f t="shared" si="1"/>
        <v>70000</v>
      </c>
    </row>
    <row r="27" spans="1:11" x14ac:dyDescent="0.3">
      <c r="A27" t="s">
        <v>27</v>
      </c>
      <c r="C27">
        <v>2</v>
      </c>
      <c r="E27" s="6">
        <v>25000</v>
      </c>
      <c r="G27" s="6">
        <f t="shared" si="0"/>
        <v>50000</v>
      </c>
      <c r="H27" s="6">
        <v>0</v>
      </c>
      <c r="I27" s="6">
        <v>0</v>
      </c>
      <c r="K27" s="7">
        <f t="shared" si="1"/>
        <v>50000</v>
      </c>
    </row>
    <row r="28" spans="1:11" x14ac:dyDescent="0.3">
      <c r="A28" t="s">
        <v>28</v>
      </c>
      <c r="C28">
        <v>1</v>
      </c>
      <c r="E28" s="6">
        <v>25000</v>
      </c>
      <c r="G28" s="6">
        <f t="shared" si="0"/>
        <v>25000</v>
      </c>
      <c r="H28" s="6">
        <v>0</v>
      </c>
      <c r="I28" s="6">
        <v>0</v>
      </c>
      <c r="K28" s="7">
        <f t="shared" si="1"/>
        <v>25000</v>
      </c>
    </row>
    <row r="29" spans="1:11" x14ac:dyDescent="0.3">
      <c r="A29" t="s">
        <v>29</v>
      </c>
      <c r="C29">
        <v>1</v>
      </c>
      <c r="E29" s="6">
        <v>25000</v>
      </c>
      <c r="G29" s="6">
        <f t="shared" si="0"/>
        <v>25000</v>
      </c>
      <c r="H29" s="6">
        <v>0</v>
      </c>
      <c r="I29" s="6">
        <v>0</v>
      </c>
      <c r="K29" s="7">
        <f t="shared" si="1"/>
        <v>25000</v>
      </c>
    </row>
    <row r="30" spans="1:11" x14ac:dyDescent="0.3">
      <c r="A30" t="s">
        <v>30</v>
      </c>
      <c r="C30">
        <v>1</v>
      </c>
      <c r="E30" s="6">
        <v>25000</v>
      </c>
      <c r="G30" s="6">
        <f t="shared" si="0"/>
        <v>25000</v>
      </c>
      <c r="H30" s="6">
        <v>0</v>
      </c>
      <c r="I30" s="6">
        <v>0</v>
      </c>
      <c r="K30" s="7">
        <f t="shared" si="1"/>
        <v>25000</v>
      </c>
    </row>
    <row r="31" spans="1:11" x14ac:dyDescent="0.3">
      <c r="A31" t="s">
        <v>31</v>
      </c>
      <c r="C31">
        <v>3</v>
      </c>
      <c r="E31" s="6">
        <v>25000</v>
      </c>
      <c r="G31" s="6">
        <f t="shared" si="0"/>
        <v>75000</v>
      </c>
      <c r="K31" s="7">
        <f t="shared" si="1"/>
        <v>75000</v>
      </c>
    </row>
    <row r="32" spans="1:11" x14ac:dyDescent="0.3">
      <c r="A32" t="s">
        <v>32</v>
      </c>
      <c r="C32">
        <v>4</v>
      </c>
      <c r="E32" s="6">
        <v>25000</v>
      </c>
      <c r="G32" s="6">
        <f t="shared" si="0"/>
        <v>100000</v>
      </c>
      <c r="I32" s="6">
        <v>2000</v>
      </c>
      <c r="K32" s="7">
        <f t="shared" si="1"/>
        <v>102000</v>
      </c>
    </row>
    <row r="33" spans="1:11" x14ac:dyDescent="0.3">
      <c r="A33" t="s">
        <v>33</v>
      </c>
      <c r="K33" s="7">
        <v>0</v>
      </c>
    </row>
    <row r="34" spans="1:11" x14ac:dyDescent="0.3">
      <c r="A34" t="s">
        <v>65</v>
      </c>
      <c r="K34" s="7">
        <f>SUM(K26:K33)</f>
        <v>372000</v>
      </c>
    </row>
    <row r="35" spans="1:11" x14ac:dyDescent="0.3">
      <c r="K35" s="7"/>
    </row>
    <row r="36" spans="1:11" x14ac:dyDescent="0.3">
      <c r="A36" t="s">
        <v>62</v>
      </c>
      <c r="C36">
        <f>SUM(C4:C32)</f>
        <v>69</v>
      </c>
      <c r="K36" s="7">
        <f>K34+K24+K18+K13+K7</f>
        <v>2296500</v>
      </c>
    </row>
    <row r="37" spans="1:11" x14ac:dyDescent="0.3">
      <c r="A37" t="s">
        <v>47</v>
      </c>
      <c r="C37" s="6">
        <v>500000</v>
      </c>
    </row>
    <row r="38" spans="1:11" x14ac:dyDescent="0.3">
      <c r="A38" s="3" t="s">
        <v>46</v>
      </c>
      <c r="C38" s="7">
        <f>K36+C37</f>
        <v>2796500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0CD5-8722-4012-80B8-3FBB73A69263}">
  <dimension ref="A1:AP31"/>
  <sheetViews>
    <sheetView tabSelected="1" topLeftCell="A13" workbookViewId="0">
      <pane xSplit="1" topLeftCell="B1" activePane="topRight" state="frozen"/>
      <selection activeCell="A3" sqref="A3"/>
      <selection pane="topRight" activeCell="AB22" sqref="AB22"/>
    </sheetView>
  </sheetViews>
  <sheetFormatPr defaultColWidth="8.77734375" defaultRowHeight="14.4" x14ac:dyDescent="0.3"/>
  <cols>
    <col min="1" max="1" width="35" style="8" customWidth="1"/>
    <col min="2" max="2" width="17.88671875" style="12" customWidth="1"/>
    <col min="4" max="10" width="10.33203125" customWidth="1"/>
    <col min="11" max="11" width="10.21875" customWidth="1"/>
    <col min="12" max="18" width="17.44140625" customWidth="1"/>
    <col min="19" max="23" width="11.6640625" customWidth="1"/>
    <col min="24" max="24" width="13.88671875" customWidth="1"/>
    <col min="25" max="27" width="12.109375" customWidth="1"/>
    <col min="28" max="28" width="13.44140625" customWidth="1"/>
    <col min="29" max="30" width="12" customWidth="1"/>
    <col min="31" max="31" width="13.21875" customWidth="1"/>
    <col min="32" max="34" width="12" customWidth="1"/>
    <col min="36" max="42" width="19" customWidth="1"/>
  </cols>
  <sheetData>
    <row r="1" spans="1:42" s="3" customFormat="1" x14ac:dyDescent="0.3">
      <c r="A1" s="9"/>
      <c r="B1" s="13" t="s">
        <v>34</v>
      </c>
      <c r="D1" s="3" t="s">
        <v>60</v>
      </c>
      <c r="L1" s="18" t="s">
        <v>58</v>
      </c>
      <c r="M1" s="18"/>
      <c r="N1" s="18"/>
      <c r="O1" s="18"/>
      <c r="P1" s="18"/>
      <c r="Q1" s="18"/>
      <c r="R1" s="18"/>
      <c r="T1" s="18" t="s">
        <v>59</v>
      </c>
      <c r="U1" s="18"/>
      <c r="V1" s="18"/>
      <c r="W1" s="18"/>
      <c r="X1" s="18"/>
      <c r="Y1" s="18"/>
      <c r="Z1" s="18"/>
      <c r="AB1" s="18" t="s">
        <v>61</v>
      </c>
      <c r="AC1" s="18"/>
      <c r="AD1" s="18"/>
      <c r="AE1" s="18"/>
      <c r="AF1" s="18"/>
      <c r="AG1" s="18"/>
      <c r="AH1" s="18"/>
      <c r="AJ1" s="18" t="s">
        <v>63</v>
      </c>
      <c r="AK1" s="18"/>
      <c r="AL1" s="18"/>
      <c r="AM1" s="18"/>
      <c r="AN1" s="18"/>
      <c r="AO1" s="18"/>
      <c r="AP1" s="18"/>
    </row>
    <row r="2" spans="1:42" x14ac:dyDescent="0.3">
      <c r="A2" s="9" t="s">
        <v>8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L2" s="6" t="s">
        <v>48</v>
      </c>
      <c r="M2" s="6" t="s">
        <v>49</v>
      </c>
      <c r="N2" s="6" t="s">
        <v>50</v>
      </c>
      <c r="O2" s="6" t="s">
        <v>51</v>
      </c>
      <c r="P2" s="6" t="s">
        <v>52</v>
      </c>
      <c r="Q2" s="6" t="s">
        <v>53</v>
      </c>
      <c r="R2" s="6" t="s">
        <v>54</v>
      </c>
      <c r="T2" s="6" t="s">
        <v>48</v>
      </c>
      <c r="U2" s="6" t="s">
        <v>49</v>
      </c>
      <c r="V2" s="6" t="s">
        <v>50</v>
      </c>
      <c r="W2" s="6" t="s">
        <v>51</v>
      </c>
      <c r="X2" s="6" t="s">
        <v>52</v>
      </c>
      <c r="Y2" s="6" t="s">
        <v>53</v>
      </c>
      <c r="Z2" s="6" t="s">
        <v>54</v>
      </c>
      <c r="AB2" s="6" t="s">
        <v>48</v>
      </c>
      <c r="AC2" s="6" t="s">
        <v>49</v>
      </c>
      <c r="AD2" s="6" t="s">
        <v>50</v>
      </c>
      <c r="AE2" s="6" t="s">
        <v>51</v>
      </c>
      <c r="AF2" s="6" t="s">
        <v>52</v>
      </c>
      <c r="AG2" s="6" t="s">
        <v>53</v>
      </c>
      <c r="AH2" s="6" t="s">
        <v>54</v>
      </c>
      <c r="AJ2" s="6" t="s">
        <v>48</v>
      </c>
      <c r="AK2" s="6" t="s">
        <v>49</v>
      </c>
      <c r="AL2" s="6" t="s">
        <v>50</v>
      </c>
      <c r="AM2" s="6" t="s">
        <v>51</v>
      </c>
      <c r="AN2" s="6" t="s">
        <v>52</v>
      </c>
      <c r="AO2" s="6" t="s">
        <v>53</v>
      </c>
      <c r="AP2" s="6" t="s">
        <v>54</v>
      </c>
    </row>
    <row r="3" spans="1:42" x14ac:dyDescent="0.3">
      <c r="A3" s="8" t="s">
        <v>7</v>
      </c>
      <c r="B3" s="12">
        <v>5</v>
      </c>
      <c r="D3">
        <v>1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L3" s="6">
        <f>'Total budgeted cost'!E4*Table3[[#This Row],[week 1 ]]</f>
        <v>15000</v>
      </c>
      <c r="M3" s="6">
        <f>'Total budgeted cost'!E4*Table3[[#This Row],[week 2 ]]</f>
        <v>30000</v>
      </c>
      <c r="N3" s="6">
        <f>'Total budgeted cost'!E4*Table3[[#This Row],[week 3]]</f>
        <v>30000</v>
      </c>
      <c r="O3" s="6">
        <f>'Total budgeted cost'!E4*Table3[[#This Row],[week 4 ]]</f>
        <v>0</v>
      </c>
      <c r="P3" s="6">
        <f>'Total budgeted cost'!E4*Table3[[#This Row],[week 5 ]]</f>
        <v>0</v>
      </c>
      <c r="Q3" s="6">
        <f>'Total budgeted cost'!E4*Table3[[#This Row],[week 6 ]]</f>
        <v>0</v>
      </c>
      <c r="R3" s="6">
        <f>'Total budgeted cost'!E4*Table3[[#This Row],[week 7 ]]</f>
        <v>0</v>
      </c>
      <c r="T3" s="6">
        <f>'Total budgeted cost'!H4+'Total budgeted cost'!I4</f>
        <v>15000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B3" s="6">
        <v>50000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J3" s="6">
        <f>Table32[[#This Row],[week 1 ]]+Table323[[#This Row],[week 1 ]]+Table3235[[#This Row],[week 1 ]]</f>
        <v>80000</v>
      </c>
      <c r="AK3" s="6">
        <f>Table32[[#This Row],[week 2 ]]+Table323[[#This Row],[week 2 ]]+Table3235[[#This Row],[week 2 ]]</f>
        <v>30000</v>
      </c>
      <c r="AL3" s="6">
        <f>Table32[[#This Row],[week 3]]+Table323[[#This Row],[week 3]]+Table3235[[#This Row],[week 3]]</f>
        <v>30000</v>
      </c>
      <c r="AM3" s="6">
        <f>Table32[[#This Row],[week 4 ]]+Table323[[#This Row],[week 4 ]]+Table3235[[#This Row],[week 4 ]]</f>
        <v>0</v>
      </c>
      <c r="AN3" s="6">
        <f>Table32[[#This Row],[week 5 ]]+Table323[[#This Row],[week 5 ]]+Table3235[[#This Row],[week 5 ]]</f>
        <v>0</v>
      </c>
      <c r="AO3" s="6">
        <f>Table32[[#This Row],[week 6 ]]+Table323[[#This Row],[week 6 ]]+Table3235[[#This Row],[week 6 ]]</f>
        <v>0</v>
      </c>
      <c r="AP3" s="6">
        <f>Table32[[#This Row],[week 7 ]]+Table323[[#This Row],[week 7 ]]+Table3235[[#This Row],[week 7 ]]</f>
        <v>0</v>
      </c>
    </row>
    <row r="4" spans="1:42" x14ac:dyDescent="0.3">
      <c r="A4" s="8" t="s">
        <v>9</v>
      </c>
      <c r="B4" s="12">
        <v>8</v>
      </c>
      <c r="D4">
        <v>2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L4" s="6">
        <f>'Total budgeted cost'!E5*Table3[[#This Row],[week 1 ]]</f>
        <v>20000</v>
      </c>
      <c r="M4" s="6">
        <f>'Total budgeted cost'!E5*Table3[[#This Row],[week 2 ]]</f>
        <v>30000</v>
      </c>
      <c r="N4" s="6">
        <f>'Total budgeted cost'!E5*Table3[[#This Row],[week 3]]</f>
        <v>30000</v>
      </c>
      <c r="O4" s="6">
        <f>'Total budgeted cost'!E5*Table3[[#This Row],[week 4 ]]</f>
        <v>0</v>
      </c>
      <c r="P4" s="6">
        <f>'Total budgeted cost'!E5*Table3[[#This Row],[week 5 ]]</f>
        <v>0</v>
      </c>
      <c r="Q4" s="6">
        <f>'Total budgeted cost'!E5*Table3[[#This Row],[week 6 ]]</f>
        <v>0</v>
      </c>
      <c r="R4" s="6">
        <f>'Total budgeted cost'!E5*Table3[[#This Row],[week 7 ]]</f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J4" s="6">
        <f>Table32[[#This Row],[week 1 ]]+Table323[[#This Row],[week 1 ]]+Table3235[[#This Row],[week 1 ]]</f>
        <v>20000</v>
      </c>
      <c r="AK4" s="6">
        <f>Table32[[#This Row],[week 2 ]]+Table323[[#This Row],[week 2 ]]+Table3235[[#This Row],[week 2 ]]</f>
        <v>30000</v>
      </c>
      <c r="AL4" s="6">
        <f>Table32[[#This Row],[week 3]]+Table323[[#This Row],[week 3]]+Table3235[[#This Row],[week 3]]</f>
        <v>30000</v>
      </c>
      <c r="AM4" s="6">
        <f>Table32[[#This Row],[week 4 ]]+Table323[[#This Row],[week 4 ]]+Table3235[[#This Row],[week 4 ]]</f>
        <v>0</v>
      </c>
      <c r="AN4" s="6">
        <f>Table32[[#This Row],[week 5 ]]+Table323[[#This Row],[week 5 ]]+Table3235[[#This Row],[week 5 ]]</f>
        <v>0</v>
      </c>
      <c r="AO4" s="6">
        <f>Table32[[#This Row],[week 6 ]]+Table323[[#This Row],[week 6 ]]+Table3235[[#This Row],[week 6 ]]</f>
        <v>0</v>
      </c>
      <c r="AP4" s="6">
        <f>Table32[[#This Row],[week 7 ]]+Table323[[#This Row],[week 7 ]]+Table3235[[#This Row],[week 7 ]]</f>
        <v>0</v>
      </c>
    </row>
    <row r="5" spans="1:42" x14ac:dyDescent="0.3">
      <c r="A5" s="8" t="s">
        <v>10</v>
      </c>
      <c r="B5" s="12">
        <v>6</v>
      </c>
      <c r="D5">
        <v>0</v>
      </c>
      <c r="E5">
        <v>0</v>
      </c>
      <c r="F5">
        <v>2</v>
      </c>
      <c r="G5">
        <v>2</v>
      </c>
      <c r="H5">
        <v>2</v>
      </c>
      <c r="I5">
        <v>0</v>
      </c>
      <c r="J5">
        <v>0</v>
      </c>
      <c r="L5" s="6">
        <f>'Total budgeted cost'!E6*Table3[[#This Row],[week 1 ]]</f>
        <v>0</v>
      </c>
      <c r="M5" s="6">
        <f>'Total budgeted cost'!E6*Table3[[#This Row],[week 2 ]]</f>
        <v>0</v>
      </c>
      <c r="N5" s="6">
        <f>'Total budgeted cost'!E6*Table3[[#This Row],[week 3]]</f>
        <v>60000</v>
      </c>
      <c r="O5" s="6">
        <f>'Total budgeted cost'!E6*Table3[[#This Row],[week 4 ]]</f>
        <v>60000</v>
      </c>
      <c r="P5" s="6">
        <f>'Total budgeted cost'!E6*Table3[[#This Row],[week 5 ]]</f>
        <v>60000</v>
      </c>
      <c r="Q5" s="6">
        <f>'Total budgeted cost'!E6*Table3[[#This Row],[week 6 ]]</f>
        <v>0</v>
      </c>
      <c r="R5" s="6">
        <f>'Total budgeted cost'!E6*Table3[[#This Row],[week 7 ]]</f>
        <v>0</v>
      </c>
      <c r="T5" s="6">
        <v>0</v>
      </c>
      <c r="U5" s="6">
        <v>0</v>
      </c>
      <c r="V5" s="6">
        <f>'Total budgeted cost'!I6</f>
        <v>5000</v>
      </c>
      <c r="W5" s="6">
        <v>0</v>
      </c>
      <c r="X5" s="6">
        <v>0</v>
      </c>
      <c r="Y5" s="6">
        <v>0</v>
      </c>
      <c r="Z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J5" s="6">
        <f>Table32[[#This Row],[week 1 ]]+Table323[[#This Row],[week 1 ]]+Table3235[[#This Row],[week 1 ]]</f>
        <v>0</v>
      </c>
      <c r="AK5" s="6">
        <f>Table32[[#This Row],[week 2 ]]+Table323[[#This Row],[week 2 ]]+Table3235[[#This Row],[week 2 ]]</f>
        <v>0</v>
      </c>
      <c r="AL5" s="6">
        <f>Table32[[#This Row],[week 3]]+Table323[[#This Row],[week 3]]+Table3235[[#This Row],[week 3]]</f>
        <v>65000</v>
      </c>
      <c r="AM5" s="6">
        <f>Table32[[#This Row],[week 4 ]]+Table323[[#This Row],[week 4 ]]+Table3235[[#This Row],[week 4 ]]</f>
        <v>60000</v>
      </c>
      <c r="AN5" s="6">
        <f>Table32[[#This Row],[week 5 ]]+Table323[[#This Row],[week 5 ]]+Table3235[[#This Row],[week 5 ]]</f>
        <v>60000</v>
      </c>
      <c r="AO5" s="6">
        <f>Table32[[#This Row],[week 6 ]]+Table323[[#This Row],[week 6 ]]+Table3235[[#This Row],[week 6 ]]</f>
        <v>0</v>
      </c>
      <c r="AP5" s="6">
        <f>Table32[[#This Row],[week 7 ]]+Table323[[#This Row],[week 7 ]]+Table3235[[#This Row],[week 7 ]]</f>
        <v>0</v>
      </c>
    </row>
    <row r="6" spans="1:42" x14ac:dyDescent="0.3">
      <c r="A6" s="10" t="s">
        <v>11</v>
      </c>
      <c r="L6" s="6"/>
      <c r="M6" s="6"/>
      <c r="N6" s="6"/>
      <c r="O6" s="6"/>
      <c r="P6" s="6"/>
      <c r="Q6" s="6"/>
      <c r="R6" s="6"/>
      <c r="T6" s="6"/>
      <c r="U6" s="6"/>
      <c r="V6" s="6"/>
      <c r="W6" s="6"/>
      <c r="X6" s="6"/>
      <c r="Y6" s="6"/>
      <c r="Z6" s="6"/>
      <c r="AB6" s="6"/>
      <c r="AC6" s="6"/>
      <c r="AD6" s="6"/>
      <c r="AE6" s="6"/>
      <c r="AF6" s="6"/>
      <c r="AG6" s="6"/>
      <c r="AH6" s="6"/>
      <c r="AJ6" s="6">
        <f>Table32[[#This Row],[week 1 ]]+Table323[[#This Row],[week 1 ]]+Table3235[[#This Row],[week 1 ]]</f>
        <v>0</v>
      </c>
      <c r="AK6" s="6">
        <f>Table32[[#This Row],[week 2 ]]+Table323[[#This Row],[week 2 ]]+Table3235[[#This Row],[week 2 ]]</f>
        <v>0</v>
      </c>
      <c r="AL6" s="6">
        <f>Table32[[#This Row],[week 3]]+Table323[[#This Row],[week 3]]+Table3235[[#This Row],[week 3]]</f>
        <v>0</v>
      </c>
      <c r="AM6" s="6">
        <f>Table32[[#This Row],[week 4 ]]+Table323[[#This Row],[week 4 ]]+Table3235[[#This Row],[week 4 ]]</f>
        <v>0</v>
      </c>
      <c r="AN6" s="6">
        <f>Table32[[#This Row],[week 5 ]]+Table323[[#This Row],[week 5 ]]+Table3235[[#This Row],[week 5 ]]</f>
        <v>0</v>
      </c>
      <c r="AO6" s="6">
        <f>Table32[[#This Row],[week 6 ]]+Table323[[#This Row],[week 6 ]]+Table3235[[#This Row],[week 6 ]]</f>
        <v>0</v>
      </c>
      <c r="AP6" s="6">
        <f>Table32[[#This Row],[week 7 ]]+Table323[[#This Row],[week 7 ]]+Table3235[[#This Row],[week 7 ]]</f>
        <v>0</v>
      </c>
    </row>
    <row r="7" spans="1:42" x14ac:dyDescent="0.3">
      <c r="A7" s="8" t="s">
        <v>12</v>
      </c>
      <c r="B7" s="12">
        <v>6</v>
      </c>
      <c r="D7">
        <v>2</v>
      </c>
      <c r="E7">
        <v>2</v>
      </c>
      <c r="F7">
        <v>2</v>
      </c>
      <c r="G7">
        <v>0</v>
      </c>
      <c r="H7">
        <v>0</v>
      </c>
      <c r="I7">
        <v>0</v>
      </c>
      <c r="J7">
        <v>0</v>
      </c>
      <c r="L7" s="6">
        <f>'Total budgeted cost'!E9*Table3[[#This Row],[week 1 ]]</f>
        <v>100000</v>
      </c>
      <c r="M7" s="6">
        <f>'Total budgeted cost'!E9*Table3[[#This Row],[week 2 ]]</f>
        <v>100000</v>
      </c>
      <c r="N7" s="6">
        <f>'Total budgeted cost'!E9*Table3[[#This Row],[week 3]]</f>
        <v>100000</v>
      </c>
      <c r="O7" s="6">
        <f>'Total budgeted cost'!E9*Table3[[#This Row],[week 4 ]]</f>
        <v>0</v>
      </c>
      <c r="P7" s="6">
        <f>'Total budgeted cost'!E9*Table3[[#This Row],[week 5 ]]</f>
        <v>0</v>
      </c>
      <c r="Q7" s="6">
        <f>'Total budgeted cost'!E9*Table3[[#This Row],[week 6 ]]</f>
        <v>0</v>
      </c>
      <c r="R7" s="6">
        <f>'Total budgeted cost'!E9*Table3[[#This Row],[week 7 ]]</f>
        <v>0</v>
      </c>
      <c r="T7" s="6">
        <v>50000</v>
      </c>
      <c r="U7" s="6">
        <v>50000</v>
      </c>
      <c r="V7" s="6">
        <v>50000</v>
      </c>
      <c r="W7" s="6">
        <v>0</v>
      </c>
      <c r="X7" s="6">
        <v>0</v>
      </c>
      <c r="Y7" s="6">
        <v>0</v>
      </c>
      <c r="Z7" s="6">
        <v>0</v>
      </c>
      <c r="AB7" s="6">
        <v>100000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J7" s="6">
        <f>Table32[[#This Row],[week 1 ]]+Table323[[#This Row],[week 1 ]]+Table3235[[#This Row],[week 1 ]]</f>
        <v>250000</v>
      </c>
      <c r="AK7" s="6">
        <f>Table32[[#This Row],[week 2 ]]+Table323[[#This Row],[week 2 ]]+Table3235[[#This Row],[week 2 ]]</f>
        <v>150000</v>
      </c>
      <c r="AL7" s="6">
        <f>Table32[[#This Row],[week 3]]+Table323[[#This Row],[week 3]]+Table3235[[#This Row],[week 3]]</f>
        <v>150000</v>
      </c>
      <c r="AM7" s="6">
        <f>Table32[[#This Row],[week 4 ]]+Table323[[#This Row],[week 4 ]]+Table3235[[#This Row],[week 4 ]]</f>
        <v>0</v>
      </c>
      <c r="AN7" s="6">
        <f>Table32[[#This Row],[week 5 ]]+Table323[[#This Row],[week 5 ]]+Table3235[[#This Row],[week 5 ]]</f>
        <v>0</v>
      </c>
      <c r="AO7" s="6">
        <f>Table32[[#This Row],[week 6 ]]+Table323[[#This Row],[week 6 ]]+Table3235[[#This Row],[week 6 ]]</f>
        <v>0</v>
      </c>
      <c r="AP7" s="6">
        <f>Table32[[#This Row],[week 7 ]]+Table323[[#This Row],[week 7 ]]+Table3235[[#This Row],[week 7 ]]</f>
        <v>0</v>
      </c>
    </row>
    <row r="8" spans="1:42" x14ac:dyDescent="0.3">
      <c r="A8" s="8" t="s">
        <v>13</v>
      </c>
      <c r="B8" s="12">
        <v>3</v>
      </c>
      <c r="D8">
        <v>0</v>
      </c>
      <c r="E8">
        <v>0</v>
      </c>
      <c r="F8">
        <v>1</v>
      </c>
      <c r="G8">
        <v>2</v>
      </c>
      <c r="H8">
        <v>0</v>
      </c>
      <c r="I8">
        <v>0</v>
      </c>
      <c r="J8">
        <v>0</v>
      </c>
      <c r="L8" s="6">
        <f>'Total budgeted cost'!E10*Table3[[#This Row],[week 1 ]]</f>
        <v>0</v>
      </c>
      <c r="M8" s="6">
        <f>'Total budgeted cost'!E10*Table3[[#This Row],[week 2 ]]</f>
        <v>0</v>
      </c>
      <c r="N8" s="6">
        <f>'Total budgeted cost'!E10*Table3[[#This Row],[week 3]]</f>
        <v>20000</v>
      </c>
      <c r="O8" s="6">
        <f>'Total budgeted cost'!E10*Table3[[#This Row],[week 4 ]]</f>
        <v>40000</v>
      </c>
      <c r="P8" s="6">
        <f>'Total budgeted cost'!E10*Table3[[#This Row],[week 5 ]]</f>
        <v>0</v>
      </c>
      <c r="Q8" s="6">
        <f>'Total budgeted cost'!E10*Table3[[#This Row],[week 6 ]]</f>
        <v>0</v>
      </c>
      <c r="R8" s="6">
        <f>'Total budgeted cost'!E10*Table3[[#This Row],[week 7 ]]</f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J8" s="6">
        <f>Table32[[#This Row],[week 1 ]]+Table323[[#This Row],[week 1 ]]+Table3235[[#This Row],[week 1 ]]</f>
        <v>0</v>
      </c>
      <c r="AK8" s="6">
        <f>Table32[[#This Row],[week 2 ]]+Table323[[#This Row],[week 2 ]]+Table3235[[#This Row],[week 2 ]]</f>
        <v>0</v>
      </c>
      <c r="AL8" s="6">
        <f>Table32[[#This Row],[week 3]]+Table323[[#This Row],[week 3]]+Table3235[[#This Row],[week 3]]</f>
        <v>20000</v>
      </c>
      <c r="AM8" s="6">
        <f>Table32[[#This Row],[week 4 ]]+Table323[[#This Row],[week 4 ]]+Table3235[[#This Row],[week 4 ]]</f>
        <v>40000</v>
      </c>
      <c r="AN8" s="6">
        <f>Table32[[#This Row],[week 5 ]]+Table323[[#This Row],[week 5 ]]+Table3235[[#This Row],[week 5 ]]</f>
        <v>0</v>
      </c>
      <c r="AO8" s="6">
        <f>Table32[[#This Row],[week 6 ]]+Table323[[#This Row],[week 6 ]]+Table3235[[#This Row],[week 6 ]]</f>
        <v>0</v>
      </c>
      <c r="AP8" s="6">
        <f>Table32[[#This Row],[week 7 ]]+Table323[[#This Row],[week 7 ]]+Table3235[[#This Row],[week 7 ]]</f>
        <v>0</v>
      </c>
    </row>
    <row r="9" spans="1:42" x14ac:dyDescent="0.3">
      <c r="A9" s="8" t="s">
        <v>14</v>
      </c>
      <c r="B9" s="12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L9" s="6">
        <f>'Total budgeted cost'!E11*Table3[[#This Row],[week 1 ]]</f>
        <v>0</v>
      </c>
      <c r="M9" s="6">
        <f>'Total budgeted cost'!E11*Table3[[#This Row],[week 2 ]]</f>
        <v>0</v>
      </c>
      <c r="N9" s="6">
        <f>'Total budgeted cost'!E11*Table3[[#This Row],[week 3]]</f>
        <v>0</v>
      </c>
      <c r="O9" s="6">
        <f>'Total budgeted cost'!E11*Table3[[#This Row],[week 4 ]]</f>
        <v>0</v>
      </c>
      <c r="P9" s="6">
        <f>'Total budgeted cost'!E11*Table3[[#This Row],[week 5 ]]</f>
        <v>15000</v>
      </c>
      <c r="Q9" s="6">
        <f>'Total budgeted cost'!E11*Table3[[#This Row],[week 6 ]]</f>
        <v>0</v>
      </c>
      <c r="R9" s="6">
        <f>'Total budgeted cost'!E11*Table3[[#This Row],[week 7 ]]</f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J9" s="6">
        <f>Table32[[#This Row],[week 1 ]]+Table323[[#This Row],[week 1 ]]+Table3235[[#This Row],[week 1 ]]</f>
        <v>0</v>
      </c>
      <c r="AK9" s="6">
        <f>Table32[[#This Row],[week 2 ]]+Table323[[#This Row],[week 2 ]]+Table3235[[#This Row],[week 2 ]]</f>
        <v>0</v>
      </c>
      <c r="AL9" s="6">
        <f>Table32[[#This Row],[week 3]]+Table323[[#This Row],[week 3]]+Table3235[[#This Row],[week 3]]</f>
        <v>0</v>
      </c>
      <c r="AM9" s="6">
        <f>Table32[[#This Row],[week 4 ]]+Table323[[#This Row],[week 4 ]]+Table3235[[#This Row],[week 4 ]]</f>
        <v>0</v>
      </c>
      <c r="AN9" s="6">
        <f>Table32[[#This Row],[week 5 ]]+Table323[[#This Row],[week 5 ]]+Table3235[[#This Row],[week 5 ]]</f>
        <v>15000</v>
      </c>
      <c r="AO9" s="6">
        <f>Table32[[#This Row],[week 6 ]]+Table323[[#This Row],[week 6 ]]+Table3235[[#This Row],[week 6 ]]</f>
        <v>0</v>
      </c>
      <c r="AP9" s="6">
        <f>Table32[[#This Row],[week 7 ]]+Table323[[#This Row],[week 7 ]]+Table3235[[#This Row],[week 7 ]]</f>
        <v>0</v>
      </c>
    </row>
    <row r="10" spans="1:42" x14ac:dyDescent="0.3">
      <c r="A10" s="8" t="s">
        <v>15</v>
      </c>
      <c r="B10" s="12">
        <v>3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L10" s="6">
        <f>'Total budgeted cost'!E12*Table3[[#This Row],[week 1 ]]</f>
        <v>0</v>
      </c>
      <c r="M10" s="6">
        <f>'Total budgeted cost'!E12*Table3[[#This Row],[week 2 ]]</f>
        <v>0</v>
      </c>
      <c r="N10" s="6">
        <f>'Total budgeted cost'!E12*Table3[[#This Row],[week 3]]</f>
        <v>10000</v>
      </c>
      <c r="O10" s="6">
        <f>'Total budgeted cost'!E12*Table3[[#This Row],[week 4 ]]</f>
        <v>10000</v>
      </c>
      <c r="P10" s="6">
        <f>'Total budgeted cost'!E12*Table3[[#This Row],[week 5 ]]</f>
        <v>10000</v>
      </c>
      <c r="Q10" s="6">
        <f>'Total budgeted cost'!E12*Table3[[#This Row],[week 6 ]]</f>
        <v>0</v>
      </c>
      <c r="R10" s="6">
        <f>'Total budgeted cost'!E12*Table3[[#This Row],[week 7 ]]</f>
        <v>0</v>
      </c>
      <c r="T10" s="6">
        <v>0</v>
      </c>
      <c r="U10" s="6">
        <v>0</v>
      </c>
      <c r="V10" s="6">
        <f>'Total budgeted cost'!H12</f>
        <v>1500</v>
      </c>
      <c r="W10" s="6">
        <v>0</v>
      </c>
      <c r="X10" s="6">
        <v>0</v>
      </c>
      <c r="Y10" s="6">
        <v>0</v>
      </c>
      <c r="Z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J10" s="6">
        <f>Table32[[#This Row],[week 1 ]]+Table323[[#This Row],[week 1 ]]+Table3235[[#This Row],[week 1 ]]</f>
        <v>0</v>
      </c>
      <c r="AK10" s="6">
        <f>Table32[[#This Row],[week 2 ]]+Table323[[#This Row],[week 2 ]]+Table3235[[#This Row],[week 2 ]]</f>
        <v>0</v>
      </c>
      <c r="AL10" s="6">
        <f>Table32[[#This Row],[week 3]]+Table323[[#This Row],[week 3]]+Table3235[[#This Row],[week 3]]</f>
        <v>11500</v>
      </c>
      <c r="AM10" s="6">
        <f>Table32[[#This Row],[week 4 ]]+Table323[[#This Row],[week 4 ]]+Table3235[[#This Row],[week 4 ]]</f>
        <v>10000</v>
      </c>
      <c r="AN10" s="6">
        <f>Table32[[#This Row],[week 5 ]]+Table323[[#This Row],[week 5 ]]+Table3235[[#This Row],[week 5 ]]</f>
        <v>10000</v>
      </c>
      <c r="AO10" s="6">
        <f>Table32[[#This Row],[week 6 ]]+Table323[[#This Row],[week 6 ]]+Table3235[[#This Row],[week 6 ]]</f>
        <v>0</v>
      </c>
      <c r="AP10" s="6">
        <f>Table32[[#This Row],[week 7 ]]+Table323[[#This Row],[week 7 ]]+Table3235[[#This Row],[week 7 ]]</f>
        <v>0</v>
      </c>
    </row>
    <row r="11" spans="1:42" x14ac:dyDescent="0.3">
      <c r="A11" s="10" t="s">
        <v>16</v>
      </c>
      <c r="L11" s="6"/>
      <c r="M11" s="6"/>
      <c r="N11" s="6"/>
      <c r="O11" s="6"/>
      <c r="P11" s="6"/>
      <c r="Q11" s="6"/>
      <c r="R11" s="6"/>
      <c r="T11" s="6"/>
      <c r="U11" s="6"/>
      <c r="V11" s="6"/>
      <c r="W11" s="6"/>
      <c r="X11" s="6"/>
      <c r="Y11" s="6"/>
      <c r="Z11" s="6"/>
      <c r="AB11" s="6"/>
      <c r="AC11" s="6"/>
      <c r="AD11" s="6"/>
      <c r="AE11" s="6"/>
      <c r="AF11" s="6"/>
      <c r="AG11" s="6"/>
      <c r="AH11" s="6"/>
      <c r="AJ11" s="6">
        <f>Table32[[#This Row],[week 1 ]]+Table323[[#This Row],[week 1 ]]+Table3235[[#This Row],[week 1 ]]</f>
        <v>0</v>
      </c>
      <c r="AK11" s="6">
        <f>Table32[[#This Row],[week 2 ]]+Table323[[#This Row],[week 2 ]]+Table3235[[#This Row],[week 2 ]]</f>
        <v>0</v>
      </c>
      <c r="AL11" s="6">
        <f>Table32[[#This Row],[week 3]]+Table323[[#This Row],[week 3]]+Table3235[[#This Row],[week 3]]</f>
        <v>0</v>
      </c>
      <c r="AM11" s="6">
        <f>Table32[[#This Row],[week 4 ]]+Table323[[#This Row],[week 4 ]]+Table3235[[#This Row],[week 4 ]]</f>
        <v>0</v>
      </c>
      <c r="AN11" s="6">
        <f>Table32[[#This Row],[week 5 ]]+Table323[[#This Row],[week 5 ]]+Table3235[[#This Row],[week 5 ]]</f>
        <v>0</v>
      </c>
      <c r="AO11" s="6">
        <f>Table32[[#This Row],[week 6 ]]+Table323[[#This Row],[week 6 ]]+Table3235[[#This Row],[week 6 ]]</f>
        <v>0</v>
      </c>
      <c r="AP11" s="6">
        <f>Table32[[#This Row],[week 7 ]]+Table323[[#This Row],[week 7 ]]+Table3235[[#This Row],[week 7 ]]</f>
        <v>0</v>
      </c>
    </row>
    <row r="12" spans="1:42" x14ac:dyDescent="0.3">
      <c r="A12" s="8" t="s">
        <v>17</v>
      </c>
      <c r="B12" s="12">
        <v>4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L12" s="6">
        <f>'Total budgeted cost'!E15*Table3[[#This Row],[week 1 ]]</f>
        <v>10000</v>
      </c>
      <c r="M12" s="6">
        <f>'Total budgeted cost'!E15*Table3[[#This Row],[week 2 ]]</f>
        <v>10000</v>
      </c>
      <c r="N12" s="6">
        <f>'Total budgeted cost'!E15*Table3[[#This Row],[week 3]]</f>
        <v>10000</v>
      </c>
      <c r="O12" s="6">
        <f>'Total budgeted cost'!E15*Table3[[#This Row],[week 4 ]]</f>
        <v>10000</v>
      </c>
      <c r="P12" s="6">
        <f>'Total budgeted cost'!E15*Table3[[#This Row],[week 5 ]]</f>
        <v>0</v>
      </c>
      <c r="Q12" s="6">
        <f>'Total budgeted cost'!E15*Table3[[#This Row],[week 6 ]]</f>
        <v>0</v>
      </c>
      <c r="R12" s="6">
        <f>'Total budgeted cost'!E15*Table3[[#This Row],[week 7 ]]</f>
        <v>0</v>
      </c>
      <c r="T12" s="6">
        <f>'Total budgeted cost'!H15</f>
        <v>8000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B12" s="6">
        <v>100000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J12" s="6">
        <f>Table32[[#This Row],[week 1 ]]+Table323[[#This Row],[week 1 ]]+Table3235[[#This Row],[week 1 ]]</f>
        <v>118000</v>
      </c>
      <c r="AK12" s="6">
        <f>Table32[[#This Row],[week 2 ]]+Table323[[#This Row],[week 2 ]]+Table3235[[#This Row],[week 2 ]]</f>
        <v>10000</v>
      </c>
      <c r="AL12" s="6">
        <f>Table32[[#This Row],[week 3]]+Table323[[#This Row],[week 3]]+Table3235[[#This Row],[week 3]]</f>
        <v>10000</v>
      </c>
      <c r="AM12" s="6">
        <f>Table32[[#This Row],[week 4 ]]+Table323[[#This Row],[week 4 ]]+Table3235[[#This Row],[week 4 ]]</f>
        <v>10000</v>
      </c>
      <c r="AN12" s="6">
        <f>Table32[[#This Row],[week 5 ]]+Table323[[#This Row],[week 5 ]]+Table3235[[#This Row],[week 5 ]]</f>
        <v>0</v>
      </c>
      <c r="AO12" s="6">
        <f>Table32[[#This Row],[week 6 ]]+Table323[[#This Row],[week 6 ]]+Table3235[[#This Row],[week 6 ]]</f>
        <v>0</v>
      </c>
      <c r="AP12" s="6">
        <f>Table32[[#This Row],[week 7 ]]+Table323[[#This Row],[week 7 ]]+Table3235[[#This Row],[week 7 ]]</f>
        <v>0</v>
      </c>
    </row>
    <row r="13" spans="1:42" x14ac:dyDescent="0.3">
      <c r="A13" s="8" t="s">
        <v>18</v>
      </c>
      <c r="B13" s="12">
        <v>2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L13" s="6">
        <f>'Total budgeted cost'!E16*Table3[[#This Row],[week 1 ]]</f>
        <v>0</v>
      </c>
      <c r="M13" s="6">
        <f>'Total budgeted cost'!E16*Table3[[#This Row],[week 2 ]]</f>
        <v>0</v>
      </c>
      <c r="N13" s="6">
        <f>'Total budgeted cost'!E16*Table3[[#This Row],[week 3]]</f>
        <v>15000</v>
      </c>
      <c r="O13" s="6">
        <f>'Total budgeted cost'!E16*Table3[[#This Row],[week 4 ]]</f>
        <v>15000</v>
      </c>
      <c r="P13" s="6">
        <f>'Total budgeted cost'!E16*Table3[[#This Row],[week 5 ]]</f>
        <v>0</v>
      </c>
      <c r="Q13" s="6">
        <f>'Total budgeted cost'!E16*Table3[[#This Row],[week 6 ]]</f>
        <v>0</v>
      </c>
      <c r="R13" s="6">
        <f>'Total budgeted cost'!E16*Table3[[#This Row],[week 7 ]]</f>
        <v>0</v>
      </c>
      <c r="T13" s="6">
        <v>0</v>
      </c>
      <c r="U13" s="6">
        <v>0</v>
      </c>
      <c r="V13" s="6">
        <f>'Total budgeted cost'!H16</f>
        <v>5000</v>
      </c>
      <c r="W13" s="6"/>
      <c r="X13" s="6"/>
      <c r="Y13" s="6"/>
      <c r="Z13" s="6"/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J13" s="6">
        <f>Table32[[#This Row],[week 1 ]]+Table323[[#This Row],[week 1 ]]+Table3235[[#This Row],[week 1 ]]</f>
        <v>0</v>
      </c>
      <c r="AK13" s="6">
        <f>Table32[[#This Row],[week 2 ]]+Table323[[#This Row],[week 2 ]]+Table3235[[#This Row],[week 2 ]]</f>
        <v>0</v>
      </c>
      <c r="AL13" s="6">
        <f>Table32[[#This Row],[week 3]]+Table323[[#This Row],[week 3]]+Table3235[[#This Row],[week 3]]</f>
        <v>20000</v>
      </c>
      <c r="AM13" s="6">
        <f>Table32[[#This Row],[week 4 ]]+Table323[[#This Row],[week 4 ]]+Table3235[[#This Row],[week 4 ]]</f>
        <v>15000</v>
      </c>
      <c r="AN13" s="6">
        <f>Table32[[#This Row],[week 5 ]]+Table323[[#This Row],[week 5 ]]+Table3235[[#This Row],[week 5 ]]</f>
        <v>0</v>
      </c>
      <c r="AO13" s="6">
        <f>Table32[[#This Row],[week 6 ]]+Table323[[#This Row],[week 6 ]]+Table3235[[#This Row],[week 6 ]]</f>
        <v>0</v>
      </c>
      <c r="AP13" s="6">
        <f>Table32[[#This Row],[week 7 ]]+Table323[[#This Row],[week 7 ]]+Table3235[[#This Row],[week 7 ]]</f>
        <v>0</v>
      </c>
    </row>
    <row r="14" spans="1:42" x14ac:dyDescent="0.3">
      <c r="A14" s="8" t="s">
        <v>19</v>
      </c>
      <c r="B14" s="12">
        <v>7</v>
      </c>
      <c r="D14">
        <v>0</v>
      </c>
      <c r="E14">
        <v>3</v>
      </c>
      <c r="F14">
        <v>2</v>
      </c>
      <c r="G14">
        <v>2</v>
      </c>
      <c r="H14">
        <v>0</v>
      </c>
      <c r="I14">
        <v>0</v>
      </c>
      <c r="J14">
        <v>0</v>
      </c>
      <c r="L14" s="6">
        <f>'Total budgeted cost'!E17*Table3[[#This Row],[week 1 ]]</f>
        <v>0</v>
      </c>
      <c r="M14" s="6">
        <f>'Total budgeted cost'!E17*Table3[[#This Row],[week 2 ]]</f>
        <v>75000</v>
      </c>
      <c r="N14" s="6">
        <f>'Total budgeted cost'!E17*Table3[[#This Row],[week 3]]</f>
        <v>50000</v>
      </c>
      <c r="O14" s="6">
        <f>'Total budgeted cost'!E17*Table3[[#This Row],[week 4 ]]</f>
        <v>50000</v>
      </c>
      <c r="P14" s="6">
        <f>'Total budgeted cost'!E17*Table3[[#This Row],[week 5 ]]</f>
        <v>0</v>
      </c>
      <c r="Q14" s="6">
        <f>'Total budgeted cost'!E17*Table3[[#This Row],[week 6 ]]</f>
        <v>0</v>
      </c>
      <c r="R14" s="6">
        <f>'Total budgeted cost'!E17*Table3[[#This Row],[week 7 ]]</f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J14" s="6">
        <f>Table32[[#This Row],[week 1 ]]+Table323[[#This Row],[week 1 ]]+Table3235[[#This Row],[week 1 ]]</f>
        <v>0</v>
      </c>
      <c r="AK14" s="6">
        <f>Table32[[#This Row],[week 2 ]]+Table323[[#This Row],[week 2 ]]+Table3235[[#This Row],[week 2 ]]</f>
        <v>75000</v>
      </c>
      <c r="AL14" s="6">
        <f>Table32[[#This Row],[week 3]]+Table323[[#This Row],[week 3]]+Table3235[[#This Row],[week 3]]</f>
        <v>50000</v>
      </c>
      <c r="AM14" s="6">
        <f>Table32[[#This Row],[week 4 ]]+Table323[[#This Row],[week 4 ]]+Table3235[[#This Row],[week 4 ]]</f>
        <v>50000</v>
      </c>
      <c r="AN14" s="6">
        <f>Table32[[#This Row],[week 5 ]]+Table323[[#This Row],[week 5 ]]+Table3235[[#This Row],[week 5 ]]</f>
        <v>0</v>
      </c>
      <c r="AO14" s="6">
        <f>Table32[[#This Row],[week 6 ]]+Table323[[#This Row],[week 6 ]]+Table3235[[#This Row],[week 6 ]]</f>
        <v>0</v>
      </c>
      <c r="AP14" s="6">
        <f>Table32[[#This Row],[week 7 ]]+Table323[[#This Row],[week 7 ]]+Table3235[[#This Row],[week 7 ]]</f>
        <v>0</v>
      </c>
    </row>
    <row r="15" spans="1:42" x14ac:dyDescent="0.3">
      <c r="A15" s="10" t="s">
        <v>20</v>
      </c>
      <c r="L15" s="6"/>
      <c r="M15" s="6"/>
      <c r="N15" s="6"/>
      <c r="O15" s="6"/>
      <c r="P15" s="6"/>
      <c r="Q15" s="6"/>
      <c r="R15" s="6"/>
      <c r="T15" s="6"/>
      <c r="U15" s="6"/>
      <c r="V15" s="6"/>
      <c r="W15" s="6"/>
      <c r="X15" s="6"/>
      <c r="Y15" s="6"/>
      <c r="Z15" s="6"/>
      <c r="AB15" s="6"/>
      <c r="AC15" s="6"/>
      <c r="AD15" s="6"/>
      <c r="AE15" s="6"/>
      <c r="AF15" s="6"/>
      <c r="AG15" s="6"/>
      <c r="AH15" s="6"/>
      <c r="AJ15" s="6">
        <f>Table32[[#This Row],[week 1 ]]+Table323[[#This Row],[week 1 ]]+Table3235[[#This Row],[week 1 ]]</f>
        <v>0</v>
      </c>
      <c r="AK15" s="6">
        <f>Table32[[#This Row],[week 2 ]]+Table323[[#This Row],[week 2 ]]+Table3235[[#This Row],[week 2 ]]</f>
        <v>0</v>
      </c>
      <c r="AL15" s="6">
        <f>Table32[[#This Row],[week 3]]+Table323[[#This Row],[week 3]]+Table3235[[#This Row],[week 3]]</f>
        <v>0</v>
      </c>
      <c r="AM15" s="6">
        <f>Table32[[#This Row],[week 4 ]]+Table323[[#This Row],[week 4 ]]+Table3235[[#This Row],[week 4 ]]</f>
        <v>0</v>
      </c>
      <c r="AN15" s="6">
        <f>Table32[[#This Row],[week 5 ]]+Table323[[#This Row],[week 5 ]]+Table3235[[#This Row],[week 5 ]]</f>
        <v>0</v>
      </c>
      <c r="AO15" s="6">
        <f>Table32[[#This Row],[week 6 ]]+Table323[[#This Row],[week 6 ]]+Table3235[[#This Row],[week 6 ]]</f>
        <v>0</v>
      </c>
      <c r="AP15" s="6">
        <f>Table32[[#This Row],[week 7 ]]+Table323[[#This Row],[week 7 ]]+Table3235[[#This Row],[week 7 ]]</f>
        <v>0</v>
      </c>
    </row>
    <row r="16" spans="1:42" x14ac:dyDescent="0.3">
      <c r="A16" s="8" t="s">
        <v>21</v>
      </c>
      <c r="B16" s="12">
        <v>2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L16" s="6">
        <f>'Total budgeted cost'!E20*Table3[[#This Row],[week 1 ]]</f>
        <v>0</v>
      </c>
      <c r="M16" s="6">
        <f>'Total budgeted cost'!E20*Table3[[#This Row],[week 2 ]]</f>
        <v>0</v>
      </c>
      <c r="N16" s="6">
        <f>'Total budgeted cost'!E20*Table3[[#This Row],[week 3]]</f>
        <v>0</v>
      </c>
      <c r="O16" s="6">
        <f>'Total budgeted cost'!E20*Table3[[#This Row],[week 4 ]]</f>
        <v>0</v>
      </c>
      <c r="P16" s="6">
        <f>'Total budgeted cost'!E20*Table3[[#This Row],[week 5 ]]</f>
        <v>100000</v>
      </c>
      <c r="Q16" s="6">
        <f>'Total budgeted cost'!E20*Table3[[#This Row],[week 6 ]]</f>
        <v>0</v>
      </c>
      <c r="R16" s="6">
        <f>'Total budgeted cost'!E20*Table3[[#This Row],[week 7 ]]</f>
        <v>0</v>
      </c>
      <c r="T16" s="6">
        <v>0</v>
      </c>
      <c r="U16" s="6">
        <v>0</v>
      </c>
      <c r="V16" s="6">
        <v>0</v>
      </c>
      <c r="W16" s="6">
        <v>0</v>
      </c>
      <c r="X16" s="6">
        <f>'Total budgeted cost'!H20+'Total budgeted cost'!I20</f>
        <v>200000</v>
      </c>
      <c r="Y16" s="6">
        <v>0</v>
      </c>
      <c r="Z16" s="6">
        <v>0</v>
      </c>
      <c r="AB16" s="6">
        <v>0</v>
      </c>
      <c r="AC16" s="6">
        <v>0</v>
      </c>
      <c r="AD16" s="6">
        <v>0</v>
      </c>
      <c r="AE16" s="6">
        <v>200000</v>
      </c>
      <c r="AF16" s="6">
        <v>0</v>
      </c>
      <c r="AG16" s="6">
        <v>0</v>
      </c>
      <c r="AH16" s="6">
        <v>0</v>
      </c>
      <c r="AJ16" s="6">
        <f>Table32[[#This Row],[week 1 ]]+Table323[[#This Row],[week 1 ]]+Table3235[[#This Row],[week 1 ]]</f>
        <v>0</v>
      </c>
      <c r="AK16" s="6">
        <f>Table32[[#This Row],[week 2 ]]+Table323[[#This Row],[week 2 ]]+Table3235[[#This Row],[week 2 ]]</f>
        <v>0</v>
      </c>
      <c r="AL16" s="6">
        <f>Table32[[#This Row],[week 3]]+Table323[[#This Row],[week 3]]+Table3235[[#This Row],[week 3]]</f>
        <v>0</v>
      </c>
      <c r="AM16" s="6">
        <f>Table32[[#This Row],[week 4 ]]+Table323[[#This Row],[week 4 ]]+Table3235[[#This Row],[week 4 ]]</f>
        <v>200000</v>
      </c>
      <c r="AN16" s="6">
        <f>Table32[[#This Row],[week 5 ]]+Table323[[#This Row],[week 5 ]]+Table3235[[#This Row],[week 5 ]]</f>
        <v>300000</v>
      </c>
      <c r="AO16" s="6">
        <f>Table32[[#This Row],[week 6 ]]+Table323[[#This Row],[week 6 ]]+Table3235[[#This Row],[week 6 ]]</f>
        <v>0</v>
      </c>
      <c r="AP16" s="6">
        <f>Table32[[#This Row],[week 7 ]]+Table323[[#This Row],[week 7 ]]+Table3235[[#This Row],[week 7 ]]</f>
        <v>0</v>
      </c>
    </row>
    <row r="17" spans="1:42" x14ac:dyDescent="0.3">
      <c r="A17" s="8" t="s">
        <v>22</v>
      </c>
      <c r="B17" s="12">
        <v>5</v>
      </c>
      <c r="D17">
        <v>0</v>
      </c>
      <c r="E17">
        <v>0</v>
      </c>
      <c r="F17">
        <v>0</v>
      </c>
      <c r="G17">
        <v>0</v>
      </c>
      <c r="H17">
        <v>3</v>
      </c>
      <c r="I17">
        <v>2</v>
      </c>
      <c r="J17">
        <v>0</v>
      </c>
      <c r="L17" s="6">
        <f>'Total budgeted cost'!E21*Table3[[#This Row],[week 1 ]]</f>
        <v>0</v>
      </c>
      <c r="M17" s="6">
        <f>'Total budgeted cost'!E21*Table3[[#This Row],[week 2 ]]</f>
        <v>0</v>
      </c>
      <c r="N17" s="6">
        <f>'Total budgeted cost'!E21*Table3[[#This Row],[week 3]]</f>
        <v>0</v>
      </c>
      <c r="O17" s="6">
        <f>'Total budgeted cost'!E21*Table3[[#This Row],[week 4 ]]</f>
        <v>0</v>
      </c>
      <c r="P17" s="6">
        <f>'Total budgeted cost'!E21*Table3[[#This Row],[week 5 ]]</f>
        <v>105000</v>
      </c>
      <c r="Q17" s="6">
        <f>'Total budgeted cost'!E21*Table3[[#This Row],[week 6 ]]</f>
        <v>70000</v>
      </c>
      <c r="R17" s="6">
        <f>'Total budgeted cost'!E21*Table3[[#This Row],[week 7 ]]</f>
        <v>0</v>
      </c>
      <c r="T17" s="6">
        <v>0</v>
      </c>
      <c r="U17" s="6">
        <v>0</v>
      </c>
      <c r="V17" s="6">
        <v>0</v>
      </c>
      <c r="W17" s="6">
        <v>0</v>
      </c>
      <c r="X17" s="6">
        <v>75000</v>
      </c>
      <c r="Y17" s="6">
        <v>75000</v>
      </c>
      <c r="Z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J17" s="6">
        <f>Table32[[#This Row],[week 1 ]]+Table323[[#This Row],[week 1 ]]+Table3235[[#This Row],[week 1 ]]</f>
        <v>0</v>
      </c>
      <c r="AK17" s="6">
        <f>Table32[[#This Row],[week 2 ]]+Table323[[#This Row],[week 2 ]]+Table3235[[#This Row],[week 2 ]]</f>
        <v>0</v>
      </c>
      <c r="AL17" s="6">
        <f>Table32[[#This Row],[week 3]]+Table323[[#This Row],[week 3]]+Table3235[[#This Row],[week 3]]</f>
        <v>0</v>
      </c>
      <c r="AM17" s="6">
        <f>Table32[[#This Row],[week 4 ]]+Table323[[#This Row],[week 4 ]]+Table3235[[#This Row],[week 4 ]]</f>
        <v>0</v>
      </c>
      <c r="AN17" s="6">
        <f>Table32[[#This Row],[week 5 ]]+Table323[[#This Row],[week 5 ]]+Table3235[[#This Row],[week 5 ]]</f>
        <v>180000</v>
      </c>
      <c r="AO17" s="6">
        <f>Table32[[#This Row],[week 6 ]]+Table323[[#This Row],[week 6 ]]+Table3235[[#This Row],[week 6 ]]</f>
        <v>145000</v>
      </c>
      <c r="AP17" s="6">
        <f>Table32[[#This Row],[week 7 ]]+Table323[[#This Row],[week 7 ]]+Table3235[[#This Row],[week 7 ]]</f>
        <v>0</v>
      </c>
    </row>
    <row r="18" spans="1:42" x14ac:dyDescent="0.3">
      <c r="A18" s="8" t="s">
        <v>23</v>
      </c>
      <c r="B18" s="12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L18" s="6">
        <f>'Total budgeted cost'!E22*Table3[[#This Row],[week 1 ]]</f>
        <v>0</v>
      </c>
      <c r="M18" s="6">
        <f>'Total budgeted cost'!E22*Table3[[#This Row],[week 2 ]]</f>
        <v>0</v>
      </c>
      <c r="N18" s="6">
        <f>'Total budgeted cost'!E22*Table3[[#This Row],[week 3]]</f>
        <v>0</v>
      </c>
      <c r="O18" s="6">
        <f>'Total budgeted cost'!E22*Table3[[#This Row],[week 4 ]]</f>
        <v>0</v>
      </c>
      <c r="P18" s="6">
        <f>'Total budgeted cost'!E22*Table3[[#This Row],[week 5 ]]</f>
        <v>0</v>
      </c>
      <c r="Q18" s="6">
        <f>'Total budgeted cost'!E22*Table3[[#This Row],[week 6 ]]</f>
        <v>25000</v>
      </c>
      <c r="R18" s="6">
        <f>'Total budgeted cost'!E22*Table3[[#This Row],[week 7 ]]</f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f>'Total budgeted cost'!H22</f>
        <v>20000</v>
      </c>
      <c r="Z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J18" s="6">
        <f>Table32[[#This Row],[week 1 ]]+Table323[[#This Row],[week 1 ]]+Table3235[[#This Row],[week 1 ]]</f>
        <v>0</v>
      </c>
      <c r="AK18" s="6">
        <f>Table32[[#This Row],[week 2 ]]+Table323[[#This Row],[week 2 ]]+Table3235[[#This Row],[week 2 ]]</f>
        <v>0</v>
      </c>
      <c r="AL18" s="6">
        <f>Table32[[#This Row],[week 3]]+Table323[[#This Row],[week 3]]+Table3235[[#This Row],[week 3]]</f>
        <v>0</v>
      </c>
      <c r="AM18" s="6">
        <f>Table32[[#This Row],[week 4 ]]+Table323[[#This Row],[week 4 ]]+Table3235[[#This Row],[week 4 ]]</f>
        <v>0</v>
      </c>
      <c r="AN18" s="6">
        <f>Table32[[#This Row],[week 5 ]]+Table323[[#This Row],[week 5 ]]+Table3235[[#This Row],[week 5 ]]</f>
        <v>0</v>
      </c>
      <c r="AO18" s="6">
        <f>Table32[[#This Row],[week 6 ]]+Table323[[#This Row],[week 6 ]]+Table3235[[#This Row],[week 6 ]]</f>
        <v>45000</v>
      </c>
      <c r="AP18" s="6">
        <f>Table32[[#This Row],[week 7 ]]+Table323[[#This Row],[week 7 ]]+Table3235[[#This Row],[week 7 ]]</f>
        <v>0</v>
      </c>
    </row>
    <row r="19" spans="1:42" x14ac:dyDescent="0.3">
      <c r="A19" s="8" t="s">
        <v>24</v>
      </c>
      <c r="B19" s="12">
        <v>2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L19" s="6">
        <f>'Total budgeted cost'!E23*Table3[[#This Row],[week 1 ]]</f>
        <v>0</v>
      </c>
      <c r="M19" s="6">
        <f>'Total budgeted cost'!E23*Table3[[#This Row],[week 2 ]]</f>
        <v>0</v>
      </c>
      <c r="N19" s="6">
        <f>'Total budgeted cost'!E23*Table3[[#This Row],[week 3]]</f>
        <v>0</v>
      </c>
      <c r="O19" s="6">
        <f>'Total budgeted cost'!E23*Table3[[#This Row],[week 4 ]]</f>
        <v>25000</v>
      </c>
      <c r="P19" s="6">
        <f>'Total budgeted cost'!E23*Table3[[#This Row],[week 5 ]]</f>
        <v>25000</v>
      </c>
      <c r="Q19" s="6">
        <f>'Total budgeted cost'!E23*Table3[[#This Row],[week 6 ]]</f>
        <v>0</v>
      </c>
      <c r="R19" s="6">
        <f>'Total budgeted cost'!E23*Table3[[#This Row],[week 7 ]]</f>
        <v>0</v>
      </c>
      <c r="T19" s="6">
        <v>0</v>
      </c>
      <c r="U19" s="6">
        <v>0</v>
      </c>
      <c r="V19" s="6">
        <v>0</v>
      </c>
      <c r="W19" s="6">
        <f>'Total budgeted cost'!I23</f>
        <v>35000</v>
      </c>
      <c r="X19" s="6">
        <v>0</v>
      </c>
      <c r="Y19" s="6">
        <v>0</v>
      </c>
      <c r="Z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J19" s="6">
        <f>Table32[[#This Row],[week 1 ]]+Table323[[#This Row],[week 1 ]]+Table3235[[#This Row],[week 1 ]]</f>
        <v>0</v>
      </c>
      <c r="AK19" s="6">
        <f>Table32[[#This Row],[week 2 ]]+Table323[[#This Row],[week 2 ]]+Table3235[[#This Row],[week 2 ]]</f>
        <v>0</v>
      </c>
      <c r="AL19" s="6">
        <f>Table32[[#This Row],[week 3]]+Table323[[#This Row],[week 3]]+Table3235[[#This Row],[week 3]]</f>
        <v>0</v>
      </c>
      <c r="AM19" s="6">
        <f>Table32[[#This Row],[week 4 ]]+Table323[[#This Row],[week 4 ]]+Table3235[[#This Row],[week 4 ]]</f>
        <v>60000</v>
      </c>
      <c r="AN19" s="6">
        <f>Table32[[#This Row],[week 5 ]]+Table323[[#This Row],[week 5 ]]+Table3235[[#This Row],[week 5 ]]</f>
        <v>25000</v>
      </c>
      <c r="AO19" s="6">
        <f>Table32[[#This Row],[week 6 ]]+Table323[[#This Row],[week 6 ]]+Table3235[[#This Row],[week 6 ]]</f>
        <v>0</v>
      </c>
      <c r="AP19" s="6">
        <f>Table32[[#This Row],[week 7 ]]+Table323[[#This Row],[week 7 ]]+Table3235[[#This Row],[week 7 ]]</f>
        <v>0</v>
      </c>
    </row>
    <row r="20" spans="1:42" ht="28.8" x14ac:dyDescent="0.3">
      <c r="A20" s="10" t="s">
        <v>25</v>
      </c>
      <c r="L20" s="6"/>
      <c r="M20" s="6"/>
      <c r="N20" s="6"/>
      <c r="O20" s="6"/>
      <c r="P20" s="6"/>
      <c r="Q20" s="6"/>
      <c r="R20" s="6"/>
      <c r="T20" s="6"/>
      <c r="U20" s="6"/>
      <c r="V20" s="6"/>
      <c r="W20" s="6"/>
      <c r="X20" s="6"/>
      <c r="Y20" s="6"/>
      <c r="Z20" s="6"/>
      <c r="AB20" s="6"/>
      <c r="AC20" s="6"/>
      <c r="AD20" s="6"/>
      <c r="AE20" s="6"/>
      <c r="AF20" s="6"/>
      <c r="AG20" s="6"/>
      <c r="AH20" s="6"/>
      <c r="AJ20" s="6">
        <f>Table32[[#This Row],[week 1 ]]+Table323[[#This Row],[week 1 ]]+Table3235[[#This Row],[week 1 ]]</f>
        <v>0</v>
      </c>
      <c r="AK20" s="6">
        <f>Table32[[#This Row],[week 2 ]]+Table323[[#This Row],[week 2 ]]+Table3235[[#This Row],[week 2 ]]</f>
        <v>0</v>
      </c>
      <c r="AL20" s="6">
        <f>Table32[[#This Row],[week 3]]+Table323[[#This Row],[week 3]]+Table3235[[#This Row],[week 3]]</f>
        <v>0</v>
      </c>
      <c r="AM20" s="6">
        <f>Table32[[#This Row],[week 4 ]]+Table323[[#This Row],[week 4 ]]+Table3235[[#This Row],[week 4 ]]</f>
        <v>0</v>
      </c>
      <c r="AN20" s="6">
        <f>Table32[[#This Row],[week 5 ]]+Table323[[#This Row],[week 5 ]]+Table3235[[#This Row],[week 5 ]]</f>
        <v>0</v>
      </c>
      <c r="AO20" s="6">
        <f>Table32[[#This Row],[week 6 ]]+Table323[[#This Row],[week 6 ]]+Table3235[[#This Row],[week 6 ]]</f>
        <v>0</v>
      </c>
      <c r="AP20" s="6">
        <f>Table32[[#This Row],[week 7 ]]+Table323[[#This Row],[week 7 ]]+Table3235[[#This Row],[week 7 ]]</f>
        <v>0</v>
      </c>
    </row>
    <row r="21" spans="1:42" x14ac:dyDescent="0.3">
      <c r="A21" s="8" t="s">
        <v>26</v>
      </c>
      <c r="B21" s="12">
        <v>2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 s="6">
        <f>'Total budgeted cost'!E26*Table3[[#This Row],[week 1 ]]</f>
        <v>50000</v>
      </c>
      <c r="M21" s="6">
        <f>'Total budgeted cost'!E26*Table3[[#This Row],[week 2 ]]</f>
        <v>0</v>
      </c>
      <c r="N21" s="6">
        <f>'Total budgeted cost'!E26*Table3[[#This Row],[week 3]]</f>
        <v>0</v>
      </c>
      <c r="O21" s="6">
        <f>'Total budgeted cost'!E26*Table3[[#This Row],[week 4 ]]</f>
        <v>0</v>
      </c>
      <c r="P21" s="6">
        <f>'Total budgeted cost'!E26*Table3[[#This Row],[week 5 ]]</f>
        <v>0</v>
      </c>
      <c r="Q21" s="6">
        <f>'Total budgeted cost'!E26*Table3[[#This Row],[week 6 ]]</f>
        <v>0</v>
      </c>
      <c r="R21" s="6">
        <f>'Total budgeted cost'!E26*Table3[[#This Row],[week 7 ]]</f>
        <v>0</v>
      </c>
      <c r="T21" s="6">
        <f>'Total budgeted cost'!H26</f>
        <v>20000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B21" s="6">
        <v>50000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J21" s="6">
        <f>Table32[[#This Row],[week 1 ]]+Table323[[#This Row],[week 1 ]]+Table3235[[#This Row],[week 1 ]]</f>
        <v>120000</v>
      </c>
      <c r="AK21" s="6">
        <f>Table32[[#This Row],[week 2 ]]+Table323[[#This Row],[week 2 ]]+Table3235[[#This Row],[week 2 ]]</f>
        <v>0</v>
      </c>
      <c r="AL21" s="6">
        <f>Table32[[#This Row],[week 3]]+Table323[[#This Row],[week 3]]+Table3235[[#This Row],[week 3]]</f>
        <v>0</v>
      </c>
      <c r="AM21" s="6">
        <f>Table32[[#This Row],[week 4 ]]+Table323[[#This Row],[week 4 ]]+Table3235[[#This Row],[week 4 ]]</f>
        <v>0</v>
      </c>
      <c r="AN21" s="6">
        <f>Table32[[#This Row],[week 5 ]]+Table323[[#This Row],[week 5 ]]+Table3235[[#This Row],[week 5 ]]</f>
        <v>0</v>
      </c>
      <c r="AO21" s="6">
        <f>Table32[[#This Row],[week 6 ]]+Table323[[#This Row],[week 6 ]]+Table3235[[#This Row],[week 6 ]]</f>
        <v>0</v>
      </c>
      <c r="AP21" s="6">
        <f>Table32[[#This Row],[week 7 ]]+Table323[[#This Row],[week 7 ]]+Table3235[[#This Row],[week 7 ]]</f>
        <v>0</v>
      </c>
    </row>
    <row r="22" spans="1:42" x14ac:dyDescent="0.3">
      <c r="A22" s="8" t="s">
        <v>27</v>
      </c>
      <c r="B22" s="12">
        <v>2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L22" s="6">
        <f>'Total budgeted cost'!E27*Table3[[#This Row],[week 1 ]]</f>
        <v>0</v>
      </c>
      <c r="M22" s="6">
        <f>'Total budgeted cost'!E27*Table3[[#This Row],[week 2 ]]</f>
        <v>50000</v>
      </c>
      <c r="N22" s="6">
        <f>'Total budgeted cost'!E27*Table3[[#This Row],[week 3]]</f>
        <v>0</v>
      </c>
      <c r="O22" s="6">
        <f>'Total budgeted cost'!E27*Table3[[#This Row],[week 4 ]]</f>
        <v>0</v>
      </c>
      <c r="P22" s="6">
        <f>'Total budgeted cost'!E27*Table3[[#This Row],[week 5 ]]</f>
        <v>0</v>
      </c>
      <c r="Q22" s="6">
        <f>'Total budgeted cost'!E27*Table3[[#This Row],[week 6 ]]</f>
        <v>0</v>
      </c>
      <c r="R22" s="6">
        <f>'Total budgeted cost'!E27*Table3[[#This Row],[week 7 ]]</f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J22" s="6">
        <f>Table32[[#This Row],[week 1 ]]+Table323[[#This Row],[week 1 ]]+Table3235[[#This Row],[week 1 ]]</f>
        <v>0</v>
      </c>
      <c r="AK22" s="6">
        <f>Table32[[#This Row],[week 2 ]]+Table323[[#This Row],[week 2 ]]+Table3235[[#This Row],[week 2 ]]</f>
        <v>50000</v>
      </c>
      <c r="AL22" s="6">
        <f>Table32[[#This Row],[week 3]]+Table323[[#This Row],[week 3]]+Table3235[[#This Row],[week 3]]</f>
        <v>0</v>
      </c>
      <c r="AM22" s="6">
        <f>Table32[[#This Row],[week 4 ]]+Table323[[#This Row],[week 4 ]]+Table3235[[#This Row],[week 4 ]]</f>
        <v>0</v>
      </c>
      <c r="AN22" s="6">
        <f>Table32[[#This Row],[week 5 ]]+Table323[[#This Row],[week 5 ]]+Table3235[[#This Row],[week 5 ]]</f>
        <v>0</v>
      </c>
      <c r="AO22" s="6">
        <f>Table32[[#This Row],[week 6 ]]+Table323[[#This Row],[week 6 ]]+Table3235[[#This Row],[week 6 ]]</f>
        <v>0</v>
      </c>
      <c r="AP22" s="6">
        <f>Table32[[#This Row],[week 7 ]]+Table323[[#This Row],[week 7 ]]+Table3235[[#This Row],[week 7 ]]</f>
        <v>0</v>
      </c>
    </row>
    <row r="23" spans="1:42" x14ac:dyDescent="0.3">
      <c r="A23" s="8" t="s">
        <v>28</v>
      </c>
      <c r="B23" s="12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 s="6">
        <f>'Total budgeted cost'!E28*Table3[[#This Row],[week 1 ]]</f>
        <v>25000</v>
      </c>
      <c r="M23" s="6">
        <f>'Total budgeted cost'!E28*Table3[[#This Row],[week 2 ]]</f>
        <v>0</v>
      </c>
      <c r="N23" s="6">
        <f>'Total budgeted cost'!E28*Table3[[#This Row],[week 3]]</f>
        <v>0</v>
      </c>
      <c r="O23" s="6">
        <f>'Total budgeted cost'!E28*Table3[[#This Row],[week 4 ]]</f>
        <v>0</v>
      </c>
      <c r="P23" s="6">
        <f>'Total budgeted cost'!E28*Table3[[#This Row],[week 5 ]]</f>
        <v>0</v>
      </c>
      <c r="Q23" s="6">
        <f>'Total budgeted cost'!E28*Table3[[#This Row],[week 6 ]]</f>
        <v>0</v>
      </c>
      <c r="R23" s="6">
        <f>'Total budgeted cost'!E28*Table3[[#This Row],[week 7 ]]</f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J23" s="6">
        <f>Table32[[#This Row],[week 1 ]]+Table323[[#This Row],[week 1 ]]+Table3235[[#This Row],[week 1 ]]</f>
        <v>25000</v>
      </c>
      <c r="AK23" s="6">
        <f>Table32[[#This Row],[week 2 ]]+Table323[[#This Row],[week 2 ]]+Table3235[[#This Row],[week 2 ]]</f>
        <v>0</v>
      </c>
      <c r="AL23" s="6">
        <f>Table32[[#This Row],[week 3]]+Table323[[#This Row],[week 3]]+Table3235[[#This Row],[week 3]]</f>
        <v>0</v>
      </c>
      <c r="AM23" s="6">
        <f>Table32[[#This Row],[week 4 ]]+Table323[[#This Row],[week 4 ]]+Table3235[[#This Row],[week 4 ]]</f>
        <v>0</v>
      </c>
      <c r="AN23" s="6">
        <f>Table32[[#This Row],[week 5 ]]+Table323[[#This Row],[week 5 ]]+Table3235[[#This Row],[week 5 ]]</f>
        <v>0</v>
      </c>
      <c r="AO23" s="6">
        <f>Table32[[#This Row],[week 6 ]]+Table323[[#This Row],[week 6 ]]+Table3235[[#This Row],[week 6 ]]</f>
        <v>0</v>
      </c>
      <c r="AP23" s="6">
        <f>Table32[[#This Row],[week 7 ]]+Table323[[#This Row],[week 7 ]]+Table3235[[#This Row],[week 7 ]]</f>
        <v>0</v>
      </c>
    </row>
    <row r="24" spans="1:42" x14ac:dyDescent="0.3">
      <c r="A24" s="8" t="s">
        <v>29</v>
      </c>
      <c r="B24" s="12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L24" s="6">
        <f>'Total budgeted cost'!E29*Table3[[#This Row],[week 1 ]]</f>
        <v>0</v>
      </c>
      <c r="M24" s="6">
        <f>'Total budgeted cost'!E29*Table3[[#This Row],[week 2 ]]</f>
        <v>25000</v>
      </c>
      <c r="N24" s="6">
        <f>'Total budgeted cost'!E29*Table3[[#This Row],[week 3]]</f>
        <v>0</v>
      </c>
      <c r="O24" s="6">
        <f>'Total budgeted cost'!E29*Table3[[#This Row],[week 4 ]]</f>
        <v>0</v>
      </c>
      <c r="P24" s="6">
        <f>'Total budgeted cost'!E29*Table3[[#This Row],[week 5 ]]</f>
        <v>0</v>
      </c>
      <c r="Q24" s="6">
        <f>'Total budgeted cost'!E29*Table3[[#This Row],[week 6 ]]</f>
        <v>0</v>
      </c>
      <c r="R24" s="6">
        <f>'Total budgeted cost'!E29*Table3[[#This Row],[week 7 ]]</f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J24" s="6">
        <f>Table32[[#This Row],[week 1 ]]+Table323[[#This Row],[week 1 ]]+Table3235[[#This Row],[week 1 ]]</f>
        <v>0</v>
      </c>
      <c r="AK24" s="6">
        <f>Table32[[#This Row],[week 2 ]]+Table323[[#This Row],[week 2 ]]+Table3235[[#This Row],[week 2 ]]</f>
        <v>25000</v>
      </c>
      <c r="AL24" s="6">
        <f>Table32[[#This Row],[week 3]]+Table323[[#This Row],[week 3]]+Table3235[[#This Row],[week 3]]</f>
        <v>0</v>
      </c>
      <c r="AM24" s="6">
        <f>Table32[[#This Row],[week 4 ]]+Table323[[#This Row],[week 4 ]]+Table3235[[#This Row],[week 4 ]]</f>
        <v>0</v>
      </c>
      <c r="AN24" s="6">
        <f>Table32[[#This Row],[week 5 ]]+Table323[[#This Row],[week 5 ]]+Table3235[[#This Row],[week 5 ]]</f>
        <v>0</v>
      </c>
      <c r="AO24" s="6">
        <f>Table32[[#This Row],[week 6 ]]+Table323[[#This Row],[week 6 ]]+Table3235[[#This Row],[week 6 ]]</f>
        <v>0</v>
      </c>
      <c r="AP24" s="6">
        <f>Table32[[#This Row],[week 7 ]]+Table323[[#This Row],[week 7 ]]+Table3235[[#This Row],[week 7 ]]</f>
        <v>0</v>
      </c>
    </row>
    <row r="25" spans="1:42" x14ac:dyDescent="0.3">
      <c r="A25" s="8" t="s">
        <v>30</v>
      </c>
      <c r="B25" s="12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L25" s="6">
        <f>'Total budgeted cost'!E30*Table3[[#This Row],[week 1 ]]</f>
        <v>0</v>
      </c>
      <c r="M25" s="6">
        <f>'Total budgeted cost'!E30*Table3[[#This Row],[week 2 ]]</f>
        <v>0</v>
      </c>
      <c r="N25" s="6">
        <f>'Total budgeted cost'!E30*Table3[[#This Row],[week 3]]</f>
        <v>25000</v>
      </c>
      <c r="O25" s="6">
        <f>'Total budgeted cost'!E30*Table3[[#This Row],[week 4 ]]</f>
        <v>0</v>
      </c>
      <c r="P25" s="6">
        <f>'Total budgeted cost'!E30*Table3[[#This Row],[week 5 ]]</f>
        <v>0</v>
      </c>
      <c r="Q25" s="6">
        <f>'Total budgeted cost'!E30*Table3[[#This Row],[week 6 ]]</f>
        <v>0</v>
      </c>
      <c r="R25" s="6">
        <f>'Total budgeted cost'!E30*Table3[[#This Row],[week 7 ]]</f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J25" s="6">
        <f>Table32[[#This Row],[week 1 ]]+Table323[[#This Row],[week 1 ]]+Table3235[[#This Row],[week 1 ]]</f>
        <v>0</v>
      </c>
      <c r="AK25" s="6">
        <f>Table32[[#This Row],[week 2 ]]+Table323[[#This Row],[week 2 ]]+Table3235[[#This Row],[week 2 ]]</f>
        <v>0</v>
      </c>
      <c r="AL25" s="6">
        <f>Table32[[#This Row],[week 3]]+Table323[[#This Row],[week 3]]+Table3235[[#This Row],[week 3]]</f>
        <v>25000</v>
      </c>
      <c r="AM25" s="6">
        <f>Table32[[#This Row],[week 4 ]]+Table323[[#This Row],[week 4 ]]+Table3235[[#This Row],[week 4 ]]</f>
        <v>0</v>
      </c>
      <c r="AN25" s="6">
        <f>Table32[[#This Row],[week 5 ]]+Table323[[#This Row],[week 5 ]]+Table3235[[#This Row],[week 5 ]]</f>
        <v>0</v>
      </c>
      <c r="AO25" s="6">
        <f>Table32[[#This Row],[week 6 ]]+Table323[[#This Row],[week 6 ]]+Table3235[[#This Row],[week 6 ]]</f>
        <v>0</v>
      </c>
      <c r="AP25" s="6">
        <f>Table32[[#This Row],[week 7 ]]+Table323[[#This Row],[week 7 ]]+Table3235[[#This Row],[week 7 ]]</f>
        <v>0</v>
      </c>
    </row>
    <row r="26" spans="1:42" x14ac:dyDescent="0.3">
      <c r="A26" s="8" t="s">
        <v>31</v>
      </c>
      <c r="B26" s="12">
        <v>3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L26" s="6">
        <f>'Total budgeted cost'!E31*Table3[[#This Row],[week 1 ]]</f>
        <v>0</v>
      </c>
      <c r="M26" s="6">
        <f>'Total budgeted cost'!E31*Table3[[#This Row],[week 2 ]]</f>
        <v>0</v>
      </c>
      <c r="N26" s="6">
        <f>'Total budgeted cost'!E31*Table3[[#This Row],[week 3]]</f>
        <v>25000</v>
      </c>
      <c r="O26" s="6">
        <f>'Total budgeted cost'!E31*Table3[[#This Row],[week 4 ]]</f>
        <v>25000</v>
      </c>
      <c r="P26" s="6">
        <f>'Total budgeted cost'!E31*Table3[[#This Row],[week 5 ]]</f>
        <v>25000</v>
      </c>
      <c r="Q26" s="6">
        <f>'Total budgeted cost'!E31*Table3[[#This Row],[week 6 ]]</f>
        <v>0</v>
      </c>
      <c r="R26" s="6">
        <f>'Total budgeted cost'!E31*Table3[[#This Row],[week 7 ]]</f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J26" s="6">
        <f>Table32[[#This Row],[week 1 ]]+Table323[[#This Row],[week 1 ]]+Table3235[[#This Row],[week 1 ]]</f>
        <v>0</v>
      </c>
      <c r="AK26" s="6">
        <f>Table32[[#This Row],[week 2 ]]+Table323[[#This Row],[week 2 ]]+Table3235[[#This Row],[week 2 ]]</f>
        <v>0</v>
      </c>
      <c r="AL26" s="6">
        <f>Table32[[#This Row],[week 3]]+Table323[[#This Row],[week 3]]+Table3235[[#This Row],[week 3]]</f>
        <v>25000</v>
      </c>
      <c r="AM26" s="6">
        <f>Table32[[#This Row],[week 4 ]]+Table323[[#This Row],[week 4 ]]+Table3235[[#This Row],[week 4 ]]</f>
        <v>25000</v>
      </c>
      <c r="AN26" s="6">
        <f>Table32[[#This Row],[week 5 ]]+Table323[[#This Row],[week 5 ]]+Table3235[[#This Row],[week 5 ]]</f>
        <v>25000</v>
      </c>
      <c r="AO26" s="6">
        <f>Table32[[#This Row],[week 6 ]]+Table323[[#This Row],[week 6 ]]+Table3235[[#This Row],[week 6 ]]</f>
        <v>0</v>
      </c>
      <c r="AP26" s="6">
        <f>Table32[[#This Row],[week 7 ]]+Table323[[#This Row],[week 7 ]]+Table3235[[#This Row],[week 7 ]]</f>
        <v>0</v>
      </c>
    </row>
    <row r="27" spans="1:42" ht="28.8" x14ac:dyDescent="0.3">
      <c r="A27" s="8" t="s">
        <v>32</v>
      </c>
      <c r="B27" s="12">
        <v>4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L27" s="6">
        <f>'Total budgeted cost'!E32*Table3[[#This Row],[week 1 ]]</f>
        <v>0</v>
      </c>
      <c r="M27" s="6">
        <f>'Total budgeted cost'!E32*Table3[[#This Row],[week 2 ]]</f>
        <v>0</v>
      </c>
      <c r="N27" s="6">
        <f>'Total budgeted cost'!E32*Table3[[#This Row],[week 3]]</f>
        <v>0</v>
      </c>
      <c r="O27" s="6">
        <f>'Total budgeted cost'!E32*Table3[[#This Row],[week 4 ]]</f>
        <v>25000</v>
      </c>
      <c r="P27" s="6">
        <f>'Total budgeted cost'!E32*Table3[[#This Row],[week 5 ]]</f>
        <v>25000</v>
      </c>
      <c r="Q27" s="6">
        <f>'Total budgeted cost'!E32*Table3[[#This Row],[week 6 ]]</f>
        <v>25000</v>
      </c>
      <c r="R27" s="6">
        <f>'Total budgeted cost'!E32*Table3[[#This Row],[week 7 ]]</f>
        <v>25000</v>
      </c>
      <c r="T27" s="6">
        <v>0</v>
      </c>
      <c r="U27" s="6">
        <v>0</v>
      </c>
      <c r="V27" s="6">
        <v>0</v>
      </c>
      <c r="W27" s="6">
        <f>'Total budgeted cost'!I32</f>
        <v>2000</v>
      </c>
      <c r="X27" s="6">
        <v>0</v>
      </c>
      <c r="Y27" s="6">
        <v>0</v>
      </c>
      <c r="Z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J27" s="6">
        <f>Table32[[#This Row],[week 1 ]]+Table323[[#This Row],[week 1 ]]+Table3235[[#This Row],[week 1 ]]</f>
        <v>0</v>
      </c>
      <c r="AK27" s="6">
        <f>Table32[[#This Row],[week 2 ]]+Table323[[#This Row],[week 2 ]]+Table3235[[#This Row],[week 2 ]]</f>
        <v>0</v>
      </c>
      <c r="AL27" s="6">
        <f>Table32[[#This Row],[week 3]]+Table323[[#This Row],[week 3]]+Table3235[[#This Row],[week 3]]</f>
        <v>0</v>
      </c>
      <c r="AM27" s="6">
        <f>Table32[[#This Row],[week 4 ]]+Table323[[#This Row],[week 4 ]]+Table3235[[#This Row],[week 4 ]]</f>
        <v>27000</v>
      </c>
      <c r="AN27" s="6">
        <f>Table32[[#This Row],[week 5 ]]+Table323[[#This Row],[week 5 ]]+Table3235[[#This Row],[week 5 ]]</f>
        <v>25000</v>
      </c>
      <c r="AO27" s="6">
        <f>Table32[[#This Row],[week 6 ]]+Table323[[#This Row],[week 6 ]]+Table3235[[#This Row],[week 6 ]]</f>
        <v>25000</v>
      </c>
      <c r="AP27" s="6">
        <f>Table32[[#This Row],[week 7 ]]+Table323[[#This Row],[week 7 ]]+Table3235[[#This Row],[week 7 ]]</f>
        <v>25000</v>
      </c>
    </row>
    <row r="28" spans="1:42" x14ac:dyDescent="0.3">
      <c r="A28" s="8" t="s">
        <v>33</v>
      </c>
      <c r="B28" s="12">
        <v>0</v>
      </c>
      <c r="L28" s="6"/>
      <c r="M28" s="6"/>
      <c r="N28" s="6"/>
      <c r="O28" s="6"/>
      <c r="P28" s="6"/>
      <c r="Q28" s="6"/>
      <c r="R28" s="6"/>
      <c r="T28" s="6"/>
      <c r="U28" s="6"/>
      <c r="V28" s="6"/>
      <c r="W28" s="6"/>
      <c r="X28" s="6"/>
      <c r="Y28" s="6"/>
      <c r="Z28" s="6"/>
      <c r="AB28" s="6"/>
      <c r="AC28" s="6"/>
      <c r="AD28" s="6"/>
      <c r="AE28" s="6"/>
      <c r="AF28" s="6"/>
      <c r="AG28" s="6"/>
      <c r="AH28" s="6"/>
      <c r="AJ28" s="6">
        <f>Table32[[#This Row],[week 1 ]]+Table323[[#This Row],[week 1 ]]+Table3235[[#This Row],[week 1 ]]</f>
        <v>0</v>
      </c>
      <c r="AK28" s="6">
        <f>Table32[[#This Row],[week 2 ]]+Table323[[#This Row],[week 2 ]]+Table3235[[#This Row],[week 2 ]]</f>
        <v>0</v>
      </c>
      <c r="AL28" s="6">
        <f>Table32[[#This Row],[week 3]]+Table323[[#This Row],[week 3]]+Table3235[[#This Row],[week 3]]</f>
        <v>0</v>
      </c>
      <c r="AM28" s="6">
        <f>Table32[[#This Row],[week 4 ]]+Table323[[#This Row],[week 4 ]]+Table3235[[#This Row],[week 4 ]]</f>
        <v>0</v>
      </c>
      <c r="AN28" s="6">
        <f>Table32[[#This Row],[week 5 ]]+Table323[[#This Row],[week 5 ]]+Table3235[[#This Row],[week 5 ]]</f>
        <v>0</v>
      </c>
      <c r="AO28" s="6">
        <f>Table32[[#This Row],[week 6 ]]+Table323[[#This Row],[week 6 ]]+Table3235[[#This Row],[week 6 ]]</f>
        <v>0</v>
      </c>
      <c r="AP28" s="6">
        <f>Table32[[#This Row],[week 7 ]]+Table323[[#This Row],[week 7 ]]+Table3235[[#This Row],[week 7 ]]</f>
        <v>0</v>
      </c>
    </row>
    <row r="29" spans="1:42" x14ac:dyDescent="0.3">
      <c r="A29" s="15" t="s">
        <v>62</v>
      </c>
      <c r="B29" s="16">
        <f>SUM(B3:B28)</f>
        <v>69</v>
      </c>
      <c r="AJ29" s="14">
        <f>SUBTOTAL(109,Table32356[[week 1 ]])</f>
        <v>613000</v>
      </c>
      <c r="AK29" s="14">
        <f>SUBTOTAL(109,Table32356[[week 2 ]])</f>
        <v>370000</v>
      </c>
      <c r="AL29" s="14">
        <f>SUBTOTAL(109,Table32356[week 3])</f>
        <v>436500</v>
      </c>
      <c r="AM29" s="14">
        <f>SUBTOTAL(109,Table32356[[week 4 ]])</f>
        <v>497000</v>
      </c>
      <c r="AN29" s="14">
        <f>SUBTOTAL(109,Table32356[[week 5 ]])</f>
        <v>640000</v>
      </c>
      <c r="AO29" s="14">
        <f>SUBTOTAL(109,Table32356[[week 6 ]])</f>
        <v>215000</v>
      </c>
      <c r="AP29" s="14">
        <f>SUBTOTAL(109,Table32356[[week 7 ]])</f>
        <v>25000</v>
      </c>
    </row>
    <row r="30" spans="1:42" x14ac:dyDescent="0.3">
      <c r="A30" s="15" t="s">
        <v>64</v>
      </c>
      <c r="B30" s="17">
        <f>Table32356[[#Totals],[week 1 ]]+Table32356[[#Totals],[week 2 ]]+Table32356[[#Totals],[week 3]]+Table32356[[#Totals],[week 4 ]]+Table32356[[#Totals],[week 5 ]]+Table32356[[#Totals],[week 6 ]]+Table32356[[#Totals],[week 7 ]]</f>
        <v>2796500</v>
      </c>
    </row>
    <row r="31" spans="1:42" x14ac:dyDescent="0.3">
      <c r="A31" s="9"/>
    </row>
  </sheetData>
  <mergeCells count="4">
    <mergeCell ref="L1:R1"/>
    <mergeCell ref="T1:Z1"/>
    <mergeCell ref="AB1:AH1"/>
    <mergeCell ref="AJ1:AP1"/>
  </mergeCells>
  <phoneticPr fontId="8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D47D4227F38C4EB4854AE48B50C29D" ma:contentTypeVersion="14" ma:contentTypeDescription="Create a new document." ma:contentTypeScope="" ma:versionID="852d1bb62dc26f866882c9758422fed8">
  <xsd:schema xmlns:xsd="http://www.w3.org/2001/XMLSchema" xmlns:xs="http://www.w3.org/2001/XMLSchema" xmlns:p="http://schemas.microsoft.com/office/2006/metadata/properties" xmlns:ns3="d37eb6c9-6bd0-4959-9e39-5681b5f2ae2e" xmlns:ns4="ee22b893-6b69-4d0a-9987-ebe48e8f39c0" targetNamespace="http://schemas.microsoft.com/office/2006/metadata/properties" ma:root="true" ma:fieldsID="9c8ddb543b2546a10a6de7eeaca5bc97" ns3:_="" ns4:_="">
    <xsd:import namespace="d37eb6c9-6bd0-4959-9e39-5681b5f2ae2e"/>
    <xsd:import namespace="ee22b893-6b69-4d0a-9987-ebe48e8f39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7eb6c9-6bd0-4959-9e39-5681b5f2ae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22b893-6b69-4d0a-9987-ebe48e8f39c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3D71BB-EE39-42CD-A5C2-1B6E953677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7eb6c9-6bd0-4959-9e39-5681b5f2ae2e"/>
    <ds:schemaRef ds:uri="ee22b893-6b69-4d0a-9987-ebe48e8f39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5BE1FA-0001-44EF-8401-DD39C89EE6CA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ee22b893-6b69-4d0a-9987-ebe48e8f39c0"/>
    <ds:schemaRef ds:uri="http://purl.org/dc/terms/"/>
    <ds:schemaRef ds:uri="d37eb6c9-6bd0-4959-9e39-5681b5f2ae2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638F875-5AF9-43B4-B02F-E2DB687246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Total budgeted cost</vt:lpstr>
      <vt:lpstr>Time phased budget</vt:lpstr>
    </vt:vector>
  </TitlesOfParts>
  <Company>Seneca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Vaskor roy</cp:lastModifiedBy>
  <dcterms:created xsi:type="dcterms:W3CDTF">2022-03-23T12:36:03Z</dcterms:created>
  <dcterms:modified xsi:type="dcterms:W3CDTF">2022-11-20T21:36:26Z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0x01010057D47D4227F38C4EB4854AE48B50C29D</vt:lpwstr>
  </property>
</Properties>
</file>