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ontwapps\Timer\Users\Vassilis\Projects - Documents\EMF33\Scenario results\R-Scripts\data\Technology\"/>
    </mc:Choice>
  </mc:AlternateContent>
  <bookViews>
    <workbookView xWindow="0" yWindow="0" windowWidth="28800" windowHeight="13140" activeTab="1"/>
  </bookViews>
  <sheets>
    <sheet name="Primary" sheetId="1" r:id="rId1"/>
    <sheet name="Secondary" sheetId="2" r:id="rId2"/>
    <sheet name="Secondary (for script)" sheetId="3" r:id="rId3"/>
  </sheets>
  <definedNames>
    <definedName name="_xlnm._FilterDatabase" localSheetId="2" hidden="1">'Secondary (for script)'!$A$1:$J$50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2" l="1"/>
  <c r="H44" i="2"/>
  <c r="I44" i="2" s="1"/>
  <c r="D5" i="2" l="1"/>
  <c r="E5" i="2"/>
  <c r="D6" i="2"/>
  <c r="E6" i="2"/>
  <c r="D7" i="2"/>
  <c r="E7" i="2"/>
  <c r="D8" i="2"/>
  <c r="E8" i="2"/>
  <c r="C6" i="2"/>
  <c r="C7" i="2"/>
  <c r="C8" i="2"/>
  <c r="C5" i="2"/>
  <c r="K14" i="1" l="1"/>
  <c r="E19" i="1" l="1"/>
  <c r="E20" i="1"/>
  <c r="B20" i="1"/>
  <c r="B19" i="1"/>
  <c r="K12" i="1" l="1"/>
  <c r="K13" i="1"/>
  <c r="K11" i="1"/>
  <c r="B24" i="1"/>
  <c r="B17" i="1"/>
  <c r="B16" i="1"/>
  <c r="E16" i="1" s="1"/>
  <c r="J27" i="1"/>
  <c r="E17" i="1"/>
  <c r="E18" i="1"/>
  <c r="B18" i="1"/>
</calcChain>
</file>

<file path=xl/comments1.xml><?xml version="1.0" encoding="utf-8"?>
<comments xmlns="http://schemas.openxmlformats.org/spreadsheetml/2006/main">
  <authors>
    <author>Daioglou, Vassilis</author>
  </authors>
  <commentList>
    <comment ref="H32" authorId="0" shapeId="0">
      <text>
        <r>
          <rPr>
            <b/>
            <sz val="8"/>
            <color indexed="81"/>
            <rFont val="Tahoma"/>
            <family val="2"/>
          </rPr>
          <t>Daioglou, Vassilis:</t>
        </r>
        <r>
          <rPr>
            <sz val="8"/>
            <color indexed="81"/>
            <rFont val="Tahoma"/>
            <family val="2"/>
          </rPr>
          <t xml:space="preserve">
This isnt clear in the report. In section 7 pg 129 it states gas technologies have a 30 yr lifetime. Also as stated on page 100 previous assumptions had a default lifetime of 30 years</t>
        </r>
      </text>
    </comment>
  </commentList>
</comments>
</file>

<file path=xl/sharedStrings.xml><?xml version="1.0" encoding="utf-8"?>
<sst xmlns="http://schemas.openxmlformats.org/spreadsheetml/2006/main" count="531" uniqueCount="158">
  <si>
    <t>Fuel Prices for IEA Levelized costs for electricity - 2015</t>
  </si>
  <si>
    <t>Hard Coal</t>
  </si>
  <si>
    <t>$/tonne</t>
  </si>
  <si>
    <t>Natural Gas</t>
  </si>
  <si>
    <t>$/MMBtu</t>
  </si>
  <si>
    <t>OECD Asia</t>
  </si>
  <si>
    <t>US</t>
  </si>
  <si>
    <t>Nuclear</t>
  </si>
  <si>
    <t>$/MWh</t>
  </si>
  <si>
    <t>Front end</t>
  </si>
  <si>
    <t>Back end</t>
  </si>
  <si>
    <t>Constants</t>
  </si>
  <si>
    <t>GJ/MWh</t>
  </si>
  <si>
    <t>Conversions</t>
  </si>
  <si>
    <t>Gasoline</t>
  </si>
  <si>
    <t>tC/TJ</t>
  </si>
  <si>
    <t>Anthracite</t>
  </si>
  <si>
    <t>Ethane</t>
  </si>
  <si>
    <t>CO2 EMISSIONS FROM FUEL COMBUSTION-DOCUMENTATION FOR BEYOND 2020 FILES - IEA - 2014</t>
  </si>
  <si>
    <t>Reference</t>
  </si>
  <si>
    <t>Callorific Values</t>
  </si>
  <si>
    <t>GJ/t</t>
  </si>
  <si>
    <t>Converted Fuel Prices</t>
  </si>
  <si>
    <t>MMBtu/GJ</t>
  </si>
  <si>
    <t>MMBtu/MWh</t>
  </si>
  <si>
    <t>$/GJ</t>
  </si>
  <si>
    <t>Electricity Emission Factor</t>
  </si>
  <si>
    <t>Coal 1</t>
  </si>
  <si>
    <t>Coal 2</t>
  </si>
  <si>
    <t>Lignite</t>
  </si>
  <si>
    <t>Natural gas</t>
  </si>
  <si>
    <t>Fuel Oil</t>
  </si>
  <si>
    <t>Average</t>
  </si>
  <si>
    <t>kgCO2/MWh</t>
  </si>
  <si>
    <t>IEA Levelized costs for electricity - 2015</t>
  </si>
  <si>
    <t>OECD Europe</t>
  </si>
  <si>
    <t>Levelized price for electricity</t>
  </si>
  <si>
    <t>(See figure ES.1)</t>
  </si>
  <si>
    <t>Biomass</t>
  </si>
  <si>
    <t>Exogenous</t>
  </si>
  <si>
    <t>Oil</t>
  </si>
  <si>
    <t>$/bbl</t>
  </si>
  <si>
    <t>MWh/bbl</t>
  </si>
  <si>
    <t>https://en.wikipedia.org/wiki/Barrel_of_oil_equivalent</t>
  </si>
  <si>
    <t>Emission Factors (table 3)</t>
  </si>
  <si>
    <t>Costs of Electricity technologies</t>
  </si>
  <si>
    <t>Source:</t>
  </si>
  <si>
    <t>Muratori et al (2017), Cost of power or power of cost: A U.S. modeling perspective, Ren. And Sust. E. Reviews</t>
  </si>
  <si>
    <t>Technology</t>
  </si>
  <si>
    <t>HHV efficiency</t>
  </si>
  <si>
    <t>Biomass (steam)</t>
  </si>
  <si>
    <t>Biomass CCS (steam)</t>
  </si>
  <si>
    <t>Biomass (IGCC)</t>
  </si>
  <si>
    <t>Biomass CCS (IGCC)</t>
  </si>
  <si>
    <t>Capital Cost [$(2010)/kW/yr]</t>
  </si>
  <si>
    <t>Fixed OM [$(2010)/kW/yr]</t>
  </si>
  <si>
    <t>Variable OM [$(2010)/kW/yr]</t>
  </si>
  <si>
    <t>Efficiency</t>
  </si>
  <si>
    <t>Capital Cost [$(2005)/kW/yr]</t>
  </si>
  <si>
    <t>OM [$(2005)/GJ]</t>
  </si>
  <si>
    <t>Klein, et al. (2011), Bio-IGCC with CCS as a long term mitigation option in a coupled energy-system and land-use model, energy Procedia</t>
  </si>
  <si>
    <t>2600-4100</t>
  </si>
  <si>
    <t>1200-3500</t>
  </si>
  <si>
    <t>Fixed OM [$(2005)/kW/yr]</t>
  </si>
  <si>
    <t>61-99</t>
  </si>
  <si>
    <t>Variable OM [$(2005)/kWh]</t>
  </si>
  <si>
    <t>1st gen ethanol</t>
  </si>
  <si>
    <t>0.54-0.62</t>
  </si>
  <si>
    <t>83-358</t>
  </si>
  <si>
    <t>0.87-1.98</t>
  </si>
  <si>
    <t>Fixed OM [$(2005)/GJ(feed)]</t>
  </si>
  <si>
    <t>Biodiesel</t>
  </si>
  <si>
    <t>142-339</t>
  </si>
  <si>
    <t>2.29-2.58</t>
  </si>
  <si>
    <t>9-35</t>
  </si>
  <si>
    <t>9-46</t>
  </si>
  <si>
    <t>Ligno non-diesel</t>
  </si>
  <si>
    <t>32-59</t>
  </si>
  <si>
    <t>394-683</t>
  </si>
  <si>
    <t>19-44</t>
  </si>
  <si>
    <t>0.47-3.09</t>
  </si>
  <si>
    <t>Variable OM [$(2005)/GJ(feed)]</t>
  </si>
  <si>
    <t>Ligno diesel</t>
  </si>
  <si>
    <t>539-686</t>
  </si>
  <si>
    <t>24-30</t>
  </si>
  <si>
    <t>Hydrogen</t>
  </si>
  <si>
    <t>427-580</t>
  </si>
  <si>
    <t>17-23</t>
  </si>
  <si>
    <t>Biogas</t>
  </si>
  <si>
    <t>420-600</t>
  </si>
  <si>
    <t>Gerssen-Gondelach (2014), Competing uses of biomass: Assessment and comparison of the performance of bio-based heat, power, fuels and materials, Renewable and sustainable Energy Reviews</t>
  </si>
  <si>
    <t>Country</t>
  </si>
  <si>
    <t>Cap Factor</t>
  </si>
  <si>
    <t>Italy</t>
  </si>
  <si>
    <t>Co-firing</t>
  </si>
  <si>
    <t>Biomass-turbine</t>
  </si>
  <si>
    <t>Biogas-engine</t>
  </si>
  <si>
    <t>Netherlands</t>
  </si>
  <si>
    <t>Spain</t>
  </si>
  <si>
    <t>UK</t>
  </si>
  <si>
    <t>Fixed OM [$(2013)/MWh]</t>
  </si>
  <si>
    <t>Variable OM [$(2013)/kW/yr]</t>
  </si>
  <si>
    <t xml:space="preserve">Lifetime </t>
  </si>
  <si>
    <t>Capital Cost [$(2013)/kW/yr]</t>
  </si>
  <si>
    <t>Capital Cost [$(2013)/MWh, 7% DR]</t>
  </si>
  <si>
    <t>IEA (2015), Projected Costs of Generating Electricity, International Energy Agency and Nuclear Energy Agency</t>
  </si>
  <si>
    <t>2005-2010 cumulative rate of inflation</t>
  </si>
  <si>
    <t>http://www.usinflationcalculator.com/inflation/consumer-price-index-and-annual-percent-changes-from-1913-to-2008/</t>
  </si>
  <si>
    <t>VARIABLE</t>
  </si>
  <si>
    <t>Prim</t>
  </si>
  <si>
    <t>CarrierID</t>
  </si>
  <si>
    <t>Tech</t>
  </si>
  <si>
    <t>Capt</t>
  </si>
  <si>
    <t>CapitalCo</t>
  </si>
  <si>
    <t>ElectricityBiomasswCCS</t>
  </si>
  <si>
    <t>Ref</t>
  </si>
  <si>
    <t>Muratori</t>
  </si>
  <si>
    <t>ElectricityBiomasswoCCS</t>
  </si>
  <si>
    <t>Klein</t>
  </si>
  <si>
    <t>Gerssen-Gondelach</t>
  </si>
  <si>
    <t>TechType</t>
  </si>
  <si>
    <t>Steam</t>
  </si>
  <si>
    <t>IGCC</t>
  </si>
  <si>
    <t>Co-fire</t>
  </si>
  <si>
    <t>Ele</t>
  </si>
  <si>
    <t>Liq</t>
  </si>
  <si>
    <t>LiquidsBiomassConventionalthanolwoCCS</t>
  </si>
  <si>
    <t>Sugar</t>
  </si>
  <si>
    <t>Maize</t>
  </si>
  <si>
    <t>Wheat</t>
  </si>
  <si>
    <t>LiquidsBiomassBiodieselwoCCS</t>
  </si>
  <si>
    <t>Rapeseed</t>
  </si>
  <si>
    <t>Soy</t>
  </si>
  <si>
    <t>LiquidsBiomassCellulosicNondieselwoCCS</t>
  </si>
  <si>
    <t>Ethanol</t>
  </si>
  <si>
    <t>Methanol</t>
  </si>
  <si>
    <t>LiquidsBiomassOtherwoCCS</t>
  </si>
  <si>
    <t>FTDiesel</t>
  </si>
  <si>
    <t>HydrogenBiomasswoCCS</t>
  </si>
  <si>
    <t>Hyd</t>
  </si>
  <si>
    <t>GasesBiomasswoCCS</t>
  </si>
  <si>
    <t>Gas</t>
  </si>
  <si>
    <t>Electricity</t>
  </si>
  <si>
    <t>ElectricitywCCS</t>
  </si>
  <si>
    <t>Biodeisel</t>
  </si>
  <si>
    <t>Lignocellulosic</t>
  </si>
  <si>
    <t>Other biomass</t>
  </si>
  <si>
    <t>woCCS</t>
  </si>
  <si>
    <t>wCCS</t>
  </si>
  <si>
    <t>1st gen. ethanol</t>
  </si>
  <si>
    <t>CapitalCoPerIn</t>
  </si>
  <si>
    <t>NREL (2015), 2015 Standard Scenarios Annual report: US Electric Sector Scenario Exploration, table 9+10</t>
  </si>
  <si>
    <t>Heat Rate (MMBtu/MWh)</t>
  </si>
  <si>
    <t>Heat Rate (GJ-in/GJ-out)</t>
  </si>
  <si>
    <t>Biopower</t>
  </si>
  <si>
    <t>USA</t>
  </si>
  <si>
    <t>NREL</t>
  </si>
  <si>
    <t>2005-2013 cumulative rate of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</si>
</sst>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1" fillId="0" borderId="1" xfId="0" applyFont="1" applyBorder="1"/>
    <xf numFmtId="2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2" fontId="0" fillId="0" borderId="0" xfId="0" applyNumberFormat="1" applyBorder="1"/>
    <xf numFmtId="0" fontId="0" fillId="0" borderId="5" xfId="0" applyBorder="1"/>
    <xf numFmtId="0" fontId="1" fillId="0" borderId="6" xfId="0" applyFont="1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0" fillId="0" borderId="6" xfId="0" applyFill="1" applyBorder="1"/>
    <xf numFmtId="0" fontId="0" fillId="0" borderId="7" xfId="0" applyFill="1" applyBorder="1"/>
    <xf numFmtId="0" fontId="1" fillId="0" borderId="12" xfId="0" applyFont="1" applyBorder="1" applyAlignment="1">
      <alignment wrapText="1"/>
    </xf>
    <xf numFmtId="0" fontId="1" fillId="0" borderId="12" xfId="0" applyFont="1" applyFill="1" applyBorder="1" applyAlignment="1">
      <alignment wrapText="1"/>
    </xf>
    <xf numFmtId="0" fontId="0" fillId="0" borderId="13" xfId="0" applyBorder="1"/>
    <xf numFmtId="0" fontId="0" fillId="0" borderId="14" xfId="0" applyFont="1" applyBorder="1"/>
    <xf numFmtId="0" fontId="1" fillId="0" borderId="0" xfId="0" applyFont="1" applyFill="1" applyBorder="1" applyAlignment="1">
      <alignment wrapText="1"/>
    </xf>
    <xf numFmtId="0" fontId="0" fillId="0" borderId="0" xfId="0" applyFont="1" applyFill="1" applyBorder="1"/>
    <xf numFmtId="2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4" fillId="0" borderId="12" xfId="0" applyFont="1" applyBorder="1" applyAlignment="1">
      <alignment wrapText="1"/>
    </xf>
    <xf numFmtId="0" fontId="7" fillId="0" borderId="0" xfId="0" applyFont="1"/>
    <xf numFmtId="0" fontId="4" fillId="0" borderId="12" xfId="0" applyFont="1" applyFill="1" applyBorder="1" applyAlignment="1">
      <alignment wrapText="1"/>
    </xf>
    <xf numFmtId="10" fontId="0" fillId="0" borderId="0" xfId="0" applyNumberFormat="1" applyFill="1"/>
    <xf numFmtId="1" fontId="0" fillId="0" borderId="0" xfId="0" applyNumberFormat="1" applyFill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Barrel_of_oil_equival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I7" sqref="I7"/>
    </sheetView>
  </sheetViews>
  <sheetFormatPr defaultRowHeight="15" x14ac:dyDescent="0.25"/>
  <cols>
    <col min="1" max="1" width="14.5703125" customWidth="1"/>
    <col min="9" max="9" width="10" bestFit="1" customWidth="1"/>
    <col min="11" max="11" width="12.140625" customWidth="1"/>
  </cols>
  <sheetData>
    <row r="1" spans="1:11" x14ac:dyDescent="0.25">
      <c r="A1" s="4" t="s">
        <v>0</v>
      </c>
      <c r="I1" s="4" t="s">
        <v>11</v>
      </c>
    </row>
    <row r="2" spans="1:11" x14ac:dyDescent="0.25">
      <c r="A2" s="1" t="s">
        <v>1</v>
      </c>
      <c r="B2">
        <v>101</v>
      </c>
      <c r="C2" t="s">
        <v>2</v>
      </c>
      <c r="I2" s="5" t="s">
        <v>19</v>
      </c>
      <c r="J2" s="2" t="s">
        <v>18</v>
      </c>
    </row>
    <row r="3" spans="1:11" x14ac:dyDescent="0.25">
      <c r="A3" s="1" t="s">
        <v>3</v>
      </c>
      <c r="B3">
        <v>11.1</v>
      </c>
      <c r="C3" t="s">
        <v>4</v>
      </c>
      <c r="E3" t="s">
        <v>35</v>
      </c>
      <c r="I3" s="3" t="s">
        <v>13</v>
      </c>
    </row>
    <row r="4" spans="1:11" x14ac:dyDescent="0.25">
      <c r="A4" s="1"/>
      <c r="B4">
        <v>14.4</v>
      </c>
      <c r="C4" t="s">
        <v>4</v>
      </c>
      <c r="E4" t="s">
        <v>5</v>
      </c>
      <c r="I4">
        <v>0.94779999999999998</v>
      </c>
      <c r="J4" t="s">
        <v>23</v>
      </c>
    </row>
    <row r="5" spans="1:11" x14ac:dyDescent="0.25">
      <c r="A5" s="1"/>
      <c r="B5">
        <v>5.5</v>
      </c>
      <c r="C5" t="s">
        <v>4</v>
      </c>
      <c r="E5" t="s">
        <v>6</v>
      </c>
      <c r="I5">
        <v>3.6</v>
      </c>
      <c r="J5" t="s">
        <v>12</v>
      </c>
    </row>
    <row r="6" spans="1:11" x14ac:dyDescent="0.25">
      <c r="A6" s="1"/>
      <c r="I6">
        <v>3.1419999999999999</v>
      </c>
      <c r="J6" t="s">
        <v>24</v>
      </c>
    </row>
    <row r="7" spans="1:11" x14ac:dyDescent="0.25">
      <c r="A7" s="1"/>
      <c r="I7">
        <v>1.7</v>
      </c>
      <c r="J7" t="s">
        <v>42</v>
      </c>
      <c r="K7" s="6" t="s">
        <v>43</v>
      </c>
    </row>
    <row r="8" spans="1:11" x14ac:dyDescent="0.25">
      <c r="A8" s="1" t="s">
        <v>7</v>
      </c>
      <c r="B8">
        <v>7</v>
      </c>
      <c r="C8" t="s">
        <v>8</v>
      </c>
      <c r="E8" t="s">
        <v>9</v>
      </c>
    </row>
    <row r="9" spans="1:11" ht="15.75" thickBot="1" x14ac:dyDescent="0.3">
      <c r="A9" s="1"/>
      <c r="B9">
        <v>2.33</v>
      </c>
      <c r="C9" t="s">
        <v>8</v>
      </c>
      <c r="E9" t="s">
        <v>10</v>
      </c>
      <c r="I9" s="3" t="s">
        <v>44</v>
      </c>
    </row>
    <row r="10" spans="1:11" x14ac:dyDescent="0.25">
      <c r="I10" s="22"/>
      <c r="J10" s="9" t="s">
        <v>15</v>
      </c>
      <c r="K10" s="10" t="s">
        <v>33</v>
      </c>
    </row>
    <row r="11" spans="1:11" x14ac:dyDescent="0.25">
      <c r="A11" s="1" t="s">
        <v>38</v>
      </c>
      <c r="B11">
        <v>5</v>
      </c>
      <c r="C11" t="s">
        <v>25</v>
      </c>
      <c r="E11" t="s">
        <v>39</v>
      </c>
      <c r="I11" s="23" t="s">
        <v>14</v>
      </c>
      <c r="J11" s="12">
        <v>18.899999999999999</v>
      </c>
      <c r="K11" s="14">
        <f>((((44/12)*J11)*1000)/1000)*$I$5</f>
        <v>249.48</v>
      </c>
    </row>
    <row r="12" spans="1:11" x14ac:dyDescent="0.25">
      <c r="A12" s="1" t="s">
        <v>40</v>
      </c>
      <c r="B12">
        <v>50</v>
      </c>
      <c r="C12" t="s">
        <v>41</v>
      </c>
      <c r="E12" t="s">
        <v>39</v>
      </c>
      <c r="I12" s="23" t="s">
        <v>16</v>
      </c>
      <c r="J12" s="12">
        <v>26.8</v>
      </c>
      <c r="K12" s="14">
        <f t="shared" ref="K12:K14" si="0">((((44/12)*J12)*1000)/1000)*$I$5</f>
        <v>353.76</v>
      </c>
    </row>
    <row r="13" spans="1:11" x14ac:dyDescent="0.25">
      <c r="I13" s="23" t="s">
        <v>17</v>
      </c>
      <c r="J13" s="12">
        <v>16.8</v>
      </c>
      <c r="K13" s="14">
        <f t="shared" si="0"/>
        <v>221.76000000000002</v>
      </c>
    </row>
    <row r="14" spans="1:11" ht="15.75" thickBot="1" x14ac:dyDescent="0.3">
      <c r="I14" s="24" t="s">
        <v>38</v>
      </c>
      <c r="J14" s="25">
        <v>29.9</v>
      </c>
      <c r="K14" s="18">
        <f t="shared" si="0"/>
        <v>394.68</v>
      </c>
    </row>
    <row r="15" spans="1:11" ht="15.75" thickBot="1" x14ac:dyDescent="0.3">
      <c r="A15" s="4" t="s">
        <v>22</v>
      </c>
    </row>
    <row r="16" spans="1:11" x14ac:dyDescent="0.25">
      <c r="A16" s="7" t="s">
        <v>1</v>
      </c>
      <c r="B16" s="8">
        <f>(B2/J18)*(I5)</f>
        <v>14.544</v>
      </c>
      <c r="C16" s="9" t="s">
        <v>8</v>
      </c>
      <c r="D16" s="9"/>
      <c r="E16" s="8">
        <f>B16/$I$5</f>
        <v>4.04</v>
      </c>
      <c r="F16" s="10" t="s">
        <v>25</v>
      </c>
      <c r="I16" s="3" t="s">
        <v>20</v>
      </c>
    </row>
    <row r="17" spans="1:12" x14ac:dyDescent="0.25">
      <c r="A17" s="11" t="s">
        <v>3</v>
      </c>
      <c r="B17" s="12">
        <f>(B3*I6)</f>
        <v>34.876199999999997</v>
      </c>
      <c r="C17" s="12" t="s">
        <v>8</v>
      </c>
      <c r="D17" s="12"/>
      <c r="E17" s="13">
        <f t="shared" ref="E17:E18" si="1">B17/$I$5</f>
        <v>9.687833333333332</v>
      </c>
      <c r="F17" s="14" t="s">
        <v>25</v>
      </c>
      <c r="I17" t="s">
        <v>14</v>
      </c>
      <c r="J17">
        <v>44.8</v>
      </c>
      <c r="K17" t="s">
        <v>21</v>
      </c>
    </row>
    <row r="18" spans="1:12" x14ac:dyDescent="0.25">
      <c r="A18" s="11" t="s">
        <v>7</v>
      </c>
      <c r="B18" s="12">
        <f>((B8+B9))</f>
        <v>9.33</v>
      </c>
      <c r="C18" s="12" t="s">
        <v>8</v>
      </c>
      <c r="D18" s="12"/>
      <c r="E18" s="13">
        <f t="shared" si="1"/>
        <v>2.5916666666666668</v>
      </c>
      <c r="F18" s="14" t="s">
        <v>25</v>
      </c>
      <c r="I18" t="s">
        <v>16</v>
      </c>
      <c r="J18">
        <v>25</v>
      </c>
      <c r="K18" t="s">
        <v>21</v>
      </c>
      <c r="L18" s="5" t="s">
        <v>34</v>
      </c>
    </row>
    <row r="19" spans="1:12" x14ac:dyDescent="0.25">
      <c r="A19" s="11" t="s">
        <v>38</v>
      </c>
      <c r="B19" s="12">
        <f>B11*I5</f>
        <v>18</v>
      </c>
      <c r="C19" s="12" t="s">
        <v>8</v>
      </c>
      <c r="D19" s="12"/>
      <c r="E19" s="12">
        <f>B19/I5</f>
        <v>5</v>
      </c>
      <c r="F19" s="14" t="s">
        <v>25</v>
      </c>
      <c r="I19" t="s">
        <v>17</v>
      </c>
      <c r="J19">
        <v>47.49</v>
      </c>
      <c r="K19" t="s">
        <v>21</v>
      </c>
    </row>
    <row r="20" spans="1:12" ht="15.75" thickBot="1" x14ac:dyDescent="0.3">
      <c r="A20" s="15" t="s">
        <v>40</v>
      </c>
      <c r="B20" s="16">
        <f>B12/I7</f>
        <v>29.411764705882355</v>
      </c>
      <c r="C20" s="17" t="s">
        <v>8</v>
      </c>
      <c r="D20" s="17"/>
      <c r="E20" s="16">
        <f>B20/I5</f>
        <v>8.169934640522877</v>
      </c>
      <c r="F20" s="18" t="s">
        <v>25</v>
      </c>
    </row>
    <row r="21" spans="1:12" x14ac:dyDescent="0.25">
      <c r="I21" s="1" t="s">
        <v>26</v>
      </c>
    </row>
    <row r="22" spans="1:12" x14ac:dyDescent="0.25">
      <c r="A22" s="4" t="s">
        <v>36</v>
      </c>
      <c r="I22" t="s">
        <v>27</v>
      </c>
      <c r="J22">
        <v>855</v>
      </c>
    </row>
    <row r="23" spans="1:12" x14ac:dyDescent="0.25">
      <c r="B23">
        <v>80</v>
      </c>
      <c r="C23" t="s">
        <v>8</v>
      </c>
      <c r="D23" t="s">
        <v>37</v>
      </c>
      <c r="I23" t="s">
        <v>28</v>
      </c>
      <c r="J23">
        <v>920</v>
      </c>
    </row>
    <row r="24" spans="1:12" x14ac:dyDescent="0.25">
      <c r="B24">
        <f>B23/I5</f>
        <v>22.222222222222221</v>
      </c>
      <c r="C24" t="s">
        <v>25</v>
      </c>
      <c r="I24" t="s">
        <v>29</v>
      </c>
      <c r="J24">
        <v>1015</v>
      </c>
    </row>
    <row r="25" spans="1:12" x14ac:dyDescent="0.25">
      <c r="I25" t="s">
        <v>30</v>
      </c>
      <c r="J25">
        <v>400</v>
      </c>
    </row>
    <row r="26" spans="1:12" ht="15.75" thickBot="1" x14ac:dyDescent="0.3">
      <c r="I26" t="s">
        <v>31</v>
      </c>
      <c r="J26">
        <v>660</v>
      </c>
    </row>
    <row r="27" spans="1:12" ht="15.75" thickBot="1" x14ac:dyDescent="0.3">
      <c r="I27" s="19" t="s">
        <v>32</v>
      </c>
      <c r="J27" s="20">
        <f>AVERAGE(J22:J26)</f>
        <v>770</v>
      </c>
      <c r="K27" s="21" t="s">
        <v>33</v>
      </c>
    </row>
  </sheetData>
  <hyperlinks>
    <hyperlink ref="K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5"/>
  <sheetViews>
    <sheetView tabSelected="1" topLeftCell="A38" workbookViewId="0">
      <selection activeCell="I44" sqref="I44"/>
    </sheetView>
  </sheetViews>
  <sheetFormatPr defaultRowHeight="15" x14ac:dyDescent="0.25"/>
  <cols>
    <col min="1" max="1" width="24.140625" customWidth="1"/>
    <col min="2" max="2" width="15.42578125" customWidth="1"/>
    <col min="3" max="3" width="26.7109375" bestFit="1" customWidth="1"/>
    <col min="4" max="4" width="20.42578125" customWidth="1"/>
    <col min="5" max="5" width="17.7109375" customWidth="1"/>
    <col min="6" max="6" width="15.5703125" customWidth="1"/>
    <col min="7" max="8" width="16.5703125" customWidth="1"/>
    <col min="9" max="9" width="23.42578125" customWidth="1"/>
    <col min="10" max="10" width="12" style="36" bestFit="1" customWidth="1"/>
    <col min="11" max="16384" width="9.140625" style="36"/>
  </cols>
  <sheetData>
    <row r="1" spans="1:11" customFormat="1" x14ac:dyDescent="0.25">
      <c r="A1" s="1" t="s">
        <v>45</v>
      </c>
    </row>
    <row r="2" spans="1:11" customFormat="1" x14ac:dyDescent="0.25"/>
    <row r="3" spans="1:11" x14ac:dyDescent="0.25">
      <c r="A3" s="34" t="s">
        <v>46</v>
      </c>
      <c r="B3" s="35" t="s">
        <v>47</v>
      </c>
      <c r="C3" s="35"/>
      <c r="D3" s="35"/>
      <c r="E3" s="35"/>
      <c r="F3" s="35"/>
      <c r="G3" s="35"/>
      <c r="H3" s="35"/>
      <c r="I3" s="35"/>
    </row>
    <row r="4" spans="1:11" customFormat="1" ht="30" x14ac:dyDescent="0.25">
      <c r="A4" s="26" t="s">
        <v>48</v>
      </c>
      <c r="B4" s="26" t="s">
        <v>49</v>
      </c>
      <c r="C4" s="26" t="s">
        <v>58</v>
      </c>
      <c r="D4" s="27" t="s">
        <v>63</v>
      </c>
      <c r="E4" s="27" t="s">
        <v>65</v>
      </c>
      <c r="F4" s="37" t="s">
        <v>54</v>
      </c>
      <c r="G4" s="39" t="s">
        <v>55</v>
      </c>
      <c r="H4" s="39" t="s">
        <v>56</v>
      </c>
    </row>
    <row r="5" spans="1:11" x14ac:dyDescent="0.25">
      <c r="A5" s="28" t="s">
        <v>50</v>
      </c>
      <c r="B5">
        <v>0.25</v>
      </c>
      <c r="C5" s="41">
        <f>F5*(1+$J$6)</f>
        <v>3584</v>
      </c>
      <c r="D5" s="41">
        <f t="shared" ref="D5:E8" si="0">G5*(1+$J$6)</f>
        <v>85.12</v>
      </c>
      <c r="E5" s="41">
        <f t="shared" si="0"/>
        <v>8.9600000000000009</v>
      </c>
      <c r="F5" s="38">
        <v>4000</v>
      </c>
      <c r="G5" s="38">
        <v>95</v>
      </c>
      <c r="H5" s="38">
        <v>10</v>
      </c>
      <c r="J5" s="36" t="s">
        <v>106</v>
      </c>
    </row>
    <row r="6" spans="1:11" x14ac:dyDescent="0.25">
      <c r="A6" s="29" t="s">
        <v>51</v>
      </c>
      <c r="B6">
        <v>0.18</v>
      </c>
      <c r="C6" s="41">
        <f t="shared" ref="C6:C8" si="1">F6*(1+$J$6)</f>
        <v>6899.2</v>
      </c>
      <c r="D6" s="41">
        <f t="shared" si="0"/>
        <v>103.93600000000001</v>
      </c>
      <c r="E6" s="41">
        <f t="shared" si="0"/>
        <v>12.006400000000001</v>
      </c>
      <c r="F6" s="38">
        <v>7700</v>
      </c>
      <c r="G6" s="38">
        <v>116</v>
      </c>
      <c r="H6" s="38">
        <v>13.4</v>
      </c>
      <c r="J6" s="40">
        <v>-0.104</v>
      </c>
      <c r="K6" s="36" t="s">
        <v>107</v>
      </c>
    </row>
    <row r="7" spans="1:11" x14ac:dyDescent="0.25">
      <c r="A7" s="29" t="s">
        <v>52</v>
      </c>
      <c r="B7">
        <v>0.3</v>
      </c>
      <c r="C7" s="41">
        <f t="shared" si="1"/>
        <v>5376</v>
      </c>
      <c r="D7" s="41">
        <f t="shared" si="0"/>
        <v>125.44</v>
      </c>
      <c r="E7" s="41">
        <f t="shared" si="0"/>
        <v>13.44</v>
      </c>
      <c r="F7" s="38">
        <v>6000</v>
      </c>
      <c r="G7" s="38">
        <v>140</v>
      </c>
      <c r="H7" s="38">
        <v>15</v>
      </c>
    </row>
    <row r="8" spans="1:11" x14ac:dyDescent="0.25">
      <c r="A8" s="29" t="s">
        <v>53</v>
      </c>
      <c r="B8">
        <v>0.25</v>
      </c>
      <c r="C8" s="41">
        <f t="shared" si="1"/>
        <v>7929.6</v>
      </c>
      <c r="D8" s="41">
        <f t="shared" si="0"/>
        <v>152.32</v>
      </c>
      <c r="E8" s="41">
        <f t="shared" si="0"/>
        <v>16.128</v>
      </c>
      <c r="F8" s="38">
        <v>8850</v>
      </c>
      <c r="G8" s="38">
        <v>170</v>
      </c>
      <c r="H8" s="38">
        <v>18</v>
      </c>
    </row>
    <row r="11" spans="1:11" x14ac:dyDescent="0.25">
      <c r="A11" s="34" t="s">
        <v>46</v>
      </c>
      <c r="B11" s="35" t="s">
        <v>60</v>
      </c>
      <c r="C11" s="35"/>
      <c r="D11" s="35"/>
      <c r="E11" s="35"/>
      <c r="F11" s="35"/>
      <c r="G11" s="35"/>
      <c r="H11" s="35"/>
      <c r="I11" s="35"/>
    </row>
    <row r="12" spans="1:11" x14ac:dyDescent="0.25">
      <c r="A12" s="26" t="s">
        <v>48</v>
      </c>
      <c r="B12" s="26" t="s">
        <v>57</v>
      </c>
      <c r="C12" s="26" t="s">
        <v>58</v>
      </c>
      <c r="D12" s="27" t="s">
        <v>59</v>
      </c>
      <c r="E12" s="27"/>
    </row>
    <row r="13" spans="1:11" x14ac:dyDescent="0.25">
      <c r="A13" s="29" t="s">
        <v>52</v>
      </c>
      <c r="B13">
        <v>0.42</v>
      </c>
      <c r="C13">
        <v>1860</v>
      </c>
      <c r="D13">
        <v>3.95</v>
      </c>
    </row>
    <row r="14" spans="1:11" x14ac:dyDescent="0.25">
      <c r="A14" s="29" t="s">
        <v>53</v>
      </c>
      <c r="B14">
        <v>0.31</v>
      </c>
      <c r="C14">
        <v>2560</v>
      </c>
      <c r="D14">
        <v>5.66</v>
      </c>
    </row>
    <row r="17" spans="1:10" x14ac:dyDescent="0.25">
      <c r="A17" s="34" t="s">
        <v>46</v>
      </c>
      <c r="B17" s="35" t="s">
        <v>90</v>
      </c>
      <c r="C17" s="35"/>
      <c r="D17" s="35"/>
      <c r="E17" s="35"/>
      <c r="F17" s="35"/>
      <c r="G17" s="35"/>
      <c r="H17" s="35"/>
      <c r="I17" s="35"/>
    </row>
    <row r="18" spans="1:10" ht="30" x14ac:dyDescent="0.25">
      <c r="A18" s="26" t="s">
        <v>48</v>
      </c>
      <c r="B18" s="26" t="s">
        <v>57</v>
      </c>
      <c r="C18" s="26" t="s">
        <v>58</v>
      </c>
      <c r="D18" s="27" t="s">
        <v>63</v>
      </c>
      <c r="E18" s="27" t="s">
        <v>65</v>
      </c>
    </row>
    <row r="19" spans="1:10" x14ac:dyDescent="0.25">
      <c r="A19" s="29" t="s">
        <v>50</v>
      </c>
      <c r="B19">
        <v>0.27</v>
      </c>
      <c r="C19" t="s">
        <v>61</v>
      </c>
      <c r="D19">
        <v>85</v>
      </c>
      <c r="E19">
        <v>0.04</v>
      </c>
    </row>
    <row r="20" spans="1:10" x14ac:dyDescent="0.25">
      <c r="A20" s="29" t="s">
        <v>52</v>
      </c>
      <c r="B20">
        <v>0.45</v>
      </c>
      <c r="C20" t="s">
        <v>62</v>
      </c>
      <c r="D20" t="s">
        <v>64</v>
      </c>
    </row>
    <row r="22" spans="1:10" ht="30" x14ac:dyDescent="0.25">
      <c r="A22" s="26" t="s">
        <v>48</v>
      </c>
      <c r="B22" s="26" t="s">
        <v>57</v>
      </c>
      <c r="C22" s="26" t="s">
        <v>58</v>
      </c>
      <c r="D22" s="27" t="s">
        <v>70</v>
      </c>
      <c r="E22" s="27" t="s">
        <v>81</v>
      </c>
    </row>
    <row r="23" spans="1:10" x14ac:dyDescent="0.25">
      <c r="A23" s="31" t="s">
        <v>66</v>
      </c>
      <c r="B23" t="s">
        <v>67</v>
      </c>
      <c r="C23" t="s">
        <v>68</v>
      </c>
      <c r="D23" s="33" t="s">
        <v>74</v>
      </c>
      <c r="E23" t="s">
        <v>69</v>
      </c>
    </row>
    <row r="24" spans="1:10" x14ac:dyDescent="0.25">
      <c r="A24" s="31" t="s">
        <v>71</v>
      </c>
      <c r="B24">
        <v>49</v>
      </c>
      <c r="C24" t="s">
        <v>72</v>
      </c>
      <c r="D24" s="33" t="s">
        <v>75</v>
      </c>
      <c r="E24" t="s">
        <v>73</v>
      </c>
    </row>
    <row r="25" spans="1:10" x14ac:dyDescent="0.25">
      <c r="A25" s="31" t="s">
        <v>76</v>
      </c>
      <c r="B25" t="s">
        <v>77</v>
      </c>
      <c r="C25" t="s">
        <v>78</v>
      </c>
      <c r="D25" t="s">
        <v>79</v>
      </c>
      <c r="E25" t="s">
        <v>80</v>
      </c>
    </row>
    <row r="26" spans="1:10" x14ac:dyDescent="0.25">
      <c r="A26" s="31" t="s">
        <v>82</v>
      </c>
      <c r="B26">
        <v>42</v>
      </c>
      <c r="C26" t="s">
        <v>83</v>
      </c>
      <c r="D26" t="s">
        <v>84</v>
      </c>
    </row>
    <row r="27" spans="1:10" x14ac:dyDescent="0.25">
      <c r="A27" s="31" t="s">
        <v>85</v>
      </c>
      <c r="B27">
        <v>35</v>
      </c>
      <c r="C27" t="s">
        <v>86</v>
      </c>
      <c r="D27" t="s">
        <v>87</v>
      </c>
    </row>
    <row r="28" spans="1:10" x14ac:dyDescent="0.25">
      <c r="A28" s="31" t="s">
        <v>88</v>
      </c>
      <c r="C28" t="s">
        <v>89</v>
      </c>
    </row>
    <row r="31" spans="1:10" x14ac:dyDescent="0.25">
      <c r="A31" s="34" t="s">
        <v>46</v>
      </c>
      <c r="B31" s="35" t="s">
        <v>105</v>
      </c>
      <c r="C31" s="35"/>
      <c r="D31" s="35"/>
      <c r="E31" s="35"/>
      <c r="F31" s="35"/>
      <c r="G31" s="35"/>
      <c r="H31" s="35"/>
      <c r="I31" s="35"/>
    </row>
    <row r="32" spans="1:10" ht="30" x14ac:dyDescent="0.25">
      <c r="A32" s="26" t="s">
        <v>48</v>
      </c>
      <c r="B32" s="26" t="s">
        <v>49</v>
      </c>
      <c r="C32" s="26" t="s">
        <v>103</v>
      </c>
      <c r="D32" s="27" t="s">
        <v>100</v>
      </c>
      <c r="E32" s="27" t="s">
        <v>101</v>
      </c>
      <c r="F32" s="27" t="s">
        <v>91</v>
      </c>
      <c r="G32" s="27" t="s">
        <v>92</v>
      </c>
      <c r="H32" s="27" t="s">
        <v>102</v>
      </c>
      <c r="I32" s="26" t="s">
        <v>104</v>
      </c>
      <c r="J32" s="30"/>
    </row>
    <row r="33" spans="1:13" x14ac:dyDescent="0.25">
      <c r="A33" s="28" t="s">
        <v>96</v>
      </c>
      <c r="C33" s="32"/>
      <c r="D33">
        <v>63.36</v>
      </c>
      <c r="F33" t="s">
        <v>93</v>
      </c>
      <c r="G33">
        <v>0.8</v>
      </c>
      <c r="H33">
        <v>30</v>
      </c>
      <c r="I33">
        <v>121.02</v>
      </c>
    </row>
    <row r="34" spans="1:13" x14ac:dyDescent="0.25">
      <c r="A34" s="29" t="s">
        <v>94</v>
      </c>
      <c r="C34" s="32"/>
      <c r="D34">
        <v>4</v>
      </c>
      <c r="F34" t="s">
        <v>97</v>
      </c>
      <c r="G34">
        <v>0.8</v>
      </c>
      <c r="H34">
        <v>30</v>
      </c>
      <c r="I34">
        <v>7.06</v>
      </c>
    </row>
    <row r="35" spans="1:13" x14ac:dyDescent="0.25">
      <c r="A35" s="29" t="s">
        <v>95</v>
      </c>
      <c r="C35" s="32"/>
      <c r="D35">
        <v>41.22</v>
      </c>
      <c r="F35" t="s">
        <v>98</v>
      </c>
      <c r="G35">
        <v>0.75</v>
      </c>
      <c r="H35">
        <v>30</v>
      </c>
      <c r="I35">
        <v>56.83</v>
      </c>
    </row>
    <row r="36" spans="1:13" x14ac:dyDescent="0.25">
      <c r="A36" s="29" t="s">
        <v>96</v>
      </c>
      <c r="C36" s="32"/>
      <c r="D36">
        <v>52.13</v>
      </c>
      <c r="F36" t="s">
        <v>98</v>
      </c>
      <c r="G36">
        <v>0.48</v>
      </c>
      <c r="H36">
        <v>30</v>
      </c>
      <c r="I36">
        <v>37.799999999999997</v>
      </c>
    </row>
    <row r="37" spans="1:13" x14ac:dyDescent="0.25">
      <c r="A37" s="31" t="s">
        <v>96</v>
      </c>
      <c r="C37" s="32"/>
      <c r="D37">
        <v>60.52</v>
      </c>
      <c r="F37" t="s">
        <v>98</v>
      </c>
      <c r="G37">
        <v>0.48</v>
      </c>
      <c r="H37">
        <v>30</v>
      </c>
      <c r="I37">
        <v>76.19</v>
      </c>
    </row>
    <row r="38" spans="1:13" x14ac:dyDescent="0.25">
      <c r="A38" s="31" t="s">
        <v>38</v>
      </c>
      <c r="C38" s="32"/>
      <c r="D38">
        <v>21.1</v>
      </c>
      <c r="F38" t="s">
        <v>99</v>
      </c>
      <c r="G38">
        <v>0.65</v>
      </c>
      <c r="H38">
        <v>30</v>
      </c>
      <c r="I38">
        <v>11.52</v>
      </c>
    </row>
    <row r="39" spans="1:13" x14ac:dyDescent="0.25">
      <c r="A39" s="31" t="s">
        <v>38</v>
      </c>
      <c r="C39" s="32"/>
      <c r="D39">
        <v>14.46</v>
      </c>
      <c r="F39" t="s">
        <v>6</v>
      </c>
      <c r="G39">
        <v>0.85</v>
      </c>
      <c r="H39">
        <v>30</v>
      </c>
      <c r="I39">
        <v>53.16</v>
      </c>
    </row>
    <row r="41" spans="1:13" x14ac:dyDescent="0.25">
      <c r="A41" s="34" t="s">
        <v>46</v>
      </c>
      <c r="B41" s="35" t="s">
        <v>151</v>
      </c>
      <c r="C41" s="35"/>
      <c r="D41" s="35"/>
      <c r="E41" s="35"/>
      <c r="F41" s="35"/>
      <c r="G41" s="35"/>
      <c r="H41" s="35"/>
      <c r="I41" s="35"/>
    </row>
    <row r="43" spans="1:13" ht="45" x14ac:dyDescent="0.25">
      <c r="A43" s="26" t="s">
        <v>48</v>
      </c>
      <c r="B43" s="26" t="s">
        <v>49</v>
      </c>
      <c r="C43" s="26" t="s">
        <v>58</v>
      </c>
      <c r="D43" s="27" t="s">
        <v>100</v>
      </c>
      <c r="E43" s="27" t="s">
        <v>101</v>
      </c>
      <c r="F43" s="27" t="s">
        <v>91</v>
      </c>
      <c r="G43" s="27" t="s">
        <v>152</v>
      </c>
      <c r="H43" s="27" t="s">
        <v>153</v>
      </c>
      <c r="I43" s="26" t="s">
        <v>57</v>
      </c>
      <c r="J43" s="37" t="s">
        <v>103</v>
      </c>
    </row>
    <row r="44" spans="1:13" x14ac:dyDescent="0.25">
      <c r="A44" t="s">
        <v>154</v>
      </c>
      <c r="C44">
        <f>J44*(1+L45)</f>
        <v>3509.5439999999999</v>
      </c>
      <c r="D44">
        <v>107.2</v>
      </c>
      <c r="E44">
        <v>5.34</v>
      </c>
      <c r="F44" t="s">
        <v>155</v>
      </c>
      <c r="G44">
        <v>8.7799999999999994</v>
      </c>
      <c r="H44">
        <f>G44/Primary!I4/Primary!I5</f>
        <v>2.5732104757215537</v>
      </c>
      <c r="I44">
        <f>1/H44</f>
        <v>0.38861958997722101</v>
      </c>
      <c r="J44" s="38">
        <v>4188</v>
      </c>
      <c r="L44" s="36" t="s">
        <v>157</v>
      </c>
    </row>
    <row r="45" spans="1:13" x14ac:dyDescent="0.25">
      <c r="L45" s="40">
        <v>-0.16200000000000001</v>
      </c>
      <c r="M45" s="36" t="s">
        <v>107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H3" sqref="H3"/>
    </sheetView>
  </sheetViews>
  <sheetFormatPr defaultRowHeight="15" x14ac:dyDescent="0.25"/>
  <cols>
    <col min="1" max="1" width="38" bestFit="1" customWidth="1"/>
    <col min="4" max="4" width="15.140625" bestFit="1" customWidth="1"/>
    <col min="6" max="6" width="9.42578125" bestFit="1" customWidth="1"/>
    <col min="7" max="7" width="9.5703125" bestFit="1" customWidth="1"/>
    <col min="8" max="8" width="9.5703125" customWidth="1"/>
    <col min="9" max="9" width="18.5703125" bestFit="1" customWidth="1"/>
  </cols>
  <sheetData>
    <row r="1" spans="1:10" x14ac:dyDescent="0.25">
      <c r="A1" t="s">
        <v>108</v>
      </c>
      <c r="B1" t="s">
        <v>110</v>
      </c>
      <c r="C1" t="s">
        <v>109</v>
      </c>
      <c r="D1" t="s">
        <v>111</v>
      </c>
      <c r="E1" t="s">
        <v>112</v>
      </c>
      <c r="F1" t="s">
        <v>57</v>
      </c>
      <c r="G1" t="s">
        <v>150</v>
      </c>
      <c r="H1" t="s">
        <v>113</v>
      </c>
      <c r="I1" t="s">
        <v>115</v>
      </c>
      <c r="J1" t="s">
        <v>120</v>
      </c>
    </row>
    <row r="2" spans="1:10" x14ac:dyDescent="0.25">
      <c r="A2" t="s">
        <v>117</v>
      </c>
      <c r="B2" t="s">
        <v>124</v>
      </c>
      <c r="C2" t="s">
        <v>38</v>
      </c>
      <c r="D2" t="s">
        <v>142</v>
      </c>
      <c r="E2" t="s">
        <v>147</v>
      </c>
      <c r="F2">
        <v>0.39</v>
      </c>
      <c r="H2">
        <v>3509.5</v>
      </c>
      <c r="I2" t="s">
        <v>156</v>
      </c>
      <c r="J2" t="s">
        <v>121</v>
      </c>
    </row>
    <row r="3" spans="1:10" x14ac:dyDescent="0.25">
      <c r="A3" t="s">
        <v>117</v>
      </c>
      <c r="B3" t="s">
        <v>124</v>
      </c>
      <c r="C3" t="s">
        <v>38</v>
      </c>
      <c r="D3" t="s">
        <v>142</v>
      </c>
      <c r="E3" t="s">
        <v>147</v>
      </c>
      <c r="F3">
        <v>0.25</v>
      </c>
      <c r="H3">
        <v>3584</v>
      </c>
      <c r="I3" t="s">
        <v>116</v>
      </c>
      <c r="J3" t="s">
        <v>121</v>
      </c>
    </row>
    <row r="4" spans="1:10" x14ac:dyDescent="0.25">
      <c r="A4" t="s">
        <v>114</v>
      </c>
      <c r="B4" t="s">
        <v>124</v>
      </c>
      <c r="C4" t="s">
        <v>38</v>
      </c>
      <c r="D4" t="s">
        <v>143</v>
      </c>
      <c r="E4" t="s">
        <v>148</v>
      </c>
      <c r="F4">
        <v>0.18</v>
      </c>
      <c r="H4">
        <v>6899.2</v>
      </c>
      <c r="I4" t="s">
        <v>116</v>
      </c>
      <c r="J4" t="s">
        <v>121</v>
      </c>
    </row>
    <row r="5" spans="1:10" x14ac:dyDescent="0.25">
      <c r="A5" t="s">
        <v>117</v>
      </c>
      <c r="B5" t="s">
        <v>124</v>
      </c>
      <c r="C5" t="s">
        <v>38</v>
      </c>
      <c r="D5" t="s">
        <v>142</v>
      </c>
      <c r="E5" t="s">
        <v>147</v>
      </c>
      <c r="F5">
        <v>0.3</v>
      </c>
      <c r="H5">
        <v>5376</v>
      </c>
      <c r="I5" t="s">
        <v>116</v>
      </c>
      <c r="J5" t="s">
        <v>122</v>
      </c>
    </row>
    <row r="6" spans="1:10" x14ac:dyDescent="0.25">
      <c r="A6" t="s">
        <v>114</v>
      </c>
      <c r="B6" t="s">
        <v>124</v>
      </c>
      <c r="C6" t="s">
        <v>38</v>
      </c>
      <c r="D6" t="s">
        <v>143</v>
      </c>
      <c r="E6" t="s">
        <v>148</v>
      </c>
      <c r="F6">
        <v>0.25</v>
      </c>
      <c r="H6">
        <v>7929.6</v>
      </c>
      <c r="I6" t="s">
        <v>116</v>
      </c>
      <c r="J6" t="s">
        <v>122</v>
      </c>
    </row>
    <row r="7" spans="1:10" x14ac:dyDescent="0.25">
      <c r="A7" t="s">
        <v>117</v>
      </c>
      <c r="B7" t="s">
        <v>124</v>
      </c>
      <c r="C7" t="s">
        <v>38</v>
      </c>
      <c r="D7" t="s">
        <v>142</v>
      </c>
      <c r="E7" t="s">
        <v>147</v>
      </c>
      <c r="F7">
        <v>0.42</v>
      </c>
      <c r="H7">
        <v>1860</v>
      </c>
      <c r="I7" t="s">
        <v>118</v>
      </c>
      <c r="J7" t="s">
        <v>122</v>
      </c>
    </row>
    <row r="8" spans="1:10" x14ac:dyDescent="0.25">
      <c r="A8" t="s">
        <v>114</v>
      </c>
      <c r="B8" t="s">
        <v>124</v>
      </c>
      <c r="C8" t="s">
        <v>38</v>
      </c>
      <c r="D8" t="s">
        <v>143</v>
      </c>
      <c r="E8" t="s">
        <v>148</v>
      </c>
      <c r="F8">
        <v>0.31</v>
      </c>
      <c r="H8">
        <v>2560</v>
      </c>
      <c r="I8" t="s">
        <v>118</v>
      </c>
      <c r="J8" t="s">
        <v>122</v>
      </c>
    </row>
    <row r="9" spans="1:10" x14ac:dyDescent="0.25">
      <c r="A9" t="s">
        <v>117</v>
      </c>
      <c r="B9" t="s">
        <v>124</v>
      </c>
      <c r="C9" t="s">
        <v>38</v>
      </c>
      <c r="D9" t="s">
        <v>142</v>
      </c>
      <c r="E9" t="s">
        <v>147</v>
      </c>
      <c r="F9">
        <v>0.27</v>
      </c>
      <c r="H9">
        <v>2600</v>
      </c>
      <c r="I9" t="s">
        <v>119</v>
      </c>
      <c r="J9" t="s">
        <v>121</v>
      </c>
    </row>
    <row r="10" spans="1:10" x14ac:dyDescent="0.25">
      <c r="A10" t="s">
        <v>117</v>
      </c>
      <c r="B10" t="s">
        <v>124</v>
      </c>
      <c r="C10" t="s">
        <v>38</v>
      </c>
      <c r="D10" t="s">
        <v>142</v>
      </c>
      <c r="E10" t="s">
        <v>147</v>
      </c>
      <c r="F10">
        <v>0.27</v>
      </c>
      <c r="H10">
        <v>4100</v>
      </c>
      <c r="I10" t="s">
        <v>119</v>
      </c>
      <c r="J10" t="s">
        <v>121</v>
      </c>
    </row>
    <row r="11" spans="1:10" x14ac:dyDescent="0.25">
      <c r="A11" t="s">
        <v>117</v>
      </c>
      <c r="B11" t="s">
        <v>124</v>
      </c>
      <c r="C11" t="s">
        <v>38</v>
      </c>
      <c r="D11" t="s">
        <v>142</v>
      </c>
      <c r="E11" t="s">
        <v>147</v>
      </c>
      <c r="H11">
        <v>1850</v>
      </c>
      <c r="I11" t="s">
        <v>119</v>
      </c>
      <c r="J11" t="s">
        <v>122</v>
      </c>
    </row>
    <row r="12" spans="1:10" x14ac:dyDescent="0.25">
      <c r="A12" t="s">
        <v>117</v>
      </c>
      <c r="B12" t="s">
        <v>124</v>
      </c>
      <c r="C12" t="s">
        <v>38</v>
      </c>
      <c r="D12" t="s">
        <v>142</v>
      </c>
      <c r="E12" t="s">
        <v>147</v>
      </c>
      <c r="H12">
        <v>2800</v>
      </c>
      <c r="I12" t="s">
        <v>119</v>
      </c>
      <c r="J12" t="s">
        <v>122</v>
      </c>
    </row>
    <row r="13" spans="1:10" x14ac:dyDescent="0.25">
      <c r="A13" t="s">
        <v>117</v>
      </c>
      <c r="B13" t="s">
        <v>124</v>
      </c>
      <c r="C13" t="s">
        <v>38</v>
      </c>
      <c r="D13" t="s">
        <v>142</v>
      </c>
      <c r="E13" t="s">
        <v>147</v>
      </c>
      <c r="F13">
        <v>0.45</v>
      </c>
      <c r="H13">
        <v>1900</v>
      </c>
      <c r="I13" t="s">
        <v>119</v>
      </c>
      <c r="J13" t="s">
        <v>122</v>
      </c>
    </row>
    <row r="14" spans="1:10" x14ac:dyDescent="0.25">
      <c r="A14" t="s">
        <v>117</v>
      </c>
      <c r="B14" t="s">
        <v>124</v>
      </c>
      <c r="C14" t="s">
        <v>38</v>
      </c>
      <c r="D14" t="s">
        <v>142</v>
      </c>
      <c r="E14" t="s">
        <v>147</v>
      </c>
      <c r="F14">
        <v>0.45</v>
      </c>
      <c r="H14">
        <v>3500</v>
      </c>
      <c r="I14" t="s">
        <v>119</v>
      </c>
      <c r="J14" t="s">
        <v>122</v>
      </c>
    </row>
    <row r="15" spans="1:10" x14ac:dyDescent="0.25">
      <c r="A15" t="s">
        <v>117</v>
      </c>
      <c r="B15" t="s">
        <v>124</v>
      </c>
      <c r="C15" t="s">
        <v>38</v>
      </c>
      <c r="D15" t="s">
        <v>142</v>
      </c>
      <c r="E15" t="s">
        <v>147</v>
      </c>
      <c r="F15">
        <v>0.45</v>
      </c>
      <c r="H15">
        <v>1200</v>
      </c>
      <c r="I15" t="s">
        <v>119</v>
      </c>
      <c r="J15" t="s">
        <v>122</v>
      </c>
    </row>
    <row r="16" spans="1:10" x14ac:dyDescent="0.25">
      <c r="A16" t="s">
        <v>117</v>
      </c>
      <c r="B16" t="s">
        <v>124</v>
      </c>
      <c r="C16" t="s">
        <v>38</v>
      </c>
      <c r="D16" t="s">
        <v>142</v>
      </c>
      <c r="E16" t="s">
        <v>147</v>
      </c>
      <c r="F16">
        <v>0.45</v>
      </c>
      <c r="H16">
        <v>2200</v>
      </c>
      <c r="I16" t="s">
        <v>119</v>
      </c>
      <c r="J16" t="s">
        <v>122</v>
      </c>
    </row>
    <row r="17" spans="1:10" x14ac:dyDescent="0.25">
      <c r="A17" t="s">
        <v>117</v>
      </c>
      <c r="B17" t="s">
        <v>124</v>
      </c>
      <c r="C17" t="s">
        <v>38</v>
      </c>
      <c r="D17" t="s">
        <v>142</v>
      </c>
      <c r="E17" t="s">
        <v>147</v>
      </c>
      <c r="F17">
        <v>0.36</v>
      </c>
      <c r="H17">
        <v>430</v>
      </c>
      <c r="I17" t="s">
        <v>119</v>
      </c>
      <c r="J17" t="s">
        <v>123</v>
      </c>
    </row>
    <row r="18" spans="1:10" x14ac:dyDescent="0.25">
      <c r="A18" t="s">
        <v>117</v>
      </c>
      <c r="B18" t="s">
        <v>124</v>
      </c>
      <c r="C18" t="s">
        <v>38</v>
      </c>
      <c r="D18" t="s">
        <v>142</v>
      </c>
      <c r="E18" t="s">
        <v>147</v>
      </c>
      <c r="F18">
        <v>0.36</v>
      </c>
      <c r="H18">
        <v>500</v>
      </c>
      <c r="I18" t="s">
        <v>119</v>
      </c>
      <c r="J18" t="s">
        <v>123</v>
      </c>
    </row>
    <row r="19" spans="1:10" x14ac:dyDescent="0.25">
      <c r="A19" t="s">
        <v>126</v>
      </c>
      <c r="B19" t="s">
        <v>125</v>
      </c>
      <c r="C19" t="s">
        <v>38</v>
      </c>
      <c r="D19" t="s">
        <v>149</v>
      </c>
      <c r="E19" t="s">
        <v>147</v>
      </c>
      <c r="F19">
        <v>0.52</v>
      </c>
      <c r="G19">
        <v>259</v>
      </c>
      <c r="H19" s="42">
        <v>498.07692307692304</v>
      </c>
      <c r="I19" t="s">
        <v>119</v>
      </c>
      <c r="J19" t="s">
        <v>127</v>
      </c>
    </row>
    <row r="20" spans="1:10" x14ac:dyDescent="0.25">
      <c r="A20" t="s">
        <v>126</v>
      </c>
      <c r="B20" t="s">
        <v>125</v>
      </c>
      <c r="C20" t="s">
        <v>38</v>
      </c>
      <c r="D20" t="s">
        <v>149</v>
      </c>
      <c r="E20" t="s">
        <v>147</v>
      </c>
      <c r="F20">
        <v>0.52</v>
      </c>
      <c r="G20">
        <v>358</v>
      </c>
      <c r="H20" s="42">
        <v>688.46153846153845</v>
      </c>
      <c r="I20" t="s">
        <v>119</v>
      </c>
      <c r="J20" t="s">
        <v>127</v>
      </c>
    </row>
    <row r="21" spans="1:10" x14ac:dyDescent="0.25">
      <c r="A21" t="s">
        <v>126</v>
      </c>
      <c r="B21" t="s">
        <v>125</v>
      </c>
      <c r="C21" t="s">
        <v>38</v>
      </c>
      <c r="D21" t="s">
        <v>149</v>
      </c>
      <c r="E21" t="s">
        <v>147</v>
      </c>
      <c r="F21">
        <v>0.54</v>
      </c>
      <c r="G21">
        <v>241</v>
      </c>
      <c r="H21" s="42">
        <v>446.29629629629625</v>
      </c>
      <c r="I21" t="s">
        <v>119</v>
      </c>
      <c r="J21" t="s">
        <v>128</v>
      </c>
    </row>
    <row r="22" spans="1:10" x14ac:dyDescent="0.25">
      <c r="A22" t="s">
        <v>126</v>
      </c>
      <c r="B22" t="s">
        <v>125</v>
      </c>
      <c r="C22" t="s">
        <v>38</v>
      </c>
      <c r="D22" t="s">
        <v>149</v>
      </c>
      <c r="E22" t="s">
        <v>147</v>
      </c>
      <c r="F22">
        <v>0.54</v>
      </c>
      <c r="G22">
        <v>310</v>
      </c>
      <c r="H22" s="42">
        <v>574.07407407407402</v>
      </c>
      <c r="I22" t="s">
        <v>119</v>
      </c>
      <c r="J22" t="s">
        <v>128</v>
      </c>
    </row>
    <row r="23" spans="1:10" x14ac:dyDescent="0.25">
      <c r="A23" t="s">
        <v>126</v>
      </c>
      <c r="B23" t="s">
        <v>125</v>
      </c>
      <c r="C23" t="s">
        <v>38</v>
      </c>
      <c r="D23" t="s">
        <v>149</v>
      </c>
      <c r="E23" t="s">
        <v>147</v>
      </c>
      <c r="F23">
        <v>0.62</v>
      </c>
      <c r="G23">
        <v>158</v>
      </c>
      <c r="H23" s="42">
        <v>254.83870967741936</v>
      </c>
      <c r="I23" t="s">
        <v>119</v>
      </c>
      <c r="J23" t="s">
        <v>128</v>
      </c>
    </row>
    <row r="24" spans="1:10" x14ac:dyDescent="0.25">
      <c r="A24" t="s">
        <v>126</v>
      </c>
      <c r="B24" t="s">
        <v>125</v>
      </c>
      <c r="C24" t="s">
        <v>38</v>
      </c>
      <c r="D24" t="s">
        <v>149</v>
      </c>
      <c r="E24" t="s">
        <v>147</v>
      </c>
      <c r="F24">
        <v>0.62</v>
      </c>
      <c r="G24">
        <v>203</v>
      </c>
      <c r="H24" s="42">
        <v>327.41935483870969</v>
      </c>
      <c r="I24" t="s">
        <v>119</v>
      </c>
      <c r="J24" t="s">
        <v>128</v>
      </c>
    </row>
    <row r="25" spans="1:10" x14ac:dyDescent="0.25">
      <c r="A25" t="s">
        <v>126</v>
      </c>
      <c r="B25" t="s">
        <v>125</v>
      </c>
      <c r="C25" t="s">
        <v>38</v>
      </c>
      <c r="D25" t="s">
        <v>149</v>
      </c>
      <c r="E25" t="s">
        <v>147</v>
      </c>
      <c r="F25">
        <v>0.49</v>
      </c>
      <c r="G25">
        <v>220</v>
      </c>
      <c r="H25" s="42">
        <v>448.9795918367347</v>
      </c>
      <c r="I25" t="s">
        <v>119</v>
      </c>
      <c r="J25" t="s">
        <v>129</v>
      </c>
    </row>
    <row r="26" spans="1:10" x14ac:dyDescent="0.25">
      <c r="A26" t="s">
        <v>126</v>
      </c>
      <c r="B26" t="s">
        <v>125</v>
      </c>
      <c r="C26" t="s">
        <v>38</v>
      </c>
      <c r="D26" t="s">
        <v>149</v>
      </c>
      <c r="E26" t="s">
        <v>147</v>
      </c>
      <c r="F26">
        <v>0.49</v>
      </c>
      <c r="G26">
        <v>282</v>
      </c>
      <c r="H26" s="42">
        <v>575.51020408163265</v>
      </c>
      <c r="I26" t="s">
        <v>119</v>
      </c>
      <c r="J26" t="s">
        <v>129</v>
      </c>
    </row>
    <row r="27" spans="1:10" x14ac:dyDescent="0.25">
      <c r="A27" t="s">
        <v>126</v>
      </c>
      <c r="B27" t="s">
        <v>125</v>
      </c>
      <c r="C27" t="s">
        <v>38</v>
      </c>
      <c r="D27" t="s">
        <v>149</v>
      </c>
      <c r="E27" t="s">
        <v>147</v>
      </c>
      <c r="F27">
        <v>0.54</v>
      </c>
      <c r="G27">
        <v>419</v>
      </c>
      <c r="H27" s="42">
        <v>775.92592592592587</v>
      </c>
      <c r="I27" t="s">
        <v>119</v>
      </c>
      <c r="J27" t="s">
        <v>129</v>
      </c>
    </row>
    <row r="28" spans="1:10" x14ac:dyDescent="0.25">
      <c r="A28" t="s">
        <v>126</v>
      </c>
      <c r="B28" t="s">
        <v>125</v>
      </c>
      <c r="C28" t="s">
        <v>38</v>
      </c>
      <c r="D28" t="s">
        <v>149</v>
      </c>
      <c r="E28" t="s">
        <v>147</v>
      </c>
      <c r="F28">
        <v>0.54</v>
      </c>
      <c r="G28">
        <v>552</v>
      </c>
      <c r="H28" s="42">
        <v>1022.2222222222222</v>
      </c>
      <c r="I28" t="s">
        <v>119</v>
      </c>
      <c r="J28" t="s">
        <v>129</v>
      </c>
    </row>
    <row r="29" spans="1:10" x14ac:dyDescent="0.25">
      <c r="A29" t="s">
        <v>126</v>
      </c>
      <c r="B29" t="s">
        <v>125</v>
      </c>
      <c r="C29" t="s">
        <v>38</v>
      </c>
      <c r="D29" t="s">
        <v>149</v>
      </c>
      <c r="E29" t="s">
        <v>147</v>
      </c>
      <c r="F29">
        <v>0.53</v>
      </c>
      <c r="G29">
        <v>144</v>
      </c>
      <c r="H29" s="42">
        <v>271.69811320754718</v>
      </c>
      <c r="I29" t="s">
        <v>119</v>
      </c>
      <c r="J29" t="s">
        <v>129</v>
      </c>
    </row>
    <row r="30" spans="1:10" x14ac:dyDescent="0.25">
      <c r="A30" t="s">
        <v>126</v>
      </c>
      <c r="B30" t="s">
        <v>125</v>
      </c>
      <c r="C30" t="s">
        <v>38</v>
      </c>
      <c r="D30" t="s">
        <v>149</v>
      </c>
      <c r="E30" t="s">
        <v>147</v>
      </c>
      <c r="F30">
        <v>0.53</v>
      </c>
      <c r="G30">
        <v>185</v>
      </c>
      <c r="H30" s="42">
        <v>349.05660377358487</v>
      </c>
      <c r="I30" t="s">
        <v>119</v>
      </c>
      <c r="J30" t="s">
        <v>129</v>
      </c>
    </row>
    <row r="31" spans="1:10" x14ac:dyDescent="0.25">
      <c r="A31" t="s">
        <v>130</v>
      </c>
      <c r="B31" t="s">
        <v>125</v>
      </c>
      <c r="C31" t="s">
        <v>38</v>
      </c>
      <c r="D31" t="s">
        <v>144</v>
      </c>
      <c r="E31" t="s">
        <v>147</v>
      </c>
      <c r="F31">
        <v>0.49</v>
      </c>
      <c r="G31">
        <v>142</v>
      </c>
      <c r="H31" s="42">
        <v>289.79591836734693</v>
      </c>
      <c r="I31" t="s">
        <v>119</v>
      </c>
      <c r="J31" t="s">
        <v>131</v>
      </c>
    </row>
    <row r="32" spans="1:10" x14ac:dyDescent="0.25">
      <c r="A32" t="s">
        <v>130</v>
      </c>
      <c r="B32" t="s">
        <v>125</v>
      </c>
      <c r="C32" t="s">
        <v>38</v>
      </c>
      <c r="D32" t="s">
        <v>144</v>
      </c>
      <c r="E32" t="s">
        <v>147</v>
      </c>
      <c r="F32">
        <v>0.49</v>
      </c>
      <c r="G32">
        <v>167</v>
      </c>
      <c r="H32" s="42">
        <v>340.81632653061223</v>
      </c>
      <c r="I32" t="s">
        <v>119</v>
      </c>
      <c r="J32" t="s">
        <v>131</v>
      </c>
    </row>
    <row r="33" spans="1:10" x14ac:dyDescent="0.25">
      <c r="A33" t="s">
        <v>130</v>
      </c>
      <c r="B33" t="s">
        <v>125</v>
      </c>
      <c r="C33" t="s">
        <v>38</v>
      </c>
      <c r="D33" t="s">
        <v>144</v>
      </c>
      <c r="E33" t="s">
        <v>147</v>
      </c>
      <c r="F33">
        <v>0.92</v>
      </c>
      <c r="G33">
        <v>49</v>
      </c>
      <c r="H33" s="42">
        <v>53.260869565217391</v>
      </c>
      <c r="I33" t="s">
        <v>119</v>
      </c>
      <c r="J33" t="s">
        <v>132</v>
      </c>
    </row>
    <row r="34" spans="1:10" x14ac:dyDescent="0.25">
      <c r="A34" t="s">
        <v>130</v>
      </c>
      <c r="B34" t="s">
        <v>125</v>
      </c>
      <c r="C34" t="s">
        <v>38</v>
      </c>
      <c r="D34" t="s">
        <v>144</v>
      </c>
      <c r="E34" t="s">
        <v>147</v>
      </c>
      <c r="F34">
        <v>0.92</v>
      </c>
      <c r="G34">
        <v>67</v>
      </c>
      <c r="H34" s="42">
        <v>72.826086956521735</v>
      </c>
      <c r="I34" t="s">
        <v>119</v>
      </c>
      <c r="J34" t="s">
        <v>132</v>
      </c>
    </row>
    <row r="35" spans="1:10" x14ac:dyDescent="0.25">
      <c r="A35" t="s">
        <v>133</v>
      </c>
      <c r="B35" t="s">
        <v>125</v>
      </c>
      <c r="C35" t="s">
        <v>38</v>
      </c>
      <c r="D35" t="s">
        <v>145</v>
      </c>
      <c r="E35" t="s">
        <v>147</v>
      </c>
      <c r="F35">
        <v>0.37</v>
      </c>
      <c r="G35">
        <v>497</v>
      </c>
      <c r="H35" s="42">
        <v>1343.2432432432433</v>
      </c>
      <c r="I35" t="s">
        <v>119</v>
      </c>
      <c r="J35" t="s">
        <v>134</v>
      </c>
    </row>
    <row r="36" spans="1:10" x14ac:dyDescent="0.25">
      <c r="A36" t="s">
        <v>133</v>
      </c>
      <c r="B36" t="s">
        <v>125</v>
      </c>
      <c r="C36" t="s">
        <v>38</v>
      </c>
      <c r="D36" t="s">
        <v>145</v>
      </c>
      <c r="E36" t="s">
        <v>147</v>
      </c>
      <c r="F36">
        <v>0.35</v>
      </c>
      <c r="G36">
        <v>528</v>
      </c>
      <c r="H36" s="42">
        <v>1508.5714285714287</v>
      </c>
      <c r="I36" t="s">
        <v>119</v>
      </c>
      <c r="J36" t="s">
        <v>134</v>
      </c>
    </row>
    <row r="37" spans="1:10" x14ac:dyDescent="0.25">
      <c r="A37" t="s">
        <v>133</v>
      </c>
      <c r="B37" t="s">
        <v>125</v>
      </c>
      <c r="C37" t="s">
        <v>38</v>
      </c>
      <c r="D37" t="s">
        <v>145</v>
      </c>
      <c r="E37" t="s">
        <v>147</v>
      </c>
      <c r="F37">
        <v>0.35</v>
      </c>
      <c r="G37">
        <v>683</v>
      </c>
      <c r="H37" s="42">
        <v>1951.4285714285716</v>
      </c>
      <c r="I37" t="s">
        <v>119</v>
      </c>
      <c r="J37" t="s">
        <v>134</v>
      </c>
    </row>
    <row r="38" spans="1:10" x14ac:dyDescent="0.25">
      <c r="A38" t="s">
        <v>133</v>
      </c>
      <c r="B38" t="s">
        <v>125</v>
      </c>
      <c r="C38" t="s">
        <v>38</v>
      </c>
      <c r="D38" t="s">
        <v>145</v>
      </c>
      <c r="E38" t="s">
        <v>147</v>
      </c>
      <c r="F38">
        <v>0.44</v>
      </c>
      <c r="G38">
        <v>562</v>
      </c>
      <c r="H38" s="42">
        <v>1277.2727272727273</v>
      </c>
      <c r="I38" t="s">
        <v>119</v>
      </c>
      <c r="J38" t="s">
        <v>134</v>
      </c>
    </row>
    <row r="39" spans="1:10" x14ac:dyDescent="0.25">
      <c r="A39" t="s">
        <v>133</v>
      </c>
      <c r="B39" t="s">
        <v>125</v>
      </c>
      <c r="C39" t="s">
        <v>38</v>
      </c>
      <c r="D39" t="s">
        <v>145</v>
      </c>
      <c r="E39" t="s">
        <v>147</v>
      </c>
      <c r="F39">
        <v>0.44</v>
      </c>
      <c r="G39">
        <v>470</v>
      </c>
      <c r="H39" s="42">
        <v>1068.1818181818182</v>
      </c>
      <c r="I39" t="s">
        <v>119</v>
      </c>
      <c r="J39" t="s">
        <v>134</v>
      </c>
    </row>
    <row r="40" spans="1:10" x14ac:dyDescent="0.25">
      <c r="A40" t="s">
        <v>133</v>
      </c>
      <c r="B40" t="s">
        <v>125</v>
      </c>
      <c r="C40" t="s">
        <v>38</v>
      </c>
      <c r="D40" t="s">
        <v>145</v>
      </c>
      <c r="E40" t="s">
        <v>147</v>
      </c>
      <c r="F40">
        <v>0.32</v>
      </c>
      <c r="G40">
        <v>550</v>
      </c>
      <c r="H40" s="42">
        <v>1718.75</v>
      </c>
      <c r="I40" t="s">
        <v>119</v>
      </c>
      <c r="J40" t="s">
        <v>134</v>
      </c>
    </row>
    <row r="41" spans="1:10" x14ac:dyDescent="0.25">
      <c r="A41" t="s">
        <v>133</v>
      </c>
      <c r="B41" t="s">
        <v>125</v>
      </c>
      <c r="C41" t="s">
        <v>38</v>
      </c>
      <c r="D41" t="s">
        <v>145</v>
      </c>
      <c r="E41" t="s">
        <v>147</v>
      </c>
      <c r="F41">
        <v>0.4</v>
      </c>
      <c r="G41">
        <v>420</v>
      </c>
      <c r="H41" s="42">
        <v>1050</v>
      </c>
      <c r="I41" t="s">
        <v>119</v>
      </c>
      <c r="J41" t="s">
        <v>134</v>
      </c>
    </row>
    <row r="42" spans="1:10" x14ac:dyDescent="0.25">
      <c r="A42" t="s">
        <v>133</v>
      </c>
      <c r="B42" t="s">
        <v>125</v>
      </c>
      <c r="C42" t="s">
        <v>38</v>
      </c>
      <c r="D42" t="s">
        <v>145</v>
      </c>
      <c r="E42" t="s">
        <v>147</v>
      </c>
      <c r="F42">
        <v>0.4</v>
      </c>
      <c r="G42">
        <v>510</v>
      </c>
      <c r="H42" s="42">
        <v>1275</v>
      </c>
      <c r="I42" t="s">
        <v>119</v>
      </c>
      <c r="J42" t="s">
        <v>134</v>
      </c>
    </row>
    <row r="43" spans="1:10" x14ac:dyDescent="0.25">
      <c r="A43" t="s">
        <v>133</v>
      </c>
      <c r="B43" t="s">
        <v>125</v>
      </c>
      <c r="C43" t="s">
        <v>38</v>
      </c>
      <c r="D43" t="s">
        <v>145</v>
      </c>
      <c r="E43" t="s">
        <v>147</v>
      </c>
      <c r="F43">
        <v>0.59</v>
      </c>
      <c r="G43">
        <v>394</v>
      </c>
      <c r="H43" s="42">
        <v>667.7966101694916</v>
      </c>
      <c r="I43" t="s">
        <v>119</v>
      </c>
      <c r="J43" t="s">
        <v>135</v>
      </c>
    </row>
    <row r="44" spans="1:10" x14ac:dyDescent="0.25">
      <c r="A44" t="s">
        <v>133</v>
      </c>
      <c r="B44" t="s">
        <v>125</v>
      </c>
      <c r="C44" t="s">
        <v>38</v>
      </c>
      <c r="D44" t="s">
        <v>145</v>
      </c>
      <c r="E44" t="s">
        <v>147</v>
      </c>
      <c r="F44">
        <v>0.59</v>
      </c>
      <c r="G44">
        <v>552</v>
      </c>
      <c r="H44" s="42">
        <v>935.59322033898309</v>
      </c>
      <c r="I44" t="s">
        <v>119</v>
      </c>
      <c r="J44" t="s">
        <v>135</v>
      </c>
    </row>
    <row r="45" spans="1:10" x14ac:dyDescent="0.25">
      <c r="A45" t="s">
        <v>136</v>
      </c>
      <c r="B45" t="s">
        <v>125</v>
      </c>
      <c r="C45" t="s">
        <v>38</v>
      </c>
      <c r="D45" t="s">
        <v>146</v>
      </c>
      <c r="E45" t="s">
        <v>147</v>
      </c>
      <c r="F45">
        <v>0.42</v>
      </c>
      <c r="G45">
        <v>539</v>
      </c>
      <c r="H45" s="42">
        <v>1283.3333333333335</v>
      </c>
      <c r="I45" t="s">
        <v>119</v>
      </c>
      <c r="J45" t="s">
        <v>137</v>
      </c>
    </row>
    <row r="46" spans="1:10" x14ac:dyDescent="0.25">
      <c r="A46" t="s">
        <v>136</v>
      </c>
      <c r="B46" t="s">
        <v>125</v>
      </c>
      <c r="C46" t="s">
        <v>38</v>
      </c>
      <c r="D46" t="s">
        <v>146</v>
      </c>
      <c r="E46" t="s">
        <v>147</v>
      </c>
      <c r="F46">
        <v>0.42</v>
      </c>
      <c r="G46">
        <v>686</v>
      </c>
      <c r="H46" s="42">
        <v>1633.3333333333335</v>
      </c>
      <c r="I46" t="s">
        <v>119</v>
      </c>
      <c r="J46" t="s">
        <v>137</v>
      </c>
    </row>
    <row r="47" spans="1:10" x14ac:dyDescent="0.25">
      <c r="A47" t="s">
        <v>138</v>
      </c>
      <c r="B47" t="s">
        <v>139</v>
      </c>
      <c r="C47" t="s">
        <v>38</v>
      </c>
      <c r="D47" t="s">
        <v>85</v>
      </c>
      <c r="E47" t="s">
        <v>147</v>
      </c>
      <c r="F47">
        <v>0.35</v>
      </c>
      <c r="G47">
        <v>427</v>
      </c>
      <c r="H47" s="42">
        <v>1220</v>
      </c>
      <c r="I47" t="s">
        <v>119</v>
      </c>
      <c r="J47" t="s">
        <v>85</v>
      </c>
    </row>
    <row r="48" spans="1:10" x14ac:dyDescent="0.25">
      <c r="A48" t="s">
        <v>138</v>
      </c>
      <c r="B48" t="s">
        <v>139</v>
      </c>
      <c r="C48" t="s">
        <v>38</v>
      </c>
      <c r="D48" t="s">
        <v>85</v>
      </c>
      <c r="E48" t="s">
        <v>147</v>
      </c>
      <c r="F48">
        <v>0.35</v>
      </c>
      <c r="G48">
        <v>580</v>
      </c>
      <c r="H48" s="42">
        <v>1657.1428571428573</v>
      </c>
      <c r="I48" t="s">
        <v>119</v>
      </c>
      <c r="J48" t="s">
        <v>85</v>
      </c>
    </row>
    <row r="49" spans="1:10" x14ac:dyDescent="0.25">
      <c r="A49" t="s">
        <v>140</v>
      </c>
      <c r="B49" t="s">
        <v>141</v>
      </c>
      <c r="C49" t="s">
        <v>38</v>
      </c>
      <c r="D49" t="s">
        <v>141</v>
      </c>
      <c r="E49" t="s">
        <v>147</v>
      </c>
      <c r="H49">
        <v>420</v>
      </c>
      <c r="I49" t="s">
        <v>119</v>
      </c>
      <c r="J49" t="s">
        <v>88</v>
      </c>
    </row>
    <row r="50" spans="1:10" x14ac:dyDescent="0.25">
      <c r="A50" t="s">
        <v>140</v>
      </c>
      <c r="B50" t="s">
        <v>141</v>
      </c>
      <c r="C50" t="s">
        <v>38</v>
      </c>
      <c r="D50" t="s">
        <v>141</v>
      </c>
      <c r="E50" t="s">
        <v>147</v>
      </c>
      <c r="H50">
        <v>600</v>
      </c>
      <c r="I50" t="s">
        <v>119</v>
      </c>
      <c r="J50" t="s">
        <v>88</v>
      </c>
    </row>
  </sheetData>
  <autoFilter ref="A1:J5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</vt:lpstr>
      <vt:lpstr>Secondary</vt:lpstr>
      <vt:lpstr>Secondary (for script)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Daioglou, Vassilis</dc:creator>
  <cp:lastModifiedBy>Daioglou, Vassilis</cp:lastModifiedBy>
  <dcterms:created xsi:type="dcterms:W3CDTF">2017-10-05T10:17:50Z</dcterms:created>
  <dcterms:modified xsi:type="dcterms:W3CDTF">2018-03-23T13:52:25Z</dcterms:modified>
</cp:coreProperties>
</file>