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lid_Works3\Desktop\2022 Scouting\Midwest\"/>
    </mc:Choice>
  </mc:AlternateContent>
  <xr:revisionPtr revIDLastSave="0" documentId="13_ncr:1_{F7A918FF-E3B9-4962-864E-8801D9609F6C}" xr6:coauthVersionLast="47" xr6:coauthVersionMax="47" xr10:uidLastSave="{00000000-0000-0000-0000-000000000000}"/>
  <bookViews>
    <workbookView xWindow="-108" yWindow="-108" windowWidth="23256" windowHeight="12576" tabRatio="806" xr2:uid="{BB1F9FFD-16FD-45DA-8769-054BD3DB5F31}"/>
  </bookViews>
  <sheets>
    <sheet name="Match Scouting Data" sheetId="8" r:id="rId1"/>
  </sheets>
  <definedNames>
    <definedName name="_xlcn.WorksheetConnection_2020MidwestScouting.xlsmtbaMatches1" hidden="1">tbaMatches</definedName>
    <definedName name="_xlcn.WorksheetConnection_2020MidwestScouting.xlsmtbaTeams1" hidden="1">tbaTeams</definedName>
    <definedName name="AAA">#REF!</definedName>
    <definedName name="alliance_status_str">#REF!</definedName>
    <definedName name="AllianceColor">#REF!</definedName>
    <definedName name="authKey">#REF!</definedName>
    <definedName name="Auto">#REF!</definedName>
    <definedName name="AvgHangar">#REF!</definedName>
    <definedName name="AvgMatch">#REF!</definedName>
    <definedName name="AvgTaxiAndAutoCargo">#REF!</definedName>
    <definedName name="baseURL">#REF!</definedName>
    <definedName name="blue_1">#REF!</definedName>
    <definedName name="BLUE_1_AUTO_TAXI_PCT">#REF!</definedName>
    <definedName name="BLUE_1_AVG_AUTO_LOW_CARGO">#REF!</definedName>
    <definedName name="BLUE_1_AVG_AUTO_PU">#REF!</definedName>
    <definedName name="BLUE_1_AVG_AUTO_UP_CARGO">#REF!</definedName>
    <definedName name="BLUE_1_AVG_LOW_CARGO">#REF!</definedName>
    <definedName name="BLUE_1_AVG_SCORE">#REF!</definedName>
    <definedName name="BLUE_1_AVG_UP_CARGO">#REF!</definedName>
    <definedName name="BLUE_1_CLIMB_PCT">#REF!</definedName>
    <definedName name="BLUE_1_DEFENSE">#REF!</definedName>
    <definedName name="BLUE_1_SHOOTING_LOCS">#REF!</definedName>
    <definedName name="blue_1_teams">#REF!</definedName>
    <definedName name="BLUE_1_WALLBOT">#REF!</definedName>
    <definedName name="blue_2">#REF!</definedName>
    <definedName name="BLUE_2_AUTO_TAXI_PCT">#REF!</definedName>
    <definedName name="BLUE_2_AVG_AUTO_LOW_CARGO">#REF!</definedName>
    <definedName name="BLUE_2_AVG_AUTO_PU">#REF!</definedName>
    <definedName name="BLUE_2_AVG_AUTO_UP_CARGO">#REF!</definedName>
    <definedName name="BLUE_2_AVG_LOW_CARGO">#REF!</definedName>
    <definedName name="BLUE_2_AVG_SCORE">#REF!</definedName>
    <definedName name="BLUE_2_AVG_UP_CARGO">#REF!</definedName>
    <definedName name="BLUE_2_CLIMB_PCT">#REF!</definedName>
    <definedName name="BLUE_2_DEFENSE">#REF!</definedName>
    <definedName name="BLUE_2_SHOOTING_LOCS">#REF!</definedName>
    <definedName name="blue_2_teams">#REF!</definedName>
    <definedName name="BLUE_2_WALLBOT">#REF!</definedName>
    <definedName name="blue_3">#REF!</definedName>
    <definedName name="BLUE_3_AUTO_TAXI_PCT">#REF!</definedName>
    <definedName name="BLUE_3_AVG_AUTO_LOW_CARGO">#REF!</definedName>
    <definedName name="BLUE_3_AVG_AUTO_PU">#REF!</definedName>
    <definedName name="BLUE_3_AVG_AUTO_UP_CARGO">#REF!</definedName>
    <definedName name="BLUE_3_AVG_LOW_CARGO">#REF!</definedName>
    <definedName name="BLUE_3_AVG_SCORE">#REF!</definedName>
    <definedName name="BLUE_3_AVG_UP_CARGO">#REF!</definedName>
    <definedName name="BLUE_3_CLIMB_PCT">#REF!</definedName>
    <definedName name="BLUE_3_DEFENSE">#REF!</definedName>
    <definedName name="BLUE_3_SHOOTING_LOCS">#REF!</definedName>
    <definedName name="blue_3_teams">#REF!</definedName>
    <definedName name="BLUE_3_WALLBOT">#REF!</definedName>
    <definedName name="blue_adjustPoints">#REF!</definedName>
    <definedName name="blue_autoCargoPoints">#REF!</definedName>
    <definedName name="blue_autoOwnershipPoints">#REF!</definedName>
    <definedName name="blue_autoPoints">#REF!</definedName>
    <definedName name="blue_autoQuestRankingPoint">#REF!</definedName>
    <definedName name="blue_autoRobot1">#REF!</definedName>
    <definedName name="blue_autoRobot2">#REF!</definedName>
    <definedName name="blue_autoRobot3">#REF!</definedName>
    <definedName name="blue_autoScaleOwnershipSec">#REF!</definedName>
    <definedName name="blue_autoSwitchAtZero">#REF!</definedName>
    <definedName name="blue_autoSwitchOwnershipSec">#REF!</definedName>
    <definedName name="blue_autoTaxiPoints">#REF!</definedName>
    <definedName name="blue_bay1">#REF!</definedName>
    <definedName name="blue_bay2">#REF!</definedName>
    <definedName name="blue_bay3">#REF!</definedName>
    <definedName name="blue_bay4">#REF!</definedName>
    <definedName name="blue_bay5">#REF!</definedName>
    <definedName name="blue_bay6">#REF!</definedName>
    <definedName name="blue_bay7">#REF!</definedName>
    <definedName name="blue_bay8">#REF!</definedName>
    <definedName name="blue_cargoBonusRankingPoint">#REF!</definedName>
    <definedName name="blue_cargoPoints">#REF!</definedName>
    <definedName name="blue_completedRocketFar">#REF!</definedName>
    <definedName name="blue_completedRocketNear">#REF!</definedName>
    <definedName name="blue_completeRocketRankingPoint">#REF!</definedName>
    <definedName name="blue_endgamePoints">#REF!</definedName>
    <definedName name="blue_endgameRobot1">#REF!</definedName>
    <definedName name="blue_endgameRobot2">#REF!</definedName>
    <definedName name="blue_endgameRobot3">#REF!</definedName>
    <definedName name="BLUE_ESTIMATED_SCORE">#REF!</definedName>
    <definedName name="blue_faceTheBossRankingPoint">#REF!</definedName>
    <definedName name="blue_foulCount">#REF!</definedName>
    <definedName name="blue_foulPoints">#REF!</definedName>
    <definedName name="blue_habClimbPoints">#REF!</definedName>
    <definedName name="blue_habDockingRankingPoint">#REF!</definedName>
    <definedName name="blue_habLineRobot1">#REF!</definedName>
    <definedName name="blue_habLineRobot2">#REF!</definedName>
    <definedName name="blue_habLineRobot3">#REF!</definedName>
    <definedName name="blue_hangarBonusRankingPoint">#REF!</definedName>
    <definedName name="blue_hatchPanelPoints">#REF!</definedName>
    <definedName name="blue_lowLeftRocketFar">#REF!</definedName>
    <definedName name="blue_lowLeftRocketNear">#REF!</definedName>
    <definedName name="blue_lowRightRocketFar">#REF!</definedName>
    <definedName name="blue_lowRightRocketNear">#REF!</definedName>
    <definedName name="blue_matchCargoTotal">#REF!</definedName>
    <definedName name="blue_midLeftRocketFar">#REF!</definedName>
    <definedName name="blue_midLeftRocketNear">#REF!</definedName>
    <definedName name="blue_midRightRocketFar">#REF!</definedName>
    <definedName name="blue_midRightRocketNear">#REF!</definedName>
    <definedName name="blue_preMatchBay1">#REF!</definedName>
    <definedName name="blue_preMatchBay2">#REF!</definedName>
    <definedName name="blue_preMatchBay3">#REF!</definedName>
    <definedName name="blue_preMatchBay6">#REF!</definedName>
    <definedName name="blue_preMatchBay7">#REF!</definedName>
    <definedName name="blue_preMatchBay8">#REF!</definedName>
    <definedName name="blue_preMatchLevelRobot1">#REF!</definedName>
    <definedName name="blue_preMatchLevelRobot2">#REF!</definedName>
    <definedName name="blue_preMatchLevelRobot3">#REF!</definedName>
    <definedName name="blue_quintetAchieved">#REF!</definedName>
    <definedName name="blue_rp">#REF!</definedName>
    <definedName name="blue_sandStormBonusPoints">#REF!</definedName>
    <definedName name="blue_score">#REF!</definedName>
    <definedName name="blue_taxiRobot1">#REF!</definedName>
    <definedName name="blue_taxiRobot2">#REF!</definedName>
    <definedName name="blue_taxiRobot3">#REF!</definedName>
    <definedName name="blue_tba_gameData">#REF!</definedName>
    <definedName name="blue_team_keys_1">#REF!</definedName>
    <definedName name="blue_team_keys_2">#REF!</definedName>
    <definedName name="blue_team_keys_3">#REF!</definedName>
    <definedName name="blue_techFoulCount">#REF!</definedName>
    <definedName name="blue_teleopCargoPoints">#REF!</definedName>
    <definedName name="blue_teleopCargoTotal">#REF!</definedName>
    <definedName name="blue_teleopOwnershipPoints">#REF!</definedName>
    <definedName name="blue_teleopPoints">#REF!</definedName>
    <definedName name="blue_teleopScaleBoostSec">#REF!</definedName>
    <definedName name="blue_teleopScaleOwnershipSec">#REF!</definedName>
    <definedName name="blue_teleopSwitchBoostSec">#REF!</definedName>
    <definedName name="blue_teleopSwitchOwnershipSec">#REF!</definedName>
    <definedName name="blue_topLeftRocketFar">#REF!</definedName>
    <definedName name="blue_topLeftRocketNear">#REF!</definedName>
    <definedName name="blue_topRightRocketFar">#REF!</definedName>
    <definedName name="blue_topRightRocketNear">#REF!</definedName>
    <definedName name="blue_totalPoints">#REF!</definedName>
    <definedName name="blue_vaultBoostPlayed">#REF!</definedName>
    <definedName name="blue_vaultBoostTotal">#REF!</definedName>
    <definedName name="blue_vaultForcePlayed">#REF!</definedName>
    <definedName name="blue_vaultForceTotal">#REF!</definedName>
    <definedName name="blue_vaultLevitatePlayed">#REF!</definedName>
    <definedName name="blue_vaultLevitateTotal">#REF!</definedName>
    <definedName name="blue_vaultPoints">#REF!</definedName>
    <definedName name="blue1">#REF!</definedName>
    <definedName name="blue2">#REF!</definedName>
    <definedName name="calledURL">#REF!</definedName>
    <definedName name="Cargo">#REF!</definedName>
    <definedName name="city">#REF!</definedName>
    <definedName name="ClimbAssistValues">#REF!</definedName>
    <definedName name="ClimbLevel">#REF!</definedName>
    <definedName name="comp_level">#REF!</definedName>
    <definedName name="country">#REF!</definedName>
    <definedName name="CycleTimes">#REF!</definedName>
    <definedName name="Data">'Match Scouting Data'!#REF!</definedName>
    <definedName name="DefenseType">#REF!</definedName>
    <definedName name="dq">#REF!</definedName>
    <definedName name="DriverSkillValues">#REF!</definedName>
    <definedName name="EndGame">#REF!</definedName>
    <definedName name="event">#REF!</definedName>
    <definedName name="EVENT_NAME">#REF!</definedName>
    <definedName name="eventKey">#REF!</definedName>
    <definedName name="eventList">#REF!</definedName>
    <definedName name="eventNames">#REF!</definedName>
    <definedName name="HABClimb">#REF!</definedName>
    <definedName name="HatchPanel">#REF!</definedName>
    <definedName name="HEAT_MAP_MATRIX">#REF!</definedName>
    <definedName name="HEATMAP_TEAM_NUM">#REF!</definedName>
    <definedName name="HL_CARGO">#REF!</definedName>
    <definedName name="HL_HATCHES">#REF!</definedName>
    <definedName name="HL_UPPER_CARGO">#REF!</definedName>
    <definedName name="HL_UPPER_HATCHES">#REF!</definedName>
    <definedName name="HM_1">#REF!</definedName>
    <definedName name="HM_1_B1">#REF!</definedName>
    <definedName name="HM_1_B2">#REF!</definedName>
    <definedName name="HM_1_B3">#REF!</definedName>
    <definedName name="HM_1_R1">#REF!</definedName>
    <definedName name="HM_1_R2">#REF!</definedName>
    <definedName name="HM_1_R3">#REF!</definedName>
    <definedName name="HM_10">#REF!</definedName>
    <definedName name="HM_10_B1">#REF!</definedName>
    <definedName name="HM_10_B2">#REF!</definedName>
    <definedName name="HM_10_B3">#REF!</definedName>
    <definedName name="HM_10_R1">#REF!</definedName>
    <definedName name="HM_10_R2">#REF!</definedName>
    <definedName name="HM_10_R3">#REF!</definedName>
    <definedName name="HM_11">#REF!</definedName>
    <definedName name="HM_11_B1">#REF!</definedName>
    <definedName name="HM_11_B2">#REF!</definedName>
    <definedName name="HM_11_B3">#REF!</definedName>
    <definedName name="HM_11_R1">#REF!</definedName>
    <definedName name="HM_11_R2">#REF!</definedName>
    <definedName name="HM_11_R3">#REF!</definedName>
    <definedName name="HM_12">#REF!</definedName>
    <definedName name="HM_12_B1">#REF!</definedName>
    <definedName name="HM_12_B2">#REF!</definedName>
    <definedName name="HM_12_B3">#REF!</definedName>
    <definedName name="HM_12_R1">#REF!</definedName>
    <definedName name="HM_12_R2">#REF!</definedName>
    <definedName name="HM_12_R3">#REF!</definedName>
    <definedName name="HM_13">#REF!</definedName>
    <definedName name="HM_13_B1">#REF!</definedName>
    <definedName name="HM_13_B2">#REF!</definedName>
    <definedName name="HM_13_B3">#REF!</definedName>
    <definedName name="HM_13_R1">#REF!</definedName>
    <definedName name="HM_13_R2">#REF!</definedName>
    <definedName name="HM_13_R3">#REF!</definedName>
    <definedName name="HM_14">#REF!</definedName>
    <definedName name="HM_14_B1">#REF!</definedName>
    <definedName name="HM_14_B2">#REF!</definedName>
    <definedName name="HM_14_B3">#REF!</definedName>
    <definedName name="HM_14_R1">#REF!</definedName>
    <definedName name="HM_14_R2">#REF!</definedName>
    <definedName name="HM_14_R3">#REF!</definedName>
    <definedName name="HM_15">#REF!</definedName>
    <definedName name="HM_15_B1">#REF!</definedName>
    <definedName name="HM_15_B2">#REF!</definedName>
    <definedName name="HM_15_B3">#REF!</definedName>
    <definedName name="HM_15_R1">#REF!</definedName>
    <definedName name="HM_15_R2">#REF!</definedName>
    <definedName name="HM_15_R3">#REF!</definedName>
    <definedName name="HM_16">#REF!</definedName>
    <definedName name="HM_16_B1">#REF!</definedName>
    <definedName name="HM_16_B2">#REF!</definedName>
    <definedName name="HM_16_B3">#REF!</definedName>
    <definedName name="HM_16_R1">#REF!</definedName>
    <definedName name="HM_16_R2">#REF!</definedName>
    <definedName name="HM_16_R3">#REF!</definedName>
    <definedName name="HM_17">#REF!</definedName>
    <definedName name="HM_17_B1">#REF!</definedName>
    <definedName name="HM_17_B2">#REF!</definedName>
    <definedName name="HM_17_B3">#REF!</definedName>
    <definedName name="HM_17_R1">#REF!</definedName>
    <definedName name="HM_17_R2">#REF!</definedName>
    <definedName name="HM_17_R3">#REF!</definedName>
    <definedName name="HM_18">#REF!</definedName>
    <definedName name="HM_18_B1">#REF!</definedName>
    <definedName name="HM_18_B2">#REF!</definedName>
    <definedName name="HM_18_B3">#REF!</definedName>
    <definedName name="HM_18_R1">#REF!</definedName>
    <definedName name="HM_18_R2">#REF!</definedName>
    <definedName name="HM_18_R3">#REF!</definedName>
    <definedName name="HM_19">#REF!</definedName>
    <definedName name="HM_19_B1">#REF!</definedName>
    <definedName name="HM_19_B2">#REF!</definedName>
    <definedName name="HM_19_B3">#REF!</definedName>
    <definedName name="HM_19_R1">#REF!</definedName>
    <definedName name="HM_19_R2">#REF!</definedName>
    <definedName name="HM_19_R3">#REF!</definedName>
    <definedName name="HM_2">#REF!</definedName>
    <definedName name="HM_2_B1">#REF!</definedName>
    <definedName name="HM_2_B2">#REF!</definedName>
    <definedName name="HM_2_B3">#REF!</definedName>
    <definedName name="HM_2_R1">#REF!</definedName>
    <definedName name="HM_2_R2">#REF!</definedName>
    <definedName name="HM_2_R3">#REF!</definedName>
    <definedName name="HM_20">#REF!</definedName>
    <definedName name="HM_20_B1">#REF!</definedName>
    <definedName name="HM_20_B2">#REF!</definedName>
    <definedName name="HM_20_B3">#REF!</definedName>
    <definedName name="HM_20_R1">#REF!</definedName>
    <definedName name="HM_20_R2">#REF!</definedName>
    <definedName name="HM_20_R3">#REF!</definedName>
    <definedName name="HM_21">#REF!</definedName>
    <definedName name="HM_21_B1">#REF!</definedName>
    <definedName name="HM_21_B2">#REF!</definedName>
    <definedName name="HM_21_B3">#REF!</definedName>
    <definedName name="HM_21_R1">#REF!</definedName>
    <definedName name="HM_21_R2">#REF!</definedName>
    <definedName name="HM_21_R3">#REF!</definedName>
    <definedName name="HM_22">#REF!</definedName>
    <definedName name="HM_22_B1">#REF!</definedName>
    <definedName name="HM_22_B2">#REF!</definedName>
    <definedName name="HM_22_B3">#REF!</definedName>
    <definedName name="HM_22_R1">#REF!</definedName>
    <definedName name="HM_22_R2">#REF!</definedName>
    <definedName name="HM_22_R3">#REF!</definedName>
    <definedName name="HM_23">#REF!</definedName>
    <definedName name="HM_23_B1">#REF!</definedName>
    <definedName name="HM_23_B2">#REF!</definedName>
    <definedName name="HM_23_B3">#REF!</definedName>
    <definedName name="HM_23_R1">#REF!</definedName>
    <definedName name="HM_23_R2">#REF!</definedName>
    <definedName name="HM_23_R3">#REF!</definedName>
    <definedName name="HM_24">#REF!</definedName>
    <definedName name="HM_24_B1">#REF!</definedName>
    <definedName name="HM_24_B2">#REF!</definedName>
    <definedName name="HM_24_B3">#REF!</definedName>
    <definedName name="HM_24_R1">#REF!</definedName>
    <definedName name="HM_24_R2">#REF!</definedName>
    <definedName name="HM_24_R3">#REF!</definedName>
    <definedName name="HM_25">#REF!</definedName>
    <definedName name="HM_25_B1">#REF!</definedName>
    <definedName name="HM_25_B2">#REF!</definedName>
    <definedName name="HM_25_B3">#REF!</definedName>
    <definedName name="HM_25_R1">#REF!</definedName>
    <definedName name="HM_25_R2">#REF!</definedName>
    <definedName name="HM_25_R3">#REF!</definedName>
    <definedName name="HM_26">#REF!</definedName>
    <definedName name="HM_26_B1">#REF!</definedName>
    <definedName name="HM_26_B2">#REF!</definedName>
    <definedName name="HM_26_B3">#REF!</definedName>
    <definedName name="HM_26_R1">#REF!</definedName>
    <definedName name="HM_26_R2">#REF!</definedName>
    <definedName name="HM_26_R3">#REF!</definedName>
    <definedName name="HM_27">#REF!</definedName>
    <definedName name="HM_27_B1">#REF!</definedName>
    <definedName name="HM_27_B2">#REF!</definedName>
    <definedName name="HM_27_B3">#REF!</definedName>
    <definedName name="HM_27_R1">#REF!</definedName>
    <definedName name="HM_27_R2">#REF!</definedName>
    <definedName name="HM_27_R3">#REF!</definedName>
    <definedName name="HM_28">#REF!</definedName>
    <definedName name="HM_28_B1">#REF!</definedName>
    <definedName name="HM_28_B2">#REF!</definedName>
    <definedName name="HM_28_B3">#REF!</definedName>
    <definedName name="HM_28_R1">#REF!</definedName>
    <definedName name="HM_28_R2">#REF!</definedName>
    <definedName name="HM_28_R3">#REF!</definedName>
    <definedName name="HM_29">#REF!</definedName>
    <definedName name="HM_29_B1">#REF!</definedName>
    <definedName name="HM_29_B2">#REF!</definedName>
    <definedName name="HM_29_B3">#REF!</definedName>
    <definedName name="HM_29_R1">#REF!</definedName>
    <definedName name="HM_29_R2">#REF!</definedName>
    <definedName name="HM_29_R3">#REF!</definedName>
    <definedName name="HM_3">#REF!</definedName>
    <definedName name="HM_3_B1">#REF!</definedName>
    <definedName name="HM_3_B2">#REF!</definedName>
    <definedName name="HM_3_B3">#REF!</definedName>
    <definedName name="HM_3_R1">#REF!</definedName>
    <definedName name="HM_3_R2">#REF!</definedName>
    <definedName name="HM_3_R3">#REF!</definedName>
    <definedName name="HM_30">#REF!</definedName>
    <definedName name="HM_30_B1">#REF!</definedName>
    <definedName name="HM_30_B2">#REF!</definedName>
    <definedName name="HM_30_B3">#REF!</definedName>
    <definedName name="HM_30_R1">#REF!</definedName>
    <definedName name="HM_30_R2">#REF!</definedName>
    <definedName name="HM_30_R3">#REF!</definedName>
    <definedName name="HM_31">#REF!</definedName>
    <definedName name="HM_31_B1">#REF!</definedName>
    <definedName name="HM_31_B2">#REF!</definedName>
    <definedName name="HM_31_B3">#REF!</definedName>
    <definedName name="HM_31_R1">#REF!</definedName>
    <definedName name="HM_31_R2">#REF!</definedName>
    <definedName name="HM_31_R3">#REF!</definedName>
    <definedName name="HM_32">#REF!</definedName>
    <definedName name="HM_32_B1">#REF!</definedName>
    <definedName name="HM_32_B2">#REF!</definedName>
    <definedName name="HM_32_B3">#REF!</definedName>
    <definedName name="HM_32_R1">#REF!</definedName>
    <definedName name="HM_32_R2">#REF!</definedName>
    <definedName name="HM_32_R3">#REF!</definedName>
    <definedName name="HM_33">#REF!</definedName>
    <definedName name="HM_33_B1">#REF!</definedName>
    <definedName name="HM_33_B2">#REF!</definedName>
    <definedName name="HM_33_B3">#REF!</definedName>
    <definedName name="HM_33_R1">#REF!</definedName>
    <definedName name="HM_33_R2">#REF!</definedName>
    <definedName name="HM_33_R3">#REF!</definedName>
    <definedName name="HM_34">#REF!</definedName>
    <definedName name="HM_34_B1">#REF!</definedName>
    <definedName name="HM_34_B2">#REF!</definedName>
    <definedName name="HM_34_B3">#REF!</definedName>
    <definedName name="HM_34_R1">#REF!</definedName>
    <definedName name="HM_34_R2">#REF!</definedName>
    <definedName name="HM_34_R3">#REF!</definedName>
    <definedName name="HM_35">#REF!</definedName>
    <definedName name="HM_35_B1">#REF!</definedName>
    <definedName name="HM_35_B2">#REF!</definedName>
    <definedName name="HM_35_B3">#REF!</definedName>
    <definedName name="HM_35_R1">#REF!</definedName>
    <definedName name="HM_35_R2">#REF!</definedName>
    <definedName name="HM_35_R3">#REF!</definedName>
    <definedName name="HM_36">#REF!</definedName>
    <definedName name="HM_36_B1">#REF!</definedName>
    <definedName name="HM_36_B2">#REF!</definedName>
    <definedName name="HM_36_B3">#REF!</definedName>
    <definedName name="HM_36_R1">#REF!</definedName>
    <definedName name="HM_36_R2">#REF!</definedName>
    <definedName name="HM_36_R3">#REF!</definedName>
    <definedName name="HM_37">#REF!</definedName>
    <definedName name="HM_37_B1">#REF!</definedName>
    <definedName name="HM_37_B2">#REF!</definedName>
    <definedName name="HM_37_B3">#REF!</definedName>
    <definedName name="HM_37_R1">#REF!</definedName>
    <definedName name="HM_37_R2">#REF!</definedName>
    <definedName name="HM_37_R3">#REF!</definedName>
    <definedName name="HM_38">#REF!</definedName>
    <definedName name="HM_38_B1">#REF!</definedName>
    <definedName name="HM_38_B2">#REF!</definedName>
    <definedName name="HM_38_B3">#REF!</definedName>
    <definedName name="HM_38_R1">#REF!</definedName>
    <definedName name="HM_38_R2">#REF!</definedName>
    <definedName name="HM_38_R3">#REF!</definedName>
    <definedName name="HM_39">#REF!</definedName>
    <definedName name="HM_39_B1">#REF!</definedName>
    <definedName name="HM_39_B2">#REF!</definedName>
    <definedName name="HM_39_B3">#REF!</definedName>
    <definedName name="HM_39_R1">#REF!</definedName>
    <definedName name="HM_39_R2">#REF!</definedName>
    <definedName name="HM_39_R3">#REF!</definedName>
    <definedName name="HM_4">#REF!</definedName>
    <definedName name="HM_4_B1">#REF!</definedName>
    <definedName name="HM_4_B2">#REF!</definedName>
    <definedName name="HM_4_B3">#REF!</definedName>
    <definedName name="HM_4_R1">#REF!</definedName>
    <definedName name="HM_4_R2">#REF!</definedName>
    <definedName name="HM_4_R3">#REF!</definedName>
    <definedName name="HM_40">#REF!</definedName>
    <definedName name="HM_40_B1">#REF!</definedName>
    <definedName name="HM_40_B2">#REF!</definedName>
    <definedName name="HM_40_B3">#REF!</definedName>
    <definedName name="HM_40_R1">#REF!</definedName>
    <definedName name="HM_40_R2">#REF!</definedName>
    <definedName name="HM_40_R3">#REF!</definedName>
    <definedName name="HM_41">#REF!</definedName>
    <definedName name="HM_41_B1">#REF!</definedName>
    <definedName name="HM_41_B2">#REF!</definedName>
    <definedName name="HM_41_B3">#REF!</definedName>
    <definedName name="HM_41_R1">#REF!</definedName>
    <definedName name="HM_41_R2">#REF!</definedName>
    <definedName name="HM_41_R3">#REF!</definedName>
    <definedName name="HM_42">#REF!</definedName>
    <definedName name="HM_42_B1">#REF!</definedName>
    <definedName name="HM_42_B2">#REF!</definedName>
    <definedName name="HM_42_B3">#REF!</definedName>
    <definedName name="HM_42_R1">#REF!</definedName>
    <definedName name="HM_42_R2">#REF!</definedName>
    <definedName name="HM_42_R3">#REF!</definedName>
    <definedName name="HM_43">#REF!</definedName>
    <definedName name="HM_43_B1">#REF!</definedName>
    <definedName name="HM_43_B2">#REF!</definedName>
    <definedName name="HM_43_B3">#REF!</definedName>
    <definedName name="HM_43_R1">#REF!</definedName>
    <definedName name="HM_43_R2">#REF!</definedName>
    <definedName name="HM_43_R3">#REF!</definedName>
    <definedName name="HM_44">#REF!</definedName>
    <definedName name="HM_44_B1">#REF!</definedName>
    <definedName name="HM_44_B2">#REF!</definedName>
    <definedName name="HM_44_B3">#REF!</definedName>
    <definedName name="HM_44_R1">#REF!</definedName>
    <definedName name="HM_44_R2">#REF!</definedName>
    <definedName name="HM_44_R3">#REF!</definedName>
    <definedName name="HM_45">#REF!</definedName>
    <definedName name="HM_45_B1">#REF!</definedName>
    <definedName name="HM_45_B2">#REF!</definedName>
    <definedName name="HM_45_B3">#REF!</definedName>
    <definedName name="HM_45_R1">#REF!</definedName>
    <definedName name="HM_45_R2">#REF!</definedName>
    <definedName name="HM_45_R3">#REF!</definedName>
    <definedName name="HM_46">#REF!</definedName>
    <definedName name="HM_46_B1">#REF!</definedName>
    <definedName name="HM_46_B2">#REF!</definedName>
    <definedName name="HM_46_B3">#REF!</definedName>
    <definedName name="HM_46_R1">#REF!</definedName>
    <definedName name="HM_46_R2">#REF!</definedName>
    <definedName name="HM_46_R3">#REF!</definedName>
    <definedName name="HM_47">#REF!</definedName>
    <definedName name="HM_47_B1">#REF!</definedName>
    <definedName name="HM_47_B2">#REF!</definedName>
    <definedName name="HM_47_B3">#REF!</definedName>
    <definedName name="HM_47_R1">#REF!</definedName>
    <definedName name="HM_47_R2">#REF!</definedName>
    <definedName name="HM_47_R3">#REF!</definedName>
    <definedName name="HM_48">#REF!</definedName>
    <definedName name="HM_48_B1">#REF!</definedName>
    <definedName name="HM_48_B2">#REF!</definedName>
    <definedName name="HM_48_B3">#REF!</definedName>
    <definedName name="HM_48_R1">#REF!</definedName>
    <definedName name="HM_48_R2">#REF!</definedName>
    <definedName name="HM_48_R3">#REF!</definedName>
    <definedName name="HM_49">#REF!</definedName>
    <definedName name="HM_49_B1">#REF!</definedName>
    <definedName name="HM_49_B2">#REF!</definedName>
    <definedName name="HM_49_B3">#REF!</definedName>
    <definedName name="HM_49_R1">#REF!</definedName>
    <definedName name="HM_49_R2">#REF!</definedName>
    <definedName name="HM_49_R3">#REF!</definedName>
    <definedName name="HM_5">#REF!</definedName>
    <definedName name="HM_5_B1">#REF!</definedName>
    <definedName name="HM_5_B2">#REF!</definedName>
    <definedName name="HM_5_B3">#REF!</definedName>
    <definedName name="HM_5_R1">#REF!</definedName>
    <definedName name="HM_5_R2">#REF!</definedName>
    <definedName name="HM_5_R3">#REF!</definedName>
    <definedName name="HM_50">#REF!</definedName>
    <definedName name="HM_50_B1">#REF!</definedName>
    <definedName name="HM_50_B2">#REF!</definedName>
    <definedName name="HM_50_B3">#REF!</definedName>
    <definedName name="HM_50_R1">#REF!</definedName>
    <definedName name="HM_50_R2">#REF!</definedName>
    <definedName name="HM_50_R3">#REF!</definedName>
    <definedName name="HM_51">#REF!</definedName>
    <definedName name="HM_51_B1">#REF!</definedName>
    <definedName name="HM_51_B2">#REF!</definedName>
    <definedName name="HM_51_B3">#REF!</definedName>
    <definedName name="HM_51_R1">#REF!</definedName>
    <definedName name="HM_51_R2">#REF!</definedName>
    <definedName name="HM_51_R3">#REF!</definedName>
    <definedName name="HM_52">#REF!</definedName>
    <definedName name="HM_52_B1">#REF!</definedName>
    <definedName name="HM_52_B2">#REF!</definedName>
    <definedName name="HM_52_B3">#REF!</definedName>
    <definedName name="HM_52_R1">#REF!</definedName>
    <definedName name="HM_52_R2">#REF!</definedName>
    <definedName name="HM_52_R3">#REF!</definedName>
    <definedName name="HM_53">#REF!</definedName>
    <definedName name="HM_53_B1">#REF!</definedName>
    <definedName name="HM_53_B2">#REF!</definedName>
    <definedName name="HM_53_B3">#REF!</definedName>
    <definedName name="HM_53_R1">#REF!</definedName>
    <definedName name="HM_53_R2">#REF!</definedName>
    <definedName name="HM_53_R3">#REF!</definedName>
    <definedName name="HM_54">#REF!</definedName>
    <definedName name="HM_54_B1">#REF!</definedName>
    <definedName name="HM_54_B2">#REF!</definedName>
    <definedName name="HM_54_B3">#REF!</definedName>
    <definedName name="HM_54_R1">#REF!</definedName>
    <definedName name="HM_54_R2">#REF!</definedName>
    <definedName name="HM_54_R3">#REF!</definedName>
    <definedName name="HM_55">#REF!</definedName>
    <definedName name="HM_55_B1">#REF!</definedName>
    <definedName name="HM_55_B2">#REF!</definedName>
    <definedName name="HM_55_B3">#REF!</definedName>
    <definedName name="HM_55_R1">#REF!</definedName>
    <definedName name="HM_55_R2">#REF!</definedName>
    <definedName name="HM_55_R3">#REF!</definedName>
    <definedName name="HM_56">#REF!</definedName>
    <definedName name="HM_56_B1">#REF!</definedName>
    <definedName name="HM_56_B2">#REF!</definedName>
    <definedName name="HM_56_B3">#REF!</definedName>
    <definedName name="HM_56_R1">#REF!</definedName>
    <definedName name="HM_56_R2">#REF!</definedName>
    <definedName name="HM_56_R3">#REF!</definedName>
    <definedName name="HM_57">#REF!</definedName>
    <definedName name="HM_57_B1">#REF!</definedName>
    <definedName name="HM_57_B2">#REF!</definedName>
    <definedName name="HM_57_B3">#REF!</definedName>
    <definedName name="HM_57_R1">#REF!</definedName>
    <definedName name="HM_57_R2">#REF!</definedName>
    <definedName name="HM_57_R3">#REF!</definedName>
    <definedName name="HM_58">#REF!</definedName>
    <definedName name="HM_58_B1">#REF!</definedName>
    <definedName name="HM_58_B2">#REF!</definedName>
    <definedName name="HM_58_B3">#REF!</definedName>
    <definedName name="HM_58_R1">#REF!</definedName>
    <definedName name="HM_58_R2">#REF!</definedName>
    <definedName name="HM_58_R3">#REF!</definedName>
    <definedName name="HM_59">#REF!</definedName>
    <definedName name="HM_59_B1">#REF!</definedName>
    <definedName name="HM_59_B2">#REF!</definedName>
    <definedName name="HM_59_B3">#REF!</definedName>
    <definedName name="HM_59_R1">#REF!</definedName>
    <definedName name="HM_59_R2">#REF!</definedName>
    <definedName name="HM_59_R3">#REF!</definedName>
    <definedName name="HM_6">#REF!</definedName>
    <definedName name="HM_6_B1">#REF!</definedName>
    <definedName name="HM_6_B2">#REF!</definedName>
    <definedName name="HM_6_B3">#REF!</definedName>
    <definedName name="HM_6_R1">#REF!</definedName>
    <definedName name="HM_6_R2">#REF!</definedName>
    <definedName name="HM_6_R3">#REF!</definedName>
    <definedName name="HM_60">#REF!</definedName>
    <definedName name="HM_60_B1">#REF!</definedName>
    <definedName name="HM_60_B2">#REF!</definedName>
    <definedName name="HM_60_B3">#REF!</definedName>
    <definedName name="HM_60_R1">#REF!</definedName>
    <definedName name="HM_60_R2">#REF!</definedName>
    <definedName name="HM_60_R3">#REF!</definedName>
    <definedName name="HM_61">#REF!</definedName>
    <definedName name="HM_61_B1">#REF!</definedName>
    <definedName name="HM_61_B2">#REF!</definedName>
    <definedName name="HM_61_B3">#REF!</definedName>
    <definedName name="HM_61_R1">#REF!</definedName>
    <definedName name="HM_61_R2">#REF!</definedName>
    <definedName name="HM_61_R3">#REF!</definedName>
    <definedName name="HM_62">#REF!</definedName>
    <definedName name="HM_62_B1">#REF!</definedName>
    <definedName name="HM_62_B2">#REF!</definedName>
    <definedName name="HM_62_B3">#REF!</definedName>
    <definedName name="HM_62_R1">#REF!</definedName>
    <definedName name="HM_62_R2">#REF!</definedName>
    <definedName name="HM_62_R3">#REF!</definedName>
    <definedName name="HM_63">#REF!</definedName>
    <definedName name="HM_63_B1">#REF!</definedName>
    <definedName name="HM_63_B2">#REF!</definedName>
    <definedName name="HM_63_B3">#REF!</definedName>
    <definedName name="HM_63_R1">#REF!</definedName>
    <definedName name="HM_63_R2">#REF!</definedName>
    <definedName name="HM_63_R3">#REF!</definedName>
    <definedName name="HM_64">#REF!</definedName>
    <definedName name="HM_64_B1">#REF!</definedName>
    <definedName name="HM_64_B2">#REF!</definedName>
    <definedName name="HM_64_B3">#REF!</definedName>
    <definedName name="HM_64_R1">#REF!</definedName>
    <definedName name="HM_64_R2">#REF!</definedName>
    <definedName name="HM_64_R3">#REF!</definedName>
    <definedName name="HM_65">#REF!</definedName>
    <definedName name="HM_65_B1">#REF!</definedName>
    <definedName name="HM_65_B2">#REF!</definedName>
    <definedName name="HM_65_B3">#REF!</definedName>
    <definedName name="HM_65_R1">#REF!</definedName>
    <definedName name="HM_65_R2">#REF!</definedName>
    <definedName name="HM_65_R3">#REF!</definedName>
    <definedName name="HM_66">#REF!</definedName>
    <definedName name="HM_66_B1">#REF!</definedName>
    <definedName name="HM_66_B2">#REF!</definedName>
    <definedName name="HM_66_B3">#REF!</definedName>
    <definedName name="HM_66_R1">#REF!</definedName>
    <definedName name="HM_66_R2">#REF!</definedName>
    <definedName name="HM_66_R3">#REF!</definedName>
    <definedName name="HM_67">#REF!</definedName>
    <definedName name="HM_67_B1">#REF!</definedName>
    <definedName name="HM_67_B2">#REF!</definedName>
    <definedName name="HM_67_B3">#REF!</definedName>
    <definedName name="HM_67_R1">#REF!</definedName>
    <definedName name="HM_67_R2">#REF!</definedName>
    <definedName name="HM_67_R3">#REF!</definedName>
    <definedName name="HM_68">#REF!</definedName>
    <definedName name="HM_68_B1">#REF!</definedName>
    <definedName name="HM_68_B2">#REF!</definedName>
    <definedName name="HM_68_B3">#REF!</definedName>
    <definedName name="HM_68_R1">#REF!</definedName>
    <definedName name="HM_68_R2">#REF!</definedName>
    <definedName name="HM_68_R3">#REF!</definedName>
    <definedName name="HM_69">#REF!</definedName>
    <definedName name="HM_69_B1">#REF!</definedName>
    <definedName name="HM_69_B2">#REF!</definedName>
    <definedName name="HM_69_B3">#REF!</definedName>
    <definedName name="HM_69_R1">#REF!</definedName>
    <definedName name="HM_69_R2">#REF!</definedName>
    <definedName name="HM_69_R3">#REF!</definedName>
    <definedName name="HM_7">#REF!</definedName>
    <definedName name="HM_7_B1">#REF!</definedName>
    <definedName name="HM_7_B2">#REF!</definedName>
    <definedName name="HM_7_B3">#REF!</definedName>
    <definedName name="HM_7_R1">#REF!</definedName>
    <definedName name="HM_7_R2">#REF!</definedName>
    <definedName name="HM_7_R3">#REF!</definedName>
    <definedName name="HM_70">#REF!</definedName>
    <definedName name="HM_70_B1">#REF!</definedName>
    <definedName name="HM_70_B2">#REF!</definedName>
    <definedName name="HM_70_B3">#REF!</definedName>
    <definedName name="HM_70_R1">#REF!</definedName>
    <definedName name="HM_70_R2">#REF!</definedName>
    <definedName name="HM_70_R3">#REF!</definedName>
    <definedName name="HM_71">#REF!</definedName>
    <definedName name="HM_71_B1">#REF!</definedName>
    <definedName name="HM_71_B2">#REF!</definedName>
    <definedName name="HM_71_B3">#REF!</definedName>
    <definedName name="HM_71_R1">#REF!</definedName>
    <definedName name="HM_71_R2">#REF!</definedName>
    <definedName name="HM_71_R3">#REF!</definedName>
    <definedName name="HM_72">#REF!</definedName>
    <definedName name="HM_72_B1">#REF!</definedName>
    <definedName name="HM_72_B2">#REF!</definedName>
    <definedName name="HM_72_B3">#REF!</definedName>
    <definedName name="HM_72_R1">#REF!</definedName>
    <definedName name="HM_72_R2">#REF!</definedName>
    <definedName name="HM_72_R3">#REF!</definedName>
    <definedName name="HM_8">#REF!</definedName>
    <definedName name="HM_8_B1">#REF!</definedName>
    <definedName name="HM_8_B2">#REF!</definedName>
    <definedName name="HM_8_B3">#REF!</definedName>
    <definedName name="HM_8_R1">#REF!</definedName>
    <definedName name="HM_8_R2">#REF!</definedName>
    <definedName name="HM_8_R3">#REF!</definedName>
    <definedName name="HM_9">#REF!</definedName>
    <definedName name="HM_9_B1">#REF!</definedName>
    <definedName name="HM_9_B2">#REF!</definedName>
    <definedName name="HM_9_B3">#REF!</definedName>
    <definedName name="HM_9_R1">#REF!</definedName>
    <definedName name="HM_9_R2">#REF!</definedName>
    <definedName name="HM_9_R3">#REF!</definedName>
    <definedName name="key">#REF!</definedName>
    <definedName name="last_match_key">#REF!</definedName>
    <definedName name="lastCallTime">#REF!</definedName>
    <definedName name="Levels">#REF!</definedName>
    <definedName name="losses">#REF!</definedName>
    <definedName name="match_comp_level">#REF!</definedName>
    <definedName name="match_key">#REF!</definedName>
    <definedName name="match_level">#REF!</definedName>
    <definedName name="match_number">#REF!</definedName>
    <definedName name="match_winning_alliance">#REF!</definedName>
    <definedName name="matches_played">#REF!</definedName>
    <definedName name="motto">#REF!</definedName>
    <definedName name="MS_BLUE_ALLIANCE_DEFENSE">#REF!,#REF!,#REF!</definedName>
    <definedName name="name">#REF!</definedName>
    <definedName name="nickname">#REF!</definedName>
    <definedName name="num_teams">#REF!</definedName>
    <definedName name="overall_status_str">#REF!</definedName>
    <definedName name="playoff_status_str">#REF!</definedName>
    <definedName name="postal_code">#REF!</definedName>
    <definedName name="rank">#REF!</definedName>
    <definedName name="RankingScore">#REF!</definedName>
    <definedName name="REC_1">#REF!</definedName>
    <definedName name="REC_10">#REF!</definedName>
    <definedName name="REC_2">#REF!</definedName>
    <definedName name="REC_3">#REF!</definedName>
    <definedName name="REC_4">#REF!</definedName>
    <definedName name="REC_5">#REF!</definedName>
    <definedName name="REC_6">#REF!</definedName>
    <definedName name="REC_7">#REF!</definedName>
    <definedName name="REC_8">#REF!</definedName>
    <definedName name="REC_9">#REF!</definedName>
    <definedName name="red_1">#REF!</definedName>
    <definedName name="RED_1_AUTO_TAXI_PCT">#REF!</definedName>
    <definedName name="RED_1_AVG_AUTO_LOW_CARGO">#REF!</definedName>
    <definedName name="RED_1_AVG_AUTO_PU">#REF!</definedName>
    <definedName name="RED_1_AVG_AUTO_UP_CARGO">#REF!</definedName>
    <definedName name="RED_1_AVG_LOW_CARGO">#REF!</definedName>
    <definedName name="RED_1_AVG_SCORE">#REF!</definedName>
    <definedName name="RED_1_AVG_UP_CARGO">#REF!</definedName>
    <definedName name="RED_1_CLIMB_PCT">#REF!</definedName>
    <definedName name="RED_1_DEFENSE">#REF!</definedName>
    <definedName name="RED_1_SHOOTING_LOCS">#REF!</definedName>
    <definedName name="red_1_teams">#REF!</definedName>
    <definedName name="RED_1_WALLBOT">#REF!</definedName>
    <definedName name="red_2">#REF!</definedName>
    <definedName name="RED_2_AUTO_TAXI_PCT">#REF!</definedName>
    <definedName name="RED_2_AVG_AUTO_LOW_CARGO">#REF!</definedName>
    <definedName name="RED_2_AVG_AUTO_PU">#REF!</definedName>
    <definedName name="RED_2_AVG_AUTO_UP_CARGO">#REF!</definedName>
    <definedName name="RED_2_AVG_LOW_CARGO">#REF!</definedName>
    <definedName name="RED_2_AVG_SCORE">#REF!</definedName>
    <definedName name="RED_2_AVG_UP_CARGO">#REF!</definedName>
    <definedName name="RED_2_CLIMB_PCT">#REF!</definedName>
    <definedName name="RED_2_DEFENSE">#REF!</definedName>
    <definedName name="RED_2_SHOOTING_LOCS">#REF!</definedName>
    <definedName name="red_2_teams">#REF!</definedName>
    <definedName name="RED_2_WALLBOT">#REF!</definedName>
    <definedName name="red_3">#REF!</definedName>
    <definedName name="RED_3_AUTO_TAXI_PCT">#REF!</definedName>
    <definedName name="RED_3_AVG_AUTO_LOW_CARGO">#REF!</definedName>
    <definedName name="RED_3_AVG_AUTO_PU">#REF!</definedName>
    <definedName name="RED_3_AVG_AUTO_UP_CARGO">#REF!</definedName>
    <definedName name="RED_3_AVG_LOW_CARGO">#REF!</definedName>
    <definedName name="RED_3_AVG_SCORE">#REF!</definedName>
    <definedName name="RED_3_AVG_UP_CARGO">#REF!</definedName>
    <definedName name="RED_3_CLIMB_PCT">#REF!</definedName>
    <definedName name="RED_3_DEFENSE">#REF!</definedName>
    <definedName name="RED_3_SHOOTING_LOCS">#REF!</definedName>
    <definedName name="red_3_teams">#REF!</definedName>
    <definedName name="RED_3_WALLBOT">#REF!</definedName>
    <definedName name="red_adjustPoints">#REF!</definedName>
    <definedName name="red_autoCargoPoints">#REF!</definedName>
    <definedName name="red_autoOwnershipPoints">#REF!</definedName>
    <definedName name="red_autoPoints">#REF!</definedName>
    <definedName name="red_autoQuestRankingPoint">#REF!</definedName>
    <definedName name="red_autoRobot1">#REF!</definedName>
    <definedName name="red_autoRobot2">#REF!</definedName>
    <definedName name="red_autoRobot3">#REF!</definedName>
    <definedName name="red_autoScaleOwnershipSec">#REF!</definedName>
    <definedName name="red_autoSwitchAtZero">#REF!</definedName>
    <definedName name="red_autoSwitchOwnershipSec">#REF!</definedName>
    <definedName name="red_autoTaxiPoints">#REF!</definedName>
    <definedName name="red_bay1">#REF!</definedName>
    <definedName name="red_bay2">#REF!</definedName>
    <definedName name="red_bay3">#REF!</definedName>
    <definedName name="red_bay4">#REF!</definedName>
    <definedName name="red_bay5">#REF!</definedName>
    <definedName name="red_bay6">#REF!</definedName>
    <definedName name="red_bay7">#REF!</definedName>
    <definedName name="red_bay8">#REF!</definedName>
    <definedName name="red_cargoBonusRankingPoint">#REF!</definedName>
    <definedName name="red_cargoPoints">#REF!</definedName>
    <definedName name="red_completedRocketFar">#REF!</definedName>
    <definedName name="red_completedRocketNear">#REF!</definedName>
    <definedName name="red_completeRocketRankingPoint">#REF!</definedName>
    <definedName name="red_endgamePoints">#REF!</definedName>
    <definedName name="red_endgameRobot1">#REF!</definedName>
    <definedName name="red_endgameRobot2">#REF!</definedName>
    <definedName name="red_endgameRobot3">#REF!</definedName>
    <definedName name="RED_ESTIMATED_SCORE">#REF!</definedName>
    <definedName name="red_faceTheBossRankingPoint">#REF!</definedName>
    <definedName name="red_foulCount">#REF!</definedName>
    <definedName name="red_foulPoints">#REF!</definedName>
    <definedName name="red_habClimbPoints">#REF!</definedName>
    <definedName name="red_habDockingRankingPoint">#REF!</definedName>
    <definedName name="red_habLineRobot1">#REF!</definedName>
    <definedName name="red_habLineRobot2">#REF!</definedName>
    <definedName name="red_habLineRobot3">#REF!</definedName>
    <definedName name="red_hangarBonusRankingPoint">#REF!</definedName>
    <definedName name="red_hatchPanelPoints">#REF!</definedName>
    <definedName name="red_lowLeftRocketFar">#REF!</definedName>
    <definedName name="red_lowLeftRocketNear">#REF!</definedName>
    <definedName name="red_lowRightRocketFar">#REF!</definedName>
    <definedName name="red_lowRightRocketNear">#REF!</definedName>
    <definedName name="red_matchCargoTotal">#REF!</definedName>
    <definedName name="red_midLeftRocketFar">#REF!</definedName>
    <definedName name="red_midLeftRocketNear">#REF!</definedName>
    <definedName name="red_midRightRocketFar">#REF!</definedName>
    <definedName name="red_midRightRocketNear">#REF!</definedName>
    <definedName name="red_preMatchBay1">#REF!</definedName>
    <definedName name="red_preMatchBay2">#REF!</definedName>
    <definedName name="red_preMatchBay3">#REF!</definedName>
    <definedName name="red_preMatchBay6">#REF!</definedName>
    <definedName name="red_preMatchBay7">#REF!</definedName>
    <definedName name="red_preMatchBay8">#REF!</definedName>
    <definedName name="red_preMatchLevelRobot1">#REF!</definedName>
    <definedName name="red_preMatchLevelRobot2">#REF!</definedName>
    <definedName name="red_preMatchLevelRobot3">#REF!</definedName>
    <definedName name="red_quintetAchieved">#REF!</definedName>
    <definedName name="red_rp">#REF!</definedName>
    <definedName name="red_sandStormBonusPoints">#REF!</definedName>
    <definedName name="red_score">#REF!</definedName>
    <definedName name="red_taxiRobot1">#REF!</definedName>
    <definedName name="red_taxiRobot2">#REF!</definedName>
    <definedName name="red_taxiRobot3">#REF!</definedName>
    <definedName name="red_tba_gameData">#REF!</definedName>
    <definedName name="red_team_keys_1">#REF!</definedName>
    <definedName name="red_team_keys_2">#REF!</definedName>
    <definedName name="red_team_keys_3">#REF!</definedName>
    <definedName name="red_techFoulCount">#REF!</definedName>
    <definedName name="red_teleopCargoPoints">#REF!</definedName>
    <definedName name="red_teleopCargoTotal">#REF!</definedName>
    <definedName name="red_teleopOwnershipPoints">#REF!</definedName>
    <definedName name="red_teleopPoints">#REF!</definedName>
    <definedName name="red_teleopScaleBoostSec">#REF!</definedName>
    <definedName name="red_teleopScaleOwnershipSec">#REF!</definedName>
    <definedName name="red_teleopSwitchBoostSec">#REF!</definedName>
    <definedName name="red_teleopSwitchOwnershipSec">#REF!</definedName>
    <definedName name="red_topLeftRocketFar">#REF!</definedName>
    <definedName name="red_topLeftRocketNear">#REF!</definedName>
    <definedName name="red_topRightRocketFar">#REF!</definedName>
    <definedName name="red_topRightRocketNear">#REF!</definedName>
    <definedName name="red_totalPoints">#REF!</definedName>
    <definedName name="red_vaultBoostPlayed">#REF!</definedName>
    <definedName name="red_vaultBoostTotal">#REF!</definedName>
    <definedName name="red_vaultForcePlayed">#REF!</definedName>
    <definedName name="red_vaultForceTotal">#REF!</definedName>
    <definedName name="red_vaultLevitatePlayed">#REF!</definedName>
    <definedName name="red_vaultLevitateTotal">#REF!</definedName>
    <definedName name="red_vaultPoints">#REF!</definedName>
    <definedName name="RED1_NFP">#REF!</definedName>
    <definedName name="RED1_SS">#REF!</definedName>
    <definedName name="RobotNum">#REF!</definedName>
    <definedName name="rookie_year">#REF!</definedName>
    <definedName name="SandstormBonus">#REF!</definedName>
    <definedName name="Scouters">#REF!</definedName>
    <definedName name="sort_orders_1">#REF!</definedName>
    <definedName name="sort_orders_2">#REF!</definedName>
    <definedName name="sort_orders_3">#REF!</definedName>
    <definedName name="sort_orders_4">#REF!</definedName>
    <definedName name="sort_orders_5">#REF!</definedName>
    <definedName name="Speed">#REF!</definedName>
    <definedName name="state_prov">#REF!</definedName>
    <definedName name="statusCode">#REF!</definedName>
    <definedName name="statusDesc">#REF!</definedName>
    <definedName name="team_number">#REF!</definedName>
    <definedName name="TeleopCellAndCPanel">#REF!</definedName>
    <definedName name="teleopScaleForceSec">#REF!</definedName>
    <definedName name="ties">#REF!</definedName>
    <definedName name="website">#REF!</definedName>
    <definedName name="wins">#REF!</definedName>
    <definedName name="Y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aTeams" name="tbaTeams" connection="WorksheetConnection_2020 Midwest Scouting.xlsm!tbaTeams"/>
          <x15:modelTable id="tbaMatches" name="tbaMatches" connection="WorksheetConnection_2020 Midwest Scouting.xlsm!tbaMatches"/>
        </x15:modelTables>
        <x15:modelRelationships>
          <x15:modelRelationship fromTable="tbaMatches" fromColumn="blue_team_keys_1" toTable="tbaTeams" toColumn="team_number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8" i="8" l="1"/>
  <c r="Y468" i="8"/>
  <c r="Z468" i="8"/>
  <c r="AA468" i="8"/>
  <c r="AB468" i="8"/>
  <c r="AD468" i="8"/>
  <c r="AE468" i="8"/>
  <c r="AF468" i="8"/>
  <c r="AG468" i="8"/>
  <c r="AH468" i="8"/>
  <c r="AI468" i="8"/>
  <c r="AJ468" i="8" s="1"/>
  <c r="AK468" i="8"/>
  <c r="AL468" i="8"/>
  <c r="AM468" i="8"/>
  <c r="AN468" i="8"/>
  <c r="AO468" i="8"/>
  <c r="D467" i="8"/>
  <c r="Y467" i="8"/>
  <c r="Z467" i="8"/>
  <c r="AA467" i="8"/>
  <c r="AB467" i="8"/>
  <c r="AD467" i="8"/>
  <c r="AE467" i="8"/>
  <c r="AF467" i="8"/>
  <c r="AG467" i="8"/>
  <c r="AH467" i="8"/>
  <c r="AI467" i="8"/>
  <c r="AJ467" i="8" s="1"/>
  <c r="AK467" i="8"/>
  <c r="AL467" i="8"/>
  <c r="AM467" i="8"/>
  <c r="AN467" i="8"/>
  <c r="AO467" i="8"/>
  <c r="D466" i="8"/>
  <c r="Y466" i="8"/>
  <c r="Z466" i="8"/>
  <c r="AA466" i="8"/>
  <c r="AB466" i="8"/>
  <c r="AD466" i="8"/>
  <c r="AE466" i="8"/>
  <c r="AF466" i="8"/>
  <c r="AG466" i="8"/>
  <c r="AH466" i="8"/>
  <c r="AI466" i="8"/>
  <c r="AJ466" i="8" s="1"/>
  <c r="AK466" i="8"/>
  <c r="AL466" i="8"/>
  <c r="AM466" i="8"/>
  <c r="AN466" i="8"/>
  <c r="AO466" i="8"/>
  <c r="D465" i="8"/>
  <c r="Y465" i="8"/>
  <c r="Z465" i="8"/>
  <c r="AA465" i="8"/>
  <c r="AB465" i="8"/>
  <c r="AD465" i="8"/>
  <c r="AE465" i="8"/>
  <c r="AF465" i="8"/>
  <c r="AG465" i="8"/>
  <c r="AH465" i="8"/>
  <c r="AI465" i="8"/>
  <c r="AJ465" i="8" s="1"/>
  <c r="AK465" i="8"/>
  <c r="AL465" i="8"/>
  <c r="AM465" i="8"/>
  <c r="AN465" i="8"/>
  <c r="AO465" i="8"/>
  <c r="D464" i="8"/>
  <c r="Y464" i="8"/>
  <c r="Z464" i="8"/>
  <c r="AA464" i="8"/>
  <c r="AB464" i="8"/>
  <c r="AD464" i="8"/>
  <c r="AE464" i="8"/>
  <c r="AF464" i="8"/>
  <c r="AG464" i="8"/>
  <c r="AH464" i="8"/>
  <c r="AI464" i="8"/>
  <c r="AJ464" i="8" s="1"/>
  <c r="AK464" i="8"/>
  <c r="AL464" i="8"/>
  <c r="AM464" i="8"/>
  <c r="AN464" i="8"/>
  <c r="AO464" i="8"/>
  <c r="D463" i="8"/>
  <c r="Y463" i="8"/>
  <c r="Z463" i="8"/>
  <c r="AA463" i="8"/>
  <c r="AB463" i="8"/>
  <c r="AD463" i="8"/>
  <c r="AE463" i="8"/>
  <c r="AF463" i="8"/>
  <c r="AG463" i="8"/>
  <c r="AH463" i="8"/>
  <c r="AI463" i="8"/>
  <c r="AJ463" i="8" s="1"/>
  <c r="AK463" i="8"/>
  <c r="AL463" i="8"/>
  <c r="AM463" i="8"/>
  <c r="AN463" i="8"/>
  <c r="AO463" i="8"/>
  <c r="D462" i="8"/>
  <c r="Y462" i="8"/>
  <c r="Z462" i="8"/>
  <c r="AA462" i="8"/>
  <c r="AB462" i="8"/>
  <c r="AD462" i="8"/>
  <c r="AE462" i="8"/>
  <c r="AF462" i="8"/>
  <c r="AG462" i="8"/>
  <c r="AH462" i="8"/>
  <c r="AI462" i="8"/>
  <c r="AJ462" i="8" s="1"/>
  <c r="AK462" i="8"/>
  <c r="AL462" i="8"/>
  <c r="AM462" i="8"/>
  <c r="AN462" i="8"/>
  <c r="AO462" i="8"/>
  <c r="D461" i="8"/>
  <c r="Y461" i="8"/>
  <c r="Z461" i="8"/>
  <c r="AA461" i="8"/>
  <c r="AB461" i="8"/>
  <c r="AD461" i="8"/>
  <c r="AE461" i="8"/>
  <c r="AF461" i="8"/>
  <c r="AG461" i="8"/>
  <c r="AH461" i="8"/>
  <c r="AI461" i="8"/>
  <c r="AJ461" i="8" s="1"/>
  <c r="AK461" i="8"/>
  <c r="AL461" i="8"/>
  <c r="AM461" i="8"/>
  <c r="AN461" i="8"/>
  <c r="AO461" i="8"/>
  <c r="D460" i="8"/>
  <c r="Y460" i="8"/>
  <c r="Z460" i="8"/>
  <c r="AA460" i="8"/>
  <c r="AB460" i="8"/>
  <c r="AD460" i="8"/>
  <c r="AE460" i="8"/>
  <c r="AF460" i="8"/>
  <c r="AG460" i="8"/>
  <c r="AH460" i="8"/>
  <c r="AI460" i="8"/>
  <c r="AJ460" i="8" s="1"/>
  <c r="AK460" i="8"/>
  <c r="AL460" i="8"/>
  <c r="AM460" i="8"/>
  <c r="AN460" i="8"/>
  <c r="AO460" i="8"/>
  <c r="D459" i="8"/>
  <c r="Y459" i="8"/>
  <c r="Z459" i="8"/>
  <c r="AA459" i="8"/>
  <c r="AB459" i="8"/>
  <c r="AD459" i="8"/>
  <c r="AE459" i="8"/>
  <c r="AF459" i="8"/>
  <c r="AG459" i="8"/>
  <c r="AH459" i="8"/>
  <c r="AI459" i="8"/>
  <c r="AJ459" i="8" s="1"/>
  <c r="AK459" i="8"/>
  <c r="AL459" i="8"/>
  <c r="AM459" i="8"/>
  <c r="AN459" i="8"/>
  <c r="AO459" i="8"/>
  <c r="D458" i="8"/>
  <c r="Y458" i="8"/>
  <c r="Z458" i="8"/>
  <c r="AA458" i="8"/>
  <c r="AB458" i="8"/>
  <c r="AD458" i="8"/>
  <c r="AE458" i="8"/>
  <c r="AF458" i="8"/>
  <c r="AG458" i="8"/>
  <c r="AH458" i="8"/>
  <c r="AI458" i="8"/>
  <c r="AJ458" i="8" s="1"/>
  <c r="AK458" i="8"/>
  <c r="AL458" i="8"/>
  <c r="AM458" i="8"/>
  <c r="AN458" i="8"/>
  <c r="AO458" i="8"/>
  <c r="D457" i="8"/>
  <c r="Y457" i="8"/>
  <c r="Z457" i="8"/>
  <c r="AA457" i="8"/>
  <c r="AB457" i="8"/>
  <c r="AD457" i="8"/>
  <c r="AE457" i="8"/>
  <c r="AF457" i="8"/>
  <c r="AG457" i="8"/>
  <c r="AH457" i="8"/>
  <c r="AI457" i="8"/>
  <c r="AJ457" i="8" s="1"/>
  <c r="AK457" i="8"/>
  <c r="AL457" i="8"/>
  <c r="AM457" i="8"/>
  <c r="AN457" i="8"/>
  <c r="AO457" i="8"/>
  <c r="D456" i="8"/>
  <c r="Y456" i="8"/>
  <c r="Z456" i="8"/>
  <c r="AA456" i="8"/>
  <c r="AB456" i="8"/>
  <c r="AD456" i="8"/>
  <c r="AE456" i="8"/>
  <c r="AF456" i="8"/>
  <c r="AG456" i="8"/>
  <c r="AH456" i="8"/>
  <c r="AI456" i="8"/>
  <c r="AJ456" i="8" s="1"/>
  <c r="AK456" i="8"/>
  <c r="AL456" i="8"/>
  <c r="AM456" i="8"/>
  <c r="AN456" i="8"/>
  <c r="AO456" i="8"/>
  <c r="D455" i="8"/>
  <c r="Y455" i="8"/>
  <c r="Z455" i="8"/>
  <c r="AA455" i="8"/>
  <c r="AB455" i="8"/>
  <c r="AD455" i="8"/>
  <c r="AE455" i="8"/>
  <c r="AF455" i="8"/>
  <c r="AG455" i="8"/>
  <c r="AH455" i="8"/>
  <c r="AI455" i="8"/>
  <c r="AJ455" i="8" s="1"/>
  <c r="AK455" i="8"/>
  <c r="AL455" i="8"/>
  <c r="AM455" i="8"/>
  <c r="AN455" i="8"/>
  <c r="AO455" i="8"/>
  <c r="D454" i="8"/>
  <c r="Y454" i="8"/>
  <c r="Z454" i="8"/>
  <c r="AA454" i="8"/>
  <c r="AB454" i="8"/>
  <c r="AD454" i="8"/>
  <c r="AE454" i="8"/>
  <c r="AF454" i="8"/>
  <c r="AG454" i="8"/>
  <c r="AH454" i="8"/>
  <c r="AI454" i="8"/>
  <c r="AJ454" i="8" s="1"/>
  <c r="AK454" i="8"/>
  <c r="AL454" i="8"/>
  <c r="AM454" i="8"/>
  <c r="AN454" i="8"/>
  <c r="AO454" i="8"/>
  <c r="D453" i="8"/>
  <c r="Y453" i="8"/>
  <c r="Z453" i="8"/>
  <c r="AA453" i="8"/>
  <c r="AB453" i="8"/>
  <c r="AD453" i="8"/>
  <c r="AE453" i="8"/>
  <c r="AF453" i="8"/>
  <c r="AG453" i="8"/>
  <c r="AH453" i="8"/>
  <c r="AI453" i="8"/>
  <c r="AJ453" i="8" s="1"/>
  <c r="AK453" i="8"/>
  <c r="AL453" i="8"/>
  <c r="AM453" i="8"/>
  <c r="AN453" i="8"/>
  <c r="AO453" i="8"/>
  <c r="D452" i="8"/>
  <c r="Y452" i="8"/>
  <c r="Z452" i="8"/>
  <c r="AA452" i="8"/>
  <c r="AB452" i="8"/>
  <c r="AD452" i="8"/>
  <c r="AE452" i="8"/>
  <c r="AF452" i="8"/>
  <c r="AG452" i="8"/>
  <c r="AH452" i="8"/>
  <c r="AI452" i="8"/>
  <c r="AJ452" i="8" s="1"/>
  <c r="AK452" i="8"/>
  <c r="AL452" i="8"/>
  <c r="AM452" i="8"/>
  <c r="AN452" i="8"/>
  <c r="AO452" i="8"/>
  <c r="D451" i="8"/>
  <c r="Y451" i="8"/>
  <c r="Z451" i="8"/>
  <c r="AA451" i="8"/>
  <c r="AB451" i="8"/>
  <c r="AD451" i="8"/>
  <c r="AE451" i="8"/>
  <c r="AF451" i="8"/>
  <c r="AG451" i="8"/>
  <c r="AH451" i="8"/>
  <c r="AI451" i="8"/>
  <c r="AJ451" i="8" s="1"/>
  <c r="AK451" i="8"/>
  <c r="AL451" i="8"/>
  <c r="AM451" i="8"/>
  <c r="AN451" i="8"/>
  <c r="AO451" i="8"/>
  <c r="D450" i="8"/>
  <c r="Y450" i="8"/>
  <c r="Z450" i="8"/>
  <c r="AA450" i="8"/>
  <c r="AB450" i="8"/>
  <c r="AD450" i="8"/>
  <c r="AE450" i="8"/>
  <c r="AF450" i="8"/>
  <c r="AG450" i="8"/>
  <c r="AH450" i="8"/>
  <c r="AI450" i="8"/>
  <c r="AJ450" i="8" s="1"/>
  <c r="AK450" i="8"/>
  <c r="AL450" i="8"/>
  <c r="AM450" i="8"/>
  <c r="AN450" i="8"/>
  <c r="AO450" i="8"/>
  <c r="D449" i="8"/>
  <c r="Y449" i="8"/>
  <c r="Z449" i="8"/>
  <c r="AA449" i="8"/>
  <c r="AB449" i="8"/>
  <c r="AD449" i="8"/>
  <c r="AE449" i="8"/>
  <c r="AF449" i="8"/>
  <c r="AG449" i="8"/>
  <c r="AH449" i="8"/>
  <c r="AI449" i="8"/>
  <c r="AJ449" i="8" s="1"/>
  <c r="AK449" i="8"/>
  <c r="AL449" i="8"/>
  <c r="AM449" i="8"/>
  <c r="AN449" i="8"/>
  <c r="AO449" i="8"/>
  <c r="D448" i="8"/>
  <c r="Y448" i="8"/>
  <c r="Z448" i="8"/>
  <c r="AA448" i="8"/>
  <c r="AB448" i="8"/>
  <c r="AD448" i="8"/>
  <c r="AE448" i="8"/>
  <c r="AF448" i="8"/>
  <c r="AG448" i="8"/>
  <c r="AH448" i="8"/>
  <c r="AI448" i="8"/>
  <c r="AJ448" i="8" s="1"/>
  <c r="AK448" i="8"/>
  <c r="AL448" i="8"/>
  <c r="AM448" i="8"/>
  <c r="AN448" i="8"/>
  <c r="AO448" i="8"/>
  <c r="D447" i="8"/>
  <c r="Y447" i="8"/>
  <c r="Z447" i="8"/>
  <c r="AA447" i="8"/>
  <c r="AB447" i="8"/>
  <c r="AD447" i="8"/>
  <c r="AE447" i="8"/>
  <c r="AF447" i="8"/>
  <c r="AG447" i="8"/>
  <c r="AH447" i="8"/>
  <c r="AI447" i="8"/>
  <c r="AJ447" i="8" s="1"/>
  <c r="AK447" i="8"/>
  <c r="AL447" i="8"/>
  <c r="AM447" i="8"/>
  <c r="AN447" i="8"/>
  <c r="AO447" i="8"/>
  <c r="D446" i="8"/>
  <c r="Y446" i="8"/>
  <c r="Z446" i="8"/>
  <c r="AA446" i="8"/>
  <c r="AB446" i="8"/>
  <c r="AD446" i="8"/>
  <c r="AE446" i="8"/>
  <c r="AF446" i="8"/>
  <c r="AG446" i="8"/>
  <c r="AH446" i="8"/>
  <c r="AI446" i="8"/>
  <c r="AJ446" i="8" s="1"/>
  <c r="AK446" i="8"/>
  <c r="AL446" i="8"/>
  <c r="AM446" i="8"/>
  <c r="AN446" i="8"/>
  <c r="AO446" i="8"/>
  <c r="D445" i="8"/>
  <c r="Y445" i="8"/>
  <c r="Z445" i="8"/>
  <c r="AA445" i="8"/>
  <c r="AB445" i="8"/>
  <c r="AD445" i="8"/>
  <c r="AE445" i="8"/>
  <c r="AF445" i="8"/>
  <c r="AG445" i="8"/>
  <c r="AH445" i="8"/>
  <c r="AI445" i="8"/>
  <c r="AJ445" i="8" s="1"/>
  <c r="AK445" i="8"/>
  <c r="AL445" i="8"/>
  <c r="AM445" i="8"/>
  <c r="AN445" i="8"/>
  <c r="AO445" i="8"/>
  <c r="D444" i="8"/>
  <c r="Y444" i="8"/>
  <c r="Z444" i="8"/>
  <c r="AA444" i="8"/>
  <c r="AB444" i="8"/>
  <c r="AD444" i="8"/>
  <c r="AE444" i="8"/>
  <c r="AF444" i="8"/>
  <c r="AG444" i="8"/>
  <c r="AH444" i="8"/>
  <c r="AI444" i="8"/>
  <c r="AJ444" i="8" s="1"/>
  <c r="AK444" i="8"/>
  <c r="AL444" i="8"/>
  <c r="AM444" i="8"/>
  <c r="AN444" i="8"/>
  <c r="AO444" i="8"/>
  <c r="D443" i="8"/>
  <c r="Y443" i="8"/>
  <c r="Z443" i="8"/>
  <c r="AA443" i="8"/>
  <c r="AB443" i="8"/>
  <c r="AD443" i="8"/>
  <c r="AE443" i="8"/>
  <c r="AF443" i="8"/>
  <c r="AG443" i="8"/>
  <c r="AH443" i="8"/>
  <c r="AI443" i="8"/>
  <c r="AJ443" i="8" s="1"/>
  <c r="AK443" i="8"/>
  <c r="AL443" i="8"/>
  <c r="AM443" i="8"/>
  <c r="AN443" i="8"/>
  <c r="AO443" i="8"/>
  <c r="D442" i="8"/>
  <c r="Y442" i="8"/>
  <c r="Z442" i="8"/>
  <c r="AA442" i="8"/>
  <c r="AB442" i="8"/>
  <c r="AD442" i="8"/>
  <c r="AE442" i="8"/>
  <c r="AF442" i="8"/>
  <c r="AG442" i="8"/>
  <c r="AH442" i="8"/>
  <c r="AI442" i="8"/>
  <c r="AJ442" i="8" s="1"/>
  <c r="AK442" i="8"/>
  <c r="AL442" i="8"/>
  <c r="AM442" i="8"/>
  <c r="AN442" i="8"/>
  <c r="AO442" i="8"/>
  <c r="D441" i="8"/>
  <c r="Y441" i="8"/>
  <c r="Z441" i="8"/>
  <c r="AA441" i="8"/>
  <c r="AB441" i="8"/>
  <c r="AD441" i="8"/>
  <c r="AE441" i="8"/>
  <c r="AF441" i="8"/>
  <c r="AG441" i="8"/>
  <c r="AH441" i="8"/>
  <c r="AI441" i="8"/>
  <c r="AJ441" i="8" s="1"/>
  <c r="AK441" i="8"/>
  <c r="AL441" i="8"/>
  <c r="AM441" i="8"/>
  <c r="AN441" i="8"/>
  <c r="AO441" i="8"/>
  <c r="D440" i="8"/>
  <c r="Y440" i="8"/>
  <c r="Z440" i="8"/>
  <c r="AA440" i="8"/>
  <c r="AB440" i="8"/>
  <c r="AD440" i="8"/>
  <c r="AE440" i="8"/>
  <c r="AF440" i="8"/>
  <c r="AG440" i="8"/>
  <c r="AH440" i="8"/>
  <c r="AI440" i="8"/>
  <c r="AJ440" i="8" s="1"/>
  <c r="AK440" i="8"/>
  <c r="AL440" i="8"/>
  <c r="AM440" i="8"/>
  <c r="AN440" i="8"/>
  <c r="AO440" i="8"/>
  <c r="D439" i="8"/>
  <c r="Y439" i="8"/>
  <c r="Z439" i="8"/>
  <c r="AA439" i="8"/>
  <c r="AB439" i="8"/>
  <c r="AD439" i="8"/>
  <c r="AE439" i="8"/>
  <c r="AF439" i="8"/>
  <c r="AG439" i="8"/>
  <c r="AH439" i="8"/>
  <c r="AI439" i="8"/>
  <c r="AJ439" i="8" s="1"/>
  <c r="AK439" i="8"/>
  <c r="AL439" i="8"/>
  <c r="AM439" i="8"/>
  <c r="AN439" i="8"/>
  <c r="AO439" i="8"/>
  <c r="D438" i="8"/>
  <c r="Y438" i="8"/>
  <c r="Z438" i="8"/>
  <c r="AA438" i="8"/>
  <c r="AB438" i="8"/>
  <c r="AD438" i="8"/>
  <c r="AE438" i="8"/>
  <c r="AF438" i="8"/>
  <c r="AG438" i="8"/>
  <c r="AH438" i="8"/>
  <c r="AI438" i="8"/>
  <c r="AJ438" i="8" s="1"/>
  <c r="AK438" i="8"/>
  <c r="AL438" i="8"/>
  <c r="AM438" i="8"/>
  <c r="AN438" i="8"/>
  <c r="AO438" i="8"/>
  <c r="D437" i="8"/>
  <c r="Y437" i="8"/>
  <c r="Z437" i="8"/>
  <c r="AA437" i="8"/>
  <c r="AB437" i="8"/>
  <c r="AD437" i="8"/>
  <c r="AE437" i="8"/>
  <c r="AF437" i="8"/>
  <c r="AG437" i="8"/>
  <c r="AH437" i="8"/>
  <c r="AI437" i="8"/>
  <c r="AJ437" i="8" s="1"/>
  <c r="AK437" i="8"/>
  <c r="AL437" i="8"/>
  <c r="AM437" i="8"/>
  <c r="AN437" i="8"/>
  <c r="AO437" i="8"/>
  <c r="D436" i="8"/>
  <c r="Y436" i="8"/>
  <c r="Z436" i="8"/>
  <c r="AA436" i="8"/>
  <c r="AB436" i="8"/>
  <c r="AD436" i="8"/>
  <c r="AE436" i="8"/>
  <c r="AF436" i="8"/>
  <c r="AG436" i="8"/>
  <c r="AH436" i="8"/>
  <c r="AI436" i="8"/>
  <c r="AJ436" i="8" s="1"/>
  <c r="AK436" i="8"/>
  <c r="AL436" i="8"/>
  <c r="AM436" i="8"/>
  <c r="AN436" i="8"/>
  <c r="AO436" i="8"/>
  <c r="D435" i="8"/>
  <c r="Y435" i="8"/>
  <c r="Z435" i="8"/>
  <c r="AA435" i="8"/>
  <c r="AB435" i="8"/>
  <c r="AD435" i="8"/>
  <c r="AE435" i="8"/>
  <c r="AF435" i="8"/>
  <c r="AG435" i="8"/>
  <c r="AH435" i="8"/>
  <c r="AI435" i="8"/>
  <c r="AJ435" i="8" s="1"/>
  <c r="AK435" i="8"/>
  <c r="AL435" i="8"/>
  <c r="AM435" i="8"/>
  <c r="AN435" i="8"/>
  <c r="AO435" i="8"/>
  <c r="D434" i="8"/>
  <c r="Y434" i="8"/>
  <c r="Z434" i="8"/>
  <c r="AA434" i="8"/>
  <c r="AB434" i="8"/>
  <c r="AD434" i="8"/>
  <c r="AE434" i="8"/>
  <c r="AF434" i="8"/>
  <c r="AG434" i="8"/>
  <c r="AH434" i="8"/>
  <c r="AI434" i="8"/>
  <c r="AJ434" i="8" s="1"/>
  <c r="AK434" i="8"/>
  <c r="AL434" i="8"/>
  <c r="AM434" i="8"/>
  <c r="AN434" i="8"/>
  <c r="AO434" i="8"/>
  <c r="D433" i="8"/>
  <c r="Y433" i="8"/>
  <c r="Z433" i="8"/>
  <c r="AA433" i="8"/>
  <c r="AB433" i="8"/>
  <c r="AD433" i="8"/>
  <c r="AE433" i="8"/>
  <c r="AF433" i="8"/>
  <c r="AG433" i="8"/>
  <c r="AH433" i="8"/>
  <c r="AI433" i="8"/>
  <c r="AJ433" i="8" s="1"/>
  <c r="AK433" i="8"/>
  <c r="AL433" i="8"/>
  <c r="AM433" i="8"/>
  <c r="AN433" i="8"/>
  <c r="AO433" i="8"/>
  <c r="D432" i="8"/>
  <c r="Y432" i="8"/>
  <c r="Z432" i="8"/>
  <c r="AA432" i="8"/>
  <c r="AB432" i="8"/>
  <c r="AD432" i="8"/>
  <c r="AE432" i="8"/>
  <c r="AF432" i="8"/>
  <c r="AG432" i="8"/>
  <c r="AH432" i="8"/>
  <c r="AI432" i="8"/>
  <c r="AJ432" i="8" s="1"/>
  <c r="AK432" i="8"/>
  <c r="AL432" i="8"/>
  <c r="AM432" i="8"/>
  <c r="AN432" i="8"/>
  <c r="AO432" i="8"/>
  <c r="D431" i="8"/>
  <c r="Y431" i="8"/>
  <c r="Z431" i="8"/>
  <c r="AA431" i="8"/>
  <c r="AB431" i="8"/>
  <c r="AD431" i="8"/>
  <c r="AE431" i="8"/>
  <c r="AF431" i="8"/>
  <c r="AG431" i="8"/>
  <c r="AH431" i="8"/>
  <c r="AI431" i="8"/>
  <c r="AJ431" i="8" s="1"/>
  <c r="AK431" i="8"/>
  <c r="AL431" i="8"/>
  <c r="AM431" i="8"/>
  <c r="AN431" i="8"/>
  <c r="AO431" i="8"/>
  <c r="D430" i="8"/>
  <c r="Y430" i="8"/>
  <c r="Z430" i="8"/>
  <c r="AA430" i="8"/>
  <c r="AB430" i="8"/>
  <c r="AD430" i="8"/>
  <c r="AE430" i="8"/>
  <c r="AF430" i="8"/>
  <c r="AG430" i="8"/>
  <c r="AH430" i="8"/>
  <c r="AI430" i="8"/>
  <c r="AJ430" i="8" s="1"/>
  <c r="AK430" i="8"/>
  <c r="AL430" i="8"/>
  <c r="AM430" i="8"/>
  <c r="AN430" i="8"/>
  <c r="AO430" i="8"/>
  <c r="D429" i="8"/>
  <c r="Y429" i="8"/>
  <c r="Z429" i="8"/>
  <c r="AA429" i="8"/>
  <c r="AB429" i="8"/>
  <c r="AD429" i="8"/>
  <c r="AE429" i="8"/>
  <c r="AF429" i="8"/>
  <c r="AG429" i="8"/>
  <c r="AH429" i="8"/>
  <c r="AI429" i="8"/>
  <c r="AJ429" i="8" s="1"/>
  <c r="AK429" i="8"/>
  <c r="AL429" i="8"/>
  <c r="AM429" i="8"/>
  <c r="AN429" i="8"/>
  <c r="AO429" i="8"/>
  <c r="D428" i="8"/>
  <c r="Y428" i="8"/>
  <c r="Z428" i="8"/>
  <c r="AA428" i="8"/>
  <c r="AB428" i="8"/>
  <c r="AD428" i="8"/>
  <c r="AE428" i="8"/>
  <c r="AF428" i="8"/>
  <c r="AG428" i="8"/>
  <c r="AH428" i="8"/>
  <c r="AI428" i="8"/>
  <c r="AJ428" i="8" s="1"/>
  <c r="AK428" i="8"/>
  <c r="AL428" i="8"/>
  <c r="AM428" i="8"/>
  <c r="AN428" i="8"/>
  <c r="AO428" i="8"/>
  <c r="D427" i="8"/>
  <c r="Y427" i="8"/>
  <c r="Z427" i="8"/>
  <c r="AA427" i="8"/>
  <c r="AB427" i="8"/>
  <c r="AD427" i="8"/>
  <c r="AE427" i="8"/>
  <c r="AF427" i="8"/>
  <c r="AG427" i="8"/>
  <c r="AH427" i="8"/>
  <c r="AI427" i="8"/>
  <c r="AJ427" i="8" s="1"/>
  <c r="AK427" i="8"/>
  <c r="AL427" i="8"/>
  <c r="AM427" i="8"/>
  <c r="AN427" i="8"/>
  <c r="AO427" i="8"/>
  <c r="D426" i="8"/>
  <c r="Y426" i="8"/>
  <c r="Z426" i="8"/>
  <c r="AA426" i="8"/>
  <c r="AB426" i="8"/>
  <c r="AD426" i="8"/>
  <c r="AE426" i="8"/>
  <c r="AF426" i="8"/>
  <c r="AG426" i="8"/>
  <c r="AH426" i="8"/>
  <c r="AI426" i="8"/>
  <c r="AJ426" i="8" s="1"/>
  <c r="AK426" i="8"/>
  <c r="AL426" i="8"/>
  <c r="AM426" i="8"/>
  <c r="AN426" i="8"/>
  <c r="AO426" i="8"/>
  <c r="D425" i="8"/>
  <c r="Y425" i="8"/>
  <c r="Z425" i="8"/>
  <c r="AA425" i="8"/>
  <c r="AB425" i="8"/>
  <c r="AD425" i="8"/>
  <c r="AE425" i="8"/>
  <c r="AF425" i="8"/>
  <c r="AG425" i="8"/>
  <c r="AH425" i="8"/>
  <c r="AI425" i="8"/>
  <c r="AJ425" i="8" s="1"/>
  <c r="AK425" i="8"/>
  <c r="AL425" i="8"/>
  <c r="AM425" i="8"/>
  <c r="AN425" i="8"/>
  <c r="AO425" i="8"/>
  <c r="D424" i="8"/>
  <c r="Y424" i="8"/>
  <c r="Z424" i="8"/>
  <c r="AA424" i="8"/>
  <c r="AB424" i="8"/>
  <c r="AD424" i="8"/>
  <c r="AE424" i="8"/>
  <c r="AF424" i="8"/>
  <c r="AG424" i="8"/>
  <c r="AH424" i="8"/>
  <c r="AI424" i="8"/>
  <c r="AJ424" i="8" s="1"/>
  <c r="AK424" i="8"/>
  <c r="AL424" i="8"/>
  <c r="AM424" i="8"/>
  <c r="AN424" i="8"/>
  <c r="AO424" i="8"/>
  <c r="D423" i="8"/>
  <c r="Y423" i="8"/>
  <c r="Z423" i="8"/>
  <c r="AA423" i="8"/>
  <c r="AB423" i="8"/>
  <c r="AD423" i="8"/>
  <c r="AE423" i="8"/>
  <c r="AF423" i="8"/>
  <c r="AG423" i="8"/>
  <c r="AH423" i="8"/>
  <c r="AI423" i="8"/>
  <c r="AJ423" i="8" s="1"/>
  <c r="AK423" i="8"/>
  <c r="AL423" i="8"/>
  <c r="AM423" i="8"/>
  <c r="AN423" i="8"/>
  <c r="AO423" i="8"/>
  <c r="D422" i="8"/>
  <c r="Y422" i="8"/>
  <c r="Z422" i="8"/>
  <c r="AA422" i="8"/>
  <c r="AB422" i="8"/>
  <c r="AD422" i="8"/>
  <c r="AE422" i="8"/>
  <c r="AF422" i="8"/>
  <c r="AG422" i="8"/>
  <c r="AH422" i="8"/>
  <c r="AI422" i="8"/>
  <c r="AJ422" i="8" s="1"/>
  <c r="AK422" i="8"/>
  <c r="AL422" i="8"/>
  <c r="AM422" i="8"/>
  <c r="AN422" i="8"/>
  <c r="AO422" i="8"/>
  <c r="D421" i="8"/>
  <c r="Y421" i="8"/>
  <c r="Z421" i="8"/>
  <c r="AA421" i="8"/>
  <c r="AB421" i="8"/>
  <c r="AD421" i="8"/>
  <c r="AE421" i="8"/>
  <c r="AF421" i="8"/>
  <c r="AG421" i="8"/>
  <c r="AH421" i="8"/>
  <c r="AI421" i="8"/>
  <c r="AJ421" i="8" s="1"/>
  <c r="AK421" i="8"/>
  <c r="AL421" i="8"/>
  <c r="AM421" i="8"/>
  <c r="AN421" i="8"/>
  <c r="AO421" i="8"/>
  <c r="D420" i="8"/>
  <c r="Y420" i="8"/>
  <c r="Z420" i="8"/>
  <c r="AA420" i="8"/>
  <c r="AB420" i="8"/>
  <c r="AD420" i="8"/>
  <c r="AE420" i="8"/>
  <c r="AF420" i="8"/>
  <c r="AG420" i="8"/>
  <c r="AH420" i="8"/>
  <c r="AI420" i="8"/>
  <c r="AJ420" i="8" s="1"/>
  <c r="AK420" i="8"/>
  <c r="AL420" i="8"/>
  <c r="AM420" i="8"/>
  <c r="AN420" i="8"/>
  <c r="AO420" i="8"/>
  <c r="D419" i="8"/>
  <c r="Y419" i="8"/>
  <c r="Z419" i="8"/>
  <c r="AA419" i="8"/>
  <c r="AB419" i="8"/>
  <c r="AD419" i="8"/>
  <c r="AE419" i="8"/>
  <c r="AF419" i="8"/>
  <c r="AG419" i="8"/>
  <c r="AH419" i="8"/>
  <c r="AI419" i="8"/>
  <c r="AJ419" i="8" s="1"/>
  <c r="AK419" i="8"/>
  <c r="AL419" i="8"/>
  <c r="AM419" i="8"/>
  <c r="AN419" i="8"/>
  <c r="AO419" i="8"/>
  <c r="D418" i="8"/>
  <c r="Y418" i="8"/>
  <c r="Z418" i="8"/>
  <c r="AA418" i="8"/>
  <c r="AB418" i="8"/>
  <c r="AD418" i="8"/>
  <c r="AE418" i="8"/>
  <c r="AF418" i="8"/>
  <c r="AG418" i="8"/>
  <c r="AH418" i="8"/>
  <c r="AI418" i="8"/>
  <c r="AJ418" i="8" s="1"/>
  <c r="AK418" i="8"/>
  <c r="AL418" i="8"/>
  <c r="AM418" i="8"/>
  <c r="AN418" i="8"/>
  <c r="AO418" i="8"/>
  <c r="D417" i="8"/>
  <c r="Y417" i="8"/>
  <c r="Z417" i="8"/>
  <c r="AA417" i="8"/>
  <c r="AB417" i="8"/>
  <c r="AD417" i="8"/>
  <c r="AE417" i="8"/>
  <c r="AF417" i="8"/>
  <c r="AG417" i="8"/>
  <c r="AH417" i="8"/>
  <c r="AI417" i="8"/>
  <c r="AJ417" i="8" s="1"/>
  <c r="AK417" i="8"/>
  <c r="AL417" i="8"/>
  <c r="AM417" i="8"/>
  <c r="AN417" i="8"/>
  <c r="AO417" i="8"/>
  <c r="D416" i="8"/>
  <c r="Y416" i="8"/>
  <c r="Z416" i="8"/>
  <c r="AA416" i="8"/>
  <c r="AB416" i="8"/>
  <c r="AD416" i="8"/>
  <c r="AE416" i="8"/>
  <c r="AF416" i="8"/>
  <c r="AG416" i="8"/>
  <c r="AH416" i="8"/>
  <c r="AI416" i="8"/>
  <c r="AJ416" i="8" s="1"/>
  <c r="AK416" i="8"/>
  <c r="AL416" i="8"/>
  <c r="AM416" i="8"/>
  <c r="AN416" i="8"/>
  <c r="AO416" i="8"/>
  <c r="D415" i="8"/>
  <c r="Y415" i="8"/>
  <c r="Z415" i="8"/>
  <c r="AA415" i="8"/>
  <c r="AB415" i="8"/>
  <c r="AD415" i="8"/>
  <c r="AE415" i="8"/>
  <c r="AF415" i="8"/>
  <c r="AG415" i="8"/>
  <c r="AH415" i="8"/>
  <c r="AI415" i="8"/>
  <c r="AJ415" i="8" s="1"/>
  <c r="AK415" i="8"/>
  <c r="AL415" i="8"/>
  <c r="AM415" i="8"/>
  <c r="AN415" i="8"/>
  <c r="AO415" i="8"/>
  <c r="D414" i="8"/>
  <c r="Y414" i="8"/>
  <c r="Z414" i="8"/>
  <c r="AA414" i="8"/>
  <c r="AB414" i="8"/>
  <c r="AD414" i="8"/>
  <c r="AE414" i="8"/>
  <c r="AF414" i="8"/>
  <c r="AG414" i="8"/>
  <c r="AH414" i="8"/>
  <c r="AI414" i="8"/>
  <c r="AJ414" i="8" s="1"/>
  <c r="AK414" i="8"/>
  <c r="AL414" i="8"/>
  <c r="AM414" i="8"/>
  <c r="AN414" i="8"/>
  <c r="AO414" i="8"/>
  <c r="D413" i="8"/>
  <c r="Y413" i="8"/>
  <c r="Z413" i="8"/>
  <c r="AA413" i="8"/>
  <c r="AB413" i="8"/>
  <c r="AD413" i="8"/>
  <c r="AE413" i="8"/>
  <c r="AF413" i="8"/>
  <c r="AG413" i="8"/>
  <c r="AH413" i="8"/>
  <c r="AI413" i="8"/>
  <c r="AJ413" i="8" s="1"/>
  <c r="AK413" i="8"/>
  <c r="AL413" i="8"/>
  <c r="AM413" i="8"/>
  <c r="AN413" i="8"/>
  <c r="AO413" i="8"/>
  <c r="D412" i="8"/>
  <c r="Y412" i="8"/>
  <c r="Z412" i="8"/>
  <c r="AA412" i="8"/>
  <c r="AB412" i="8"/>
  <c r="AD412" i="8"/>
  <c r="AE412" i="8"/>
  <c r="AF412" i="8"/>
  <c r="AG412" i="8"/>
  <c r="AH412" i="8"/>
  <c r="AI412" i="8"/>
  <c r="AJ412" i="8" s="1"/>
  <c r="AK412" i="8"/>
  <c r="AL412" i="8"/>
  <c r="AM412" i="8"/>
  <c r="AN412" i="8"/>
  <c r="AO412" i="8"/>
  <c r="D411" i="8"/>
  <c r="Y411" i="8"/>
  <c r="Z411" i="8"/>
  <c r="AA411" i="8"/>
  <c r="AB411" i="8"/>
  <c r="AD411" i="8"/>
  <c r="AE411" i="8"/>
  <c r="AF411" i="8"/>
  <c r="AG411" i="8"/>
  <c r="AH411" i="8"/>
  <c r="AI411" i="8"/>
  <c r="AJ411" i="8" s="1"/>
  <c r="AK411" i="8"/>
  <c r="AL411" i="8"/>
  <c r="AM411" i="8"/>
  <c r="AN411" i="8"/>
  <c r="AO411" i="8"/>
  <c r="D410" i="8"/>
  <c r="Y410" i="8"/>
  <c r="Z410" i="8"/>
  <c r="AA410" i="8"/>
  <c r="AB410" i="8"/>
  <c r="AD410" i="8"/>
  <c r="AE410" i="8"/>
  <c r="AF410" i="8"/>
  <c r="AG410" i="8"/>
  <c r="AH410" i="8"/>
  <c r="AI410" i="8"/>
  <c r="AJ410" i="8" s="1"/>
  <c r="AK410" i="8"/>
  <c r="AL410" i="8"/>
  <c r="AM410" i="8"/>
  <c r="AN410" i="8"/>
  <c r="AO410" i="8"/>
  <c r="D409" i="8"/>
  <c r="Y409" i="8"/>
  <c r="Z409" i="8"/>
  <c r="AA409" i="8"/>
  <c r="AB409" i="8"/>
  <c r="AD409" i="8"/>
  <c r="AE409" i="8"/>
  <c r="AF409" i="8"/>
  <c r="AG409" i="8"/>
  <c r="AH409" i="8"/>
  <c r="AI409" i="8"/>
  <c r="AJ409" i="8" s="1"/>
  <c r="AK409" i="8"/>
  <c r="AL409" i="8"/>
  <c r="AM409" i="8"/>
  <c r="AN409" i="8"/>
  <c r="AO409" i="8"/>
  <c r="D408" i="8"/>
  <c r="Y408" i="8"/>
  <c r="Z408" i="8"/>
  <c r="AA408" i="8"/>
  <c r="AB408" i="8"/>
  <c r="AD408" i="8"/>
  <c r="AE408" i="8"/>
  <c r="AF408" i="8"/>
  <c r="AG408" i="8"/>
  <c r="AH408" i="8"/>
  <c r="AI408" i="8"/>
  <c r="AJ408" i="8" s="1"/>
  <c r="AK408" i="8"/>
  <c r="AL408" i="8"/>
  <c r="AM408" i="8"/>
  <c r="AN408" i="8"/>
  <c r="AO408" i="8"/>
  <c r="D407" i="8"/>
  <c r="Y407" i="8"/>
  <c r="Z407" i="8"/>
  <c r="AA407" i="8"/>
  <c r="AB407" i="8"/>
  <c r="AD407" i="8"/>
  <c r="AE407" i="8"/>
  <c r="AF407" i="8"/>
  <c r="AG407" i="8"/>
  <c r="AH407" i="8"/>
  <c r="AI407" i="8"/>
  <c r="AJ407" i="8" s="1"/>
  <c r="AK407" i="8"/>
  <c r="AL407" i="8"/>
  <c r="AM407" i="8"/>
  <c r="AN407" i="8"/>
  <c r="AO407" i="8"/>
  <c r="D406" i="8"/>
  <c r="Y406" i="8"/>
  <c r="Z406" i="8"/>
  <c r="AA406" i="8"/>
  <c r="AB406" i="8"/>
  <c r="AD406" i="8"/>
  <c r="AE406" i="8"/>
  <c r="AF406" i="8"/>
  <c r="AG406" i="8"/>
  <c r="AH406" i="8"/>
  <c r="AI406" i="8"/>
  <c r="AJ406" i="8" s="1"/>
  <c r="AK406" i="8"/>
  <c r="AL406" i="8"/>
  <c r="AM406" i="8"/>
  <c r="AN406" i="8"/>
  <c r="AO406" i="8"/>
  <c r="D405" i="8"/>
  <c r="Y405" i="8"/>
  <c r="Z405" i="8"/>
  <c r="AA405" i="8"/>
  <c r="AB405" i="8"/>
  <c r="AD405" i="8"/>
  <c r="AE405" i="8"/>
  <c r="AF405" i="8"/>
  <c r="AG405" i="8"/>
  <c r="AH405" i="8"/>
  <c r="AI405" i="8"/>
  <c r="AJ405" i="8" s="1"/>
  <c r="AK405" i="8"/>
  <c r="AL405" i="8"/>
  <c r="AM405" i="8"/>
  <c r="AN405" i="8"/>
  <c r="AO405" i="8"/>
  <c r="D404" i="8"/>
  <c r="Y404" i="8"/>
  <c r="Z404" i="8"/>
  <c r="AA404" i="8"/>
  <c r="AB404" i="8"/>
  <c r="AD404" i="8"/>
  <c r="AE404" i="8"/>
  <c r="AF404" i="8"/>
  <c r="AG404" i="8"/>
  <c r="AH404" i="8"/>
  <c r="AI404" i="8"/>
  <c r="AJ404" i="8" s="1"/>
  <c r="AK404" i="8"/>
  <c r="AL404" i="8"/>
  <c r="AM404" i="8"/>
  <c r="AN404" i="8"/>
  <c r="AO404" i="8"/>
  <c r="D403" i="8"/>
  <c r="Y403" i="8"/>
  <c r="Z403" i="8"/>
  <c r="AA403" i="8"/>
  <c r="AB403" i="8"/>
  <c r="AD403" i="8"/>
  <c r="AE403" i="8"/>
  <c r="AF403" i="8"/>
  <c r="AG403" i="8"/>
  <c r="AH403" i="8"/>
  <c r="AI403" i="8"/>
  <c r="AJ403" i="8" s="1"/>
  <c r="AK403" i="8"/>
  <c r="AL403" i="8"/>
  <c r="AM403" i="8"/>
  <c r="AN403" i="8"/>
  <c r="AO403" i="8"/>
  <c r="D402" i="8"/>
  <c r="Y402" i="8"/>
  <c r="Z402" i="8"/>
  <c r="AA402" i="8"/>
  <c r="AB402" i="8"/>
  <c r="AD402" i="8"/>
  <c r="AE402" i="8"/>
  <c r="AF402" i="8"/>
  <c r="AG402" i="8"/>
  <c r="AH402" i="8"/>
  <c r="AI402" i="8"/>
  <c r="AJ402" i="8" s="1"/>
  <c r="AK402" i="8"/>
  <c r="AL402" i="8"/>
  <c r="AM402" i="8"/>
  <c r="AN402" i="8"/>
  <c r="AO402" i="8"/>
  <c r="D401" i="8"/>
  <c r="Y401" i="8"/>
  <c r="Z401" i="8"/>
  <c r="AA401" i="8"/>
  <c r="AB401" i="8"/>
  <c r="AD401" i="8"/>
  <c r="AE401" i="8"/>
  <c r="AF401" i="8"/>
  <c r="AG401" i="8"/>
  <c r="AH401" i="8"/>
  <c r="AI401" i="8"/>
  <c r="AJ401" i="8" s="1"/>
  <c r="AK401" i="8"/>
  <c r="AL401" i="8"/>
  <c r="AM401" i="8"/>
  <c r="AN401" i="8"/>
  <c r="AO401" i="8"/>
  <c r="D400" i="8"/>
  <c r="Y400" i="8"/>
  <c r="Z400" i="8"/>
  <c r="AA400" i="8"/>
  <c r="AB400" i="8"/>
  <c r="AD400" i="8"/>
  <c r="AE400" i="8"/>
  <c r="AF400" i="8"/>
  <c r="AG400" i="8"/>
  <c r="AH400" i="8"/>
  <c r="AI400" i="8"/>
  <c r="AJ400" i="8" s="1"/>
  <c r="AK400" i="8"/>
  <c r="AL400" i="8"/>
  <c r="AM400" i="8"/>
  <c r="AN400" i="8"/>
  <c r="AO400" i="8"/>
  <c r="D399" i="8"/>
  <c r="Y399" i="8"/>
  <c r="Z399" i="8"/>
  <c r="AA399" i="8"/>
  <c r="AB399" i="8"/>
  <c r="AD399" i="8"/>
  <c r="AE399" i="8"/>
  <c r="AF399" i="8"/>
  <c r="AG399" i="8"/>
  <c r="AH399" i="8"/>
  <c r="AI399" i="8"/>
  <c r="AJ399" i="8" s="1"/>
  <c r="AK399" i="8"/>
  <c r="AL399" i="8"/>
  <c r="AM399" i="8"/>
  <c r="AN399" i="8"/>
  <c r="AO399" i="8"/>
  <c r="D398" i="8"/>
  <c r="Y398" i="8"/>
  <c r="Z398" i="8"/>
  <c r="AA398" i="8"/>
  <c r="AB398" i="8"/>
  <c r="AD398" i="8"/>
  <c r="AE398" i="8"/>
  <c r="AF398" i="8"/>
  <c r="AG398" i="8"/>
  <c r="AH398" i="8"/>
  <c r="AI398" i="8"/>
  <c r="AJ398" i="8" s="1"/>
  <c r="AK398" i="8"/>
  <c r="AL398" i="8"/>
  <c r="AM398" i="8"/>
  <c r="AN398" i="8"/>
  <c r="AO398" i="8"/>
  <c r="D397" i="8"/>
  <c r="Y397" i="8"/>
  <c r="Z397" i="8"/>
  <c r="AA397" i="8"/>
  <c r="AB397" i="8"/>
  <c r="AD397" i="8"/>
  <c r="AE397" i="8"/>
  <c r="AF397" i="8"/>
  <c r="AG397" i="8"/>
  <c r="AH397" i="8"/>
  <c r="AI397" i="8"/>
  <c r="AJ397" i="8" s="1"/>
  <c r="AK397" i="8"/>
  <c r="AL397" i="8"/>
  <c r="AM397" i="8"/>
  <c r="AN397" i="8"/>
  <c r="AO397" i="8"/>
  <c r="D396" i="8"/>
  <c r="Y396" i="8"/>
  <c r="Z396" i="8"/>
  <c r="AA396" i="8"/>
  <c r="AB396" i="8"/>
  <c r="AD396" i="8"/>
  <c r="AE396" i="8"/>
  <c r="AF396" i="8"/>
  <c r="AG396" i="8"/>
  <c r="AH396" i="8"/>
  <c r="AI396" i="8"/>
  <c r="AJ396" i="8" s="1"/>
  <c r="AK396" i="8"/>
  <c r="AL396" i="8"/>
  <c r="AM396" i="8"/>
  <c r="AN396" i="8"/>
  <c r="AO396" i="8"/>
  <c r="D395" i="8"/>
  <c r="Y395" i="8"/>
  <c r="Z395" i="8"/>
  <c r="AA395" i="8"/>
  <c r="AB395" i="8"/>
  <c r="AD395" i="8"/>
  <c r="AE395" i="8"/>
  <c r="AF395" i="8"/>
  <c r="AG395" i="8"/>
  <c r="AH395" i="8"/>
  <c r="AI395" i="8"/>
  <c r="AJ395" i="8" s="1"/>
  <c r="AK395" i="8"/>
  <c r="AL395" i="8"/>
  <c r="AM395" i="8"/>
  <c r="AN395" i="8"/>
  <c r="AO395" i="8"/>
  <c r="D394" i="8"/>
  <c r="Y394" i="8"/>
  <c r="Z394" i="8"/>
  <c r="AA394" i="8"/>
  <c r="AB394" i="8"/>
  <c r="AD394" i="8"/>
  <c r="AE394" i="8"/>
  <c r="AF394" i="8"/>
  <c r="AG394" i="8"/>
  <c r="AH394" i="8"/>
  <c r="AI394" i="8"/>
  <c r="AJ394" i="8" s="1"/>
  <c r="AK394" i="8"/>
  <c r="AL394" i="8"/>
  <c r="AM394" i="8"/>
  <c r="AN394" i="8"/>
  <c r="AO394" i="8"/>
  <c r="D393" i="8"/>
  <c r="Y393" i="8"/>
  <c r="Z393" i="8"/>
  <c r="AA393" i="8"/>
  <c r="AB393" i="8"/>
  <c r="AD393" i="8"/>
  <c r="AE393" i="8"/>
  <c r="AF393" i="8"/>
  <c r="AG393" i="8"/>
  <c r="AH393" i="8"/>
  <c r="AI393" i="8"/>
  <c r="AJ393" i="8" s="1"/>
  <c r="AK393" i="8"/>
  <c r="AL393" i="8"/>
  <c r="AM393" i="8"/>
  <c r="AN393" i="8"/>
  <c r="AO393" i="8"/>
  <c r="D392" i="8"/>
  <c r="Y392" i="8"/>
  <c r="Z392" i="8"/>
  <c r="AA392" i="8"/>
  <c r="AB392" i="8"/>
  <c r="AD392" i="8"/>
  <c r="AE392" i="8"/>
  <c r="AF392" i="8"/>
  <c r="AG392" i="8"/>
  <c r="AH392" i="8"/>
  <c r="AI392" i="8"/>
  <c r="AJ392" i="8" s="1"/>
  <c r="AK392" i="8"/>
  <c r="AL392" i="8"/>
  <c r="AM392" i="8"/>
  <c r="AN392" i="8"/>
  <c r="AO392" i="8"/>
  <c r="D391" i="8"/>
  <c r="Y391" i="8"/>
  <c r="Z391" i="8"/>
  <c r="AA391" i="8"/>
  <c r="AB391" i="8"/>
  <c r="AD391" i="8"/>
  <c r="AE391" i="8"/>
  <c r="AF391" i="8"/>
  <c r="AG391" i="8"/>
  <c r="AH391" i="8"/>
  <c r="AI391" i="8"/>
  <c r="AJ391" i="8" s="1"/>
  <c r="AK391" i="8"/>
  <c r="AL391" i="8"/>
  <c r="AM391" i="8"/>
  <c r="AN391" i="8"/>
  <c r="AO391" i="8"/>
  <c r="D390" i="8"/>
  <c r="Y390" i="8"/>
  <c r="Z390" i="8"/>
  <c r="AA390" i="8"/>
  <c r="AB390" i="8"/>
  <c r="AD390" i="8"/>
  <c r="AE390" i="8"/>
  <c r="AF390" i="8"/>
  <c r="AG390" i="8"/>
  <c r="AH390" i="8"/>
  <c r="AI390" i="8"/>
  <c r="AJ390" i="8" s="1"/>
  <c r="AK390" i="8"/>
  <c r="AL390" i="8"/>
  <c r="AM390" i="8"/>
  <c r="AN390" i="8"/>
  <c r="AO390" i="8"/>
  <c r="D389" i="8"/>
  <c r="Y389" i="8"/>
  <c r="Z389" i="8"/>
  <c r="AA389" i="8"/>
  <c r="AB389" i="8"/>
  <c r="AD389" i="8"/>
  <c r="AE389" i="8"/>
  <c r="AF389" i="8"/>
  <c r="AG389" i="8"/>
  <c r="AH389" i="8"/>
  <c r="AI389" i="8"/>
  <c r="AJ389" i="8" s="1"/>
  <c r="AK389" i="8"/>
  <c r="AL389" i="8"/>
  <c r="AM389" i="8"/>
  <c r="AN389" i="8"/>
  <c r="AO389" i="8"/>
  <c r="D388" i="8"/>
  <c r="Y388" i="8"/>
  <c r="Z388" i="8"/>
  <c r="AA388" i="8"/>
  <c r="AB388" i="8"/>
  <c r="AD388" i="8"/>
  <c r="AE388" i="8"/>
  <c r="AF388" i="8"/>
  <c r="AG388" i="8"/>
  <c r="AH388" i="8"/>
  <c r="AI388" i="8"/>
  <c r="AJ388" i="8" s="1"/>
  <c r="AK388" i="8"/>
  <c r="AL388" i="8"/>
  <c r="AM388" i="8"/>
  <c r="AN388" i="8"/>
  <c r="AO388" i="8"/>
  <c r="D387" i="8"/>
  <c r="Y387" i="8"/>
  <c r="Z387" i="8"/>
  <c r="AA387" i="8"/>
  <c r="AB387" i="8"/>
  <c r="AD387" i="8"/>
  <c r="AE387" i="8"/>
  <c r="AF387" i="8"/>
  <c r="AG387" i="8"/>
  <c r="AH387" i="8"/>
  <c r="AI387" i="8"/>
  <c r="AJ387" i="8" s="1"/>
  <c r="AK387" i="8"/>
  <c r="AL387" i="8"/>
  <c r="AM387" i="8"/>
  <c r="AN387" i="8"/>
  <c r="AO387" i="8"/>
  <c r="D386" i="8"/>
  <c r="Y386" i="8"/>
  <c r="Z386" i="8"/>
  <c r="AA386" i="8"/>
  <c r="AB386" i="8"/>
  <c r="AD386" i="8"/>
  <c r="AE386" i="8"/>
  <c r="AF386" i="8"/>
  <c r="AG386" i="8"/>
  <c r="AH386" i="8"/>
  <c r="AI386" i="8"/>
  <c r="AJ386" i="8" s="1"/>
  <c r="AK386" i="8"/>
  <c r="AL386" i="8"/>
  <c r="AM386" i="8"/>
  <c r="AN386" i="8"/>
  <c r="AO386" i="8"/>
  <c r="D385" i="8"/>
  <c r="Y385" i="8"/>
  <c r="Z385" i="8"/>
  <c r="AA385" i="8"/>
  <c r="AB385" i="8"/>
  <c r="AD385" i="8"/>
  <c r="AE385" i="8"/>
  <c r="AF385" i="8"/>
  <c r="AG385" i="8"/>
  <c r="AH385" i="8"/>
  <c r="AI385" i="8"/>
  <c r="AJ385" i="8" s="1"/>
  <c r="AK385" i="8"/>
  <c r="AL385" i="8"/>
  <c r="AM385" i="8"/>
  <c r="AN385" i="8"/>
  <c r="AO385" i="8"/>
  <c r="D384" i="8"/>
  <c r="Y384" i="8"/>
  <c r="Z384" i="8"/>
  <c r="AA384" i="8"/>
  <c r="AB384" i="8"/>
  <c r="AD384" i="8"/>
  <c r="AE384" i="8"/>
  <c r="AF384" i="8"/>
  <c r="AG384" i="8"/>
  <c r="AH384" i="8"/>
  <c r="AI384" i="8"/>
  <c r="AJ384" i="8" s="1"/>
  <c r="AK384" i="8"/>
  <c r="AL384" i="8"/>
  <c r="AM384" i="8"/>
  <c r="AN384" i="8"/>
  <c r="AO384" i="8"/>
  <c r="D383" i="8"/>
  <c r="Y383" i="8"/>
  <c r="Z383" i="8"/>
  <c r="AA383" i="8"/>
  <c r="AB383" i="8"/>
  <c r="AD383" i="8"/>
  <c r="AE383" i="8"/>
  <c r="AF383" i="8"/>
  <c r="AG383" i="8"/>
  <c r="AH383" i="8"/>
  <c r="AI383" i="8"/>
  <c r="AJ383" i="8" s="1"/>
  <c r="AK383" i="8"/>
  <c r="AL383" i="8"/>
  <c r="AM383" i="8"/>
  <c r="AN383" i="8"/>
  <c r="AO383" i="8"/>
  <c r="D382" i="8"/>
  <c r="Y382" i="8"/>
  <c r="Z382" i="8"/>
  <c r="AA382" i="8"/>
  <c r="AB382" i="8"/>
  <c r="AD382" i="8"/>
  <c r="AE382" i="8"/>
  <c r="AF382" i="8"/>
  <c r="AG382" i="8"/>
  <c r="AH382" i="8"/>
  <c r="AI382" i="8"/>
  <c r="AJ382" i="8" s="1"/>
  <c r="AK382" i="8"/>
  <c r="AL382" i="8"/>
  <c r="AM382" i="8"/>
  <c r="AN382" i="8"/>
  <c r="AO382" i="8"/>
  <c r="D381" i="8"/>
  <c r="Y381" i="8"/>
  <c r="Z381" i="8"/>
  <c r="AA381" i="8"/>
  <c r="AB381" i="8"/>
  <c r="AD381" i="8"/>
  <c r="AE381" i="8"/>
  <c r="AF381" i="8"/>
  <c r="AG381" i="8"/>
  <c r="AH381" i="8"/>
  <c r="AI381" i="8"/>
  <c r="AJ381" i="8" s="1"/>
  <c r="AK381" i="8"/>
  <c r="AL381" i="8"/>
  <c r="AM381" i="8"/>
  <c r="AN381" i="8"/>
  <c r="AO381" i="8"/>
  <c r="D380" i="8"/>
  <c r="Y380" i="8"/>
  <c r="Z380" i="8"/>
  <c r="AA380" i="8"/>
  <c r="AB380" i="8"/>
  <c r="AD380" i="8"/>
  <c r="AE380" i="8"/>
  <c r="AF380" i="8"/>
  <c r="AG380" i="8"/>
  <c r="AH380" i="8"/>
  <c r="AI380" i="8"/>
  <c r="AJ380" i="8" s="1"/>
  <c r="AK380" i="8"/>
  <c r="AL380" i="8"/>
  <c r="AM380" i="8"/>
  <c r="AN380" i="8"/>
  <c r="AO380" i="8"/>
  <c r="D379" i="8"/>
  <c r="Y379" i="8"/>
  <c r="Z379" i="8"/>
  <c r="AA379" i="8"/>
  <c r="AB379" i="8"/>
  <c r="AD379" i="8"/>
  <c r="AE379" i="8"/>
  <c r="AF379" i="8"/>
  <c r="AG379" i="8"/>
  <c r="AH379" i="8"/>
  <c r="AI379" i="8"/>
  <c r="AJ379" i="8" s="1"/>
  <c r="AK379" i="8"/>
  <c r="AL379" i="8"/>
  <c r="AM379" i="8"/>
  <c r="AN379" i="8"/>
  <c r="AO379" i="8"/>
  <c r="D378" i="8"/>
  <c r="Y378" i="8"/>
  <c r="Z378" i="8"/>
  <c r="AA378" i="8"/>
  <c r="AB378" i="8"/>
  <c r="AD378" i="8"/>
  <c r="AE378" i="8"/>
  <c r="AF378" i="8"/>
  <c r="AG378" i="8"/>
  <c r="AH378" i="8"/>
  <c r="AI378" i="8"/>
  <c r="AJ378" i="8" s="1"/>
  <c r="AK378" i="8"/>
  <c r="AL378" i="8"/>
  <c r="AM378" i="8"/>
  <c r="AN378" i="8"/>
  <c r="AO378" i="8"/>
  <c r="D377" i="8"/>
  <c r="Y377" i="8"/>
  <c r="Z377" i="8"/>
  <c r="AA377" i="8"/>
  <c r="AB377" i="8"/>
  <c r="AD377" i="8"/>
  <c r="AE377" i="8"/>
  <c r="AF377" i="8"/>
  <c r="AG377" i="8"/>
  <c r="AH377" i="8"/>
  <c r="AI377" i="8"/>
  <c r="AJ377" i="8" s="1"/>
  <c r="AK377" i="8"/>
  <c r="AL377" i="8"/>
  <c r="AM377" i="8"/>
  <c r="AN377" i="8"/>
  <c r="AO377" i="8"/>
  <c r="D376" i="8"/>
  <c r="Y376" i="8"/>
  <c r="Z376" i="8"/>
  <c r="AA376" i="8"/>
  <c r="AB376" i="8"/>
  <c r="AD376" i="8"/>
  <c r="AE376" i="8"/>
  <c r="AF376" i="8"/>
  <c r="AG376" i="8"/>
  <c r="AH376" i="8"/>
  <c r="AI376" i="8"/>
  <c r="AJ376" i="8" s="1"/>
  <c r="AK376" i="8"/>
  <c r="AL376" i="8"/>
  <c r="AM376" i="8"/>
  <c r="AN376" i="8"/>
  <c r="AO376" i="8"/>
  <c r="D375" i="8"/>
  <c r="Y375" i="8"/>
  <c r="Z375" i="8"/>
  <c r="AA375" i="8"/>
  <c r="AB375" i="8"/>
  <c r="AD375" i="8"/>
  <c r="AE375" i="8"/>
  <c r="AF375" i="8"/>
  <c r="AG375" i="8"/>
  <c r="AH375" i="8"/>
  <c r="AI375" i="8"/>
  <c r="AJ375" i="8" s="1"/>
  <c r="AK375" i="8"/>
  <c r="AL375" i="8"/>
  <c r="AM375" i="8"/>
  <c r="AN375" i="8"/>
  <c r="AO375" i="8"/>
  <c r="D374" i="8"/>
  <c r="Y374" i="8"/>
  <c r="Z374" i="8"/>
  <c r="AA374" i="8"/>
  <c r="AB374" i="8"/>
  <c r="AD374" i="8"/>
  <c r="AE374" i="8"/>
  <c r="AF374" i="8"/>
  <c r="AG374" i="8"/>
  <c r="AH374" i="8"/>
  <c r="AI374" i="8"/>
  <c r="AJ374" i="8" s="1"/>
  <c r="AK374" i="8"/>
  <c r="AL374" i="8"/>
  <c r="AM374" i="8"/>
  <c r="AN374" i="8"/>
  <c r="AO374" i="8"/>
  <c r="D373" i="8"/>
  <c r="Y373" i="8"/>
  <c r="Z373" i="8"/>
  <c r="AA373" i="8"/>
  <c r="AB373" i="8"/>
  <c r="AD373" i="8"/>
  <c r="AE373" i="8"/>
  <c r="AF373" i="8"/>
  <c r="AG373" i="8"/>
  <c r="AH373" i="8"/>
  <c r="AI373" i="8"/>
  <c r="AJ373" i="8" s="1"/>
  <c r="AK373" i="8"/>
  <c r="AL373" i="8"/>
  <c r="AM373" i="8"/>
  <c r="AN373" i="8"/>
  <c r="AO373" i="8"/>
  <c r="D372" i="8"/>
  <c r="Y372" i="8"/>
  <c r="Z372" i="8"/>
  <c r="AA372" i="8"/>
  <c r="AB372" i="8"/>
  <c r="AD372" i="8"/>
  <c r="AE372" i="8"/>
  <c r="AF372" i="8"/>
  <c r="AG372" i="8"/>
  <c r="AH372" i="8"/>
  <c r="AI372" i="8"/>
  <c r="AJ372" i="8" s="1"/>
  <c r="AK372" i="8"/>
  <c r="AL372" i="8"/>
  <c r="AM372" i="8"/>
  <c r="AN372" i="8"/>
  <c r="AO372" i="8"/>
  <c r="D371" i="8"/>
  <c r="Y371" i="8"/>
  <c r="Z371" i="8"/>
  <c r="AA371" i="8"/>
  <c r="AB371" i="8"/>
  <c r="AD371" i="8"/>
  <c r="AE371" i="8"/>
  <c r="AF371" i="8"/>
  <c r="AG371" i="8"/>
  <c r="AH371" i="8"/>
  <c r="AI371" i="8"/>
  <c r="AJ371" i="8" s="1"/>
  <c r="AK371" i="8"/>
  <c r="AL371" i="8"/>
  <c r="AM371" i="8"/>
  <c r="AN371" i="8"/>
  <c r="AO371" i="8"/>
  <c r="D370" i="8"/>
  <c r="Y370" i="8"/>
  <c r="Z370" i="8"/>
  <c r="AA370" i="8"/>
  <c r="AB370" i="8"/>
  <c r="AD370" i="8"/>
  <c r="AE370" i="8"/>
  <c r="AF370" i="8"/>
  <c r="AG370" i="8"/>
  <c r="AH370" i="8"/>
  <c r="AI370" i="8"/>
  <c r="AJ370" i="8" s="1"/>
  <c r="AK370" i="8"/>
  <c r="AL370" i="8"/>
  <c r="AM370" i="8"/>
  <c r="AN370" i="8"/>
  <c r="AO370" i="8"/>
  <c r="D369" i="8"/>
  <c r="Y369" i="8"/>
  <c r="Z369" i="8"/>
  <c r="AA369" i="8"/>
  <c r="AB369" i="8"/>
  <c r="AD369" i="8"/>
  <c r="AE369" i="8"/>
  <c r="AF369" i="8"/>
  <c r="AG369" i="8"/>
  <c r="AH369" i="8"/>
  <c r="AI369" i="8"/>
  <c r="AJ369" i="8" s="1"/>
  <c r="AK369" i="8"/>
  <c r="AL369" i="8"/>
  <c r="AM369" i="8"/>
  <c r="AN369" i="8"/>
  <c r="AO369" i="8"/>
  <c r="D368" i="8"/>
  <c r="Y368" i="8"/>
  <c r="Z368" i="8"/>
  <c r="AA368" i="8"/>
  <c r="AB368" i="8"/>
  <c r="AD368" i="8"/>
  <c r="AE368" i="8"/>
  <c r="AF368" i="8"/>
  <c r="AG368" i="8"/>
  <c r="AH368" i="8"/>
  <c r="AI368" i="8"/>
  <c r="AJ368" i="8" s="1"/>
  <c r="AK368" i="8"/>
  <c r="AL368" i="8"/>
  <c r="AM368" i="8"/>
  <c r="AN368" i="8"/>
  <c r="AO368" i="8"/>
  <c r="D367" i="8"/>
  <c r="Y367" i="8"/>
  <c r="Z367" i="8"/>
  <c r="AA367" i="8"/>
  <c r="AB367" i="8"/>
  <c r="AD367" i="8"/>
  <c r="AE367" i="8"/>
  <c r="AF367" i="8"/>
  <c r="AG367" i="8"/>
  <c r="AH367" i="8"/>
  <c r="AI367" i="8"/>
  <c r="AJ367" i="8" s="1"/>
  <c r="AK367" i="8"/>
  <c r="AL367" i="8"/>
  <c r="AM367" i="8"/>
  <c r="AN367" i="8"/>
  <c r="AO367" i="8"/>
  <c r="D366" i="8"/>
  <c r="Y366" i="8"/>
  <c r="Z366" i="8"/>
  <c r="AA366" i="8"/>
  <c r="AB366" i="8"/>
  <c r="AD366" i="8"/>
  <c r="AE366" i="8"/>
  <c r="AF366" i="8"/>
  <c r="AG366" i="8"/>
  <c r="AH366" i="8"/>
  <c r="AI366" i="8"/>
  <c r="AJ366" i="8" s="1"/>
  <c r="AK366" i="8"/>
  <c r="AL366" i="8"/>
  <c r="AM366" i="8"/>
  <c r="AN366" i="8"/>
  <c r="AO366" i="8"/>
  <c r="D365" i="8"/>
  <c r="Y365" i="8"/>
  <c r="Z365" i="8"/>
  <c r="AA365" i="8"/>
  <c r="AB365" i="8"/>
  <c r="AD365" i="8"/>
  <c r="AE365" i="8"/>
  <c r="AF365" i="8"/>
  <c r="AG365" i="8"/>
  <c r="AH365" i="8"/>
  <c r="AI365" i="8"/>
  <c r="AJ365" i="8" s="1"/>
  <c r="AK365" i="8"/>
  <c r="AL365" i="8"/>
  <c r="AM365" i="8"/>
  <c r="AN365" i="8"/>
  <c r="AO365" i="8"/>
  <c r="D364" i="8"/>
  <c r="Y364" i="8"/>
  <c r="Z364" i="8"/>
  <c r="AA364" i="8"/>
  <c r="AB364" i="8"/>
  <c r="AD364" i="8"/>
  <c r="AE364" i="8"/>
  <c r="AF364" i="8"/>
  <c r="AG364" i="8"/>
  <c r="AH364" i="8"/>
  <c r="AI364" i="8"/>
  <c r="AJ364" i="8" s="1"/>
  <c r="AK364" i="8"/>
  <c r="AL364" i="8"/>
  <c r="AM364" i="8"/>
  <c r="AN364" i="8"/>
  <c r="AO364" i="8"/>
  <c r="D363" i="8"/>
  <c r="Y363" i="8"/>
  <c r="Z363" i="8"/>
  <c r="AA363" i="8"/>
  <c r="AB363" i="8"/>
  <c r="AD363" i="8"/>
  <c r="AE363" i="8"/>
  <c r="AF363" i="8"/>
  <c r="AG363" i="8"/>
  <c r="AH363" i="8"/>
  <c r="AI363" i="8"/>
  <c r="AJ363" i="8" s="1"/>
  <c r="AK363" i="8"/>
  <c r="AL363" i="8"/>
  <c r="AM363" i="8"/>
  <c r="AN363" i="8"/>
  <c r="AO363" i="8"/>
  <c r="D362" i="8"/>
  <c r="Y362" i="8"/>
  <c r="Z362" i="8"/>
  <c r="AA362" i="8"/>
  <c r="AB362" i="8"/>
  <c r="AD362" i="8"/>
  <c r="AE362" i="8"/>
  <c r="AF362" i="8"/>
  <c r="AG362" i="8"/>
  <c r="AH362" i="8"/>
  <c r="AI362" i="8"/>
  <c r="AJ362" i="8" s="1"/>
  <c r="AK362" i="8"/>
  <c r="AL362" i="8"/>
  <c r="AM362" i="8"/>
  <c r="AN362" i="8"/>
  <c r="AO362" i="8"/>
  <c r="D361" i="8"/>
  <c r="Y361" i="8"/>
  <c r="Z361" i="8"/>
  <c r="AA361" i="8"/>
  <c r="AB361" i="8"/>
  <c r="AD361" i="8"/>
  <c r="AE361" i="8"/>
  <c r="AF361" i="8"/>
  <c r="AG361" i="8"/>
  <c r="AH361" i="8"/>
  <c r="AI361" i="8"/>
  <c r="AJ361" i="8" s="1"/>
  <c r="AK361" i="8"/>
  <c r="AL361" i="8"/>
  <c r="AM361" i="8"/>
  <c r="AN361" i="8"/>
  <c r="AO361" i="8"/>
  <c r="D360" i="8"/>
  <c r="Y360" i="8"/>
  <c r="Z360" i="8"/>
  <c r="AA360" i="8"/>
  <c r="AB360" i="8"/>
  <c r="AD360" i="8"/>
  <c r="AE360" i="8"/>
  <c r="AF360" i="8"/>
  <c r="AG360" i="8"/>
  <c r="AH360" i="8"/>
  <c r="AI360" i="8"/>
  <c r="AJ360" i="8" s="1"/>
  <c r="AK360" i="8"/>
  <c r="AL360" i="8"/>
  <c r="AM360" i="8"/>
  <c r="AN360" i="8"/>
  <c r="AO360" i="8"/>
  <c r="D359" i="8"/>
  <c r="Y359" i="8"/>
  <c r="Z359" i="8"/>
  <c r="AA359" i="8"/>
  <c r="AB359" i="8"/>
  <c r="AD359" i="8"/>
  <c r="AE359" i="8"/>
  <c r="AF359" i="8"/>
  <c r="AG359" i="8"/>
  <c r="AH359" i="8"/>
  <c r="AI359" i="8"/>
  <c r="AJ359" i="8" s="1"/>
  <c r="AK359" i="8"/>
  <c r="AL359" i="8"/>
  <c r="AM359" i="8"/>
  <c r="AN359" i="8"/>
  <c r="AO359" i="8"/>
  <c r="D358" i="8"/>
  <c r="Y358" i="8"/>
  <c r="Z358" i="8"/>
  <c r="AA358" i="8"/>
  <c r="AB358" i="8"/>
  <c r="AD358" i="8"/>
  <c r="AE358" i="8"/>
  <c r="AF358" i="8"/>
  <c r="AG358" i="8"/>
  <c r="AH358" i="8"/>
  <c r="AI358" i="8"/>
  <c r="AJ358" i="8" s="1"/>
  <c r="AK358" i="8"/>
  <c r="AL358" i="8"/>
  <c r="AM358" i="8"/>
  <c r="AN358" i="8"/>
  <c r="AO358" i="8"/>
  <c r="D357" i="8"/>
  <c r="Y357" i="8"/>
  <c r="Z357" i="8"/>
  <c r="AA357" i="8"/>
  <c r="AB357" i="8"/>
  <c r="AD357" i="8"/>
  <c r="AE357" i="8"/>
  <c r="AF357" i="8"/>
  <c r="AG357" i="8"/>
  <c r="AH357" i="8"/>
  <c r="AI357" i="8"/>
  <c r="AJ357" i="8" s="1"/>
  <c r="AK357" i="8"/>
  <c r="AL357" i="8"/>
  <c r="AM357" i="8"/>
  <c r="AN357" i="8"/>
  <c r="AO357" i="8"/>
  <c r="D356" i="8"/>
  <c r="Y356" i="8"/>
  <c r="Z356" i="8"/>
  <c r="AA356" i="8"/>
  <c r="AB356" i="8"/>
  <c r="AD356" i="8"/>
  <c r="AE356" i="8"/>
  <c r="AF356" i="8"/>
  <c r="AG356" i="8"/>
  <c r="AH356" i="8"/>
  <c r="AI356" i="8"/>
  <c r="AJ356" i="8" s="1"/>
  <c r="AK356" i="8"/>
  <c r="AL356" i="8"/>
  <c r="AM356" i="8"/>
  <c r="AN356" i="8"/>
  <c r="AO356" i="8"/>
  <c r="D355" i="8"/>
  <c r="Y355" i="8"/>
  <c r="Z355" i="8"/>
  <c r="AA355" i="8"/>
  <c r="AB355" i="8"/>
  <c r="AD355" i="8"/>
  <c r="AE355" i="8"/>
  <c r="AF355" i="8"/>
  <c r="AG355" i="8"/>
  <c r="AH355" i="8"/>
  <c r="AI355" i="8"/>
  <c r="AJ355" i="8" s="1"/>
  <c r="AK355" i="8"/>
  <c r="AL355" i="8"/>
  <c r="AM355" i="8"/>
  <c r="AN355" i="8"/>
  <c r="AO355" i="8"/>
  <c r="D354" i="8"/>
  <c r="Y354" i="8"/>
  <c r="Z354" i="8"/>
  <c r="AA354" i="8"/>
  <c r="AB354" i="8"/>
  <c r="AD354" i="8"/>
  <c r="AE354" i="8"/>
  <c r="AF354" i="8"/>
  <c r="AG354" i="8"/>
  <c r="AH354" i="8"/>
  <c r="AI354" i="8"/>
  <c r="AJ354" i="8" s="1"/>
  <c r="AK354" i="8"/>
  <c r="AL354" i="8"/>
  <c r="AM354" i="8"/>
  <c r="AN354" i="8"/>
  <c r="AO354" i="8"/>
  <c r="D353" i="8"/>
  <c r="Y353" i="8"/>
  <c r="Z353" i="8"/>
  <c r="AA353" i="8"/>
  <c r="AB353" i="8"/>
  <c r="AD353" i="8"/>
  <c r="AE353" i="8"/>
  <c r="AF353" i="8"/>
  <c r="AG353" i="8"/>
  <c r="AH353" i="8"/>
  <c r="AI353" i="8"/>
  <c r="AJ353" i="8" s="1"/>
  <c r="AK353" i="8"/>
  <c r="AL353" i="8"/>
  <c r="AM353" i="8"/>
  <c r="AN353" i="8"/>
  <c r="AO353" i="8"/>
  <c r="D352" i="8"/>
  <c r="Y352" i="8"/>
  <c r="Z352" i="8"/>
  <c r="AA352" i="8"/>
  <c r="AB352" i="8"/>
  <c r="AD352" i="8"/>
  <c r="AE352" i="8"/>
  <c r="AF352" i="8"/>
  <c r="AG352" i="8"/>
  <c r="AH352" i="8"/>
  <c r="AI352" i="8"/>
  <c r="AJ352" i="8" s="1"/>
  <c r="AK352" i="8"/>
  <c r="AL352" i="8"/>
  <c r="AM352" i="8"/>
  <c r="AN352" i="8"/>
  <c r="AO352" i="8"/>
  <c r="D351" i="8"/>
  <c r="Y351" i="8"/>
  <c r="Z351" i="8"/>
  <c r="AA351" i="8"/>
  <c r="AB351" i="8"/>
  <c r="AD351" i="8"/>
  <c r="AE351" i="8"/>
  <c r="AF351" i="8"/>
  <c r="AG351" i="8"/>
  <c r="AH351" i="8"/>
  <c r="AI351" i="8"/>
  <c r="AJ351" i="8" s="1"/>
  <c r="AK351" i="8"/>
  <c r="AL351" i="8"/>
  <c r="AM351" i="8"/>
  <c r="AN351" i="8"/>
  <c r="AO351" i="8"/>
  <c r="D350" i="8"/>
  <c r="Y350" i="8"/>
  <c r="Z350" i="8"/>
  <c r="AA350" i="8"/>
  <c r="AB350" i="8"/>
  <c r="AD350" i="8"/>
  <c r="AE350" i="8"/>
  <c r="AF350" i="8"/>
  <c r="AG350" i="8"/>
  <c r="AH350" i="8"/>
  <c r="AI350" i="8"/>
  <c r="AJ350" i="8" s="1"/>
  <c r="AK350" i="8"/>
  <c r="AL350" i="8"/>
  <c r="AM350" i="8"/>
  <c r="AN350" i="8"/>
  <c r="AO350" i="8"/>
  <c r="D349" i="8"/>
  <c r="Y349" i="8"/>
  <c r="Z349" i="8"/>
  <c r="AA349" i="8"/>
  <c r="AB349" i="8"/>
  <c r="AD349" i="8"/>
  <c r="AE349" i="8"/>
  <c r="AF349" i="8"/>
  <c r="AG349" i="8"/>
  <c r="AH349" i="8"/>
  <c r="AI349" i="8"/>
  <c r="AJ349" i="8" s="1"/>
  <c r="AK349" i="8"/>
  <c r="AL349" i="8"/>
  <c r="AM349" i="8"/>
  <c r="AN349" i="8"/>
  <c r="AO349" i="8"/>
  <c r="D348" i="8"/>
  <c r="Y348" i="8"/>
  <c r="Z348" i="8"/>
  <c r="AA348" i="8"/>
  <c r="AB348" i="8"/>
  <c r="AD348" i="8"/>
  <c r="AE348" i="8"/>
  <c r="AF348" i="8"/>
  <c r="AG348" i="8"/>
  <c r="AH348" i="8"/>
  <c r="AI348" i="8"/>
  <c r="AJ348" i="8" s="1"/>
  <c r="AK348" i="8"/>
  <c r="AL348" i="8"/>
  <c r="AM348" i="8"/>
  <c r="AN348" i="8"/>
  <c r="AO348" i="8"/>
  <c r="D347" i="8"/>
  <c r="Y347" i="8"/>
  <c r="Z347" i="8"/>
  <c r="AA347" i="8"/>
  <c r="AB347" i="8"/>
  <c r="AD347" i="8"/>
  <c r="AE347" i="8"/>
  <c r="AF347" i="8"/>
  <c r="AG347" i="8"/>
  <c r="AH347" i="8"/>
  <c r="AI347" i="8"/>
  <c r="AJ347" i="8" s="1"/>
  <c r="AK347" i="8"/>
  <c r="AL347" i="8"/>
  <c r="AM347" i="8"/>
  <c r="AN347" i="8"/>
  <c r="AO347" i="8"/>
  <c r="D346" i="8"/>
  <c r="Y346" i="8"/>
  <c r="Z346" i="8"/>
  <c r="AA346" i="8"/>
  <c r="AB346" i="8"/>
  <c r="AD346" i="8"/>
  <c r="AE346" i="8"/>
  <c r="AF346" i="8"/>
  <c r="AG346" i="8"/>
  <c r="AH346" i="8"/>
  <c r="AI346" i="8"/>
  <c r="AJ346" i="8" s="1"/>
  <c r="AK346" i="8"/>
  <c r="AL346" i="8"/>
  <c r="AM346" i="8"/>
  <c r="AN346" i="8"/>
  <c r="AO346" i="8"/>
  <c r="D345" i="8"/>
  <c r="Y345" i="8"/>
  <c r="Z345" i="8"/>
  <c r="AA345" i="8"/>
  <c r="AB345" i="8"/>
  <c r="AD345" i="8"/>
  <c r="AE345" i="8"/>
  <c r="AF345" i="8"/>
  <c r="AG345" i="8"/>
  <c r="AH345" i="8"/>
  <c r="AI345" i="8"/>
  <c r="AJ345" i="8" s="1"/>
  <c r="AK345" i="8"/>
  <c r="AL345" i="8"/>
  <c r="AM345" i="8"/>
  <c r="AN345" i="8"/>
  <c r="AO345" i="8"/>
  <c r="D344" i="8"/>
  <c r="Y344" i="8"/>
  <c r="Z344" i="8"/>
  <c r="AA344" i="8"/>
  <c r="AB344" i="8"/>
  <c r="AD344" i="8"/>
  <c r="AE344" i="8"/>
  <c r="AF344" i="8"/>
  <c r="AG344" i="8"/>
  <c r="AH344" i="8"/>
  <c r="AI344" i="8"/>
  <c r="AJ344" i="8" s="1"/>
  <c r="AK344" i="8"/>
  <c r="AL344" i="8"/>
  <c r="AM344" i="8"/>
  <c r="AN344" i="8"/>
  <c r="AO344" i="8"/>
  <c r="D343" i="8"/>
  <c r="Y343" i="8"/>
  <c r="Z343" i="8"/>
  <c r="AA343" i="8"/>
  <c r="AB343" i="8"/>
  <c r="AD343" i="8"/>
  <c r="AE343" i="8"/>
  <c r="AF343" i="8"/>
  <c r="AG343" i="8"/>
  <c r="AH343" i="8"/>
  <c r="AI343" i="8"/>
  <c r="AJ343" i="8" s="1"/>
  <c r="AK343" i="8"/>
  <c r="AL343" i="8"/>
  <c r="AM343" i="8"/>
  <c r="AN343" i="8"/>
  <c r="AO343" i="8"/>
  <c r="D342" i="8"/>
  <c r="Y342" i="8"/>
  <c r="Z342" i="8"/>
  <c r="AA342" i="8"/>
  <c r="AB342" i="8"/>
  <c r="AD342" i="8"/>
  <c r="AE342" i="8"/>
  <c r="AF342" i="8"/>
  <c r="AG342" i="8"/>
  <c r="AH342" i="8"/>
  <c r="AI342" i="8"/>
  <c r="AJ342" i="8" s="1"/>
  <c r="AK342" i="8"/>
  <c r="AL342" i="8"/>
  <c r="AM342" i="8"/>
  <c r="AN342" i="8"/>
  <c r="AO342" i="8"/>
  <c r="D341" i="8"/>
  <c r="Y341" i="8"/>
  <c r="Z341" i="8"/>
  <c r="AA341" i="8"/>
  <c r="AB341" i="8"/>
  <c r="AD341" i="8"/>
  <c r="AE341" i="8"/>
  <c r="AF341" i="8"/>
  <c r="AG341" i="8"/>
  <c r="AH341" i="8"/>
  <c r="AI341" i="8"/>
  <c r="AJ341" i="8" s="1"/>
  <c r="AK341" i="8"/>
  <c r="AL341" i="8"/>
  <c r="AM341" i="8"/>
  <c r="AN341" i="8"/>
  <c r="AO341" i="8"/>
  <c r="D340" i="8"/>
  <c r="Y340" i="8"/>
  <c r="Z340" i="8"/>
  <c r="AA340" i="8"/>
  <c r="AB340" i="8"/>
  <c r="AD340" i="8"/>
  <c r="AE340" i="8"/>
  <c r="AF340" i="8"/>
  <c r="AG340" i="8"/>
  <c r="AH340" i="8"/>
  <c r="AI340" i="8"/>
  <c r="AJ340" i="8" s="1"/>
  <c r="AK340" i="8"/>
  <c r="AL340" i="8"/>
  <c r="AM340" i="8"/>
  <c r="AN340" i="8"/>
  <c r="AO340" i="8"/>
  <c r="D339" i="8"/>
  <c r="Y339" i="8"/>
  <c r="Z339" i="8"/>
  <c r="AA339" i="8"/>
  <c r="AB339" i="8"/>
  <c r="AD339" i="8"/>
  <c r="AE339" i="8"/>
  <c r="AF339" i="8"/>
  <c r="AG339" i="8"/>
  <c r="AH339" i="8"/>
  <c r="AI339" i="8"/>
  <c r="AJ339" i="8" s="1"/>
  <c r="AK339" i="8"/>
  <c r="AL339" i="8"/>
  <c r="AM339" i="8"/>
  <c r="AN339" i="8"/>
  <c r="AO339" i="8"/>
  <c r="D338" i="8"/>
  <c r="Y338" i="8"/>
  <c r="Z338" i="8"/>
  <c r="AA338" i="8"/>
  <c r="AB338" i="8"/>
  <c r="AD338" i="8"/>
  <c r="AE338" i="8"/>
  <c r="AF338" i="8"/>
  <c r="AG338" i="8"/>
  <c r="AH338" i="8"/>
  <c r="AI338" i="8"/>
  <c r="AJ338" i="8" s="1"/>
  <c r="AK338" i="8"/>
  <c r="AL338" i="8"/>
  <c r="AM338" i="8"/>
  <c r="AN338" i="8"/>
  <c r="AO338" i="8"/>
  <c r="D337" i="8"/>
  <c r="Y337" i="8"/>
  <c r="Z337" i="8"/>
  <c r="AA337" i="8"/>
  <c r="AB337" i="8"/>
  <c r="AD337" i="8"/>
  <c r="AE337" i="8"/>
  <c r="AF337" i="8"/>
  <c r="AG337" i="8"/>
  <c r="AH337" i="8"/>
  <c r="AI337" i="8"/>
  <c r="AJ337" i="8" s="1"/>
  <c r="AK337" i="8"/>
  <c r="AL337" i="8"/>
  <c r="AM337" i="8"/>
  <c r="AN337" i="8"/>
  <c r="AO337" i="8"/>
  <c r="D336" i="8"/>
  <c r="Y336" i="8"/>
  <c r="Z336" i="8"/>
  <c r="AA336" i="8"/>
  <c r="AB336" i="8"/>
  <c r="AD336" i="8"/>
  <c r="AE336" i="8"/>
  <c r="AF336" i="8"/>
  <c r="AG336" i="8"/>
  <c r="AH336" i="8"/>
  <c r="AI336" i="8"/>
  <c r="AJ336" i="8" s="1"/>
  <c r="AK336" i="8"/>
  <c r="AL336" i="8"/>
  <c r="AM336" i="8"/>
  <c r="AN336" i="8"/>
  <c r="AO336" i="8"/>
  <c r="D335" i="8"/>
  <c r="Y335" i="8"/>
  <c r="Z335" i="8"/>
  <c r="AA335" i="8"/>
  <c r="AB335" i="8"/>
  <c r="AD335" i="8"/>
  <c r="AE335" i="8"/>
  <c r="AF335" i="8"/>
  <c r="AG335" i="8"/>
  <c r="AH335" i="8"/>
  <c r="AI335" i="8"/>
  <c r="AJ335" i="8" s="1"/>
  <c r="AK335" i="8"/>
  <c r="AL335" i="8"/>
  <c r="AM335" i="8"/>
  <c r="AN335" i="8"/>
  <c r="AO335" i="8"/>
  <c r="D334" i="8"/>
  <c r="Y334" i="8"/>
  <c r="Z334" i="8"/>
  <c r="AA334" i="8"/>
  <c r="AB334" i="8"/>
  <c r="AD334" i="8"/>
  <c r="AE334" i="8"/>
  <c r="AF334" i="8"/>
  <c r="AG334" i="8"/>
  <c r="AH334" i="8"/>
  <c r="AI334" i="8"/>
  <c r="AJ334" i="8" s="1"/>
  <c r="AK334" i="8"/>
  <c r="AL334" i="8"/>
  <c r="AM334" i="8"/>
  <c r="AN334" i="8"/>
  <c r="AO334" i="8"/>
  <c r="D333" i="8"/>
  <c r="Y333" i="8"/>
  <c r="Z333" i="8"/>
  <c r="AA333" i="8"/>
  <c r="AB333" i="8"/>
  <c r="AD333" i="8"/>
  <c r="AE333" i="8"/>
  <c r="AF333" i="8"/>
  <c r="AG333" i="8"/>
  <c r="AH333" i="8"/>
  <c r="AI333" i="8"/>
  <c r="AJ333" i="8" s="1"/>
  <c r="AK333" i="8"/>
  <c r="AL333" i="8"/>
  <c r="AM333" i="8"/>
  <c r="AN333" i="8"/>
  <c r="AO333" i="8"/>
  <c r="D332" i="8"/>
  <c r="Y332" i="8"/>
  <c r="Z332" i="8"/>
  <c r="AA332" i="8"/>
  <c r="AB332" i="8"/>
  <c r="AD332" i="8"/>
  <c r="AE332" i="8"/>
  <c r="AF332" i="8"/>
  <c r="AG332" i="8"/>
  <c r="AH332" i="8"/>
  <c r="AI332" i="8"/>
  <c r="AJ332" i="8" s="1"/>
  <c r="AK332" i="8"/>
  <c r="AL332" i="8"/>
  <c r="AM332" i="8"/>
  <c r="AN332" i="8"/>
  <c r="AO332" i="8"/>
  <c r="D331" i="8"/>
  <c r="Y331" i="8"/>
  <c r="Z331" i="8"/>
  <c r="AA331" i="8"/>
  <c r="AB331" i="8"/>
  <c r="AD331" i="8"/>
  <c r="AE331" i="8"/>
  <c r="AF331" i="8"/>
  <c r="AG331" i="8"/>
  <c r="AH331" i="8"/>
  <c r="AI331" i="8"/>
  <c r="AJ331" i="8" s="1"/>
  <c r="AK331" i="8"/>
  <c r="AL331" i="8"/>
  <c r="AM331" i="8"/>
  <c r="AN331" i="8"/>
  <c r="AO331" i="8"/>
  <c r="D330" i="8"/>
  <c r="Y330" i="8"/>
  <c r="Z330" i="8"/>
  <c r="AA330" i="8"/>
  <c r="AB330" i="8"/>
  <c r="AD330" i="8"/>
  <c r="AE330" i="8"/>
  <c r="AF330" i="8"/>
  <c r="AG330" i="8"/>
  <c r="AH330" i="8"/>
  <c r="AI330" i="8"/>
  <c r="AJ330" i="8" s="1"/>
  <c r="AK330" i="8"/>
  <c r="AL330" i="8"/>
  <c r="AM330" i="8"/>
  <c r="AN330" i="8"/>
  <c r="AO330" i="8"/>
  <c r="D329" i="8"/>
  <c r="Y329" i="8"/>
  <c r="Z329" i="8"/>
  <c r="AA329" i="8"/>
  <c r="AB329" i="8"/>
  <c r="AD329" i="8"/>
  <c r="AE329" i="8"/>
  <c r="AF329" i="8"/>
  <c r="AG329" i="8"/>
  <c r="AH329" i="8"/>
  <c r="AI329" i="8"/>
  <c r="AJ329" i="8" s="1"/>
  <c r="AK329" i="8"/>
  <c r="AL329" i="8"/>
  <c r="AM329" i="8"/>
  <c r="AN329" i="8"/>
  <c r="AO329" i="8"/>
  <c r="D328" i="8"/>
  <c r="Y328" i="8"/>
  <c r="Z328" i="8"/>
  <c r="AA328" i="8"/>
  <c r="AB328" i="8"/>
  <c r="AD328" i="8"/>
  <c r="AE328" i="8"/>
  <c r="AF328" i="8"/>
  <c r="AG328" i="8"/>
  <c r="AH328" i="8"/>
  <c r="AI328" i="8"/>
  <c r="AJ328" i="8" s="1"/>
  <c r="AK328" i="8"/>
  <c r="AL328" i="8"/>
  <c r="AM328" i="8"/>
  <c r="AN328" i="8"/>
  <c r="AO328" i="8"/>
  <c r="D327" i="8"/>
  <c r="Y327" i="8"/>
  <c r="Z327" i="8"/>
  <c r="AA327" i="8"/>
  <c r="AB327" i="8"/>
  <c r="AD327" i="8"/>
  <c r="AE327" i="8"/>
  <c r="AF327" i="8"/>
  <c r="AG327" i="8"/>
  <c r="AH327" i="8"/>
  <c r="AI327" i="8"/>
  <c r="AJ327" i="8" s="1"/>
  <c r="AK327" i="8"/>
  <c r="AL327" i="8"/>
  <c r="AM327" i="8"/>
  <c r="AN327" i="8"/>
  <c r="AO327" i="8"/>
  <c r="D326" i="8"/>
  <c r="Y326" i="8"/>
  <c r="Z326" i="8"/>
  <c r="AA326" i="8"/>
  <c r="AB326" i="8"/>
  <c r="AD326" i="8"/>
  <c r="AE326" i="8"/>
  <c r="AF326" i="8"/>
  <c r="AG326" i="8"/>
  <c r="AH326" i="8"/>
  <c r="AI326" i="8"/>
  <c r="AJ326" i="8" s="1"/>
  <c r="AK326" i="8"/>
  <c r="AL326" i="8"/>
  <c r="AM326" i="8"/>
  <c r="AN326" i="8"/>
  <c r="AO326" i="8"/>
  <c r="D325" i="8"/>
  <c r="Y325" i="8"/>
  <c r="Z325" i="8"/>
  <c r="AA325" i="8"/>
  <c r="AB325" i="8"/>
  <c r="AD325" i="8"/>
  <c r="AE325" i="8"/>
  <c r="AF325" i="8"/>
  <c r="AG325" i="8"/>
  <c r="AH325" i="8"/>
  <c r="AI325" i="8"/>
  <c r="AJ325" i="8" s="1"/>
  <c r="AK325" i="8"/>
  <c r="AL325" i="8"/>
  <c r="AM325" i="8"/>
  <c r="AN325" i="8"/>
  <c r="AO325" i="8"/>
  <c r="D324" i="8"/>
  <c r="Y324" i="8"/>
  <c r="Z324" i="8"/>
  <c r="AA324" i="8"/>
  <c r="AB324" i="8"/>
  <c r="AD324" i="8"/>
  <c r="AE324" i="8"/>
  <c r="AF324" i="8"/>
  <c r="AG324" i="8"/>
  <c r="AH324" i="8"/>
  <c r="AI324" i="8"/>
  <c r="AJ324" i="8" s="1"/>
  <c r="AK324" i="8"/>
  <c r="AL324" i="8"/>
  <c r="AM324" i="8"/>
  <c r="AN324" i="8"/>
  <c r="AO324" i="8"/>
  <c r="D323" i="8"/>
  <c r="Y323" i="8"/>
  <c r="Z323" i="8"/>
  <c r="AA323" i="8"/>
  <c r="AB323" i="8"/>
  <c r="AD323" i="8"/>
  <c r="AE323" i="8"/>
  <c r="AF323" i="8"/>
  <c r="AG323" i="8"/>
  <c r="AH323" i="8"/>
  <c r="AI323" i="8"/>
  <c r="AJ323" i="8" s="1"/>
  <c r="AK323" i="8"/>
  <c r="AL323" i="8"/>
  <c r="AM323" i="8"/>
  <c r="AN323" i="8"/>
  <c r="AO323" i="8"/>
  <c r="D322" i="8"/>
  <c r="Y322" i="8"/>
  <c r="Z322" i="8"/>
  <c r="AA322" i="8"/>
  <c r="AB322" i="8"/>
  <c r="AD322" i="8"/>
  <c r="AE322" i="8"/>
  <c r="AF322" i="8"/>
  <c r="AG322" i="8"/>
  <c r="AH322" i="8"/>
  <c r="AI322" i="8"/>
  <c r="AJ322" i="8" s="1"/>
  <c r="AK322" i="8"/>
  <c r="AL322" i="8"/>
  <c r="AM322" i="8"/>
  <c r="AN322" i="8"/>
  <c r="AO322" i="8"/>
  <c r="D321" i="8"/>
  <c r="Y321" i="8"/>
  <c r="Z321" i="8"/>
  <c r="AA321" i="8"/>
  <c r="AB321" i="8"/>
  <c r="AD321" i="8"/>
  <c r="AE321" i="8"/>
  <c r="AF321" i="8"/>
  <c r="AG321" i="8"/>
  <c r="AH321" i="8"/>
  <c r="AI321" i="8"/>
  <c r="AJ321" i="8" s="1"/>
  <c r="AK321" i="8"/>
  <c r="AL321" i="8"/>
  <c r="AM321" i="8"/>
  <c r="AN321" i="8"/>
  <c r="AO321" i="8"/>
  <c r="D320" i="8"/>
  <c r="Y320" i="8"/>
  <c r="Z320" i="8"/>
  <c r="AA320" i="8"/>
  <c r="AB320" i="8"/>
  <c r="AD320" i="8"/>
  <c r="AE320" i="8"/>
  <c r="AF320" i="8"/>
  <c r="AG320" i="8"/>
  <c r="AH320" i="8"/>
  <c r="AI320" i="8"/>
  <c r="AJ320" i="8" s="1"/>
  <c r="AK320" i="8"/>
  <c r="AL320" i="8"/>
  <c r="AM320" i="8"/>
  <c r="AN320" i="8"/>
  <c r="AO320" i="8"/>
  <c r="D319" i="8"/>
  <c r="Y319" i="8"/>
  <c r="Z319" i="8"/>
  <c r="AA319" i="8"/>
  <c r="AB319" i="8"/>
  <c r="AD319" i="8"/>
  <c r="AE319" i="8"/>
  <c r="AF319" i="8"/>
  <c r="AG319" i="8"/>
  <c r="AH319" i="8"/>
  <c r="AI319" i="8"/>
  <c r="AJ319" i="8" s="1"/>
  <c r="AK319" i="8"/>
  <c r="AL319" i="8"/>
  <c r="AM319" i="8"/>
  <c r="AN319" i="8"/>
  <c r="AO319" i="8"/>
  <c r="D318" i="8"/>
  <c r="Y318" i="8"/>
  <c r="Z318" i="8"/>
  <c r="AA318" i="8"/>
  <c r="AB318" i="8"/>
  <c r="AD318" i="8"/>
  <c r="AE318" i="8"/>
  <c r="AF318" i="8"/>
  <c r="AG318" i="8"/>
  <c r="AH318" i="8"/>
  <c r="AI318" i="8"/>
  <c r="AJ318" i="8" s="1"/>
  <c r="AK318" i="8"/>
  <c r="AL318" i="8"/>
  <c r="AM318" i="8"/>
  <c r="AN318" i="8"/>
  <c r="AO318" i="8"/>
  <c r="D317" i="8"/>
  <c r="Y317" i="8"/>
  <c r="Z317" i="8"/>
  <c r="AA317" i="8"/>
  <c r="AB317" i="8"/>
  <c r="AD317" i="8"/>
  <c r="AE317" i="8"/>
  <c r="AF317" i="8"/>
  <c r="AG317" i="8"/>
  <c r="AH317" i="8"/>
  <c r="AI317" i="8"/>
  <c r="AJ317" i="8" s="1"/>
  <c r="AK317" i="8"/>
  <c r="AL317" i="8"/>
  <c r="AM317" i="8"/>
  <c r="AN317" i="8"/>
  <c r="AO317" i="8"/>
  <c r="D316" i="8"/>
  <c r="Y316" i="8"/>
  <c r="Z316" i="8"/>
  <c r="AA316" i="8"/>
  <c r="AB316" i="8"/>
  <c r="AD316" i="8"/>
  <c r="AE316" i="8"/>
  <c r="AF316" i="8"/>
  <c r="AG316" i="8"/>
  <c r="AH316" i="8"/>
  <c r="AI316" i="8"/>
  <c r="AJ316" i="8" s="1"/>
  <c r="AK316" i="8"/>
  <c r="AL316" i="8"/>
  <c r="AM316" i="8"/>
  <c r="AN316" i="8"/>
  <c r="AO316" i="8"/>
  <c r="D315" i="8"/>
  <c r="Y315" i="8"/>
  <c r="Z315" i="8"/>
  <c r="AA315" i="8"/>
  <c r="AB315" i="8"/>
  <c r="AD315" i="8"/>
  <c r="AE315" i="8"/>
  <c r="AF315" i="8"/>
  <c r="AG315" i="8"/>
  <c r="AH315" i="8"/>
  <c r="AI315" i="8"/>
  <c r="AJ315" i="8" s="1"/>
  <c r="AK315" i="8"/>
  <c r="AL315" i="8"/>
  <c r="AM315" i="8"/>
  <c r="AN315" i="8"/>
  <c r="AO315" i="8"/>
  <c r="D314" i="8"/>
  <c r="Y314" i="8"/>
  <c r="Z314" i="8"/>
  <c r="AA314" i="8"/>
  <c r="AB314" i="8"/>
  <c r="AD314" i="8"/>
  <c r="AE314" i="8"/>
  <c r="AF314" i="8"/>
  <c r="AG314" i="8"/>
  <c r="AH314" i="8"/>
  <c r="AI314" i="8"/>
  <c r="AJ314" i="8" s="1"/>
  <c r="AK314" i="8"/>
  <c r="AL314" i="8"/>
  <c r="AM314" i="8"/>
  <c r="AN314" i="8"/>
  <c r="AO314" i="8"/>
  <c r="D313" i="8"/>
  <c r="Y313" i="8"/>
  <c r="Z313" i="8"/>
  <c r="AA313" i="8"/>
  <c r="AB313" i="8"/>
  <c r="AD313" i="8"/>
  <c r="AE313" i="8"/>
  <c r="AF313" i="8"/>
  <c r="AG313" i="8"/>
  <c r="AH313" i="8"/>
  <c r="AI313" i="8"/>
  <c r="AJ313" i="8" s="1"/>
  <c r="AK313" i="8"/>
  <c r="AL313" i="8"/>
  <c r="AM313" i="8"/>
  <c r="AN313" i="8"/>
  <c r="AO313" i="8"/>
  <c r="D312" i="8"/>
  <c r="Y312" i="8"/>
  <c r="Z312" i="8"/>
  <c r="AA312" i="8"/>
  <c r="AB312" i="8"/>
  <c r="AD312" i="8"/>
  <c r="AE312" i="8"/>
  <c r="AF312" i="8"/>
  <c r="AG312" i="8"/>
  <c r="AH312" i="8"/>
  <c r="AI312" i="8"/>
  <c r="AJ312" i="8" s="1"/>
  <c r="AK312" i="8"/>
  <c r="AL312" i="8"/>
  <c r="AM312" i="8"/>
  <c r="AN312" i="8"/>
  <c r="AO312" i="8"/>
  <c r="D311" i="8"/>
  <c r="Y311" i="8"/>
  <c r="Z311" i="8"/>
  <c r="AA311" i="8"/>
  <c r="AB311" i="8"/>
  <c r="AD311" i="8"/>
  <c r="AE311" i="8"/>
  <c r="AF311" i="8"/>
  <c r="AG311" i="8"/>
  <c r="AH311" i="8"/>
  <c r="AI311" i="8"/>
  <c r="AJ311" i="8" s="1"/>
  <c r="AK311" i="8"/>
  <c r="AL311" i="8"/>
  <c r="AM311" i="8"/>
  <c r="AN311" i="8"/>
  <c r="AO311" i="8"/>
  <c r="D310" i="8"/>
  <c r="Y310" i="8"/>
  <c r="Z310" i="8"/>
  <c r="AA310" i="8"/>
  <c r="AB310" i="8"/>
  <c r="AD310" i="8"/>
  <c r="AE310" i="8"/>
  <c r="AF310" i="8"/>
  <c r="AG310" i="8"/>
  <c r="AH310" i="8"/>
  <c r="AI310" i="8"/>
  <c r="AJ310" i="8" s="1"/>
  <c r="AK310" i="8"/>
  <c r="AL310" i="8"/>
  <c r="AM310" i="8"/>
  <c r="AN310" i="8"/>
  <c r="AO310" i="8"/>
  <c r="D309" i="8"/>
  <c r="Y309" i="8"/>
  <c r="Z309" i="8"/>
  <c r="AA309" i="8"/>
  <c r="AB309" i="8"/>
  <c r="AD309" i="8"/>
  <c r="AE309" i="8"/>
  <c r="AF309" i="8"/>
  <c r="AG309" i="8"/>
  <c r="AH309" i="8"/>
  <c r="AI309" i="8"/>
  <c r="AJ309" i="8" s="1"/>
  <c r="AK309" i="8"/>
  <c r="AL309" i="8"/>
  <c r="AM309" i="8"/>
  <c r="AN309" i="8"/>
  <c r="AO309" i="8"/>
  <c r="D308" i="8"/>
  <c r="Y308" i="8"/>
  <c r="Z308" i="8"/>
  <c r="AA308" i="8"/>
  <c r="AB308" i="8"/>
  <c r="AD308" i="8"/>
  <c r="AE308" i="8"/>
  <c r="AF308" i="8"/>
  <c r="AG308" i="8"/>
  <c r="AH308" i="8"/>
  <c r="AI308" i="8"/>
  <c r="AJ308" i="8" s="1"/>
  <c r="AK308" i="8"/>
  <c r="AL308" i="8"/>
  <c r="AM308" i="8"/>
  <c r="AN308" i="8"/>
  <c r="AO308" i="8"/>
  <c r="D307" i="8"/>
  <c r="Y307" i="8"/>
  <c r="Z307" i="8"/>
  <c r="AA307" i="8"/>
  <c r="AB307" i="8"/>
  <c r="AD307" i="8"/>
  <c r="AE307" i="8"/>
  <c r="AF307" i="8"/>
  <c r="AG307" i="8"/>
  <c r="AH307" i="8"/>
  <c r="AI307" i="8"/>
  <c r="AJ307" i="8" s="1"/>
  <c r="AK307" i="8"/>
  <c r="AL307" i="8"/>
  <c r="AM307" i="8"/>
  <c r="AN307" i="8"/>
  <c r="AO307" i="8"/>
  <c r="D306" i="8"/>
  <c r="Y306" i="8"/>
  <c r="Z306" i="8"/>
  <c r="AA306" i="8"/>
  <c r="AB306" i="8"/>
  <c r="AD306" i="8"/>
  <c r="AE306" i="8"/>
  <c r="AF306" i="8"/>
  <c r="AG306" i="8"/>
  <c r="AH306" i="8"/>
  <c r="AI306" i="8"/>
  <c r="AJ306" i="8" s="1"/>
  <c r="AK306" i="8"/>
  <c r="AL306" i="8"/>
  <c r="AM306" i="8"/>
  <c r="AN306" i="8"/>
  <c r="AO306" i="8"/>
  <c r="D305" i="8"/>
  <c r="Y305" i="8"/>
  <c r="Z305" i="8"/>
  <c r="AA305" i="8"/>
  <c r="AB305" i="8"/>
  <c r="AD305" i="8"/>
  <c r="AE305" i="8"/>
  <c r="AF305" i="8"/>
  <c r="AG305" i="8"/>
  <c r="AH305" i="8"/>
  <c r="AI305" i="8"/>
  <c r="AJ305" i="8" s="1"/>
  <c r="AK305" i="8"/>
  <c r="AL305" i="8"/>
  <c r="AM305" i="8"/>
  <c r="AN305" i="8"/>
  <c r="AO305" i="8"/>
  <c r="D304" i="8"/>
  <c r="Y304" i="8"/>
  <c r="Z304" i="8"/>
  <c r="AA304" i="8"/>
  <c r="AB304" i="8"/>
  <c r="AD304" i="8"/>
  <c r="AE304" i="8"/>
  <c r="AF304" i="8"/>
  <c r="AG304" i="8"/>
  <c r="AH304" i="8"/>
  <c r="AI304" i="8"/>
  <c r="AJ304" i="8" s="1"/>
  <c r="AK304" i="8"/>
  <c r="AL304" i="8"/>
  <c r="AM304" i="8"/>
  <c r="AN304" i="8"/>
  <c r="AO304" i="8"/>
  <c r="D303" i="8"/>
  <c r="Y303" i="8"/>
  <c r="Z303" i="8"/>
  <c r="AA303" i="8"/>
  <c r="AB303" i="8"/>
  <c r="AD303" i="8"/>
  <c r="AE303" i="8"/>
  <c r="AF303" i="8"/>
  <c r="AG303" i="8"/>
  <c r="AH303" i="8"/>
  <c r="AI303" i="8"/>
  <c r="AJ303" i="8" s="1"/>
  <c r="AK303" i="8"/>
  <c r="AL303" i="8"/>
  <c r="AM303" i="8"/>
  <c r="AN303" i="8"/>
  <c r="AO303" i="8"/>
  <c r="D302" i="8"/>
  <c r="Y302" i="8"/>
  <c r="Z302" i="8"/>
  <c r="AA302" i="8"/>
  <c r="AB302" i="8"/>
  <c r="AD302" i="8"/>
  <c r="AE302" i="8"/>
  <c r="AF302" i="8"/>
  <c r="AG302" i="8"/>
  <c r="AH302" i="8"/>
  <c r="AI302" i="8"/>
  <c r="AJ302" i="8" s="1"/>
  <c r="AK302" i="8"/>
  <c r="AL302" i="8"/>
  <c r="AM302" i="8"/>
  <c r="AN302" i="8"/>
  <c r="AO302" i="8"/>
  <c r="D301" i="8"/>
  <c r="Y301" i="8"/>
  <c r="Z301" i="8"/>
  <c r="AA301" i="8"/>
  <c r="AB301" i="8"/>
  <c r="AD301" i="8"/>
  <c r="AE301" i="8"/>
  <c r="AF301" i="8"/>
  <c r="AG301" i="8"/>
  <c r="AH301" i="8"/>
  <c r="AI301" i="8"/>
  <c r="AJ301" i="8" s="1"/>
  <c r="AK301" i="8"/>
  <c r="AL301" i="8"/>
  <c r="AM301" i="8"/>
  <c r="AN301" i="8"/>
  <c r="AO301" i="8"/>
  <c r="D300" i="8"/>
  <c r="Y300" i="8"/>
  <c r="Z300" i="8"/>
  <c r="AA300" i="8"/>
  <c r="AB300" i="8"/>
  <c r="AD300" i="8"/>
  <c r="AE300" i="8"/>
  <c r="AF300" i="8"/>
  <c r="AG300" i="8"/>
  <c r="AH300" i="8"/>
  <c r="AI300" i="8"/>
  <c r="AJ300" i="8" s="1"/>
  <c r="AK300" i="8"/>
  <c r="AL300" i="8"/>
  <c r="AM300" i="8"/>
  <c r="AN300" i="8"/>
  <c r="AO300" i="8"/>
  <c r="D299" i="8"/>
  <c r="Y299" i="8"/>
  <c r="Z299" i="8"/>
  <c r="AA299" i="8"/>
  <c r="AB299" i="8"/>
  <c r="AD299" i="8"/>
  <c r="AE299" i="8"/>
  <c r="AF299" i="8"/>
  <c r="AG299" i="8"/>
  <c r="AH299" i="8"/>
  <c r="AI299" i="8"/>
  <c r="AJ299" i="8" s="1"/>
  <c r="AK299" i="8"/>
  <c r="AL299" i="8"/>
  <c r="AM299" i="8"/>
  <c r="AN299" i="8"/>
  <c r="AO299" i="8"/>
  <c r="D298" i="8"/>
  <c r="Y298" i="8"/>
  <c r="Z298" i="8"/>
  <c r="AA298" i="8"/>
  <c r="AB298" i="8"/>
  <c r="AD298" i="8"/>
  <c r="AE298" i="8"/>
  <c r="AF298" i="8"/>
  <c r="AG298" i="8"/>
  <c r="AH298" i="8"/>
  <c r="AI298" i="8"/>
  <c r="AJ298" i="8" s="1"/>
  <c r="AK298" i="8"/>
  <c r="AL298" i="8"/>
  <c r="AM298" i="8"/>
  <c r="AN298" i="8"/>
  <c r="AO298" i="8"/>
  <c r="D297" i="8"/>
  <c r="Y297" i="8"/>
  <c r="Z297" i="8"/>
  <c r="AA297" i="8"/>
  <c r="AB297" i="8"/>
  <c r="AD297" i="8"/>
  <c r="AE297" i="8"/>
  <c r="AF297" i="8"/>
  <c r="AG297" i="8"/>
  <c r="AH297" i="8"/>
  <c r="AI297" i="8"/>
  <c r="AJ297" i="8" s="1"/>
  <c r="AK297" i="8"/>
  <c r="AL297" i="8"/>
  <c r="AM297" i="8"/>
  <c r="AN297" i="8"/>
  <c r="AO297" i="8"/>
  <c r="D296" i="8"/>
  <c r="Y296" i="8"/>
  <c r="Z296" i="8"/>
  <c r="AA296" i="8"/>
  <c r="AB296" i="8"/>
  <c r="AD296" i="8"/>
  <c r="AE296" i="8"/>
  <c r="AF296" i="8"/>
  <c r="AG296" i="8"/>
  <c r="AH296" i="8"/>
  <c r="AI296" i="8"/>
  <c r="AJ296" i="8" s="1"/>
  <c r="AK296" i="8"/>
  <c r="AL296" i="8"/>
  <c r="AM296" i="8"/>
  <c r="AN296" i="8"/>
  <c r="AO296" i="8"/>
  <c r="D295" i="8"/>
  <c r="Y295" i="8"/>
  <c r="Z295" i="8"/>
  <c r="AA295" i="8"/>
  <c r="AB295" i="8"/>
  <c r="AD295" i="8"/>
  <c r="AE295" i="8"/>
  <c r="AF295" i="8"/>
  <c r="AG295" i="8"/>
  <c r="AH295" i="8"/>
  <c r="AI295" i="8"/>
  <c r="AJ295" i="8" s="1"/>
  <c r="AK295" i="8"/>
  <c r="AL295" i="8"/>
  <c r="AM295" i="8"/>
  <c r="AN295" i="8"/>
  <c r="AO295" i="8"/>
  <c r="D294" i="8"/>
  <c r="Y294" i="8"/>
  <c r="Z294" i="8"/>
  <c r="AA294" i="8"/>
  <c r="AB294" i="8"/>
  <c r="AD294" i="8"/>
  <c r="AE294" i="8"/>
  <c r="AF294" i="8"/>
  <c r="AG294" i="8"/>
  <c r="AH294" i="8"/>
  <c r="AI294" i="8"/>
  <c r="AJ294" i="8" s="1"/>
  <c r="AK294" i="8"/>
  <c r="AL294" i="8"/>
  <c r="AM294" i="8"/>
  <c r="AN294" i="8"/>
  <c r="AO294" i="8"/>
  <c r="D293" i="8"/>
  <c r="Y293" i="8"/>
  <c r="Z293" i="8"/>
  <c r="AA293" i="8"/>
  <c r="AB293" i="8"/>
  <c r="AD293" i="8"/>
  <c r="AE293" i="8"/>
  <c r="AF293" i="8"/>
  <c r="AG293" i="8"/>
  <c r="AH293" i="8"/>
  <c r="AI293" i="8"/>
  <c r="AJ293" i="8" s="1"/>
  <c r="AK293" i="8"/>
  <c r="AL293" i="8"/>
  <c r="AM293" i="8"/>
  <c r="AN293" i="8"/>
  <c r="AO293" i="8"/>
  <c r="D292" i="8"/>
  <c r="Y292" i="8"/>
  <c r="Z292" i="8"/>
  <c r="AA292" i="8"/>
  <c r="AB292" i="8"/>
  <c r="AD292" i="8"/>
  <c r="AE292" i="8"/>
  <c r="AF292" i="8"/>
  <c r="AG292" i="8"/>
  <c r="AH292" i="8"/>
  <c r="AI292" i="8"/>
  <c r="AJ292" i="8" s="1"/>
  <c r="AK292" i="8"/>
  <c r="AL292" i="8"/>
  <c r="AM292" i="8"/>
  <c r="AN292" i="8"/>
  <c r="AO292" i="8"/>
  <c r="D291" i="8"/>
  <c r="Y291" i="8"/>
  <c r="Z291" i="8"/>
  <c r="AA291" i="8"/>
  <c r="AB291" i="8"/>
  <c r="AD291" i="8"/>
  <c r="AE291" i="8"/>
  <c r="AF291" i="8"/>
  <c r="AG291" i="8"/>
  <c r="AH291" i="8"/>
  <c r="AI291" i="8"/>
  <c r="AJ291" i="8" s="1"/>
  <c r="AK291" i="8"/>
  <c r="AL291" i="8"/>
  <c r="AM291" i="8"/>
  <c r="AN291" i="8"/>
  <c r="AO291" i="8"/>
  <c r="D290" i="8"/>
  <c r="Y290" i="8"/>
  <c r="Z290" i="8"/>
  <c r="AA290" i="8"/>
  <c r="AB290" i="8"/>
  <c r="AD290" i="8"/>
  <c r="AE290" i="8"/>
  <c r="AF290" i="8"/>
  <c r="AG290" i="8"/>
  <c r="AH290" i="8"/>
  <c r="AI290" i="8"/>
  <c r="AJ290" i="8" s="1"/>
  <c r="AK290" i="8"/>
  <c r="AL290" i="8"/>
  <c r="AM290" i="8"/>
  <c r="AN290" i="8"/>
  <c r="AO290" i="8"/>
  <c r="D289" i="8"/>
  <c r="Y289" i="8"/>
  <c r="Z289" i="8"/>
  <c r="AA289" i="8"/>
  <c r="AB289" i="8"/>
  <c r="AD289" i="8"/>
  <c r="AE289" i="8"/>
  <c r="AF289" i="8"/>
  <c r="AG289" i="8"/>
  <c r="AH289" i="8"/>
  <c r="AI289" i="8"/>
  <c r="AJ289" i="8" s="1"/>
  <c r="AK289" i="8"/>
  <c r="AL289" i="8"/>
  <c r="AM289" i="8"/>
  <c r="AN289" i="8"/>
  <c r="AO289" i="8"/>
  <c r="D288" i="8"/>
  <c r="Y288" i="8"/>
  <c r="Z288" i="8"/>
  <c r="AA288" i="8"/>
  <c r="AB288" i="8"/>
  <c r="AD288" i="8"/>
  <c r="AE288" i="8"/>
  <c r="AF288" i="8"/>
  <c r="AG288" i="8"/>
  <c r="AH288" i="8"/>
  <c r="AI288" i="8"/>
  <c r="AJ288" i="8" s="1"/>
  <c r="AK288" i="8"/>
  <c r="AL288" i="8"/>
  <c r="AM288" i="8"/>
  <c r="AN288" i="8"/>
  <c r="AO288" i="8"/>
  <c r="D287" i="8"/>
  <c r="Y287" i="8"/>
  <c r="Z287" i="8"/>
  <c r="AA287" i="8"/>
  <c r="AB287" i="8"/>
  <c r="AD287" i="8"/>
  <c r="AE287" i="8"/>
  <c r="AF287" i="8"/>
  <c r="AG287" i="8"/>
  <c r="AH287" i="8"/>
  <c r="AI287" i="8"/>
  <c r="AJ287" i="8" s="1"/>
  <c r="AK287" i="8"/>
  <c r="AL287" i="8"/>
  <c r="AM287" i="8"/>
  <c r="AN287" i="8"/>
  <c r="AO287" i="8"/>
  <c r="D286" i="8"/>
  <c r="Y286" i="8"/>
  <c r="Z286" i="8"/>
  <c r="AA286" i="8"/>
  <c r="AB286" i="8"/>
  <c r="AD286" i="8"/>
  <c r="AE286" i="8"/>
  <c r="AF286" i="8"/>
  <c r="AG286" i="8"/>
  <c r="AH286" i="8"/>
  <c r="AI286" i="8"/>
  <c r="AJ286" i="8" s="1"/>
  <c r="AK286" i="8"/>
  <c r="AL286" i="8"/>
  <c r="AM286" i="8"/>
  <c r="AN286" i="8"/>
  <c r="AO286" i="8"/>
  <c r="D285" i="8"/>
  <c r="Y285" i="8"/>
  <c r="Z285" i="8"/>
  <c r="AA285" i="8"/>
  <c r="AB285" i="8"/>
  <c r="AD285" i="8"/>
  <c r="AE285" i="8"/>
  <c r="AF285" i="8"/>
  <c r="AG285" i="8"/>
  <c r="AH285" i="8"/>
  <c r="AI285" i="8"/>
  <c r="AJ285" i="8" s="1"/>
  <c r="AK285" i="8"/>
  <c r="AL285" i="8"/>
  <c r="AM285" i="8"/>
  <c r="AN285" i="8"/>
  <c r="AO285" i="8"/>
  <c r="D284" i="8"/>
  <c r="Y284" i="8"/>
  <c r="Z284" i="8"/>
  <c r="AA284" i="8"/>
  <c r="AB284" i="8"/>
  <c r="AD284" i="8"/>
  <c r="AE284" i="8"/>
  <c r="AF284" i="8"/>
  <c r="AG284" i="8"/>
  <c r="AH284" i="8"/>
  <c r="AI284" i="8"/>
  <c r="AJ284" i="8" s="1"/>
  <c r="AK284" i="8"/>
  <c r="AL284" i="8"/>
  <c r="AM284" i="8"/>
  <c r="AN284" i="8"/>
  <c r="AO284" i="8"/>
  <c r="D283" i="8"/>
  <c r="Y283" i="8"/>
  <c r="Z283" i="8"/>
  <c r="AA283" i="8"/>
  <c r="AB283" i="8"/>
  <c r="AD283" i="8"/>
  <c r="AE283" i="8"/>
  <c r="AF283" i="8"/>
  <c r="AG283" i="8"/>
  <c r="AH283" i="8"/>
  <c r="AI283" i="8"/>
  <c r="AJ283" i="8" s="1"/>
  <c r="AK283" i="8"/>
  <c r="AL283" i="8"/>
  <c r="AM283" i="8"/>
  <c r="AN283" i="8"/>
  <c r="AO283" i="8"/>
  <c r="D282" i="8"/>
  <c r="Y282" i="8"/>
  <c r="Z282" i="8"/>
  <c r="AA282" i="8"/>
  <c r="AB282" i="8"/>
  <c r="AD282" i="8"/>
  <c r="AE282" i="8"/>
  <c r="AF282" i="8"/>
  <c r="AG282" i="8"/>
  <c r="AH282" i="8"/>
  <c r="AI282" i="8"/>
  <c r="AJ282" i="8" s="1"/>
  <c r="AK282" i="8"/>
  <c r="AL282" i="8"/>
  <c r="AM282" i="8"/>
  <c r="AN282" i="8"/>
  <c r="AO282" i="8"/>
  <c r="D281" i="8"/>
  <c r="Y281" i="8"/>
  <c r="Z281" i="8"/>
  <c r="AA281" i="8"/>
  <c r="AB281" i="8"/>
  <c r="AD281" i="8"/>
  <c r="AE281" i="8"/>
  <c r="AF281" i="8"/>
  <c r="AG281" i="8"/>
  <c r="AH281" i="8"/>
  <c r="AI281" i="8"/>
  <c r="AJ281" i="8" s="1"/>
  <c r="AK281" i="8"/>
  <c r="AL281" i="8"/>
  <c r="AM281" i="8"/>
  <c r="AN281" i="8"/>
  <c r="AO281" i="8"/>
  <c r="D280" i="8"/>
  <c r="Y280" i="8"/>
  <c r="Z280" i="8"/>
  <c r="AA280" i="8"/>
  <c r="AB280" i="8"/>
  <c r="AD280" i="8"/>
  <c r="AE280" i="8"/>
  <c r="AF280" i="8"/>
  <c r="AG280" i="8"/>
  <c r="AH280" i="8"/>
  <c r="AI280" i="8"/>
  <c r="AJ280" i="8" s="1"/>
  <c r="AK280" i="8"/>
  <c r="AL280" i="8"/>
  <c r="AM280" i="8"/>
  <c r="AN280" i="8"/>
  <c r="AO280" i="8"/>
  <c r="D279" i="8"/>
  <c r="Y279" i="8"/>
  <c r="Z279" i="8"/>
  <c r="AA279" i="8"/>
  <c r="AB279" i="8"/>
  <c r="AD279" i="8"/>
  <c r="AE279" i="8"/>
  <c r="AF279" i="8"/>
  <c r="AG279" i="8"/>
  <c r="AH279" i="8"/>
  <c r="AI279" i="8"/>
  <c r="AJ279" i="8" s="1"/>
  <c r="AK279" i="8"/>
  <c r="AL279" i="8"/>
  <c r="AM279" i="8"/>
  <c r="AN279" i="8"/>
  <c r="AO279" i="8"/>
  <c r="D278" i="8"/>
  <c r="Y278" i="8"/>
  <c r="Z278" i="8"/>
  <c r="AA278" i="8"/>
  <c r="AB278" i="8"/>
  <c r="AD278" i="8"/>
  <c r="AE278" i="8"/>
  <c r="AF278" i="8"/>
  <c r="AG278" i="8"/>
  <c r="AH278" i="8"/>
  <c r="AI278" i="8"/>
  <c r="AJ278" i="8" s="1"/>
  <c r="AK278" i="8"/>
  <c r="AL278" i="8"/>
  <c r="AM278" i="8"/>
  <c r="AN278" i="8"/>
  <c r="AO278" i="8"/>
  <c r="D277" i="8"/>
  <c r="Y277" i="8"/>
  <c r="Z277" i="8"/>
  <c r="AA277" i="8"/>
  <c r="AB277" i="8"/>
  <c r="AD277" i="8"/>
  <c r="AE277" i="8"/>
  <c r="AF277" i="8"/>
  <c r="AG277" i="8"/>
  <c r="AH277" i="8"/>
  <c r="AI277" i="8"/>
  <c r="AJ277" i="8" s="1"/>
  <c r="AK277" i="8"/>
  <c r="AL277" i="8"/>
  <c r="AM277" i="8"/>
  <c r="AN277" i="8"/>
  <c r="AO277" i="8"/>
  <c r="D276" i="8"/>
  <c r="Y276" i="8"/>
  <c r="Z276" i="8"/>
  <c r="AA276" i="8"/>
  <c r="AB276" i="8"/>
  <c r="AD276" i="8"/>
  <c r="AE276" i="8"/>
  <c r="AF276" i="8"/>
  <c r="AG276" i="8"/>
  <c r="AH276" i="8"/>
  <c r="AI276" i="8"/>
  <c r="AJ276" i="8" s="1"/>
  <c r="AK276" i="8"/>
  <c r="AL276" i="8"/>
  <c r="AM276" i="8"/>
  <c r="AN276" i="8"/>
  <c r="AO276" i="8"/>
  <c r="D275" i="8"/>
  <c r="Y275" i="8"/>
  <c r="Z275" i="8"/>
  <c r="AA275" i="8"/>
  <c r="AB275" i="8"/>
  <c r="AD275" i="8"/>
  <c r="AE275" i="8"/>
  <c r="AF275" i="8"/>
  <c r="AG275" i="8"/>
  <c r="AH275" i="8"/>
  <c r="AI275" i="8"/>
  <c r="AJ275" i="8" s="1"/>
  <c r="AK275" i="8"/>
  <c r="AL275" i="8"/>
  <c r="AM275" i="8"/>
  <c r="AN275" i="8"/>
  <c r="AO275" i="8"/>
  <c r="D274" i="8"/>
  <c r="Y274" i="8"/>
  <c r="Z274" i="8"/>
  <c r="AA274" i="8"/>
  <c r="AB274" i="8"/>
  <c r="AD274" i="8"/>
  <c r="AE274" i="8"/>
  <c r="AF274" i="8"/>
  <c r="AG274" i="8"/>
  <c r="AH274" i="8"/>
  <c r="AI274" i="8"/>
  <c r="AJ274" i="8" s="1"/>
  <c r="AK274" i="8"/>
  <c r="AL274" i="8"/>
  <c r="AM274" i="8"/>
  <c r="AN274" i="8"/>
  <c r="AO274" i="8"/>
  <c r="D273" i="8"/>
  <c r="Y273" i="8"/>
  <c r="Z273" i="8"/>
  <c r="AA273" i="8"/>
  <c r="AB273" i="8"/>
  <c r="AD273" i="8"/>
  <c r="AE273" i="8"/>
  <c r="AF273" i="8"/>
  <c r="AG273" i="8"/>
  <c r="AH273" i="8"/>
  <c r="AI273" i="8"/>
  <c r="AJ273" i="8" s="1"/>
  <c r="AK273" i="8"/>
  <c r="AL273" i="8"/>
  <c r="AM273" i="8"/>
  <c r="AN273" i="8"/>
  <c r="AO273" i="8"/>
  <c r="D272" i="8"/>
  <c r="Y272" i="8"/>
  <c r="Z272" i="8"/>
  <c r="AA272" i="8"/>
  <c r="AB272" i="8"/>
  <c r="AD272" i="8"/>
  <c r="AE272" i="8"/>
  <c r="AF272" i="8"/>
  <c r="AG272" i="8"/>
  <c r="AH272" i="8"/>
  <c r="AI272" i="8"/>
  <c r="AJ272" i="8" s="1"/>
  <c r="AK272" i="8"/>
  <c r="AL272" i="8"/>
  <c r="AM272" i="8"/>
  <c r="AN272" i="8"/>
  <c r="AO272" i="8"/>
  <c r="D271" i="8"/>
  <c r="Y271" i="8"/>
  <c r="Z271" i="8"/>
  <c r="AA271" i="8"/>
  <c r="AB271" i="8"/>
  <c r="AD271" i="8"/>
  <c r="AE271" i="8"/>
  <c r="AF271" i="8"/>
  <c r="AG271" i="8"/>
  <c r="AH271" i="8"/>
  <c r="AI271" i="8"/>
  <c r="AJ271" i="8" s="1"/>
  <c r="AK271" i="8"/>
  <c r="AL271" i="8"/>
  <c r="AM271" i="8"/>
  <c r="AN271" i="8"/>
  <c r="AO271" i="8"/>
  <c r="D270" i="8"/>
  <c r="Y270" i="8"/>
  <c r="Z270" i="8"/>
  <c r="AA270" i="8"/>
  <c r="AB270" i="8"/>
  <c r="AD270" i="8"/>
  <c r="AE270" i="8"/>
  <c r="AF270" i="8"/>
  <c r="AG270" i="8"/>
  <c r="AH270" i="8"/>
  <c r="AI270" i="8"/>
  <c r="AJ270" i="8" s="1"/>
  <c r="AK270" i="8"/>
  <c r="AL270" i="8"/>
  <c r="AM270" i="8"/>
  <c r="AN270" i="8"/>
  <c r="AO270" i="8"/>
  <c r="D269" i="8"/>
  <c r="Y269" i="8"/>
  <c r="Z269" i="8"/>
  <c r="AA269" i="8"/>
  <c r="AB269" i="8"/>
  <c r="AD269" i="8"/>
  <c r="AE269" i="8"/>
  <c r="AF269" i="8"/>
  <c r="AG269" i="8"/>
  <c r="AH269" i="8"/>
  <c r="AI269" i="8"/>
  <c r="AJ269" i="8" s="1"/>
  <c r="AK269" i="8"/>
  <c r="AL269" i="8"/>
  <c r="AM269" i="8"/>
  <c r="AN269" i="8"/>
  <c r="AO269" i="8"/>
  <c r="D268" i="8"/>
  <c r="Y268" i="8"/>
  <c r="Z268" i="8"/>
  <c r="AA268" i="8"/>
  <c r="AB268" i="8"/>
  <c r="AD268" i="8"/>
  <c r="AE268" i="8"/>
  <c r="AF268" i="8"/>
  <c r="AG268" i="8"/>
  <c r="AH268" i="8"/>
  <c r="AI268" i="8"/>
  <c r="AJ268" i="8" s="1"/>
  <c r="AK268" i="8"/>
  <c r="AL268" i="8"/>
  <c r="AM268" i="8"/>
  <c r="AN268" i="8"/>
  <c r="AO268" i="8"/>
  <c r="D267" i="8"/>
  <c r="Y267" i="8"/>
  <c r="Z267" i="8"/>
  <c r="AA267" i="8"/>
  <c r="AB267" i="8"/>
  <c r="AD267" i="8"/>
  <c r="AE267" i="8"/>
  <c r="AF267" i="8"/>
  <c r="AG267" i="8"/>
  <c r="AH267" i="8"/>
  <c r="AI267" i="8"/>
  <c r="AJ267" i="8" s="1"/>
  <c r="AK267" i="8"/>
  <c r="AL267" i="8"/>
  <c r="AM267" i="8"/>
  <c r="AN267" i="8"/>
  <c r="AO267" i="8"/>
  <c r="D266" i="8"/>
  <c r="Y266" i="8"/>
  <c r="Z266" i="8"/>
  <c r="AA266" i="8"/>
  <c r="AB266" i="8"/>
  <c r="AD266" i="8"/>
  <c r="AE266" i="8"/>
  <c r="AF266" i="8"/>
  <c r="AG266" i="8"/>
  <c r="AH266" i="8"/>
  <c r="AI266" i="8"/>
  <c r="AJ266" i="8" s="1"/>
  <c r="AK266" i="8"/>
  <c r="AL266" i="8"/>
  <c r="AM266" i="8"/>
  <c r="AN266" i="8"/>
  <c r="AO266" i="8"/>
  <c r="D265" i="8"/>
  <c r="Y265" i="8"/>
  <c r="Z265" i="8"/>
  <c r="AA265" i="8"/>
  <c r="AB265" i="8"/>
  <c r="AD265" i="8"/>
  <c r="AE265" i="8"/>
  <c r="AF265" i="8"/>
  <c r="AG265" i="8"/>
  <c r="AH265" i="8"/>
  <c r="AI265" i="8"/>
  <c r="AJ265" i="8" s="1"/>
  <c r="AK265" i="8"/>
  <c r="AL265" i="8"/>
  <c r="AM265" i="8"/>
  <c r="AN265" i="8"/>
  <c r="AO265" i="8"/>
  <c r="D264" i="8"/>
  <c r="Y264" i="8"/>
  <c r="Z264" i="8"/>
  <c r="AA264" i="8"/>
  <c r="AB264" i="8"/>
  <c r="AD264" i="8"/>
  <c r="AE264" i="8"/>
  <c r="AF264" i="8"/>
  <c r="AG264" i="8"/>
  <c r="AH264" i="8"/>
  <c r="AI264" i="8"/>
  <c r="AJ264" i="8" s="1"/>
  <c r="AK264" i="8"/>
  <c r="AL264" i="8"/>
  <c r="AM264" i="8"/>
  <c r="AN264" i="8"/>
  <c r="AO264" i="8"/>
  <c r="D263" i="8"/>
  <c r="Y263" i="8"/>
  <c r="Z263" i="8"/>
  <c r="AA263" i="8"/>
  <c r="AB263" i="8"/>
  <c r="AD263" i="8"/>
  <c r="AE263" i="8"/>
  <c r="AF263" i="8"/>
  <c r="AG263" i="8"/>
  <c r="AH263" i="8"/>
  <c r="AI263" i="8"/>
  <c r="AJ263" i="8" s="1"/>
  <c r="AK263" i="8"/>
  <c r="AL263" i="8"/>
  <c r="AM263" i="8"/>
  <c r="AN263" i="8"/>
  <c r="AO263" i="8"/>
  <c r="D262" i="8"/>
  <c r="Y262" i="8"/>
  <c r="Z262" i="8"/>
  <c r="AA262" i="8"/>
  <c r="AB262" i="8"/>
  <c r="AD262" i="8"/>
  <c r="AE262" i="8"/>
  <c r="AF262" i="8"/>
  <c r="AG262" i="8"/>
  <c r="AH262" i="8"/>
  <c r="AI262" i="8"/>
  <c r="AJ262" i="8" s="1"/>
  <c r="AK262" i="8"/>
  <c r="AL262" i="8"/>
  <c r="AM262" i="8"/>
  <c r="AN262" i="8"/>
  <c r="AO262" i="8"/>
  <c r="D261" i="8"/>
  <c r="Y261" i="8"/>
  <c r="Z261" i="8"/>
  <c r="AA261" i="8"/>
  <c r="AB261" i="8"/>
  <c r="AD261" i="8"/>
  <c r="AE261" i="8"/>
  <c r="AF261" i="8"/>
  <c r="AG261" i="8"/>
  <c r="AH261" i="8"/>
  <c r="AI261" i="8"/>
  <c r="AJ261" i="8" s="1"/>
  <c r="AK261" i="8"/>
  <c r="AL261" i="8"/>
  <c r="AM261" i="8"/>
  <c r="AN261" i="8"/>
  <c r="AO261" i="8"/>
  <c r="D260" i="8"/>
  <c r="Y260" i="8"/>
  <c r="Z260" i="8"/>
  <c r="AA260" i="8"/>
  <c r="AB260" i="8"/>
  <c r="AD260" i="8"/>
  <c r="AE260" i="8"/>
  <c r="AF260" i="8"/>
  <c r="AG260" i="8"/>
  <c r="AH260" i="8"/>
  <c r="AI260" i="8"/>
  <c r="AJ260" i="8" s="1"/>
  <c r="AK260" i="8"/>
  <c r="AL260" i="8"/>
  <c r="AM260" i="8"/>
  <c r="AN260" i="8"/>
  <c r="AO260" i="8"/>
  <c r="D259" i="8"/>
  <c r="Y259" i="8"/>
  <c r="Z259" i="8"/>
  <c r="AA259" i="8"/>
  <c r="AB259" i="8"/>
  <c r="AD259" i="8"/>
  <c r="AE259" i="8"/>
  <c r="AF259" i="8"/>
  <c r="AG259" i="8"/>
  <c r="AH259" i="8"/>
  <c r="AI259" i="8"/>
  <c r="AJ259" i="8" s="1"/>
  <c r="AK259" i="8"/>
  <c r="AL259" i="8"/>
  <c r="AM259" i="8"/>
  <c r="AN259" i="8"/>
  <c r="AO259" i="8"/>
  <c r="D258" i="8"/>
  <c r="Y258" i="8"/>
  <c r="Z258" i="8"/>
  <c r="AA258" i="8"/>
  <c r="AB258" i="8"/>
  <c r="AD258" i="8"/>
  <c r="AE258" i="8"/>
  <c r="AF258" i="8"/>
  <c r="AG258" i="8"/>
  <c r="AH258" i="8"/>
  <c r="AI258" i="8"/>
  <c r="AJ258" i="8" s="1"/>
  <c r="AK258" i="8"/>
  <c r="AL258" i="8"/>
  <c r="AM258" i="8"/>
  <c r="AN258" i="8"/>
  <c r="AO258" i="8"/>
  <c r="D257" i="8"/>
  <c r="Y257" i="8"/>
  <c r="Z257" i="8"/>
  <c r="AA257" i="8"/>
  <c r="AB257" i="8"/>
  <c r="AD257" i="8"/>
  <c r="AE257" i="8"/>
  <c r="AF257" i="8"/>
  <c r="AG257" i="8"/>
  <c r="AH257" i="8"/>
  <c r="AI257" i="8"/>
  <c r="AJ257" i="8" s="1"/>
  <c r="AK257" i="8"/>
  <c r="AL257" i="8"/>
  <c r="AM257" i="8"/>
  <c r="AN257" i="8"/>
  <c r="AO257" i="8"/>
  <c r="D256" i="8"/>
  <c r="Y256" i="8"/>
  <c r="Z256" i="8"/>
  <c r="AA256" i="8"/>
  <c r="AB256" i="8"/>
  <c r="AD256" i="8"/>
  <c r="AE256" i="8"/>
  <c r="AF256" i="8"/>
  <c r="AG256" i="8"/>
  <c r="AH256" i="8"/>
  <c r="AI256" i="8"/>
  <c r="AJ256" i="8" s="1"/>
  <c r="AK256" i="8"/>
  <c r="AL256" i="8"/>
  <c r="AM256" i="8"/>
  <c r="AN256" i="8"/>
  <c r="AO256" i="8"/>
  <c r="D255" i="8"/>
  <c r="Y255" i="8"/>
  <c r="Z255" i="8"/>
  <c r="AA255" i="8"/>
  <c r="AB255" i="8"/>
  <c r="AD255" i="8"/>
  <c r="AE255" i="8"/>
  <c r="AF255" i="8"/>
  <c r="AG255" i="8"/>
  <c r="AH255" i="8"/>
  <c r="AI255" i="8"/>
  <c r="AJ255" i="8" s="1"/>
  <c r="AK255" i="8"/>
  <c r="AL255" i="8"/>
  <c r="AM255" i="8"/>
  <c r="AN255" i="8"/>
  <c r="AO255" i="8"/>
  <c r="D254" i="8"/>
  <c r="Y254" i="8"/>
  <c r="Z254" i="8"/>
  <c r="AA254" i="8"/>
  <c r="AB254" i="8"/>
  <c r="AD254" i="8"/>
  <c r="AE254" i="8"/>
  <c r="AF254" i="8"/>
  <c r="AG254" i="8"/>
  <c r="AH254" i="8"/>
  <c r="AI254" i="8"/>
  <c r="AJ254" i="8" s="1"/>
  <c r="AK254" i="8"/>
  <c r="AL254" i="8"/>
  <c r="AM254" i="8"/>
  <c r="AN254" i="8"/>
  <c r="AO254" i="8"/>
  <c r="D253" i="8"/>
  <c r="Y253" i="8"/>
  <c r="Z253" i="8"/>
  <c r="AA253" i="8"/>
  <c r="AB253" i="8"/>
  <c r="AD253" i="8"/>
  <c r="AE253" i="8"/>
  <c r="AF253" i="8"/>
  <c r="AG253" i="8"/>
  <c r="AH253" i="8"/>
  <c r="AI253" i="8"/>
  <c r="AJ253" i="8" s="1"/>
  <c r="AK253" i="8"/>
  <c r="AL253" i="8"/>
  <c r="AM253" i="8"/>
  <c r="AN253" i="8"/>
  <c r="AO253" i="8"/>
  <c r="D252" i="8"/>
  <c r="Y252" i="8"/>
  <c r="Z252" i="8"/>
  <c r="AA252" i="8"/>
  <c r="AB252" i="8"/>
  <c r="AD252" i="8"/>
  <c r="AE252" i="8"/>
  <c r="AF252" i="8"/>
  <c r="AG252" i="8"/>
  <c r="AH252" i="8"/>
  <c r="AI252" i="8"/>
  <c r="AJ252" i="8" s="1"/>
  <c r="AK252" i="8"/>
  <c r="AL252" i="8"/>
  <c r="AM252" i="8"/>
  <c r="AN252" i="8"/>
  <c r="AO252" i="8"/>
  <c r="D251" i="8"/>
  <c r="Y251" i="8"/>
  <c r="Z251" i="8"/>
  <c r="AA251" i="8"/>
  <c r="AB251" i="8"/>
  <c r="AD251" i="8"/>
  <c r="AE251" i="8"/>
  <c r="AF251" i="8"/>
  <c r="AG251" i="8"/>
  <c r="AH251" i="8"/>
  <c r="AI251" i="8"/>
  <c r="AJ251" i="8" s="1"/>
  <c r="AK251" i="8"/>
  <c r="AL251" i="8"/>
  <c r="AM251" i="8"/>
  <c r="AN251" i="8"/>
  <c r="AO251" i="8"/>
  <c r="D250" i="8"/>
  <c r="Y250" i="8"/>
  <c r="Z250" i="8"/>
  <c r="AA250" i="8"/>
  <c r="AB250" i="8"/>
  <c r="AD250" i="8"/>
  <c r="AE250" i="8"/>
  <c r="AF250" i="8"/>
  <c r="AG250" i="8"/>
  <c r="AH250" i="8"/>
  <c r="AI250" i="8"/>
  <c r="AJ250" i="8" s="1"/>
  <c r="AK250" i="8"/>
  <c r="AL250" i="8"/>
  <c r="AM250" i="8"/>
  <c r="AN250" i="8"/>
  <c r="AO250" i="8"/>
  <c r="D249" i="8"/>
  <c r="Y249" i="8"/>
  <c r="Z249" i="8"/>
  <c r="AA249" i="8"/>
  <c r="AB249" i="8"/>
  <c r="AD249" i="8"/>
  <c r="AE249" i="8"/>
  <c r="AF249" i="8"/>
  <c r="AG249" i="8"/>
  <c r="AH249" i="8"/>
  <c r="AI249" i="8"/>
  <c r="AJ249" i="8" s="1"/>
  <c r="AK249" i="8"/>
  <c r="AL249" i="8"/>
  <c r="AM249" i="8"/>
  <c r="AN249" i="8"/>
  <c r="AO249" i="8"/>
  <c r="D248" i="8"/>
  <c r="Y248" i="8"/>
  <c r="Z248" i="8"/>
  <c r="AA248" i="8"/>
  <c r="AB248" i="8"/>
  <c r="AD248" i="8"/>
  <c r="AE248" i="8"/>
  <c r="AF248" i="8"/>
  <c r="AG248" i="8"/>
  <c r="AH248" i="8"/>
  <c r="AI248" i="8"/>
  <c r="AJ248" i="8" s="1"/>
  <c r="AK248" i="8"/>
  <c r="AL248" i="8"/>
  <c r="AM248" i="8"/>
  <c r="AN248" i="8"/>
  <c r="AO248" i="8"/>
  <c r="D247" i="8"/>
  <c r="Y247" i="8"/>
  <c r="Z247" i="8"/>
  <c r="AA247" i="8"/>
  <c r="AB247" i="8"/>
  <c r="AD247" i="8"/>
  <c r="AE247" i="8"/>
  <c r="AF247" i="8"/>
  <c r="AG247" i="8"/>
  <c r="AH247" i="8"/>
  <c r="AI247" i="8"/>
  <c r="AJ247" i="8" s="1"/>
  <c r="AK247" i="8"/>
  <c r="AL247" i="8"/>
  <c r="AM247" i="8"/>
  <c r="AN247" i="8"/>
  <c r="AO247" i="8"/>
  <c r="D246" i="8"/>
  <c r="Y246" i="8"/>
  <c r="Z246" i="8"/>
  <c r="AA246" i="8"/>
  <c r="AB246" i="8"/>
  <c r="AD246" i="8"/>
  <c r="AE246" i="8"/>
  <c r="AF246" i="8"/>
  <c r="AG246" i="8"/>
  <c r="AH246" i="8"/>
  <c r="AI246" i="8"/>
  <c r="AJ246" i="8" s="1"/>
  <c r="AK246" i="8"/>
  <c r="AL246" i="8"/>
  <c r="AM246" i="8"/>
  <c r="AN246" i="8"/>
  <c r="AO246" i="8"/>
  <c r="D245" i="8"/>
  <c r="Y245" i="8"/>
  <c r="Z245" i="8"/>
  <c r="AA245" i="8"/>
  <c r="AB245" i="8"/>
  <c r="AD245" i="8"/>
  <c r="AE245" i="8"/>
  <c r="AF245" i="8"/>
  <c r="AG245" i="8"/>
  <c r="AH245" i="8"/>
  <c r="AI245" i="8"/>
  <c r="AJ245" i="8" s="1"/>
  <c r="AK245" i="8"/>
  <c r="AL245" i="8"/>
  <c r="AM245" i="8"/>
  <c r="AN245" i="8"/>
  <c r="AO245" i="8"/>
  <c r="D244" i="8"/>
  <c r="Y244" i="8"/>
  <c r="Z244" i="8"/>
  <c r="AA244" i="8"/>
  <c r="AB244" i="8"/>
  <c r="AD244" i="8"/>
  <c r="AE244" i="8"/>
  <c r="AF244" i="8"/>
  <c r="AG244" i="8"/>
  <c r="AH244" i="8"/>
  <c r="AI244" i="8"/>
  <c r="AJ244" i="8" s="1"/>
  <c r="AK244" i="8"/>
  <c r="AL244" i="8"/>
  <c r="AM244" i="8"/>
  <c r="AN244" i="8"/>
  <c r="AO244" i="8"/>
  <c r="D243" i="8"/>
  <c r="Y243" i="8"/>
  <c r="Z243" i="8"/>
  <c r="AA243" i="8"/>
  <c r="AB243" i="8"/>
  <c r="AD243" i="8"/>
  <c r="AE243" i="8"/>
  <c r="AF243" i="8"/>
  <c r="AG243" i="8"/>
  <c r="AH243" i="8"/>
  <c r="AI243" i="8"/>
  <c r="AJ243" i="8" s="1"/>
  <c r="AK243" i="8"/>
  <c r="AL243" i="8"/>
  <c r="AM243" i="8"/>
  <c r="AN243" i="8"/>
  <c r="AO243" i="8"/>
  <c r="D242" i="8"/>
  <c r="Y242" i="8"/>
  <c r="Z242" i="8"/>
  <c r="AA242" i="8"/>
  <c r="AB242" i="8"/>
  <c r="AD242" i="8"/>
  <c r="AE242" i="8"/>
  <c r="AF242" i="8"/>
  <c r="AG242" i="8"/>
  <c r="AH242" i="8"/>
  <c r="AI242" i="8"/>
  <c r="AJ242" i="8" s="1"/>
  <c r="AK242" i="8"/>
  <c r="AL242" i="8"/>
  <c r="AM242" i="8"/>
  <c r="AN242" i="8"/>
  <c r="AO242" i="8"/>
  <c r="D241" i="8"/>
  <c r="Y241" i="8"/>
  <c r="Z241" i="8"/>
  <c r="AA241" i="8"/>
  <c r="AB241" i="8"/>
  <c r="AD241" i="8"/>
  <c r="AE241" i="8"/>
  <c r="AF241" i="8"/>
  <c r="AG241" i="8"/>
  <c r="AH241" i="8"/>
  <c r="AI241" i="8"/>
  <c r="AJ241" i="8" s="1"/>
  <c r="AK241" i="8"/>
  <c r="AL241" i="8"/>
  <c r="AM241" i="8"/>
  <c r="AN241" i="8"/>
  <c r="AO241" i="8"/>
  <c r="D240" i="8"/>
  <c r="Y240" i="8"/>
  <c r="Z240" i="8"/>
  <c r="AA240" i="8"/>
  <c r="AB240" i="8"/>
  <c r="AD240" i="8"/>
  <c r="AE240" i="8"/>
  <c r="AF240" i="8"/>
  <c r="AG240" i="8"/>
  <c r="AH240" i="8"/>
  <c r="AI240" i="8"/>
  <c r="AJ240" i="8" s="1"/>
  <c r="AK240" i="8"/>
  <c r="AL240" i="8"/>
  <c r="AM240" i="8"/>
  <c r="AN240" i="8"/>
  <c r="AO240" i="8"/>
  <c r="D239" i="8"/>
  <c r="Y239" i="8"/>
  <c r="Z239" i="8"/>
  <c r="AA239" i="8"/>
  <c r="AB239" i="8"/>
  <c r="AD239" i="8"/>
  <c r="AE239" i="8"/>
  <c r="AF239" i="8"/>
  <c r="AG239" i="8"/>
  <c r="AH239" i="8"/>
  <c r="AI239" i="8"/>
  <c r="AJ239" i="8" s="1"/>
  <c r="AK239" i="8"/>
  <c r="AL239" i="8"/>
  <c r="AM239" i="8"/>
  <c r="AN239" i="8"/>
  <c r="AO239" i="8"/>
  <c r="D238" i="8"/>
  <c r="Y238" i="8"/>
  <c r="Z238" i="8"/>
  <c r="AA238" i="8"/>
  <c r="AB238" i="8"/>
  <c r="AD238" i="8"/>
  <c r="AE238" i="8"/>
  <c r="AF238" i="8"/>
  <c r="AG238" i="8"/>
  <c r="AH238" i="8"/>
  <c r="AI238" i="8"/>
  <c r="AJ238" i="8" s="1"/>
  <c r="AK238" i="8"/>
  <c r="AL238" i="8"/>
  <c r="AM238" i="8"/>
  <c r="AN238" i="8"/>
  <c r="AO238" i="8"/>
  <c r="D237" i="8"/>
  <c r="Y237" i="8"/>
  <c r="Z237" i="8"/>
  <c r="AA237" i="8"/>
  <c r="AB237" i="8"/>
  <c r="AD237" i="8"/>
  <c r="AE237" i="8"/>
  <c r="AF237" i="8"/>
  <c r="AG237" i="8"/>
  <c r="AH237" i="8"/>
  <c r="AI237" i="8"/>
  <c r="AJ237" i="8" s="1"/>
  <c r="AK237" i="8"/>
  <c r="AL237" i="8"/>
  <c r="AM237" i="8"/>
  <c r="AN237" i="8"/>
  <c r="AO237" i="8"/>
  <c r="D236" i="8"/>
  <c r="Y236" i="8"/>
  <c r="Z236" i="8"/>
  <c r="AA236" i="8"/>
  <c r="AB236" i="8"/>
  <c r="AD236" i="8"/>
  <c r="AE236" i="8"/>
  <c r="AF236" i="8"/>
  <c r="AG236" i="8"/>
  <c r="AH236" i="8"/>
  <c r="AI236" i="8"/>
  <c r="AJ236" i="8" s="1"/>
  <c r="AK236" i="8"/>
  <c r="AL236" i="8"/>
  <c r="AM236" i="8"/>
  <c r="AN236" i="8"/>
  <c r="AO236" i="8"/>
  <c r="D235" i="8"/>
  <c r="Y235" i="8"/>
  <c r="Z235" i="8"/>
  <c r="AA235" i="8"/>
  <c r="AB235" i="8"/>
  <c r="AD235" i="8"/>
  <c r="AE235" i="8"/>
  <c r="AF235" i="8"/>
  <c r="AG235" i="8"/>
  <c r="AH235" i="8"/>
  <c r="AI235" i="8"/>
  <c r="AJ235" i="8" s="1"/>
  <c r="AK235" i="8"/>
  <c r="AL235" i="8"/>
  <c r="AM235" i="8"/>
  <c r="AN235" i="8"/>
  <c r="AO235" i="8"/>
  <c r="D234" i="8"/>
  <c r="Y234" i="8"/>
  <c r="Z234" i="8"/>
  <c r="AA234" i="8"/>
  <c r="AB234" i="8"/>
  <c r="AD234" i="8"/>
  <c r="AE234" i="8"/>
  <c r="AF234" i="8"/>
  <c r="AG234" i="8"/>
  <c r="AH234" i="8"/>
  <c r="AI234" i="8"/>
  <c r="AJ234" i="8" s="1"/>
  <c r="AK234" i="8"/>
  <c r="AL234" i="8"/>
  <c r="AM234" i="8"/>
  <c r="AN234" i="8"/>
  <c r="AO234" i="8"/>
  <c r="D233" i="8"/>
  <c r="Y233" i="8"/>
  <c r="Z233" i="8"/>
  <c r="AA233" i="8"/>
  <c r="AB233" i="8"/>
  <c r="AD233" i="8"/>
  <c r="AE233" i="8"/>
  <c r="AF233" i="8"/>
  <c r="AG233" i="8"/>
  <c r="AH233" i="8"/>
  <c r="AI233" i="8"/>
  <c r="AJ233" i="8" s="1"/>
  <c r="AK233" i="8"/>
  <c r="AL233" i="8"/>
  <c r="AM233" i="8"/>
  <c r="AN233" i="8"/>
  <c r="AO233" i="8"/>
  <c r="D232" i="8"/>
  <c r="Y232" i="8"/>
  <c r="Z232" i="8"/>
  <c r="AA232" i="8"/>
  <c r="AB232" i="8"/>
  <c r="AD232" i="8"/>
  <c r="AE232" i="8"/>
  <c r="AF232" i="8"/>
  <c r="AG232" i="8"/>
  <c r="AH232" i="8"/>
  <c r="AI232" i="8"/>
  <c r="AJ232" i="8" s="1"/>
  <c r="AK232" i="8"/>
  <c r="AL232" i="8"/>
  <c r="AM232" i="8"/>
  <c r="AN232" i="8"/>
  <c r="AO232" i="8"/>
  <c r="D231" i="8"/>
  <c r="Y231" i="8"/>
  <c r="Z231" i="8"/>
  <c r="AA231" i="8"/>
  <c r="AB231" i="8"/>
  <c r="AD231" i="8"/>
  <c r="AE231" i="8"/>
  <c r="AF231" i="8"/>
  <c r="AG231" i="8"/>
  <c r="AH231" i="8"/>
  <c r="AI231" i="8"/>
  <c r="AJ231" i="8" s="1"/>
  <c r="AK231" i="8"/>
  <c r="AL231" i="8"/>
  <c r="AM231" i="8"/>
  <c r="AN231" i="8"/>
  <c r="AO231" i="8"/>
  <c r="D230" i="8"/>
  <c r="Y230" i="8"/>
  <c r="Z230" i="8"/>
  <c r="AA230" i="8"/>
  <c r="AB230" i="8"/>
  <c r="AD230" i="8"/>
  <c r="AE230" i="8"/>
  <c r="AF230" i="8"/>
  <c r="AG230" i="8"/>
  <c r="AH230" i="8"/>
  <c r="AI230" i="8"/>
  <c r="AJ230" i="8" s="1"/>
  <c r="AK230" i="8"/>
  <c r="AL230" i="8"/>
  <c r="AM230" i="8"/>
  <c r="AN230" i="8"/>
  <c r="AO230" i="8"/>
  <c r="D229" i="8"/>
  <c r="Y229" i="8"/>
  <c r="Z229" i="8"/>
  <c r="AA229" i="8"/>
  <c r="AB229" i="8"/>
  <c r="AD229" i="8"/>
  <c r="AE229" i="8"/>
  <c r="AF229" i="8"/>
  <c r="AG229" i="8"/>
  <c r="AH229" i="8"/>
  <c r="AI229" i="8"/>
  <c r="AJ229" i="8" s="1"/>
  <c r="AK229" i="8"/>
  <c r="AL229" i="8"/>
  <c r="AM229" i="8"/>
  <c r="AN229" i="8"/>
  <c r="AO229" i="8"/>
  <c r="D228" i="8"/>
  <c r="Y228" i="8"/>
  <c r="Z228" i="8"/>
  <c r="AA228" i="8"/>
  <c r="AB228" i="8"/>
  <c r="AD228" i="8"/>
  <c r="AE228" i="8"/>
  <c r="AF228" i="8"/>
  <c r="AG228" i="8"/>
  <c r="AH228" i="8"/>
  <c r="AI228" i="8"/>
  <c r="AJ228" i="8" s="1"/>
  <c r="AK228" i="8"/>
  <c r="AL228" i="8"/>
  <c r="AM228" i="8"/>
  <c r="AN228" i="8"/>
  <c r="AO228" i="8"/>
  <c r="D227" i="8"/>
  <c r="Y227" i="8"/>
  <c r="Z227" i="8"/>
  <c r="AA227" i="8"/>
  <c r="AB227" i="8"/>
  <c r="AD227" i="8"/>
  <c r="AE227" i="8"/>
  <c r="AF227" i="8"/>
  <c r="AG227" i="8"/>
  <c r="AH227" i="8"/>
  <c r="AI227" i="8"/>
  <c r="AJ227" i="8" s="1"/>
  <c r="AK227" i="8"/>
  <c r="AL227" i="8"/>
  <c r="AM227" i="8"/>
  <c r="AN227" i="8"/>
  <c r="AO227" i="8"/>
  <c r="D226" i="8"/>
  <c r="Y226" i="8"/>
  <c r="Z226" i="8"/>
  <c r="AA226" i="8"/>
  <c r="AB226" i="8"/>
  <c r="AD226" i="8"/>
  <c r="AE226" i="8"/>
  <c r="AF226" i="8"/>
  <c r="AG226" i="8"/>
  <c r="AH226" i="8"/>
  <c r="AI226" i="8"/>
  <c r="AJ226" i="8" s="1"/>
  <c r="AK226" i="8"/>
  <c r="AL226" i="8"/>
  <c r="AM226" i="8"/>
  <c r="AN226" i="8"/>
  <c r="AO226" i="8"/>
  <c r="D225" i="8"/>
  <c r="Y225" i="8"/>
  <c r="Z225" i="8"/>
  <c r="AA225" i="8"/>
  <c r="AB225" i="8"/>
  <c r="AD225" i="8"/>
  <c r="AE225" i="8"/>
  <c r="AF225" i="8"/>
  <c r="AG225" i="8"/>
  <c r="AH225" i="8"/>
  <c r="AI225" i="8"/>
  <c r="AJ225" i="8" s="1"/>
  <c r="AK225" i="8"/>
  <c r="AL225" i="8"/>
  <c r="AM225" i="8"/>
  <c r="AN225" i="8"/>
  <c r="AO225" i="8"/>
  <c r="D224" i="8"/>
  <c r="Y224" i="8"/>
  <c r="Z224" i="8"/>
  <c r="AA224" i="8"/>
  <c r="AB224" i="8"/>
  <c r="AD224" i="8"/>
  <c r="AE224" i="8"/>
  <c r="AF224" i="8"/>
  <c r="AG224" i="8"/>
  <c r="AH224" i="8"/>
  <c r="AI224" i="8"/>
  <c r="AJ224" i="8" s="1"/>
  <c r="AK224" i="8"/>
  <c r="AL224" i="8"/>
  <c r="AM224" i="8"/>
  <c r="AN224" i="8"/>
  <c r="AO224" i="8"/>
  <c r="D223" i="8"/>
  <c r="Y223" i="8"/>
  <c r="Z223" i="8"/>
  <c r="AA223" i="8"/>
  <c r="AB223" i="8"/>
  <c r="AD223" i="8"/>
  <c r="AE223" i="8"/>
  <c r="AF223" i="8"/>
  <c r="AG223" i="8"/>
  <c r="AH223" i="8"/>
  <c r="AI223" i="8"/>
  <c r="AJ223" i="8" s="1"/>
  <c r="AK223" i="8"/>
  <c r="AL223" i="8"/>
  <c r="AM223" i="8"/>
  <c r="AN223" i="8"/>
  <c r="AO223" i="8"/>
  <c r="D222" i="8"/>
  <c r="Y222" i="8"/>
  <c r="Z222" i="8"/>
  <c r="AA222" i="8"/>
  <c r="AB222" i="8"/>
  <c r="AD222" i="8"/>
  <c r="AE222" i="8"/>
  <c r="AF222" i="8"/>
  <c r="AG222" i="8"/>
  <c r="AH222" i="8"/>
  <c r="AI222" i="8"/>
  <c r="AJ222" i="8" s="1"/>
  <c r="AK222" i="8"/>
  <c r="AL222" i="8"/>
  <c r="AM222" i="8"/>
  <c r="AN222" i="8"/>
  <c r="AO222" i="8"/>
  <c r="D221" i="8"/>
  <c r="Y221" i="8"/>
  <c r="Z221" i="8"/>
  <c r="AA221" i="8"/>
  <c r="AB221" i="8"/>
  <c r="AD221" i="8"/>
  <c r="AE221" i="8"/>
  <c r="AF221" i="8"/>
  <c r="AG221" i="8"/>
  <c r="AH221" i="8"/>
  <c r="AI221" i="8"/>
  <c r="AJ221" i="8" s="1"/>
  <c r="AK221" i="8"/>
  <c r="AL221" i="8"/>
  <c r="AM221" i="8"/>
  <c r="AN221" i="8"/>
  <c r="AO221" i="8"/>
  <c r="D220" i="8"/>
  <c r="Y220" i="8"/>
  <c r="Z220" i="8"/>
  <c r="AA220" i="8"/>
  <c r="AB220" i="8"/>
  <c r="AD220" i="8"/>
  <c r="AE220" i="8"/>
  <c r="AF220" i="8"/>
  <c r="AG220" i="8"/>
  <c r="AH220" i="8"/>
  <c r="AI220" i="8"/>
  <c r="AJ220" i="8" s="1"/>
  <c r="AK220" i="8"/>
  <c r="AL220" i="8"/>
  <c r="AM220" i="8"/>
  <c r="AN220" i="8"/>
  <c r="AO220" i="8"/>
  <c r="D219" i="8"/>
  <c r="Y219" i="8"/>
  <c r="Z219" i="8"/>
  <c r="AA219" i="8"/>
  <c r="AB219" i="8"/>
  <c r="AD219" i="8"/>
  <c r="AE219" i="8"/>
  <c r="AF219" i="8"/>
  <c r="AG219" i="8"/>
  <c r="AH219" i="8"/>
  <c r="AI219" i="8"/>
  <c r="AJ219" i="8" s="1"/>
  <c r="AK219" i="8"/>
  <c r="AL219" i="8"/>
  <c r="AM219" i="8"/>
  <c r="AN219" i="8"/>
  <c r="AO219" i="8"/>
  <c r="D218" i="8"/>
  <c r="Y218" i="8"/>
  <c r="Z218" i="8"/>
  <c r="AA218" i="8"/>
  <c r="AB218" i="8"/>
  <c r="AD218" i="8"/>
  <c r="AE218" i="8"/>
  <c r="AF218" i="8"/>
  <c r="AG218" i="8"/>
  <c r="AH218" i="8"/>
  <c r="AI218" i="8"/>
  <c r="AJ218" i="8" s="1"/>
  <c r="AK218" i="8"/>
  <c r="AL218" i="8"/>
  <c r="AM218" i="8"/>
  <c r="AN218" i="8"/>
  <c r="AO218" i="8"/>
  <c r="D217" i="8"/>
  <c r="Y217" i="8"/>
  <c r="Z217" i="8"/>
  <c r="AA217" i="8"/>
  <c r="AB217" i="8"/>
  <c r="AD217" i="8"/>
  <c r="AE217" i="8"/>
  <c r="AF217" i="8"/>
  <c r="AG217" i="8"/>
  <c r="AH217" i="8"/>
  <c r="AI217" i="8"/>
  <c r="AJ217" i="8" s="1"/>
  <c r="AK217" i="8"/>
  <c r="AL217" i="8"/>
  <c r="AM217" i="8"/>
  <c r="AN217" i="8"/>
  <c r="AO217" i="8"/>
  <c r="D216" i="8"/>
  <c r="Y216" i="8"/>
  <c r="Z216" i="8"/>
  <c r="AA216" i="8"/>
  <c r="AB216" i="8"/>
  <c r="AD216" i="8"/>
  <c r="AE216" i="8"/>
  <c r="AF216" i="8"/>
  <c r="AG216" i="8"/>
  <c r="AH216" i="8"/>
  <c r="AI216" i="8"/>
  <c r="AJ216" i="8" s="1"/>
  <c r="AK216" i="8"/>
  <c r="AL216" i="8"/>
  <c r="AM216" i="8"/>
  <c r="AN216" i="8"/>
  <c r="AO216" i="8"/>
  <c r="D215" i="8"/>
  <c r="Y215" i="8"/>
  <c r="Z215" i="8"/>
  <c r="AA215" i="8"/>
  <c r="AB215" i="8"/>
  <c r="AD215" i="8"/>
  <c r="AE215" i="8"/>
  <c r="AF215" i="8"/>
  <c r="AG215" i="8"/>
  <c r="AH215" i="8"/>
  <c r="AI215" i="8"/>
  <c r="AJ215" i="8" s="1"/>
  <c r="AK215" i="8"/>
  <c r="AL215" i="8"/>
  <c r="AM215" i="8"/>
  <c r="AN215" i="8"/>
  <c r="AO215" i="8"/>
  <c r="D214" i="8"/>
  <c r="Y214" i="8"/>
  <c r="Z214" i="8"/>
  <c r="AA214" i="8"/>
  <c r="AB214" i="8"/>
  <c r="AD214" i="8"/>
  <c r="AE214" i="8"/>
  <c r="AF214" i="8"/>
  <c r="AG214" i="8"/>
  <c r="AH214" i="8"/>
  <c r="AI214" i="8"/>
  <c r="AJ214" i="8" s="1"/>
  <c r="AK214" i="8"/>
  <c r="AL214" i="8"/>
  <c r="AM214" i="8"/>
  <c r="AN214" i="8"/>
  <c r="AO214" i="8"/>
  <c r="D213" i="8"/>
  <c r="Y213" i="8"/>
  <c r="Z213" i="8"/>
  <c r="AA213" i="8"/>
  <c r="AB213" i="8"/>
  <c r="AD213" i="8"/>
  <c r="AE213" i="8"/>
  <c r="AF213" i="8"/>
  <c r="AG213" i="8"/>
  <c r="AH213" i="8"/>
  <c r="AI213" i="8"/>
  <c r="AJ213" i="8" s="1"/>
  <c r="AK213" i="8"/>
  <c r="AL213" i="8"/>
  <c r="AM213" i="8"/>
  <c r="AN213" i="8"/>
  <c r="AO213" i="8"/>
  <c r="D212" i="8"/>
  <c r="Y212" i="8"/>
  <c r="Z212" i="8"/>
  <c r="AA212" i="8"/>
  <c r="AB212" i="8"/>
  <c r="AD212" i="8"/>
  <c r="AE212" i="8"/>
  <c r="AF212" i="8"/>
  <c r="AG212" i="8"/>
  <c r="AH212" i="8"/>
  <c r="AI212" i="8"/>
  <c r="AJ212" i="8" s="1"/>
  <c r="AK212" i="8"/>
  <c r="AL212" i="8"/>
  <c r="AM212" i="8"/>
  <c r="AN212" i="8"/>
  <c r="AO212" i="8"/>
  <c r="D211" i="8"/>
  <c r="Y211" i="8"/>
  <c r="Z211" i="8"/>
  <c r="AA211" i="8"/>
  <c r="AB211" i="8"/>
  <c r="AD211" i="8"/>
  <c r="AE211" i="8"/>
  <c r="AF211" i="8"/>
  <c r="AG211" i="8"/>
  <c r="AH211" i="8"/>
  <c r="AI211" i="8"/>
  <c r="AJ211" i="8" s="1"/>
  <c r="AK211" i="8"/>
  <c r="AL211" i="8"/>
  <c r="AM211" i="8"/>
  <c r="AN211" i="8"/>
  <c r="AO211" i="8"/>
  <c r="D210" i="8"/>
  <c r="Y210" i="8"/>
  <c r="Z210" i="8"/>
  <c r="AA210" i="8"/>
  <c r="AB210" i="8"/>
  <c r="AD210" i="8"/>
  <c r="AE210" i="8"/>
  <c r="AF210" i="8"/>
  <c r="AG210" i="8"/>
  <c r="AH210" i="8"/>
  <c r="AI210" i="8"/>
  <c r="AJ210" i="8" s="1"/>
  <c r="AK210" i="8"/>
  <c r="AL210" i="8"/>
  <c r="AM210" i="8"/>
  <c r="AN210" i="8"/>
  <c r="AO210" i="8"/>
  <c r="D209" i="8"/>
  <c r="Y209" i="8"/>
  <c r="Z209" i="8"/>
  <c r="AA209" i="8"/>
  <c r="AB209" i="8"/>
  <c r="AD209" i="8"/>
  <c r="AE209" i="8"/>
  <c r="AF209" i="8"/>
  <c r="AG209" i="8"/>
  <c r="AH209" i="8"/>
  <c r="AI209" i="8"/>
  <c r="AJ209" i="8" s="1"/>
  <c r="AK209" i="8"/>
  <c r="AL209" i="8"/>
  <c r="AM209" i="8"/>
  <c r="AN209" i="8"/>
  <c r="AO209" i="8"/>
  <c r="D208" i="8"/>
  <c r="Y208" i="8"/>
  <c r="Z208" i="8"/>
  <c r="AA208" i="8"/>
  <c r="AB208" i="8"/>
  <c r="AD208" i="8"/>
  <c r="AE208" i="8"/>
  <c r="AF208" i="8"/>
  <c r="AG208" i="8"/>
  <c r="AH208" i="8"/>
  <c r="AI208" i="8"/>
  <c r="AJ208" i="8" s="1"/>
  <c r="AK208" i="8"/>
  <c r="AL208" i="8"/>
  <c r="AM208" i="8"/>
  <c r="AN208" i="8"/>
  <c r="AO208" i="8"/>
  <c r="D207" i="8"/>
  <c r="Y207" i="8"/>
  <c r="Z207" i="8"/>
  <c r="AA207" i="8"/>
  <c r="AB207" i="8"/>
  <c r="AD207" i="8"/>
  <c r="AE207" i="8"/>
  <c r="AF207" i="8"/>
  <c r="AG207" i="8"/>
  <c r="AH207" i="8"/>
  <c r="AI207" i="8"/>
  <c r="AJ207" i="8" s="1"/>
  <c r="AK207" i="8"/>
  <c r="AL207" i="8"/>
  <c r="AM207" i="8"/>
  <c r="AN207" i="8"/>
  <c r="AO207" i="8"/>
  <c r="D206" i="8"/>
  <c r="Y206" i="8"/>
  <c r="Z206" i="8"/>
  <c r="AA206" i="8"/>
  <c r="AB206" i="8"/>
  <c r="AD206" i="8"/>
  <c r="AE206" i="8"/>
  <c r="AF206" i="8"/>
  <c r="AG206" i="8"/>
  <c r="AH206" i="8"/>
  <c r="AI206" i="8"/>
  <c r="AJ206" i="8" s="1"/>
  <c r="AK206" i="8"/>
  <c r="AL206" i="8"/>
  <c r="AM206" i="8"/>
  <c r="AN206" i="8"/>
  <c r="AO206" i="8"/>
  <c r="D205" i="8"/>
  <c r="Y205" i="8"/>
  <c r="Z205" i="8"/>
  <c r="AA205" i="8"/>
  <c r="AB205" i="8"/>
  <c r="AD205" i="8"/>
  <c r="AE205" i="8"/>
  <c r="AF205" i="8"/>
  <c r="AG205" i="8"/>
  <c r="AH205" i="8"/>
  <c r="AI205" i="8"/>
  <c r="AJ205" i="8" s="1"/>
  <c r="AK205" i="8"/>
  <c r="AL205" i="8"/>
  <c r="AM205" i="8"/>
  <c r="AN205" i="8"/>
  <c r="AO205" i="8"/>
  <c r="D204" i="8"/>
  <c r="Y204" i="8"/>
  <c r="Z204" i="8"/>
  <c r="AA204" i="8"/>
  <c r="AB204" i="8"/>
  <c r="AD204" i="8"/>
  <c r="AE204" i="8"/>
  <c r="AF204" i="8"/>
  <c r="AG204" i="8"/>
  <c r="AH204" i="8"/>
  <c r="AI204" i="8"/>
  <c r="AJ204" i="8" s="1"/>
  <c r="AK204" i="8"/>
  <c r="AL204" i="8"/>
  <c r="AM204" i="8"/>
  <c r="AN204" i="8"/>
  <c r="AO204" i="8"/>
  <c r="D203" i="8"/>
  <c r="Y203" i="8"/>
  <c r="Z203" i="8"/>
  <c r="AA203" i="8"/>
  <c r="AB203" i="8"/>
  <c r="AD203" i="8"/>
  <c r="AE203" i="8"/>
  <c r="AF203" i="8"/>
  <c r="AG203" i="8"/>
  <c r="AH203" i="8"/>
  <c r="AI203" i="8"/>
  <c r="AJ203" i="8" s="1"/>
  <c r="AK203" i="8"/>
  <c r="AL203" i="8"/>
  <c r="AM203" i="8"/>
  <c r="AN203" i="8"/>
  <c r="AO203" i="8"/>
  <c r="D202" i="8"/>
  <c r="Y202" i="8"/>
  <c r="Z202" i="8"/>
  <c r="AA202" i="8"/>
  <c r="AB202" i="8"/>
  <c r="AD202" i="8"/>
  <c r="AE202" i="8"/>
  <c r="AF202" i="8"/>
  <c r="AG202" i="8"/>
  <c r="AH202" i="8"/>
  <c r="AI202" i="8"/>
  <c r="AJ202" i="8" s="1"/>
  <c r="AK202" i="8"/>
  <c r="AL202" i="8"/>
  <c r="AM202" i="8"/>
  <c r="AN202" i="8"/>
  <c r="AO202" i="8"/>
  <c r="D201" i="8"/>
  <c r="Y201" i="8"/>
  <c r="Z201" i="8"/>
  <c r="AA201" i="8"/>
  <c r="AB201" i="8"/>
  <c r="AD201" i="8"/>
  <c r="AE201" i="8"/>
  <c r="AF201" i="8"/>
  <c r="AG201" i="8"/>
  <c r="AH201" i="8"/>
  <c r="AI201" i="8"/>
  <c r="AJ201" i="8" s="1"/>
  <c r="AK201" i="8"/>
  <c r="AL201" i="8"/>
  <c r="AM201" i="8"/>
  <c r="AN201" i="8"/>
  <c r="AO201" i="8"/>
  <c r="D200" i="8"/>
  <c r="Y200" i="8"/>
  <c r="Z200" i="8"/>
  <c r="AA200" i="8"/>
  <c r="AB200" i="8"/>
  <c r="AD200" i="8"/>
  <c r="AE200" i="8"/>
  <c r="AF200" i="8"/>
  <c r="AG200" i="8"/>
  <c r="AH200" i="8"/>
  <c r="AI200" i="8"/>
  <c r="AJ200" i="8" s="1"/>
  <c r="AK200" i="8"/>
  <c r="AL200" i="8"/>
  <c r="AM200" i="8"/>
  <c r="AN200" i="8"/>
  <c r="AO200" i="8"/>
  <c r="D199" i="8"/>
  <c r="Y199" i="8"/>
  <c r="Z199" i="8"/>
  <c r="AA199" i="8"/>
  <c r="AB199" i="8"/>
  <c r="AD199" i="8"/>
  <c r="AE199" i="8"/>
  <c r="AF199" i="8"/>
  <c r="AG199" i="8"/>
  <c r="AH199" i="8"/>
  <c r="AI199" i="8"/>
  <c r="AJ199" i="8" s="1"/>
  <c r="AK199" i="8"/>
  <c r="AL199" i="8"/>
  <c r="AM199" i="8"/>
  <c r="AN199" i="8"/>
  <c r="AO199" i="8"/>
  <c r="D198" i="8"/>
  <c r="Y198" i="8"/>
  <c r="Z198" i="8"/>
  <c r="AA198" i="8"/>
  <c r="AB198" i="8"/>
  <c r="AD198" i="8"/>
  <c r="AE198" i="8"/>
  <c r="AF198" i="8"/>
  <c r="AG198" i="8"/>
  <c r="AH198" i="8"/>
  <c r="AI198" i="8"/>
  <c r="AJ198" i="8" s="1"/>
  <c r="AK198" i="8"/>
  <c r="AL198" i="8"/>
  <c r="AM198" i="8"/>
  <c r="AN198" i="8"/>
  <c r="AO198" i="8"/>
  <c r="D197" i="8"/>
  <c r="Y197" i="8"/>
  <c r="Z197" i="8"/>
  <c r="AA197" i="8"/>
  <c r="AB197" i="8"/>
  <c r="AD197" i="8"/>
  <c r="AE197" i="8"/>
  <c r="AF197" i="8"/>
  <c r="AG197" i="8"/>
  <c r="AH197" i="8"/>
  <c r="AI197" i="8"/>
  <c r="AJ197" i="8" s="1"/>
  <c r="AK197" i="8"/>
  <c r="AL197" i="8"/>
  <c r="AM197" i="8"/>
  <c r="AN197" i="8"/>
  <c r="AO197" i="8"/>
  <c r="D196" i="8"/>
  <c r="Y196" i="8"/>
  <c r="Z196" i="8"/>
  <c r="AA196" i="8"/>
  <c r="AB196" i="8"/>
  <c r="AD196" i="8"/>
  <c r="AE196" i="8"/>
  <c r="AF196" i="8"/>
  <c r="AG196" i="8"/>
  <c r="AH196" i="8"/>
  <c r="AI196" i="8"/>
  <c r="AJ196" i="8" s="1"/>
  <c r="AK196" i="8"/>
  <c r="AL196" i="8"/>
  <c r="AM196" i="8"/>
  <c r="AN196" i="8"/>
  <c r="AO196" i="8"/>
  <c r="D195" i="8"/>
  <c r="Y195" i="8"/>
  <c r="Z195" i="8"/>
  <c r="AA195" i="8"/>
  <c r="AB195" i="8"/>
  <c r="AD195" i="8"/>
  <c r="AE195" i="8"/>
  <c r="AF195" i="8"/>
  <c r="AG195" i="8"/>
  <c r="AH195" i="8"/>
  <c r="AI195" i="8"/>
  <c r="AJ195" i="8" s="1"/>
  <c r="AK195" i="8"/>
  <c r="AL195" i="8"/>
  <c r="AM195" i="8"/>
  <c r="AN195" i="8"/>
  <c r="AO195" i="8"/>
  <c r="D194" i="8"/>
  <c r="Y194" i="8"/>
  <c r="Z194" i="8"/>
  <c r="AA194" i="8"/>
  <c r="AB194" i="8"/>
  <c r="AD194" i="8"/>
  <c r="AE194" i="8"/>
  <c r="AF194" i="8"/>
  <c r="AG194" i="8"/>
  <c r="AH194" i="8"/>
  <c r="AI194" i="8"/>
  <c r="AJ194" i="8" s="1"/>
  <c r="AK194" i="8"/>
  <c r="AL194" i="8"/>
  <c r="AM194" i="8"/>
  <c r="AN194" i="8"/>
  <c r="AO194" i="8"/>
  <c r="D193" i="8"/>
  <c r="Y193" i="8"/>
  <c r="Z193" i="8"/>
  <c r="AA193" i="8"/>
  <c r="AB193" i="8"/>
  <c r="AD193" i="8"/>
  <c r="AE193" i="8"/>
  <c r="AF193" i="8"/>
  <c r="AG193" i="8"/>
  <c r="AH193" i="8"/>
  <c r="AI193" i="8"/>
  <c r="AJ193" i="8" s="1"/>
  <c r="AK193" i="8"/>
  <c r="AL193" i="8"/>
  <c r="AM193" i="8"/>
  <c r="AN193" i="8"/>
  <c r="AO193" i="8"/>
  <c r="D192" i="8"/>
  <c r="Y192" i="8"/>
  <c r="Z192" i="8"/>
  <c r="AA192" i="8"/>
  <c r="AB192" i="8"/>
  <c r="AD192" i="8"/>
  <c r="AE192" i="8"/>
  <c r="AF192" i="8"/>
  <c r="AG192" i="8"/>
  <c r="AH192" i="8"/>
  <c r="AI192" i="8"/>
  <c r="AJ192" i="8" s="1"/>
  <c r="AK192" i="8"/>
  <c r="AL192" i="8"/>
  <c r="AM192" i="8"/>
  <c r="AN192" i="8"/>
  <c r="AO192" i="8"/>
  <c r="D191" i="8"/>
  <c r="Y191" i="8"/>
  <c r="Z191" i="8"/>
  <c r="AA191" i="8"/>
  <c r="AB191" i="8"/>
  <c r="AD191" i="8"/>
  <c r="AE191" i="8"/>
  <c r="AF191" i="8"/>
  <c r="AG191" i="8"/>
  <c r="AH191" i="8"/>
  <c r="AI191" i="8"/>
  <c r="AJ191" i="8" s="1"/>
  <c r="AK191" i="8"/>
  <c r="AL191" i="8"/>
  <c r="AM191" i="8"/>
  <c r="AN191" i="8"/>
  <c r="AO191" i="8"/>
  <c r="D190" i="8"/>
  <c r="Y190" i="8"/>
  <c r="Z190" i="8"/>
  <c r="AA190" i="8"/>
  <c r="AB190" i="8"/>
  <c r="AD190" i="8"/>
  <c r="AE190" i="8"/>
  <c r="AF190" i="8"/>
  <c r="AG190" i="8"/>
  <c r="AH190" i="8"/>
  <c r="AI190" i="8"/>
  <c r="AJ190" i="8" s="1"/>
  <c r="AK190" i="8"/>
  <c r="AL190" i="8"/>
  <c r="AM190" i="8"/>
  <c r="AN190" i="8"/>
  <c r="AO190" i="8"/>
  <c r="D189" i="8"/>
  <c r="Y189" i="8"/>
  <c r="Z189" i="8"/>
  <c r="AA189" i="8"/>
  <c r="AB189" i="8"/>
  <c r="AD189" i="8"/>
  <c r="AE189" i="8"/>
  <c r="AF189" i="8"/>
  <c r="AG189" i="8"/>
  <c r="AH189" i="8"/>
  <c r="AI189" i="8"/>
  <c r="AJ189" i="8" s="1"/>
  <c r="AK189" i="8"/>
  <c r="AL189" i="8"/>
  <c r="AM189" i="8"/>
  <c r="AN189" i="8"/>
  <c r="AO189" i="8"/>
  <c r="D188" i="8"/>
  <c r="Y188" i="8"/>
  <c r="Z188" i="8"/>
  <c r="AA188" i="8"/>
  <c r="AB188" i="8"/>
  <c r="AD188" i="8"/>
  <c r="AE188" i="8"/>
  <c r="AF188" i="8"/>
  <c r="AG188" i="8"/>
  <c r="AH188" i="8"/>
  <c r="AI188" i="8"/>
  <c r="AJ188" i="8" s="1"/>
  <c r="AK188" i="8"/>
  <c r="AL188" i="8"/>
  <c r="AM188" i="8"/>
  <c r="AN188" i="8"/>
  <c r="AO188" i="8"/>
  <c r="D187" i="8"/>
  <c r="Y187" i="8"/>
  <c r="Z187" i="8"/>
  <c r="AA187" i="8"/>
  <c r="AB187" i="8"/>
  <c r="AD187" i="8"/>
  <c r="AE187" i="8"/>
  <c r="AF187" i="8"/>
  <c r="AG187" i="8"/>
  <c r="AH187" i="8"/>
  <c r="AI187" i="8"/>
  <c r="AJ187" i="8" s="1"/>
  <c r="AK187" i="8"/>
  <c r="AL187" i="8"/>
  <c r="AM187" i="8"/>
  <c r="AN187" i="8"/>
  <c r="AO187" i="8"/>
  <c r="D186" i="8"/>
  <c r="Y186" i="8"/>
  <c r="Z186" i="8"/>
  <c r="AA186" i="8"/>
  <c r="AB186" i="8"/>
  <c r="AD186" i="8"/>
  <c r="AE186" i="8"/>
  <c r="AF186" i="8"/>
  <c r="AG186" i="8"/>
  <c r="AH186" i="8"/>
  <c r="AI186" i="8"/>
  <c r="AJ186" i="8" s="1"/>
  <c r="AK186" i="8"/>
  <c r="AL186" i="8"/>
  <c r="AM186" i="8"/>
  <c r="AN186" i="8"/>
  <c r="AO186" i="8"/>
  <c r="D185" i="8"/>
  <c r="Y185" i="8"/>
  <c r="Z185" i="8"/>
  <c r="AA185" i="8"/>
  <c r="AB185" i="8"/>
  <c r="AD185" i="8"/>
  <c r="AE185" i="8"/>
  <c r="AF185" i="8"/>
  <c r="AG185" i="8"/>
  <c r="AH185" i="8"/>
  <c r="AI185" i="8"/>
  <c r="AJ185" i="8" s="1"/>
  <c r="AK185" i="8"/>
  <c r="AL185" i="8"/>
  <c r="AM185" i="8"/>
  <c r="AN185" i="8"/>
  <c r="AO185" i="8"/>
  <c r="D184" i="8"/>
  <c r="Y184" i="8"/>
  <c r="Z184" i="8"/>
  <c r="AA184" i="8"/>
  <c r="AB184" i="8"/>
  <c r="AD184" i="8"/>
  <c r="AE184" i="8"/>
  <c r="AF184" i="8"/>
  <c r="AG184" i="8"/>
  <c r="AH184" i="8"/>
  <c r="AI184" i="8"/>
  <c r="AJ184" i="8" s="1"/>
  <c r="AK184" i="8"/>
  <c r="AL184" i="8"/>
  <c r="AM184" i="8"/>
  <c r="AN184" i="8"/>
  <c r="AO184" i="8"/>
  <c r="D183" i="8"/>
  <c r="Y183" i="8"/>
  <c r="Z183" i="8"/>
  <c r="AA183" i="8"/>
  <c r="AB183" i="8"/>
  <c r="AD183" i="8"/>
  <c r="AE183" i="8"/>
  <c r="AF183" i="8"/>
  <c r="AG183" i="8"/>
  <c r="AH183" i="8"/>
  <c r="AI183" i="8"/>
  <c r="AJ183" i="8" s="1"/>
  <c r="AK183" i="8"/>
  <c r="AL183" i="8"/>
  <c r="AM183" i="8"/>
  <c r="AN183" i="8"/>
  <c r="AO183" i="8"/>
  <c r="D182" i="8"/>
  <c r="Y182" i="8"/>
  <c r="Z182" i="8"/>
  <c r="AA182" i="8"/>
  <c r="AB182" i="8"/>
  <c r="AD182" i="8"/>
  <c r="AE182" i="8"/>
  <c r="AF182" i="8"/>
  <c r="AG182" i="8"/>
  <c r="AH182" i="8"/>
  <c r="AI182" i="8"/>
  <c r="AJ182" i="8" s="1"/>
  <c r="AK182" i="8"/>
  <c r="AL182" i="8"/>
  <c r="AM182" i="8"/>
  <c r="AN182" i="8"/>
  <c r="AO182" i="8"/>
  <c r="D181" i="8"/>
  <c r="Y181" i="8"/>
  <c r="Z181" i="8"/>
  <c r="AA181" i="8"/>
  <c r="AB181" i="8"/>
  <c r="AD181" i="8"/>
  <c r="AE181" i="8"/>
  <c r="AF181" i="8"/>
  <c r="AG181" i="8"/>
  <c r="AH181" i="8"/>
  <c r="AI181" i="8"/>
  <c r="AJ181" i="8" s="1"/>
  <c r="AK181" i="8"/>
  <c r="AL181" i="8"/>
  <c r="AM181" i="8"/>
  <c r="AN181" i="8"/>
  <c r="AO181" i="8"/>
  <c r="D180" i="8"/>
  <c r="Y180" i="8"/>
  <c r="Z180" i="8"/>
  <c r="AA180" i="8"/>
  <c r="AB180" i="8"/>
  <c r="AD180" i="8"/>
  <c r="AE180" i="8"/>
  <c r="AF180" i="8"/>
  <c r="AG180" i="8"/>
  <c r="AH180" i="8"/>
  <c r="AI180" i="8"/>
  <c r="AJ180" i="8" s="1"/>
  <c r="AK180" i="8"/>
  <c r="AL180" i="8"/>
  <c r="AM180" i="8"/>
  <c r="AN180" i="8"/>
  <c r="AO180" i="8"/>
  <c r="D179" i="8"/>
  <c r="Y179" i="8"/>
  <c r="Z179" i="8"/>
  <c r="AA179" i="8"/>
  <c r="AB179" i="8"/>
  <c r="AD179" i="8"/>
  <c r="AE179" i="8"/>
  <c r="AF179" i="8"/>
  <c r="AG179" i="8"/>
  <c r="AH179" i="8"/>
  <c r="AI179" i="8"/>
  <c r="AJ179" i="8" s="1"/>
  <c r="AK179" i="8"/>
  <c r="AL179" i="8"/>
  <c r="AM179" i="8"/>
  <c r="AN179" i="8"/>
  <c r="AO179" i="8"/>
  <c r="D178" i="8"/>
  <c r="Y178" i="8"/>
  <c r="Z178" i="8"/>
  <c r="AA178" i="8"/>
  <c r="AB178" i="8"/>
  <c r="AD178" i="8"/>
  <c r="AE178" i="8"/>
  <c r="AF178" i="8"/>
  <c r="AG178" i="8"/>
  <c r="AH178" i="8"/>
  <c r="AI178" i="8"/>
  <c r="AJ178" i="8" s="1"/>
  <c r="AK178" i="8"/>
  <c r="AL178" i="8"/>
  <c r="AM178" i="8"/>
  <c r="AN178" i="8"/>
  <c r="AO178" i="8"/>
  <c r="D177" i="8"/>
  <c r="Y177" i="8"/>
  <c r="Z177" i="8"/>
  <c r="AA177" i="8"/>
  <c r="AB177" i="8"/>
  <c r="AD177" i="8"/>
  <c r="AE177" i="8"/>
  <c r="AF177" i="8"/>
  <c r="AG177" i="8"/>
  <c r="AH177" i="8"/>
  <c r="AI177" i="8"/>
  <c r="AJ177" i="8" s="1"/>
  <c r="AK177" i="8"/>
  <c r="AL177" i="8"/>
  <c r="AM177" i="8"/>
  <c r="AN177" i="8"/>
  <c r="AO177" i="8"/>
  <c r="D176" i="8"/>
  <c r="Y176" i="8"/>
  <c r="Z176" i="8"/>
  <c r="AA176" i="8"/>
  <c r="AB176" i="8"/>
  <c r="AD176" i="8"/>
  <c r="AE176" i="8"/>
  <c r="AF176" i="8"/>
  <c r="AG176" i="8"/>
  <c r="AH176" i="8"/>
  <c r="AI176" i="8"/>
  <c r="AJ176" i="8" s="1"/>
  <c r="AK176" i="8"/>
  <c r="AL176" i="8"/>
  <c r="AM176" i="8"/>
  <c r="AN176" i="8"/>
  <c r="AO176" i="8"/>
  <c r="D175" i="8"/>
  <c r="Y175" i="8"/>
  <c r="Z175" i="8"/>
  <c r="AA175" i="8"/>
  <c r="AB175" i="8"/>
  <c r="AD175" i="8"/>
  <c r="AE175" i="8"/>
  <c r="AF175" i="8"/>
  <c r="AG175" i="8"/>
  <c r="AH175" i="8"/>
  <c r="AI175" i="8"/>
  <c r="AJ175" i="8" s="1"/>
  <c r="AK175" i="8"/>
  <c r="AL175" i="8"/>
  <c r="AM175" i="8"/>
  <c r="AN175" i="8"/>
  <c r="AO175" i="8"/>
  <c r="D174" i="8"/>
  <c r="Y174" i="8"/>
  <c r="Z174" i="8"/>
  <c r="AA174" i="8"/>
  <c r="AB174" i="8"/>
  <c r="AD174" i="8"/>
  <c r="AE174" i="8"/>
  <c r="AF174" i="8"/>
  <c r="AG174" i="8"/>
  <c r="AH174" i="8"/>
  <c r="AI174" i="8"/>
  <c r="AJ174" i="8" s="1"/>
  <c r="AK174" i="8"/>
  <c r="AL174" i="8"/>
  <c r="AM174" i="8"/>
  <c r="AN174" i="8"/>
  <c r="AO174" i="8"/>
  <c r="D173" i="8"/>
  <c r="Y173" i="8"/>
  <c r="Z173" i="8"/>
  <c r="AA173" i="8"/>
  <c r="AB173" i="8"/>
  <c r="AD173" i="8"/>
  <c r="AE173" i="8"/>
  <c r="AF173" i="8"/>
  <c r="AG173" i="8"/>
  <c r="AH173" i="8"/>
  <c r="AI173" i="8"/>
  <c r="AJ173" i="8" s="1"/>
  <c r="AK173" i="8"/>
  <c r="AL173" i="8"/>
  <c r="AM173" i="8"/>
  <c r="AN173" i="8"/>
  <c r="AO173" i="8"/>
  <c r="D172" i="8"/>
  <c r="Y172" i="8"/>
  <c r="Z172" i="8"/>
  <c r="AA172" i="8"/>
  <c r="AB172" i="8"/>
  <c r="AD172" i="8"/>
  <c r="AE172" i="8"/>
  <c r="AF172" i="8"/>
  <c r="AG172" i="8"/>
  <c r="AH172" i="8"/>
  <c r="AI172" i="8"/>
  <c r="AJ172" i="8" s="1"/>
  <c r="AK172" i="8"/>
  <c r="AL172" i="8"/>
  <c r="AM172" i="8"/>
  <c r="AN172" i="8"/>
  <c r="AO172" i="8"/>
  <c r="D171" i="8"/>
  <c r="Y171" i="8"/>
  <c r="Z171" i="8"/>
  <c r="AA171" i="8"/>
  <c r="AB171" i="8"/>
  <c r="AD171" i="8"/>
  <c r="AE171" i="8"/>
  <c r="AF171" i="8"/>
  <c r="AG171" i="8"/>
  <c r="AH171" i="8"/>
  <c r="AI171" i="8"/>
  <c r="AJ171" i="8" s="1"/>
  <c r="AK171" i="8"/>
  <c r="AL171" i="8"/>
  <c r="AM171" i="8"/>
  <c r="AN171" i="8"/>
  <c r="AO171" i="8"/>
  <c r="D170" i="8"/>
  <c r="Y170" i="8"/>
  <c r="Z170" i="8"/>
  <c r="AA170" i="8"/>
  <c r="AB170" i="8"/>
  <c r="AD170" i="8"/>
  <c r="AE170" i="8"/>
  <c r="AF170" i="8"/>
  <c r="AG170" i="8"/>
  <c r="AH170" i="8"/>
  <c r="AI170" i="8"/>
  <c r="AJ170" i="8" s="1"/>
  <c r="AK170" i="8"/>
  <c r="AL170" i="8"/>
  <c r="AM170" i="8"/>
  <c r="AN170" i="8"/>
  <c r="AO170" i="8"/>
  <c r="D169" i="8"/>
  <c r="Y169" i="8"/>
  <c r="Z169" i="8"/>
  <c r="AA169" i="8"/>
  <c r="AB169" i="8"/>
  <c r="AD169" i="8"/>
  <c r="AE169" i="8"/>
  <c r="AF169" i="8"/>
  <c r="AG169" i="8"/>
  <c r="AH169" i="8"/>
  <c r="AI169" i="8"/>
  <c r="AJ169" i="8" s="1"/>
  <c r="AK169" i="8"/>
  <c r="AL169" i="8"/>
  <c r="AM169" i="8"/>
  <c r="AN169" i="8"/>
  <c r="AO169" i="8"/>
  <c r="D168" i="8"/>
  <c r="Y168" i="8"/>
  <c r="Z168" i="8"/>
  <c r="AA168" i="8"/>
  <c r="AB168" i="8"/>
  <c r="AD168" i="8"/>
  <c r="AE168" i="8"/>
  <c r="AF168" i="8"/>
  <c r="AG168" i="8"/>
  <c r="AH168" i="8"/>
  <c r="AI168" i="8"/>
  <c r="AJ168" i="8" s="1"/>
  <c r="AK168" i="8"/>
  <c r="AL168" i="8"/>
  <c r="AM168" i="8"/>
  <c r="AN168" i="8"/>
  <c r="AO168" i="8"/>
  <c r="D167" i="8"/>
  <c r="Y167" i="8"/>
  <c r="Z167" i="8"/>
  <c r="AA167" i="8"/>
  <c r="AB167" i="8"/>
  <c r="AD167" i="8"/>
  <c r="AE167" i="8"/>
  <c r="AF167" i="8"/>
  <c r="AG167" i="8"/>
  <c r="AH167" i="8"/>
  <c r="AI167" i="8"/>
  <c r="AJ167" i="8" s="1"/>
  <c r="AK167" i="8"/>
  <c r="AL167" i="8"/>
  <c r="AM167" i="8"/>
  <c r="AN167" i="8"/>
  <c r="AO167" i="8"/>
  <c r="D166" i="8"/>
  <c r="Y166" i="8"/>
  <c r="Z166" i="8"/>
  <c r="AA166" i="8"/>
  <c r="AB166" i="8"/>
  <c r="AD166" i="8"/>
  <c r="AE166" i="8"/>
  <c r="AF166" i="8"/>
  <c r="AG166" i="8"/>
  <c r="AH166" i="8"/>
  <c r="AI166" i="8"/>
  <c r="AJ166" i="8" s="1"/>
  <c r="AK166" i="8"/>
  <c r="AL166" i="8"/>
  <c r="AM166" i="8"/>
  <c r="AN166" i="8"/>
  <c r="AO166" i="8"/>
  <c r="D165" i="8"/>
  <c r="Y165" i="8"/>
  <c r="Z165" i="8"/>
  <c r="AA165" i="8"/>
  <c r="AB165" i="8"/>
  <c r="AD165" i="8"/>
  <c r="AE165" i="8"/>
  <c r="AF165" i="8"/>
  <c r="AG165" i="8"/>
  <c r="AH165" i="8"/>
  <c r="AI165" i="8"/>
  <c r="AJ165" i="8" s="1"/>
  <c r="AK165" i="8"/>
  <c r="AL165" i="8"/>
  <c r="AM165" i="8"/>
  <c r="AN165" i="8"/>
  <c r="AO165" i="8"/>
  <c r="D164" i="8"/>
  <c r="Y164" i="8"/>
  <c r="Z164" i="8"/>
  <c r="AA164" i="8"/>
  <c r="AB164" i="8"/>
  <c r="AD164" i="8"/>
  <c r="AE164" i="8"/>
  <c r="AF164" i="8"/>
  <c r="AG164" i="8"/>
  <c r="AH164" i="8"/>
  <c r="AI164" i="8"/>
  <c r="AJ164" i="8" s="1"/>
  <c r="AK164" i="8"/>
  <c r="AL164" i="8"/>
  <c r="AM164" i="8"/>
  <c r="AN164" i="8"/>
  <c r="AO164" i="8"/>
  <c r="D163" i="8"/>
  <c r="Y163" i="8"/>
  <c r="Z163" i="8"/>
  <c r="AA163" i="8"/>
  <c r="AB163" i="8"/>
  <c r="AD163" i="8"/>
  <c r="AE163" i="8"/>
  <c r="AF163" i="8"/>
  <c r="AG163" i="8"/>
  <c r="AH163" i="8"/>
  <c r="AI163" i="8"/>
  <c r="AJ163" i="8" s="1"/>
  <c r="AK163" i="8"/>
  <c r="AL163" i="8"/>
  <c r="AM163" i="8"/>
  <c r="AN163" i="8"/>
  <c r="AO163" i="8"/>
  <c r="D162" i="8"/>
  <c r="Y162" i="8"/>
  <c r="Z162" i="8"/>
  <c r="AA162" i="8"/>
  <c r="AB162" i="8"/>
  <c r="AD162" i="8"/>
  <c r="AE162" i="8"/>
  <c r="AF162" i="8"/>
  <c r="AG162" i="8"/>
  <c r="AH162" i="8"/>
  <c r="AI162" i="8"/>
  <c r="AJ162" i="8" s="1"/>
  <c r="AK162" i="8"/>
  <c r="AL162" i="8"/>
  <c r="AM162" i="8"/>
  <c r="AN162" i="8"/>
  <c r="AO162" i="8"/>
  <c r="D161" i="8"/>
  <c r="Y161" i="8"/>
  <c r="Z161" i="8"/>
  <c r="AA161" i="8"/>
  <c r="AB161" i="8"/>
  <c r="AD161" i="8"/>
  <c r="AE161" i="8"/>
  <c r="AF161" i="8"/>
  <c r="AG161" i="8"/>
  <c r="AH161" i="8"/>
  <c r="AI161" i="8"/>
  <c r="AJ161" i="8" s="1"/>
  <c r="AK161" i="8"/>
  <c r="AL161" i="8"/>
  <c r="AM161" i="8"/>
  <c r="AN161" i="8"/>
  <c r="AO161" i="8"/>
  <c r="D160" i="8"/>
  <c r="Y160" i="8"/>
  <c r="Z160" i="8"/>
  <c r="AA160" i="8"/>
  <c r="AB160" i="8"/>
  <c r="AD160" i="8"/>
  <c r="AE160" i="8"/>
  <c r="AF160" i="8"/>
  <c r="AG160" i="8"/>
  <c r="AH160" i="8"/>
  <c r="AI160" i="8"/>
  <c r="AJ160" i="8" s="1"/>
  <c r="AK160" i="8"/>
  <c r="AL160" i="8"/>
  <c r="AM160" i="8"/>
  <c r="AN160" i="8"/>
  <c r="AO160" i="8"/>
  <c r="D159" i="8"/>
  <c r="Y159" i="8"/>
  <c r="Z159" i="8"/>
  <c r="AA159" i="8"/>
  <c r="AB159" i="8"/>
  <c r="AD159" i="8"/>
  <c r="AE159" i="8"/>
  <c r="AF159" i="8"/>
  <c r="AG159" i="8"/>
  <c r="AH159" i="8"/>
  <c r="AI159" i="8"/>
  <c r="AJ159" i="8" s="1"/>
  <c r="AK159" i="8"/>
  <c r="AL159" i="8"/>
  <c r="AM159" i="8"/>
  <c r="AN159" i="8"/>
  <c r="AO159" i="8"/>
  <c r="D158" i="8"/>
  <c r="Y158" i="8"/>
  <c r="Z158" i="8"/>
  <c r="AA158" i="8"/>
  <c r="AB158" i="8"/>
  <c r="AD158" i="8"/>
  <c r="AE158" i="8"/>
  <c r="AF158" i="8"/>
  <c r="AG158" i="8"/>
  <c r="AH158" i="8"/>
  <c r="AI158" i="8"/>
  <c r="AJ158" i="8" s="1"/>
  <c r="AK158" i="8"/>
  <c r="AL158" i="8"/>
  <c r="AM158" i="8"/>
  <c r="AN158" i="8"/>
  <c r="AO158" i="8"/>
  <c r="D157" i="8"/>
  <c r="Y157" i="8"/>
  <c r="Z157" i="8"/>
  <c r="AA157" i="8"/>
  <c r="AB157" i="8"/>
  <c r="AD157" i="8"/>
  <c r="AE157" i="8"/>
  <c r="AF157" i="8"/>
  <c r="AG157" i="8"/>
  <c r="AH157" i="8"/>
  <c r="AI157" i="8"/>
  <c r="AJ157" i="8" s="1"/>
  <c r="AK157" i="8"/>
  <c r="AL157" i="8"/>
  <c r="AM157" i="8"/>
  <c r="AN157" i="8"/>
  <c r="AO157" i="8"/>
  <c r="D156" i="8"/>
  <c r="Y156" i="8"/>
  <c r="Z156" i="8"/>
  <c r="AA156" i="8"/>
  <c r="AB156" i="8"/>
  <c r="AD156" i="8"/>
  <c r="AE156" i="8"/>
  <c r="AF156" i="8"/>
  <c r="AG156" i="8"/>
  <c r="AH156" i="8"/>
  <c r="AI156" i="8"/>
  <c r="AJ156" i="8" s="1"/>
  <c r="AK156" i="8"/>
  <c r="AL156" i="8"/>
  <c r="AM156" i="8"/>
  <c r="AN156" i="8"/>
  <c r="AO156" i="8"/>
  <c r="D155" i="8"/>
  <c r="Y155" i="8"/>
  <c r="Z155" i="8"/>
  <c r="AA155" i="8"/>
  <c r="AB155" i="8"/>
  <c r="AD155" i="8"/>
  <c r="AE155" i="8"/>
  <c r="AF155" i="8"/>
  <c r="AG155" i="8"/>
  <c r="AH155" i="8"/>
  <c r="AI155" i="8"/>
  <c r="AJ155" i="8" s="1"/>
  <c r="AK155" i="8"/>
  <c r="AL155" i="8"/>
  <c r="AM155" i="8"/>
  <c r="AN155" i="8"/>
  <c r="AO155" i="8"/>
  <c r="D154" i="8"/>
  <c r="Y154" i="8"/>
  <c r="Z154" i="8"/>
  <c r="AA154" i="8"/>
  <c r="AB154" i="8"/>
  <c r="AD154" i="8"/>
  <c r="AE154" i="8"/>
  <c r="AF154" i="8"/>
  <c r="AG154" i="8"/>
  <c r="AH154" i="8"/>
  <c r="AI154" i="8"/>
  <c r="AJ154" i="8" s="1"/>
  <c r="AK154" i="8"/>
  <c r="AL154" i="8"/>
  <c r="AM154" i="8"/>
  <c r="AN154" i="8"/>
  <c r="AO154" i="8"/>
  <c r="D153" i="8"/>
  <c r="Y153" i="8"/>
  <c r="Z153" i="8"/>
  <c r="AA153" i="8"/>
  <c r="AB153" i="8"/>
  <c r="AD153" i="8"/>
  <c r="AE153" i="8"/>
  <c r="AF153" i="8"/>
  <c r="AG153" i="8"/>
  <c r="AH153" i="8"/>
  <c r="AI153" i="8"/>
  <c r="AJ153" i="8" s="1"/>
  <c r="AK153" i="8"/>
  <c r="AL153" i="8"/>
  <c r="AM153" i="8"/>
  <c r="AN153" i="8"/>
  <c r="AO153" i="8"/>
  <c r="D152" i="8"/>
  <c r="Y152" i="8"/>
  <c r="Z152" i="8"/>
  <c r="AA152" i="8"/>
  <c r="AB152" i="8"/>
  <c r="AD152" i="8"/>
  <c r="AE152" i="8"/>
  <c r="AF152" i="8"/>
  <c r="AG152" i="8"/>
  <c r="AH152" i="8"/>
  <c r="AI152" i="8"/>
  <c r="AJ152" i="8" s="1"/>
  <c r="AK152" i="8"/>
  <c r="AL152" i="8"/>
  <c r="AM152" i="8"/>
  <c r="AN152" i="8"/>
  <c r="AO152" i="8"/>
  <c r="D151" i="8"/>
  <c r="Y151" i="8"/>
  <c r="Z151" i="8"/>
  <c r="AA151" i="8"/>
  <c r="AB151" i="8"/>
  <c r="AD151" i="8"/>
  <c r="AE151" i="8"/>
  <c r="AF151" i="8"/>
  <c r="AG151" i="8"/>
  <c r="AH151" i="8"/>
  <c r="AI151" i="8"/>
  <c r="AJ151" i="8" s="1"/>
  <c r="AK151" i="8"/>
  <c r="AL151" i="8"/>
  <c r="AM151" i="8"/>
  <c r="AN151" i="8"/>
  <c r="AO151" i="8"/>
  <c r="D150" i="8"/>
  <c r="Y150" i="8"/>
  <c r="Z150" i="8"/>
  <c r="AA150" i="8"/>
  <c r="AB150" i="8"/>
  <c r="AD150" i="8"/>
  <c r="AE150" i="8"/>
  <c r="AF150" i="8"/>
  <c r="AG150" i="8"/>
  <c r="AH150" i="8"/>
  <c r="AI150" i="8"/>
  <c r="AJ150" i="8" s="1"/>
  <c r="AK150" i="8"/>
  <c r="AL150" i="8"/>
  <c r="AM150" i="8"/>
  <c r="AN150" i="8"/>
  <c r="AO150" i="8"/>
  <c r="D149" i="8"/>
  <c r="Y149" i="8"/>
  <c r="Z149" i="8"/>
  <c r="AA149" i="8"/>
  <c r="AB149" i="8"/>
  <c r="AD149" i="8"/>
  <c r="AE149" i="8"/>
  <c r="AF149" i="8"/>
  <c r="AG149" i="8"/>
  <c r="AH149" i="8"/>
  <c r="AI149" i="8"/>
  <c r="AJ149" i="8" s="1"/>
  <c r="AK149" i="8"/>
  <c r="AL149" i="8"/>
  <c r="AM149" i="8"/>
  <c r="AN149" i="8"/>
  <c r="AO149" i="8"/>
  <c r="D148" i="8"/>
  <c r="Y148" i="8"/>
  <c r="Z148" i="8"/>
  <c r="AA148" i="8"/>
  <c r="AB148" i="8"/>
  <c r="AD148" i="8"/>
  <c r="AE148" i="8"/>
  <c r="AF148" i="8"/>
  <c r="AG148" i="8"/>
  <c r="AH148" i="8"/>
  <c r="AI148" i="8"/>
  <c r="AJ148" i="8" s="1"/>
  <c r="AK148" i="8"/>
  <c r="AL148" i="8"/>
  <c r="AM148" i="8"/>
  <c r="AN148" i="8"/>
  <c r="AO148" i="8"/>
  <c r="D147" i="8"/>
  <c r="Y147" i="8"/>
  <c r="Z147" i="8"/>
  <c r="AA147" i="8"/>
  <c r="AB147" i="8"/>
  <c r="AD147" i="8"/>
  <c r="AE147" i="8"/>
  <c r="AF147" i="8"/>
  <c r="AG147" i="8"/>
  <c r="AH147" i="8"/>
  <c r="AI147" i="8"/>
  <c r="AJ147" i="8" s="1"/>
  <c r="AK147" i="8"/>
  <c r="AL147" i="8"/>
  <c r="AM147" i="8"/>
  <c r="AN147" i="8"/>
  <c r="AO147" i="8"/>
  <c r="D146" i="8"/>
  <c r="Y146" i="8"/>
  <c r="Z146" i="8"/>
  <c r="AA146" i="8"/>
  <c r="AB146" i="8"/>
  <c r="AD146" i="8"/>
  <c r="AE146" i="8"/>
  <c r="AF146" i="8"/>
  <c r="AG146" i="8"/>
  <c r="AH146" i="8"/>
  <c r="AI146" i="8"/>
  <c r="AJ146" i="8" s="1"/>
  <c r="AK146" i="8"/>
  <c r="AL146" i="8"/>
  <c r="AM146" i="8"/>
  <c r="AN146" i="8"/>
  <c r="AO146" i="8"/>
  <c r="D145" i="8"/>
  <c r="Y145" i="8"/>
  <c r="Z145" i="8"/>
  <c r="AA145" i="8"/>
  <c r="AB145" i="8"/>
  <c r="AD145" i="8"/>
  <c r="AE145" i="8"/>
  <c r="AF145" i="8"/>
  <c r="AG145" i="8"/>
  <c r="AH145" i="8"/>
  <c r="AI145" i="8"/>
  <c r="AJ145" i="8" s="1"/>
  <c r="AK145" i="8"/>
  <c r="AL145" i="8"/>
  <c r="AM145" i="8"/>
  <c r="AN145" i="8"/>
  <c r="AO145" i="8"/>
  <c r="D144" i="8"/>
  <c r="Y144" i="8"/>
  <c r="Z144" i="8"/>
  <c r="AA144" i="8"/>
  <c r="AB144" i="8"/>
  <c r="AD144" i="8"/>
  <c r="AE144" i="8"/>
  <c r="AF144" i="8"/>
  <c r="AG144" i="8"/>
  <c r="AH144" i="8"/>
  <c r="AI144" i="8"/>
  <c r="AJ144" i="8" s="1"/>
  <c r="AK144" i="8"/>
  <c r="AL144" i="8"/>
  <c r="AM144" i="8"/>
  <c r="AN144" i="8"/>
  <c r="AO144" i="8"/>
  <c r="D143" i="8"/>
  <c r="Y143" i="8"/>
  <c r="Z143" i="8"/>
  <c r="AA143" i="8"/>
  <c r="AB143" i="8"/>
  <c r="AD143" i="8"/>
  <c r="AE143" i="8"/>
  <c r="AF143" i="8"/>
  <c r="AG143" i="8"/>
  <c r="AH143" i="8"/>
  <c r="AI143" i="8"/>
  <c r="AJ143" i="8" s="1"/>
  <c r="AK143" i="8"/>
  <c r="AL143" i="8"/>
  <c r="AM143" i="8"/>
  <c r="AN143" i="8"/>
  <c r="AO143" i="8"/>
  <c r="D142" i="8"/>
  <c r="Y142" i="8"/>
  <c r="Z142" i="8"/>
  <c r="AA142" i="8"/>
  <c r="AB142" i="8"/>
  <c r="AD142" i="8"/>
  <c r="AE142" i="8"/>
  <c r="AF142" i="8"/>
  <c r="AG142" i="8"/>
  <c r="AH142" i="8"/>
  <c r="AI142" i="8"/>
  <c r="AJ142" i="8" s="1"/>
  <c r="AK142" i="8"/>
  <c r="AL142" i="8"/>
  <c r="AM142" i="8"/>
  <c r="AN142" i="8"/>
  <c r="AO142" i="8"/>
  <c r="D141" i="8"/>
  <c r="Y141" i="8"/>
  <c r="Z141" i="8"/>
  <c r="AA141" i="8"/>
  <c r="AB141" i="8"/>
  <c r="AD141" i="8"/>
  <c r="AE141" i="8"/>
  <c r="AF141" i="8"/>
  <c r="AG141" i="8"/>
  <c r="AH141" i="8"/>
  <c r="AI141" i="8"/>
  <c r="AJ141" i="8" s="1"/>
  <c r="AK141" i="8"/>
  <c r="AL141" i="8"/>
  <c r="AM141" i="8"/>
  <c r="AN141" i="8"/>
  <c r="AO141" i="8"/>
  <c r="D140" i="8"/>
  <c r="Y140" i="8"/>
  <c r="Z140" i="8"/>
  <c r="AA140" i="8"/>
  <c r="AB140" i="8"/>
  <c r="AD140" i="8"/>
  <c r="AE140" i="8"/>
  <c r="AF140" i="8"/>
  <c r="AG140" i="8"/>
  <c r="AH140" i="8"/>
  <c r="AI140" i="8"/>
  <c r="AJ140" i="8" s="1"/>
  <c r="AK140" i="8"/>
  <c r="AL140" i="8"/>
  <c r="AM140" i="8"/>
  <c r="AN140" i="8"/>
  <c r="AO140" i="8"/>
  <c r="D139" i="8"/>
  <c r="Y139" i="8"/>
  <c r="Z139" i="8"/>
  <c r="AA139" i="8"/>
  <c r="AB139" i="8"/>
  <c r="AD139" i="8"/>
  <c r="AE139" i="8"/>
  <c r="AF139" i="8"/>
  <c r="AG139" i="8"/>
  <c r="AH139" i="8"/>
  <c r="AI139" i="8"/>
  <c r="AJ139" i="8" s="1"/>
  <c r="AK139" i="8"/>
  <c r="AL139" i="8"/>
  <c r="AM139" i="8"/>
  <c r="AN139" i="8"/>
  <c r="AO139" i="8"/>
  <c r="D138" i="8"/>
  <c r="Y138" i="8"/>
  <c r="Z138" i="8"/>
  <c r="AA138" i="8"/>
  <c r="AB138" i="8"/>
  <c r="AD138" i="8"/>
  <c r="AE138" i="8"/>
  <c r="AF138" i="8"/>
  <c r="AG138" i="8"/>
  <c r="AH138" i="8"/>
  <c r="AI138" i="8"/>
  <c r="AJ138" i="8" s="1"/>
  <c r="AK138" i="8"/>
  <c r="AL138" i="8"/>
  <c r="AM138" i="8"/>
  <c r="AN138" i="8"/>
  <c r="AO138" i="8"/>
  <c r="D137" i="8"/>
  <c r="Y137" i="8"/>
  <c r="Z137" i="8"/>
  <c r="AA137" i="8"/>
  <c r="AB137" i="8"/>
  <c r="AD137" i="8"/>
  <c r="AE137" i="8"/>
  <c r="AF137" i="8"/>
  <c r="AG137" i="8"/>
  <c r="AH137" i="8"/>
  <c r="AI137" i="8"/>
  <c r="AJ137" i="8" s="1"/>
  <c r="AK137" i="8"/>
  <c r="AL137" i="8"/>
  <c r="AM137" i="8"/>
  <c r="AN137" i="8"/>
  <c r="AO137" i="8"/>
  <c r="D136" i="8"/>
  <c r="Y136" i="8"/>
  <c r="Z136" i="8"/>
  <c r="AA136" i="8"/>
  <c r="AB136" i="8"/>
  <c r="AD136" i="8"/>
  <c r="AE136" i="8"/>
  <c r="AF136" i="8"/>
  <c r="AG136" i="8"/>
  <c r="AH136" i="8"/>
  <c r="AI136" i="8"/>
  <c r="AJ136" i="8" s="1"/>
  <c r="AK136" i="8"/>
  <c r="AL136" i="8"/>
  <c r="AM136" i="8"/>
  <c r="AN136" i="8"/>
  <c r="AO136" i="8"/>
  <c r="D135" i="8"/>
  <c r="Y135" i="8"/>
  <c r="Z135" i="8"/>
  <c r="AA135" i="8"/>
  <c r="AB135" i="8"/>
  <c r="AD135" i="8"/>
  <c r="AE135" i="8"/>
  <c r="AF135" i="8"/>
  <c r="AG135" i="8"/>
  <c r="AH135" i="8"/>
  <c r="AI135" i="8"/>
  <c r="AJ135" i="8" s="1"/>
  <c r="AK135" i="8"/>
  <c r="AL135" i="8"/>
  <c r="AM135" i="8"/>
  <c r="AN135" i="8"/>
  <c r="AO135" i="8"/>
  <c r="D134" i="8"/>
  <c r="Y134" i="8"/>
  <c r="Z134" i="8"/>
  <c r="AA134" i="8"/>
  <c r="AB134" i="8"/>
  <c r="AD134" i="8"/>
  <c r="AE134" i="8"/>
  <c r="AF134" i="8"/>
  <c r="AG134" i="8"/>
  <c r="AH134" i="8"/>
  <c r="AI134" i="8"/>
  <c r="AJ134" i="8" s="1"/>
  <c r="AK134" i="8"/>
  <c r="AL134" i="8"/>
  <c r="AM134" i="8"/>
  <c r="AN134" i="8"/>
  <c r="AO134" i="8"/>
  <c r="D133" i="8"/>
  <c r="Y133" i="8"/>
  <c r="Z133" i="8"/>
  <c r="AA133" i="8"/>
  <c r="AB133" i="8"/>
  <c r="AD133" i="8"/>
  <c r="AE133" i="8"/>
  <c r="AF133" i="8"/>
  <c r="AG133" i="8"/>
  <c r="AH133" i="8"/>
  <c r="AI133" i="8"/>
  <c r="AJ133" i="8" s="1"/>
  <c r="AK133" i="8"/>
  <c r="AL133" i="8"/>
  <c r="AM133" i="8"/>
  <c r="AN133" i="8"/>
  <c r="AO133" i="8"/>
  <c r="D132" i="8"/>
  <c r="Y132" i="8"/>
  <c r="Z132" i="8"/>
  <c r="AA132" i="8"/>
  <c r="AB132" i="8"/>
  <c r="AD132" i="8"/>
  <c r="AE132" i="8"/>
  <c r="AF132" i="8"/>
  <c r="AG132" i="8"/>
  <c r="AH132" i="8"/>
  <c r="AI132" i="8"/>
  <c r="AJ132" i="8" s="1"/>
  <c r="AK132" i="8"/>
  <c r="AL132" i="8"/>
  <c r="AM132" i="8"/>
  <c r="AN132" i="8"/>
  <c r="AO132" i="8"/>
  <c r="D131" i="8"/>
  <c r="Y131" i="8"/>
  <c r="Z131" i="8"/>
  <c r="AA131" i="8"/>
  <c r="AB131" i="8"/>
  <c r="AD131" i="8"/>
  <c r="AE131" i="8"/>
  <c r="AF131" i="8"/>
  <c r="AG131" i="8"/>
  <c r="AH131" i="8"/>
  <c r="AI131" i="8"/>
  <c r="AJ131" i="8" s="1"/>
  <c r="AK131" i="8"/>
  <c r="AL131" i="8"/>
  <c r="AM131" i="8"/>
  <c r="AN131" i="8"/>
  <c r="AO131" i="8"/>
  <c r="D130" i="8"/>
  <c r="Y130" i="8"/>
  <c r="Z130" i="8"/>
  <c r="AA130" i="8"/>
  <c r="AB130" i="8"/>
  <c r="AD130" i="8"/>
  <c r="AE130" i="8"/>
  <c r="AF130" i="8"/>
  <c r="AG130" i="8"/>
  <c r="AH130" i="8"/>
  <c r="AI130" i="8"/>
  <c r="AJ130" i="8" s="1"/>
  <c r="AK130" i="8"/>
  <c r="AL130" i="8"/>
  <c r="AM130" i="8"/>
  <c r="AN130" i="8"/>
  <c r="AO130" i="8"/>
  <c r="D129" i="8"/>
  <c r="Y129" i="8"/>
  <c r="Z129" i="8"/>
  <c r="AA129" i="8"/>
  <c r="AB129" i="8"/>
  <c r="AD129" i="8"/>
  <c r="AE129" i="8"/>
  <c r="AF129" i="8"/>
  <c r="AG129" i="8"/>
  <c r="AH129" i="8"/>
  <c r="AI129" i="8"/>
  <c r="AJ129" i="8" s="1"/>
  <c r="AK129" i="8"/>
  <c r="AL129" i="8"/>
  <c r="AM129" i="8"/>
  <c r="AN129" i="8"/>
  <c r="AO129" i="8"/>
  <c r="D128" i="8"/>
  <c r="Y128" i="8"/>
  <c r="Z128" i="8"/>
  <c r="AA128" i="8"/>
  <c r="AB128" i="8"/>
  <c r="AD128" i="8"/>
  <c r="AE128" i="8"/>
  <c r="AF128" i="8"/>
  <c r="AG128" i="8"/>
  <c r="AH128" i="8"/>
  <c r="AI128" i="8"/>
  <c r="AJ128" i="8" s="1"/>
  <c r="AK128" i="8"/>
  <c r="AL128" i="8"/>
  <c r="AM128" i="8"/>
  <c r="AN128" i="8"/>
  <c r="AO128" i="8"/>
  <c r="D127" i="8"/>
  <c r="Y127" i="8"/>
  <c r="Z127" i="8"/>
  <c r="AA127" i="8"/>
  <c r="AB127" i="8"/>
  <c r="AD127" i="8"/>
  <c r="AE127" i="8"/>
  <c r="AF127" i="8"/>
  <c r="AG127" i="8"/>
  <c r="AH127" i="8"/>
  <c r="AI127" i="8"/>
  <c r="AJ127" i="8" s="1"/>
  <c r="AK127" i="8"/>
  <c r="AL127" i="8"/>
  <c r="AM127" i="8"/>
  <c r="AN127" i="8"/>
  <c r="AO127" i="8"/>
  <c r="D126" i="8"/>
  <c r="Y126" i="8"/>
  <c r="Z126" i="8"/>
  <c r="AA126" i="8"/>
  <c r="AB126" i="8"/>
  <c r="AD126" i="8"/>
  <c r="AE126" i="8"/>
  <c r="AF126" i="8"/>
  <c r="AG126" i="8"/>
  <c r="AH126" i="8"/>
  <c r="AI126" i="8"/>
  <c r="AJ126" i="8" s="1"/>
  <c r="AK126" i="8"/>
  <c r="AL126" i="8"/>
  <c r="AM126" i="8"/>
  <c r="AN126" i="8"/>
  <c r="AO126" i="8"/>
  <c r="D125" i="8"/>
  <c r="Y125" i="8"/>
  <c r="Z125" i="8"/>
  <c r="AA125" i="8"/>
  <c r="AB125" i="8"/>
  <c r="AD125" i="8"/>
  <c r="AE125" i="8"/>
  <c r="AF125" i="8"/>
  <c r="AG125" i="8"/>
  <c r="AH125" i="8"/>
  <c r="AI125" i="8"/>
  <c r="AJ125" i="8" s="1"/>
  <c r="AK125" i="8"/>
  <c r="AL125" i="8"/>
  <c r="AM125" i="8"/>
  <c r="AN125" i="8"/>
  <c r="AO125" i="8"/>
  <c r="D124" i="8"/>
  <c r="Y124" i="8"/>
  <c r="Z124" i="8"/>
  <c r="AA124" i="8"/>
  <c r="AB124" i="8"/>
  <c r="AD124" i="8"/>
  <c r="AE124" i="8"/>
  <c r="AF124" i="8"/>
  <c r="AG124" i="8"/>
  <c r="AH124" i="8"/>
  <c r="AI124" i="8"/>
  <c r="AJ124" i="8" s="1"/>
  <c r="AK124" i="8"/>
  <c r="AL124" i="8"/>
  <c r="AM124" i="8"/>
  <c r="AN124" i="8"/>
  <c r="AO124" i="8"/>
  <c r="D123" i="8"/>
  <c r="Y123" i="8"/>
  <c r="Z123" i="8"/>
  <c r="AA123" i="8"/>
  <c r="AB123" i="8"/>
  <c r="AD123" i="8"/>
  <c r="AE123" i="8"/>
  <c r="AF123" i="8"/>
  <c r="AG123" i="8"/>
  <c r="AH123" i="8"/>
  <c r="AI123" i="8"/>
  <c r="AJ123" i="8" s="1"/>
  <c r="AK123" i="8"/>
  <c r="AL123" i="8"/>
  <c r="AM123" i="8"/>
  <c r="AN123" i="8"/>
  <c r="AO123" i="8"/>
  <c r="D122" i="8"/>
  <c r="Y122" i="8"/>
  <c r="Z122" i="8"/>
  <c r="AA122" i="8"/>
  <c r="AB122" i="8"/>
  <c r="AD122" i="8"/>
  <c r="AE122" i="8"/>
  <c r="AF122" i="8"/>
  <c r="AG122" i="8"/>
  <c r="AH122" i="8"/>
  <c r="AI122" i="8"/>
  <c r="AJ122" i="8" s="1"/>
  <c r="AK122" i="8"/>
  <c r="AL122" i="8"/>
  <c r="AM122" i="8"/>
  <c r="AN122" i="8"/>
  <c r="AO122" i="8"/>
  <c r="D121" i="8"/>
  <c r="Y121" i="8"/>
  <c r="Z121" i="8"/>
  <c r="AA121" i="8"/>
  <c r="AB121" i="8"/>
  <c r="AD121" i="8"/>
  <c r="AE121" i="8"/>
  <c r="AF121" i="8"/>
  <c r="AG121" i="8"/>
  <c r="AH121" i="8"/>
  <c r="AI121" i="8"/>
  <c r="AJ121" i="8" s="1"/>
  <c r="AK121" i="8"/>
  <c r="AL121" i="8"/>
  <c r="AM121" i="8"/>
  <c r="AN121" i="8"/>
  <c r="AO121" i="8"/>
  <c r="D120" i="8"/>
  <c r="Y120" i="8"/>
  <c r="Z120" i="8"/>
  <c r="AA120" i="8"/>
  <c r="AB120" i="8"/>
  <c r="AD120" i="8"/>
  <c r="AE120" i="8"/>
  <c r="AF120" i="8"/>
  <c r="AG120" i="8"/>
  <c r="AH120" i="8"/>
  <c r="AI120" i="8"/>
  <c r="AJ120" i="8" s="1"/>
  <c r="AK120" i="8"/>
  <c r="AL120" i="8"/>
  <c r="AM120" i="8"/>
  <c r="AN120" i="8"/>
  <c r="AO120" i="8"/>
  <c r="D119" i="8"/>
  <c r="Y119" i="8"/>
  <c r="Z119" i="8"/>
  <c r="AA119" i="8"/>
  <c r="AB119" i="8"/>
  <c r="AD119" i="8"/>
  <c r="AE119" i="8"/>
  <c r="AF119" i="8"/>
  <c r="AG119" i="8"/>
  <c r="AH119" i="8"/>
  <c r="AI119" i="8"/>
  <c r="AJ119" i="8" s="1"/>
  <c r="AK119" i="8"/>
  <c r="AL119" i="8"/>
  <c r="AM119" i="8"/>
  <c r="AN119" i="8"/>
  <c r="AO119" i="8"/>
  <c r="D118" i="8"/>
  <c r="Y118" i="8"/>
  <c r="Z118" i="8"/>
  <c r="AA118" i="8"/>
  <c r="AB118" i="8"/>
  <c r="AD118" i="8"/>
  <c r="AE118" i="8"/>
  <c r="AF118" i="8"/>
  <c r="AG118" i="8"/>
  <c r="AH118" i="8"/>
  <c r="AI118" i="8"/>
  <c r="AJ118" i="8" s="1"/>
  <c r="AK118" i="8"/>
  <c r="AL118" i="8"/>
  <c r="AM118" i="8"/>
  <c r="AN118" i="8"/>
  <c r="AO118" i="8"/>
  <c r="D117" i="8"/>
  <c r="Y117" i="8"/>
  <c r="Z117" i="8"/>
  <c r="AA117" i="8"/>
  <c r="AB117" i="8"/>
  <c r="AD117" i="8"/>
  <c r="AE117" i="8"/>
  <c r="AF117" i="8"/>
  <c r="AG117" i="8"/>
  <c r="AH117" i="8"/>
  <c r="AI117" i="8"/>
  <c r="AJ117" i="8" s="1"/>
  <c r="AK117" i="8"/>
  <c r="AL117" i="8"/>
  <c r="AM117" i="8"/>
  <c r="AN117" i="8"/>
  <c r="AO117" i="8"/>
  <c r="D116" i="8"/>
  <c r="Y116" i="8"/>
  <c r="Z116" i="8"/>
  <c r="AA116" i="8"/>
  <c r="AB116" i="8"/>
  <c r="AD116" i="8"/>
  <c r="AE116" i="8"/>
  <c r="AF116" i="8"/>
  <c r="AG116" i="8"/>
  <c r="AH116" i="8"/>
  <c r="AI116" i="8"/>
  <c r="AJ116" i="8" s="1"/>
  <c r="AK116" i="8"/>
  <c r="AL116" i="8"/>
  <c r="AM116" i="8"/>
  <c r="AN116" i="8"/>
  <c r="AO116" i="8"/>
  <c r="D115" i="8"/>
  <c r="Y115" i="8"/>
  <c r="Z115" i="8"/>
  <c r="AA115" i="8"/>
  <c r="AB115" i="8"/>
  <c r="AD115" i="8"/>
  <c r="AE115" i="8"/>
  <c r="AF115" i="8"/>
  <c r="AG115" i="8"/>
  <c r="AH115" i="8"/>
  <c r="AI115" i="8"/>
  <c r="AJ115" i="8" s="1"/>
  <c r="AK115" i="8"/>
  <c r="AL115" i="8"/>
  <c r="AM115" i="8"/>
  <c r="AN115" i="8"/>
  <c r="AO115" i="8"/>
  <c r="D114" i="8"/>
  <c r="Y114" i="8"/>
  <c r="Z114" i="8"/>
  <c r="AA114" i="8"/>
  <c r="AB114" i="8"/>
  <c r="AD114" i="8"/>
  <c r="AE114" i="8"/>
  <c r="AF114" i="8"/>
  <c r="AG114" i="8"/>
  <c r="AH114" i="8"/>
  <c r="AI114" i="8"/>
  <c r="AJ114" i="8" s="1"/>
  <c r="AK114" i="8"/>
  <c r="AL114" i="8"/>
  <c r="AM114" i="8"/>
  <c r="AN114" i="8"/>
  <c r="AO114" i="8"/>
  <c r="D113" i="8"/>
  <c r="Y113" i="8"/>
  <c r="Z113" i="8"/>
  <c r="AA113" i="8"/>
  <c r="AB113" i="8"/>
  <c r="AD113" i="8"/>
  <c r="AE113" i="8"/>
  <c r="AF113" i="8"/>
  <c r="AG113" i="8"/>
  <c r="AH113" i="8"/>
  <c r="AI113" i="8"/>
  <c r="AJ113" i="8" s="1"/>
  <c r="AK113" i="8"/>
  <c r="AL113" i="8"/>
  <c r="AM113" i="8"/>
  <c r="AN113" i="8"/>
  <c r="AO113" i="8"/>
  <c r="D112" i="8"/>
  <c r="Y112" i="8"/>
  <c r="Z112" i="8"/>
  <c r="AA112" i="8"/>
  <c r="AB112" i="8"/>
  <c r="AD112" i="8"/>
  <c r="AE112" i="8"/>
  <c r="AF112" i="8"/>
  <c r="AG112" i="8"/>
  <c r="AH112" i="8"/>
  <c r="AI112" i="8"/>
  <c r="AJ112" i="8" s="1"/>
  <c r="AK112" i="8"/>
  <c r="AL112" i="8"/>
  <c r="AM112" i="8"/>
  <c r="AN112" i="8"/>
  <c r="AO112" i="8"/>
  <c r="D111" i="8"/>
  <c r="Y111" i="8"/>
  <c r="Z111" i="8"/>
  <c r="AA111" i="8"/>
  <c r="AB111" i="8"/>
  <c r="AD111" i="8"/>
  <c r="AE111" i="8"/>
  <c r="AF111" i="8"/>
  <c r="AG111" i="8"/>
  <c r="AH111" i="8"/>
  <c r="AI111" i="8"/>
  <c r="AJ111" i="8" s="1"/>
  <c r="AK111" i="8"/>
  <c r="AL111" i="8"/>
  <c r="AM111" i="8"/>
  <c r="AN111" i="8"/>
  <c r="AO111" i="8"/>
  <c r="D110" i="8"/>
  <c r="Y110" i="8"/>
  <c r="Z110" i="8"/>
  <c r="AA110" i="8"/>
  <c r="AB110" i="8"/>
  <c r="AD110" i="8"/>
  <c r="AE110" i="8"/>
  <c r="AF110" i="8"/>
  <c r="AG110" i="8"/>
  <c r="AH110" i="8"/>
  <c r="AI110" i="8"/>
  <c r="AJ110" i="8" s="1"/>
  <c r="AK110" i="8"/>
  <c r="AL110" i="8"/>
  <c r="AM110" i="8"/>
  <c r="AN110" i="8"/>
  <c r="AO110" i="8"/>
  <c r="D109" i="8"/>
  <c r="Y109" i="8"/>
  <c r="Z109" i="8"/>
  <c r="AA109" i="8"/>
  <c r="AB109" i="8"/>
  <c r="AD109" i="8"/>
  <c r="AE109" i="8"/>
  <c r="AF109" i="8"/>
  <c r="AG109" i="8"/>
  <c r="AH109" i="8"/>
  <c r="AI109" i="8"/>
  <c r="AJ109" i="8" s="1"/>
  <c r="AK109" i="8"/>
  <c r="AL109" i="8"/>
  <c r="AM109" i="8"/>
  <c r="AN109" i="8"/>
  <c r="AO109" i="8"/>
  <c r="D108" i="8"/>
  <c r="Y108" i="8"/>
  <c r="Z108" i="8"/>
  <c r="AA108" i="8"/>
  <c r="AB108" i="8"/>
  <c r="AD108" i="8"/>
  <c r="AE108" i="8"/>
  <c r="AF108" i="8"/>
  <c r="AG108" i="8"/>
  <c r="AH108" i="8"/>
  <c r="AI108" i="8"/>
  <c r="AJ108" i="8" s="1"/>
  <c r="AK108" i="8"/>
  <c r="AL108" i="8"/>
  <c r="AM108" i="8"/>
  <c r="AN108" i="8"/>
  <c r="AO108" i="8"/>
  <c r="D107" i="8"/>
  <c r="Y107" i="8"/>
  <c r="Z107" i="8"/>
  <c r="AA107" i="8"/>
  <c r="AB107" i="8"/>
  <c r="AD107" i="8"/>
  <c r="AE107" i="8"/>
  <c r="AF107" i="8"/>
  <c r="AG107" i="8"/>
  <c r="AH107" i="8"/>
  <c r="AI107" i="8"/>
  <c r="AJ107" i="8" s="1"/>
  <c r="AK107" i="8"/>
  <c r="AL107" i="8"/>
  <c r="AM107" i="8"/>
  <c r="AN107" i="8"/>
  <c r="AO107" i="8"/>
  <c r="D106" i="8"/>
  <c r="Y106" i="8"/>
  <c r="Z106" i="8"/>
  <c r="AA106" i="8"/>
  <c r="AB106" i="8"/>
  <c r="AD106" i="8"/>
  <c r="AE106" i="8"/>
  <c r="AF106" i="8"/>
  <c r="AG106" i="8"/>
  <c r="AH106" i="8"/>
  <c r="AI106" i="8"/>
  <c r="AJ106" i="8" s="1"/>
  <c r="AK106" i="8"/>
  <c r="AL106" i="8"/>
  <c r="AM106" i="8"/>
  <c r="AN106" i="8"/>
  <c r="AO106" i="8"/>
  <c r="D105" i="8"/>
  <c r="Y105" i="8"/>
  <c r="Z105" i="8"/>
  <c r="AA105" i="8"/>
  <c r="AB105" i="8"/>
  <c r="AD105" i="8"/>
  <c r="AE105" i="8"/>
  <c r="AF105" i="8"/>
  <c r="AG105" i="8"/>
  <c r="AH105" i="8"/>
  <c r="AI105" i="8"/>
  <c r="AJ105" i="8" s="1"/>
  <c r="AK105" i="8"/>
  <c r="AL105" i="8"/>
  <c r="AM105" i="8"/>
  <c r="AN105" i="8"/>
  <c r="AO105" i="8"/>
  <c r="D104" i="8"/>
  <c r="Y104" i="8"/>
  <c r="Z104" i="8"/>
  <c r="AA104" i="8"/>
  <c r="AB104" i="8"/>
  <c r="AD104" i="8"/>
  <c r="AE104" i="8"/>
  <c r="AF104" i="8"/>
  <c r="AG104" i="8"/>
  <c r="AH104" i="8"/>
  <c r="AI104" i="8"/>
  <c r="AJ104" i="8" s="1"/>
  <c r="AK104" i="8"/>
  <c r="AL104" i="8"/>
  <c r="AM104" i="8"/>
  <c r="AN104" i="8"/>
  <c r="AO104" i="8"/>
  <c r="D103" i="8"/>
  <c r="Y103" i="8"/>
  <c r="Z103" i="8"/>
  <c r="AA103" i="8"/>
  <c r="AB103" i="8"/>
  <c r="AD103" i="8"/>
  <c r="AE103" i="8"/>
  <c r="AF103" i="8"/>
  <c r="AG103" i="8"/>
  <c r="AH103" i="8"/>
  <c r="AI103" i="8"/>
  <c r="AJ103" i="8" s="1"/>
  <c r="AK103" i="8"/>
  <c r="AL103" i="8"/>
  <c r="AM103" i="8"/>
  <c r="AN103" i="8"/>
  <c r="AO103" i="8"/>
  <c r="D102" i="8"/>
  <c r="Y102" i="8"/>
  <c r="Z102" i="8"/>
  <c r="AA102" i="8"/>
  <c r="AB102" i="8"/>
  <c r="AD102" i="8"/>
  <c r="AE102" i="8"/>
  <c r="AF102" i="8"/>
  <c r="AG102" i="8"/>
  <c r="AH102" i="8"/>
  <c r="AI102" i="8"/>
  <c r="AJ102" i="8" s="1"/>
  <c r="AK102" i="8"/>
  <c r="AL102" i="8"/>
  <c r="AM102" i="8"/>
  <c r="AN102" i="8"/>
  <c r="AO102" i="8"/>
  <c r="D101" i="8"/>
  <c r="Y101" i="8"/>
  <c r="Z101" i="8"/>
  <c r="AA101" i="8"/>
  <c r="AB101" i="8"/>
  <c r="AD101" i="8"/>
  <c r="AE101" i="8"/>
  <c r="AF101" i="8"/>
  <c r="AG101" i="8"/>
  <c r="AH101" i="8"/>
  <c r="AI101" i="8"/>
  <c r="AJ101" i="8" s="1"/>
  <c r="AK101" i="8"/>
  <c r="AL101" i="8"/>
  <c r="AM101" i="8"/>
  <c r="AN101" i="8"/>
  <c r="AO101" i="8"/>
  <c r="D100" i="8"/>
  <c r="Y100" i="8"/>
  <c r="Z100" i="8"/>
  <c r="AA100" i="8"/>
  <c r="AB100" i="8"/>
  <c r="AD100" i="8"/>
  <c r="AE100" i="8"/>
  <c r="AF100" i="8"/>
  <c r="AG100" i="8"/>
  <c r="AH100" i="8"/>
  <c r="AI100" i="8"/>
  <c r="AJ100" i="8" s="1"/>
  <c r="AK100" i="8"/>
  <c r="AL100" i="8"/>
  <c r="AM100" i="8"/>
  <c r="AN100" i="8"/>
  <c r="AO100" i="8"/>
  <c r="D99" i="8"/>
  <c r="Y99" i="8"/>
  <c r="Z99" i="8"/>
  <c r="AA99" i="8"/>
  <c r="AB99" i="8"/>
  <c r="AD99" i="8"/>
  <c r="AE99" i="8"/>
  <c r="AF99" i="8"/>
  <c r="AG99" i="8"/>
  <c r="AH99" i="8"/>
  <c r="AI99" i="8"/>
  <c r="AJ99" i="8" s="1"/>
  <c r="AK99" i="8"/>
  <c r="AL99" i="8"/>
  <c r="AM99" i="8"/>
  <c r="AN99" i="8"/>
  <c r="AO99" i="8"/>
  <c r="D98" i="8"/>
  <c r="Y98" i="8"/>
  <c r="Z98" i="8"/>
  <c r="AA98" i="8"/>
  <c r="AB98" i="8"/>
  <c r="AD98" i="8"/>
  <c r="AE98" i="8"/>
  <c r="AF98" i="8"/>
  <c r="AG98" i="8"/>
  <c r="AH98" i="8"/>
  <c r="AI98" i="8"/>
  <c r="AJ98" i="8" s="1"/>
  <c r="AK98" i="8"/>
  <c r="AL98" i="8"/>
  <c r="AM98" i="8"/>
  <c r="AN98" i="8"/>
  <c r="AO98" i="8"/>
  <c r="D97" i="8"/>
  <c r="Y97" i="8"/>
  <c r="Z97" i="8"/>
  <c r="AA97" i="8"/>
  <c r="AB97" i="8"/>
  <c r="AD97" i="8"/>
  <c r="AE97" i="8"/>
  <c r="AF97" i="8"/>
  <c r="AG97" i="8"/>
  <c r="AH97" i="8"/>
  <c r="AI97" i="8"/>
  <c r="AJ97" i="8" s="1"/>
  <c r="AK97" i="8"/>
  <c r="AL97" i="8"/>
  <c r="AM97" i="8"/>
  <c r="AN97" i="8"/>
  <c r="AO97" i="8"/>
  <c r="D96" i="8"/>
  <c r="Y96" i="8"/>
  <c r="Z96" i="8"/>
  <c r="AA96" i="8"/>
  <c r="AB96" i="8"/>
  <c r="AD96" i="8"/>
  <c r="AE96" i="8"/>
  <c r="AF96" i="8"/>
  <c r="AG96" i="8"/>
  <c r="AH96" i="8"/>
  <c r="AI96" i="8"/>
  <c r="AJ96" i="8" s="1"/>
  <c r="AK96" i="8"/>
  <c r="AL96" i="8"/>
  <c r="AM96" i="8"/>
  <c r="AN96" i="8"/>
  <c r="AO96" i="8"/>
  <c r="D95" i="8"/>
  <c r="Y95" i="8"/>
  <c r="Z95" i="8"/>
  <c r="AA95" i="8"/>
  <c r="AB95" i="8"/>
  <c r="AD95" i="8"/>
  <c r="AE95" i="8"/>
  <c r="AF95" i="8"/>
  <c r="AG95" i="8"/>
  <c r="AH95" i="8"/>
  <c r="AI95" i="8"/>
  <c r="AJ95" i="8" s="1"/>
  <c r="AK95" i="8"/>
  <c r="AL95" i="8"/>
  <c r="AM95" i="8"/>
  <c r="AN95" i="8"/>
  <c r="AO95" i="8"/>
  <c r="D94" i="8"/>
  <c r="Y94" i="8"/>
  <c r="Z94" i="8"/>
  <c r="AA94" i="8"/>
  <c r="AB94" i="8"/>
  <c r="AD94" i="8"/>
  <c r="AE94" i="8"/>
  <c r="AF94" i="8"/>
  <c r="AG94" i="8"/>
  <c r="AH94" i="8"/>
  <c r="AI94" i="8"/>
  <c r="AJ94" i="8" s="1"/>
  <c r="AK94" i="8"/>
  <c r="AL94" i="8"/>
  <c r="AM94" i="8"/>
  <c r="AN94" i="8"/>
  <c r="AO94" i="8"/>
  <c r="D93" i="8"/>
  <c r="Y93" i="8"/>
  <c r="Z93" i="8"/>
  <c r="AA93" i="8"/>
  <c r="AB93" i="8"/>
  <c r="AD93" i="8"/>
  <c r="AE93" i="8"/>
  <c r="AF93" i="8"/>
  <c r="AG93" i="8"/>
  <c r="AH93" i="8"/>
  <c r="AI93" i="8"/>
  <c r="AJ93" i="8" s="1"/>
  <c r="AK93" i="8"/>
  <c r="AL93" i="8"/>
  <c r="AM93" i="8"/>
  <c r="AN93" i="8"/>
  <c r="AO93" i="8"/>
  <c r="D92" i="8"/>
  <c r="Y92" i="8"/>
  <c r="Z92" i="8"/>
  <c r="AA92" i="8"/>
  <c r="AB92" i="8"/>
  <c r="AD92" i="8"/>
  <c r="AE92" i="8"/>
  <c r="AF92" i="8"/>
  <c r="AG92" i="8"/>
  <c r="AH92" i="8"/>
  <c r="AI92" i="8"/>
  <c r="AJ92" i="8" s="1"/>
  <c r="AK92" i="8"/>
  <c r="AL92" i="8"/>
  <c r="AM92" i="8"/>
  <c r="AN92" i="8"/>
  <c r="AO92" i="8"/>
  <c r="D91" i="8"/>
  <c r="Y91" i="8"/>
  <c r="Z91" i="8"/>
  <c r="AA91" i="8"/>
  <c r="AB91" i="8"/>
  <c r="AD91" i="8"/>
  <c r="AE91" i="8"/>
  <c r="AF91" i="8"/>
  <c r="AG91" i="8"/>
  <c r="AH91" i="8"/>
  <c r="AI91" i="8"/>
  <c r="AJ91" i="8" s="1"/>
  <c r="AK91" i="8"/>
  <c r="AL91" i="8"/>
  <c r="AM91" i="8"/>
  <c r="AN91" i="8"/>
  <c r="AO91" i="8"/>
  <c r="D90" i="8"/>
  <c r="Y90" i="8"/>
  <c r="Z90" i="8"/>
  <c r="AA90" i="8"/>
  <c r="AB90" i="8"/>
  <c r="AD90" i="8"/>
  <c r="AE90" i="8"/>
  <c r="AF90" i="8"/>
  <c r="AG90" i="8"/>
  <c r="AH90" i="8"/>
  <c r="AI90" i="8"/>
  <c r="AJ90" i="8" s="1"/>
  <c r="AK90" i="8"/>
  <c r="AL90" i="8"/>
  <c r="AM90" i="8"/>
  <c r="AN90" i="8"/>
  <c r="AO90" i="8"/>
  <c r="D89" i="8"/>
  <c r="Y89" i="8"/>
  <c r="Z89" i="8"/>
  <c r="AA89" i="8"/>
  <c r="AB89" i="8"/>
  <c r="AD89" i="8"/>
  <c r="AE89" i="8"/>
  <c r="AF89" i="8"/>
  <c r="AG89" i="8"/>
  <c r="AH89" i="8"/>
  <c r="AI89" i="8"/>
  <c r="AJ89" i="8" s="1"/>
  <c r="AK89" i="8"/>
  <c r="AL89" i="8"/>
  <c r="AM89" i="8"/>
  <c r="AN89" i="8"/>
  <c r="AO89" i="8"/>
  <c r="D88" i="8"/>
  <c r="Y88" i="8"/>
  <c r="Z88" i="8"/>
  <c r="AA88" i="8"/>
  <c r="AB88" i="8"/>
  <c r="AD88" i="8"/>
  <c r="AE88" i="8"/>
  <c r="AF88" i="8"/>
  <c r="AG88" i="8"/>
  <c r="AH88" i="8"/>
  <c r="AI88" i="8"/>
  <c r="AJ88" i="8" s="1"/>
  <c r="AK88" i="8"/>
  <c r="AL88" i="8"/>
  <c r="AM88" i="8"/>
  <c r="AN88" i="8"/>
  <c r="AO88" i="8"/>
  <c r="D87" i="8"/>
  <c r="Y87" i="8"/>
  <c r="Z87" i="8"/>
  <c r="AA87" i="8"/>
  <c r="AB87" i="8"/>
  <c r="AD87" i="8"/>
  <c r="AE87" i="8"/>
  <c r="AF87" i="8"/>
  <c r="AG87" i="8"/>
  <c r="AH87" i="8"/>
  <c r="AI87" i="8"/>
  <c r="AJ87" i="8" s="1"/>
  <c r="AK87" i="8"/>
  <c r="AL87" i="8"/>
  <c r="AM87" i="8"/>
  <c r="AN87" i="8"/>
  <c r="AO87" i="8"/>
  <c r="D86" i="8"/>
  <c r="Y86" i="8"/>
  <c r="Z86" i="8"/>
  <c r="AA86" i="8"/>
  <c r="AB86" i="8"/>
  <c r="AD86" i="8"/>
  <c r="AE86" i="8"/>
  <c r="AF86" i="8"/>
  <c r="AG86" i="8"/>
  <c r="AH86" i="8"/>
  <c r="AI86" i="8"/>
  <c r="AJ86" i="8" s="1"/>
  <c r="AK86" i="8"/>
  <c r="AL86" i="8"/>
  <c r="AM86" i="8"/>
  <c r="AN86" i="8"/>
  <c r="AO86" i="8"/>
  <c r="D85" i="8"/>
  <c r="Y85" i="8"/>
  <c r="Z85" i="8"/>
  <c r="AA85" i="8"/>
  <c r="AB85" i="8"/>
  <c r="AD85" i="8"/>
  <c r="AE85" i="8"/>
  <c r="AF85" i="8"/>
  <c r="AG85" i="8"/>
  <c r="AH85" i="8"/>
  <c r="AI85" i="8"/>
  <c r="AJ85" i="8" s="1"/>
  <c r="AK85" i="8"/>
  <c r="AL85" i="8"/>
  <c r="AM85" i="8"/>
  <c r="AN85" i="8"/>
  <c r="AO85" i="8"/>
  <c r="D84" i="8"/>
  <c r="Y84" i="8"/>
  <c r="Z84" i="8"/>
  <c r="AA84" i="8"/>
  <c r="AB84" i="8"/>
  <c r="AD84" i="8"/>
  <c r="AE84" i="8"/>
  <c r="AF84" i="8"/>
  <c r="AG84" i="8"/>
  <c r="AH84" i="8"/>
  <c r="AI84" i="8"/>
  <c r="AJ84" i="8" s="1"/>
  <c r="AK84" i="8"/>
  <c r="AL84" i="8"/>
  <c r="AM84" i="8"/>
  <c r="AN84" i="8"/>
  <c r="AO84" i="8"/>
  <c r="D83" i="8"/>
  <c r="Y83" i="8"/>
  <c r="Z83" i="8"/>
  <c r="AA83" i="8"/>
  <c r="AB83" i="8"/>
  <c r="AD83" i="8"/>
  <c r="AE83" i="8"/>
  <c r="AF83" i="8"/>
  <c r="AG83" i="8"/>
  <c r="AH83" i="8"/>
  <c r="AI83" i="8"/>
  <c r="AJ83" i="8" s="1"/>
  <c r="AK83" i="8"/>
  <c r="AL83" i="8"/>
  <c r="AM83" i="8"/>
  <c r="AN83" i="8"/>
  <c r="AO83" i="8"/>
  <c r="D82" i="8"/>
  <c r="Y82" i="8"/>
  <c r="Z82" i="8"/>
  <c r="AA82" i="8"/>
  <c r="AB82" i="8"/>
  <c r="AD82" i="8"/>
  <c r="AE82" i="8"/>
  <c r="AF82" i="8"/>
  <c r="AG82" i="8"/>
  <c r="AH82" i="8"/>
  <c r="AI82" i="8"/>
  <c r="AJ82" i="8" s="1"/>
  <c r="AK82" i="8"/>
  <c r="AL82" i="8"/>
  <c r="AM82" i="8"/>
  <c r="AN82" i="8"/>
  <c r="AO82" i="8"/>
  <c r="D81" i="8"/>
  <c r="Y81" i="8"/>
  <c r="Z81" i="8"/>
  <c r="AA81" i="8"/>
  <c r="AB81" i="8"/>
  <c r="AD81" i="8"/>
  <c r="AE81" i="8"/>
  <c r="AF81" i="8"/>
  <c r="AG81" i="8"/>
  <c r="AH81" i="8"/>
  <c r="AI81" i="8"/>
  <c r="AJ81" i="8" s="1"/>
  <c r="AK81" i="8"/>
  <c r="AL81" i="8"/>
  <c r="AM81" i="8"/>
  <c r="AN81" i="8"/>
  <c r="AO81" i="8"/>
  <c r="D80" i="8"/>
  <c r="Y80" i="8"/>
  <c r="Z80" i="8"/>
  <c r="AA80" i="8"/>
  <c r="AB80" i="8"/>
  <c r="AD80" i="8"/>
  <c r="AE80" i="8"/>
  <c r="AF80" i="8"/>
  <c r="AG80" i="8"/>
  <c r="AH80" i="8"/>
  <c r="AI80" i="8"/>
  <c r="AJ80" i="8" s="1"/>
  <c r="AK80" i="8"/>
  <c r="AL80" i="8"/>
  <c r="AM80" i="8"/>
  <c r="AN80" i="8"/>
  <c r="AO80" i="8"/>
  <c r="D79" i="8"/>
  <c r="Y79" i="8"/>
  <c r="Z79" i="8"/>
  <c r="AA79" i="8"/>
  <c r="AB79" i="8"/>
  <c r="AD79" i="8"/>
  <c r="AE79" i="8"/>
  <c r="AF79" i="8"/>
  <c r="AG79" i="8"/>
  <c r="AH79" i="8"/>
  <c r="AI79" i="8"/>
  <c r="AJ79" i="8" s="1"/>
  <c r="AK79" i="8"/>
  <c r="AL79" i="8"/>
  <c r="AM79" i="8"/>
  <c r="AN79" i="8"/>
  <c r="AO79" i="8"/>
  <c r="D78" i="8"/>
  <c r="Y78" i="8"/>
  <c r="Z78" i="8"/>
  <c r="AA78" i="8"/>
  <c r="AB78" i="8"/>
  <c r="AD78" i="8"/>
  <c r="AE78" i="8"/>
  <c r="AF78" i="8"/>
  <c r="AG78" i="8"/>
  <c r="AH78" i="8"/>
  <c r="AI78" i="8"/>
  <c r="AJ78" i="8" s="1"/>
  <c r="AK78" i="8"/>
  <c r="AL78" i="8"/>
  <c r="AM78" i="8"/>
  <c r="AN78" i="8"/>
  <c r="AO78" i="8"/>
  <c r="D77" i="8"/>
  <c r="Y77" i="8"/>
  <c r="Z77" i="8"/>
  <c r="AA77" i="8"/>
  <c r="AB77" i="8"/>
  <c r="AD77" i="8"/>
  <c r="AE77" i="8"/>
  <c r="AF77" i="8"/>
  <c r="AG77" i="8"/>
  <c r="AH77" i="8"/>
  <c r="AI77" i="8"/>
  <c r="AJ77" i="8" s="1"/>
  <c r="AK77" i="8"/>
  <c r="AL77" i="8"/>
  <c r="AM77" i="8"/>
  <c r="AN77" i="8"/>
  <c r="AO77" i="8"/>
  <c r="D76" i="8"/>
  <c r="Y76" i="8"/>
  <c r="Z76" i="8"/>
  <c r="AA76" i="8"/>
  <c r="AB76" i="8"/>
  <c r="AD76" i="8"/>
  <c r="AE76" i="8"/>
  <c r="AF76" i="8"/>
  <c r="AG76" i="8"/>
  <c r="AH76" i="8"/>
  <c r="AI76" i="8"/>
  <c r="AJ76" i="8" s="1"/>
  <c r="AK76" i="8"/>
  <c r="AL76" i="8"/>
  <c r="AM76" i="8"/>
  <c r="AN76" i="8"/>
  <c r="AO76" i="8"/>
  <c r="D75" i="8"/>
  <c r="Y75" i="8"/>
  <c r="Z75" i="8"/>
  <c r="AA75" i="8"/>
  <c r="AB75" i="8"/>
  <c r="AD75" i="8"/>
  <c r="AE75" i="8"/>
  <c r="AF75" i="8"/>
  <c r="AG75" i="8"/>
  <c r="AH75" i="8"/>
  <c r="AI75" i="8"/>
  <c r="AJ75" i="8" s="1"/>
  <c r="AK75" i="8"/>
  <c r="AL75" i="8"/>
  <c r="AM75" i="8"/>
  <c r="AN75" i="8"/>
  <c r="AO75" i="8"/>
  <c r="D74" i="8"/>
  <c r="Y74" i="8"/>
  <c r="Z74" i="8"/>
  <c r="AA74" i="8"/>
  <c r="AB74" i="8"/>
  <c r="AD74" i="8"/>
  <c r="AE74" i="8"/>
  <c r="AF74" i="8"/>
  <c r="AG74" i="8"/>
  <c r="AH74" i="8"/>
  <c r="AI74" i="8"/>
  <c r="AJ74" i="8" s="1"/>
  <c r="AK74" i="8"/>
  <c r="AL74" i="8"/>
  <c r="AM74" i="8"/>
  <c r="AN74" i="8"/>
  <c r="AO74" i="8"/>
  <c r="D73" i="8"/>
  <c r="Y73" i="8"/>
  <c r="Z73" i="8"/>
  <c r="AA73" i="8"/>
  <c r="AB73" i="8"/>
  <c r="AD73" i="8"/>
  <c r="AE73" i="8"/>
  <c r="AF73" i="8"/>
  <c r="AG73" i="8"/>
  <c r="AH73" i="8"/>
  <c r="AI73" i="8"/>
  <c r="AJ73" i="8" s="1"/>
  <c r="AK73" i="8"/>
  <c r="AL73" i="8"/>
  <c r="AM73" i="8"/>
  <c r="AN73" i="8"/>
  <c r="AO73" i="8"/>
  <c r="D72" i="8"/>
  <c r="Y72" i="8"/>
  <c r="Z72" i="8"/>
  <c r="AA72" i="8"/>
  <c r="AB72" i="8"/>
  <c r="AD72" i="8"/>
  <c r="AE72" i="8"/>
  <c r="AF72" i="8"/>
  <c r="AG72" i="8"/>
  <c r="AH72" i="8"/>
  <c r="AI72" i="8"/>
  <c r="AJ72" i="8" s="1"/>
  <c r="AK72" i="8"/>
  <c r="AL72" i="8"/>
  <c r="AM72" i="8"/>
  <c r="AN72" i="8"/>
  <c r="AO72" i="8"/>
  <c r="D71" i="8"/>
  <c r="Y71" i="8"/>
  <c r="Z71" i="8"/>
  <c r="AA71" i="8"/>
  <c r="AB71" i="8"/>
  <c r="AD71" i="8"/>
  <c r="AE71" i="8"/>
  <c r="AF71" i="8"/>
  <c r="AG71" i="8"/>
  <c r="AH71" i="8"/>
  <c r="AI71" i="8"/>
  <c r="AJ71" i="8" s="1"/>
  <c r="AK71" i="8"/>
  <c r="AL71" i="8"/>
  <c r="AM71" i="8"/>
  <c r="AN71" i="8"/>
  <c r="AO71" i="8"/>
  <c r="D70" i="8"/>
  <c r="Y70" i="8"/>
  <c r="Z70" i="8"/>
  <c r="AA70" i="8"/>
  <c r="AB70" i="8"/>
  <c r="AD70" i="8"/>
  <c r="AE70" i="8"/>
  <c r="AF70" i="8"/>
  <c r="AG70" i="8"/>
  <c r="AH70" i="8"/>
  <c r="AI70" i="8"/>
  <c r="AJ70" i="8" s="1"/>
  <c r="AK70" i="8"/>
  <c r="AL70" i="8"/>
  <c r="AM70" i="8"/>
  <c r="AN70" i="8"/>
  <c r="AO70" i="8"/>
  <c r="D69" i="8"/>
  <c r="Y69" i="8"/>
  <c r="Z69" i="8"/>
  <c r="AA69" i="8"/>
  <c r="AB69" i="8"/>
  <c r="AD69" i="8"/>
  <c r="AE69" i="8"/>
  <c r="AF69" i="8"/>
  <c r="AG69" i="8"/>
  <c r="AH69" i="8"/>
  <c r="AI69" i="8"/>
  <c r="AJ69" i="8" s="1"/>
  <c r="AK69" i="8"/>
  <c r="AL69" i="8"/>
  <c r="AM69" i="8"/>
  <c r="AN69" i="8"/>
  <c r="AO69" i="8"/>
  <c r="D68" i="8"/>
  <c r="Y68" i="8"/>
  <c r="Z68" i="8"/>
  <c r="AA68" i="8"/>
  <c r="AB68" i="8"/>
  <c r="AD68" i="8"/>
  <c r="AE68" i="8"/>
  <c r="AF68" i="8"/>
  <c r="AG68" i="8"/>
  <c r="AH68" i="8"/>
  <c r="AI68" i="8"/>
  <c r="AJ68" i="8" s="1"/>
  <c r="AK68" i="8"/>
  <c r="AL68" i="8"/>
  <c r="AM68" i="8"/>
  <c r="AN68" i="8"/>
  <c r="AO68" i="8"/>
  <c r="D67" i="8"/>
  <c r="Y67" i="8"/>
  <c r="Z67" i="8"/>
  <c r="AA67" i="8"/>
  <c r="AB67" i="8"/>
  <c r="AD67" i="8"/>
  <c r="AE67" i="8"/>
  <c r="AF67" i="8"/>
  <c r="AG67" i="8"/>
  <c r="AH67" i="8"/>
  <c r="AI67" i="8"/>
  <c r="AJ67" i="8" s="1"/>
  <c r="AK67" i="8"/>
  <c r="AL67" i="8"/>
  <c r="AM67" i="8"/>
  <c r="AN67" i="8"/>
  <c r="AO67" i="8"/>
  <c r="D66" i="8"/>
  <c r="Y66" i="8"/>
  <c r="Z66" i="8"/>
  <c r="AA66" i="8"/>
  <c r="AB66" i="8"/>
  <c r="AD66" i="8"/>
  <c r="AE66" i="8"/>
  <c r="AF66" i="8"/>
  <c r="AG66" i="8"/>
  <c r="AH66" i="8"/>
  <c r="AI66" i="8"/>
  <c r="AJ66" i="8" s="1"/>
  <c r="AK66" i="8"/>
  <c r="AL66" i="8"/>
  <c r="AM66" i="8"/>
  <c r="AN66" i="8"/>
  <c r="AO66" i="8"/>
  <c r="D65" i="8"/>
  <c r="Y65" i="8"/>
  <c r="Z65" i="8"/>
  <c r="AA65" i="8"/>
  <c r="AB65" i="8"/>
  <c r="AD65" i="8"/>
  <c r="AE65" i="8"/>
  <c r="AF65" i="8"/>
  <c r="AG65" i="8"/>
  <c r="AH65" i="8"/>
  <c r="AI65" i="8"/>
  <c r="AJ65" i="8" s="1"/>
  <c r="AK65" i="8"/>
  <c r="AL65" i="8"/>
  <c r="AM65" i="8"/>
  <c r="AN65" i="8"/>
  <c r="AO65" i="8"/>
  <c r="D64" i="8"/>
  <c r="Y64" i="8"/>
  <c r="Z64" i="8"/>
  <c r="AA64" i="8"/>
  <c r="AB64" i="8"/>
  <c r="AD64" i="8"/>
  <c r="AE64" i="8"/>
  <c r="AF64" i="8"/>
  <c r="AG64" i="8"/>
  <c r="AH64" i="8"/>
  <c r="AI64" i="8"/>
  <c r="AJ64" i="8" s="1"/>
  <c r="AK64" i="8"/>
  <c r="AL64" i="8"/>
  <c r="AM64" i="8"/>
  <c r="AN64" i="8"/>
  <c r="AO64" i="8"/>
  <c r="D63" i="8"/>
  <c r="Y63" i="8"/>
  <c r="Z63" i="8"/>
  <c r="AA63" i="8"/>
  <c r="AB63" i="8"/>
  <c r="AD63" i="8"/>
  <c r="AE63" i="8"/>
  <c r="AF63" i="8"/>
  <c r="AG63" i="8"/>
  <c r="AH63" i="8"/>
  <c r="AI63" i="8"/>
  <c r="AJ63" i="8" s="1"/>
  <c r="AK63" i="8"/>
  <c r="AL63" i="8"/>
  <c r="AM63" i="8"/>
  <c r="AN63" i="8"/>
  <c r="AO63" i="8"/>
  <c r="D62" i="8"/>
  <c r="Y62" i="8"/>
  <c r="Z62" i="8"/>
  <c r="AA62" i="8"/>
  <c r="AB62" i="8"/>
  <c r="AD62" i="8"/>
  <c r="AE62" i="8"/>
  <c r="AF62" i="8"/>
  <c r="AG62" i="8"/>
  <c r="AH62" i="8"/>
  <c r="AI62" i="8"/>
  <c r="AJ62" i="8" s="1"/>
  <c r="AK62" i="8"/>
  <c r="AL62" i="8"/>
  <c r="AM62" i="8"/>
  <c r="AN62" i="8"/>
  <c r="AO62" i="8"/>
  <c r="D61" i="8"/>
  <c r="Y61" i="8"/>
  <c r="Z61" i="8"/>
  <c r="AA61" i="8"/>
  <c r="AB61" i="8"/>
  <c r="AD61" i="8"/>
  <c r="AE61" i="8"/>
  <c r="AF61" i="8"/>
  <c r="AG61" i="8"/>
  <c r="AH61" i="8"/>
  <c r="AI61" i="8"/>
  <c r="AJ61" i="8" s="1"/>
  <c r="AK61" i="8"/>
  <c r="AL61" i="8"/>
  <c r="AM61" i="8"/>
  <c r="AN61" i="8"/>
  <c r="AO61" i="8"/>
  <c r="D60" i="8"/>
  <c r="Y60" i="8"/>
  <c r="Z60" i="8"/>
  <c r="AA60" i="8"/>
  <c r="AB60" i="8"/>
  <c r="AD60" i="8"/>
  <c r="AE60" i="8"/>
  <c r="AF60" i="8"/>
  <c r="AG60" i="8"/>
  <c r="AH60" i="8"/>
  <c r="AI60" i="8"/>
  <c r="AJ60" i="8" s="1"/>
  <c r="AK60" i="8"/>
  <c r="AL60" i="8"/>
  <c r="AM60" i="8"/>
  <c r="AN60" i="8"/>
  <c r="AO60" i="8"/>
  <c r="D59" i="8"/>
  <c r="Y59" i="8"/>
  <c r="Z59" i="8"/>
  <c r="AA59" i="8"/>
  <c r="AB59" i="8"/>
  <c r="AD59" i="8"/>
  <c r="AE59" i="8"/>
  <c r="AF59" i="8"/>
  <c r="AG59" i="8"/>
  <c r="AH59" i="8"/>
  <c r="AI59" i="8"/>
  <c r="AJ59" i="8" s="1"/>
  <c r="AK59" i="8"/>
  <c r="AL59" i="8"/>
  <c r="AM59" i="8"/>
  <c r="AN59" i="8"/>
  <c r="AO59" i="8"/>
  <c r="D58" i="8"/>
  <c r="Y58" i="8"/>
  <c r="Z58" i="8"/>
  <c r="AA58" i="8"/>
  <c r="AB58" i="8"/>
  <c r="AD58" i="8"/>
  <c r="AE58" i="8"/>
  <c r="AF58" i="8"/>
  <c r="AG58" i="8"/>
  <c r="AH58" i="8"/>
  <c r="AI58" i="8"/>
  <c r="AJ58" i="8" s="1"/>
  <c r="AK58" i="8"/>
  <c r="AL58" i="8"/>
  <c r="AM58" i="8"/>
  <c r="AN58" i="8"/>
  <c r="AO58" i="8"/>
  <c r="D57" i="8"/>
  <c r="Y57" i="8"/>
  <c r="Z57" i="8"/>
  <c r="AA57" i="8"/>
  <c r="AB57" i="8"/>
  <c r="AD57" i="8"/>
  <c r="AE57" i="8"/>
  <c r="AF57" i="8"/>
  <c r="AG57" i="8"/>
  <c r="AH57" i="8"/>
  <c r="AI57" i="8"/>
  <c r="AJ57" i="8" s="1"/>
  <c r="AK57" i="8"/>
  <c r="AL57" i="8"/>
  <c r="AM57" i="8"/>
  <c r="AN57" i="8"/>
  <c r="AO57" i="8"/>
  <c r="D56" i="8"/>
  <c r="Y56" i="8"/>
  <c r="Z56" i="8"/>
  <c r="AA56" i="8"/>
  <c r="AB56" i="8"/>
  <c r="AD56" i="8"/>
  <c r="AE56" i="8"/>
  <c r="AF56" i="8"/>
  <c r="AG56" i="8"/>
  <c r="AH56" i="8"/>
  <c r="AI56" i="8"/>
  <c r="AJ56" i="8" s="1"/>
  <c r="AK56" i="8"/>
  <c r="AL56" i="8"/>
  <c r="AM56" i="8"/>
  <c r="AN56" i="8"/>
  <c r="AO56" i="8"/>
  <c r="D55" i="8"/>
  <c r="Y55" i="8"/>
  <c r="Z55" i="8"/>
  <c r="AA55" i="8"/>
  <c r="AB55" i="8"/>
  <c r="AD55" i="8"/>
  <c r="AE55" i="8"/>
  <c r="AF55" i="8"/>
  <c r="AG55" i="8"/>
  <c r="AH55" i="8"/>
  <c r="AI55" i="8"/>
  <c r="AJ55" i="8" s="1"/>
  <c r="AK55" i="8"/>
  <c r="AL55" i="8"/>
  <c r="AM55" i="8"/>
  <c r="AN55" i="8"/>
  <c r="AO55" i="8"/>
  <c r="D54" i="8"/>
  <c r="Y54" i="8"/>
  <c r="Z54" i="8"/>
  <c r="AA54" i="8"/>
  <c r="AB54" i="8"/>
  <c r="AD54" i="8"/>
  <c r="AE54" i="8"/>
  <c r="AF54" i="8"/>
  <c r="AG54" i="8"/>
  <c r="AH54" i="8"/>
  <c r="AI54" i="8"/>
  <c r="AJ54" i="8" s="1"/>
  <c r="AK54" i="8"/>
  <c r="AL54" i="8"/>
  <c r="AM54" i="8"/>
  <c r="AN54" i="8"/>
  <c r="AO54" i="8"/>
  <c r="D53" i="8"/>
  <c r="Y53" i="8"/>
  <c r="Z53" i="8"/>
  <c r="AA53" i="8"/>
  <c r="AB53" i="8"/>
  <c r="AD53" i="8"/>
  <c r="AE53" i="8"/>
  <c r="AF53" i="8"/>
  <c r="AG53" i="8"/>
  <c r="AH53" i="8"/>
  <c r="AI53" i="8"/>
  <c r="AJ53" i="8" s="1"/>
  <c r="AK53" i="8"/>
  <c r="AL53" i="8"/>
  <c r="AM53" i="8"/>
  <c r="AN53" i="8"/>
  <c r="AO53" i="8"/>
  <c r="D52" i="8"/>
  <c r="Y52" i="8"/>
  <c r="Z52" i="8"/>
  <c r="AA52" i="8"/>
  <c r="AB52" i="8"/>
  <c r="AD52" i="8"/>
  <c r="AE52" i="8"/>
  <c r="AF52" i="8"/>
  <c r="AG52" i="8"/>
  <c r="AH52" i="8"/>
  <c r="AI52" i="8"/>
  <c r="AJ52" i="8" s="1"/>
  <c r="AK52" i="8"/>
  <c r="AL52" i="8"/>
  <c r="AM52" i="8"/>
  <c r="AN52" i="8"/>
  <c r="AO52" i="8"/>
  <c r="D51" i="8"/>
  <c r="Y51" i="8"/>
  <c r="Z51" i="8"/>
  <c r="AA51" i="8"/>
  <c r="AB51" i="8"/>
  <c r="AD51" i="8"/>
  <c r="AE51" i="8"/>
  <c r="AF51" i="8"/>
  <c r="AG51" i="8"/>
  <c r="AH51" i="8"/>
  <c r="AI51" i="8"/>
  <c r="AJ51" i="8" s="1"/>
  <c r="AK51" i="8"/>
  <c r="AL51" i="8"/>
  <c r="AM51" i="8"/>
  <c r="AN51" i="8"/>
  <c r="AO51" i="8"/>
  <c r="D50" i="8"/>
  <c r="Y50" i="8"/>
  <c r="Z50" i="8"/>
  <c r="AA50" i="8"/>
  <c r="AB50" i="8"/>
  <c r="AD50" i="8"/>
  <c r="AE50" i="8"/>
  <c r="AF50" i="8"/>
  <c r="AG50" i="8"/>
  <c r="AH50" i="8"/>
  <c r="AI50" i="8"/>
  <c r="AJ50" i="8" s="1"/>
  <c r="AK50" i="8"/>
  <c r="AL50" i="8"/>
  <c r="AM50" i="8"/>
  <c r="AN50" i="8"/>
  <c r="AO50" i="8"/>
  <c r="D49" i="8"/>
  <c r="Y49" i="8"/>
  <c r="Z49" i="8"/>
  <c r="AA49" i="8"/>
  <c r="AB49" i="8"/>
  <c r="AD49" i="8"/>
  <c r="AE49" i="8"/>
  <c r="AF49" i="8"/>
  <c r="AG49" i="8"/>
  <c r="AH49" i="8"/>
  <c r="AI49" i="8"/>
  <c r="AJ49" i="8" s="1"/>
  <c r="AK49" i="8"/>
  <c r="AL49" i="8"/>
  <c r="AM49" i="8"/>
  <c r="AN49" i="8"/>
  <c r="AO49" i="8"/>
  <c r="D48" i="8"/>
  <c r="Y48" i="8"/>
  <c r="Z48" i="8"/>
  <c r="AA48" i="8"/>
  <c r="AB48" i="8"/>
  <c r="AD48" i="8"/>
  <c r="AE48" i="8"/>
  <c r="AF48" i="8"/>
  <c r="AG48" i="8"/>
  <c r="AH48" i="8"/>
  <c r="AI48" i="8"/>
  <c r="AJ48" i="8" s="1"/>
  <c r="AK48" i="8"/>
  <c r="AL48" i="8"/>
  <c r="AM48" i="8"/>
  <c r="AN48" i="8"/>
  <c r="AO48" i="8"/>
  <c r="D47" i="8"/>
  <c r="Y47" i="8"/>
  <c r="Z47" i="8"/>
  <c r="AA47" i="8"/>
  <c r="AB47" i="8"/>
  <c r="AD47" i="8"/>
  <c r="AE47" i="8"/>
  <c r="AF47" i="8"/>
  <c r="AG47" i="8"/>
  <c r="AH47" i="8"/>
  <c r="AI47" i="8"/>
  <c r="AJ47" i="8" s="1"/>
  <c r="AK47" i="8"/>
  <c r="AL47" i="8"/>
  <c r="AM47" i="8"/>
  <c r="AN47" i="8"/>
  <c r="AO47" i="8"/>
  <c r="D46" i="8"/>
  <c r="Y46" i="8"/>
  <c r="Z46" i="8"/>
  <c r="AA46" i="8"/>
  <c r="AB46" i="8"/>
  <c r="AD46" i="8"/>
  <c r="AE46" i="8"/>
  <c r="AF46" i="8"/>
  <c r="AG46" i="8"/>
  <c r="AH46" i="8"/>
  <c r="AI46" i="8"/>
  <c r="AJ46" i="8" s="1"/>
  <c r="AK46" i="8"/>
  <c r="AL46" i="8"/>
  <c r="AM46" i="8"/>
  <c r="AN46" i="8"/>
  <c r="AO46" i="8"/>
  <c r="D45" i="8"/>
  <c r="Y45" i="8"/>
  <c r="Z45" i="8"/>
  <c r="AA45" i="8"/>
  <c r="AB45" i="8"/>
  <c r="AD45" i="8"/>
  <c r="AE45" i="8"/>
  <c r="AF45" i="8"/>
  <c r="AG45" i="8"/>
  <c r="AH45" i="8"/>
  <c r="AI45" i="8"/>
  <c r="AJ45" i="8" s="1"/>
  <c r="AK45" i="8"/>
  <c r="AL45" i="8"/>
  <c r="AM45" i="8"/>
  <c r="AN45" i="8"/>
  <c r="AO45" i="8"/>
  <c r="D44" i="8"/>
  <c r="Y44" i="8"/>
  <c r="Z44" i="8"/>
  <c r="AA44" i="8"/>
  <c r="AB44" i="8"/>
  <c r="AD44" i="8"/>
  <c r="AE44" i="8"/>
  <c r="AF44" i="8"/>
  <c r="AG44" i="8"/>
  <c r="AH44" i="8"/>
  <c r="AI44" i="8"/>
  <c r="AJ44" i="8" s="1"/>
  <c r="AK44" i="8"/>
  <c r="AL44" i="8"/>
  <c r="AM44" i="8"/>
  <c r="AN44" i="8"/>
  <c r="AO44" i="8"/>
  <c r="D43" i="8"/>
  <c r="Y43" i="8"/>
  <c r="Z43" i="8"/>
  <c r="AA43" i="8"/>
  <c r="AB43" i="8"/>
  <c r="AD43" i="8"/>
  <c r="AE43" i="8"/>
  <c r="AF43" i="8"/>
  <c r="AG43" i="8"/>
  <c r="AH43" i="8"/>
  <c r="AI43" i="8"/>
  <c r="AJ43" i="8" s="1"/>
  <c r="AK43" i="8"/>
  <c r="AL43" i="8"/>
  <c r="AM43" i="8"/>
  <c r="AN43" i="8"/>
  <c r="AO43" i="8"/>
  <c r="D42" i="8"/>
  <c r="Y42" i="8"/>
  <c r="Z42" i="8"/>
  <c r="AA42" i="8"/>
  <c r="AB42" i="8"/>
  <c r="AD42" i="8"/>
  <c r="AE42" i="8"/>
  <c r="AF42" i="8"/>
  <c r="AG42" i="8"/>
  <c r="AH42" i="8"/>
  <c r="AI42" i="8"/>
  <c r="AJ42" i="8" s="1"/>
  <c r="AK42" i="8"/>
  <c r="AL42" i="8"/>
  <c r="AM42" i="8"/>
  <c r="AN42" i="8"/>
  <c r="AO42" i="8"/>
  <c r="D41" i="8"/>
  <c r="Y41" i="8"/>
  <c r="Z41" i="8"/>
  <c r="AA41" i="8"/>
  <c r="AB41" i="8"/>
  <c r="AD41" i="8"/>
  <c r="AE41" i="8"/>
  <c r="AF41" i="8"/>
  <c r="AG41" i="8"/>
  <c r="AH41" i="8"/>
  <c r="AI41" i="8"/>
  <c r="AJ41" i="8" s="1"/>
  <c r="AK41" i="8"/>
  <c r="AL41" i="8"/>
  <c r="AM41" i="8"/>
  <c r="AN41" i="8"/>
  <c r="AO41" i="8"/>
  <c r="D40" i="8"/>
  <c r="Y40" i="8"/>
  <c r="Z40" i="8"/>
  <c r="AA40" i="8"/>
  <c r="AB40" i="8"/>
  <c r="AD40" i="8"/>
  <c r="AE40" i="8"/>
  <c r="AF40" i="8"/>
  <c r="AG40" i="8"/>
  <c r="AH40" i="8"/>
  <c r="AI40" i="8"/>
  <c r="AJ40" i="8" s="1"/>
  <c r="AK40" i="8"/>
  <c r="AL40" i="8"/>
  <c r="AM40" i="8"/>
  <c r="AN40" i="8"/>
  <c r="AO40" i="8"/>
  <c r="D39" i="8"/>
  <c r="Y39" i="8"/>
  <c r="Z39" i="8"/>
  <c r="AA39" i="8"/>
  <c r="AB39" i="8"/>
  <c r="AD39" i="8"/>
  <c r="AE39" i="8"/>
  <c r="AF39" i="8"/>
  <c r="AG39" i="8"/>
  <c r="AH39" i="8"/>
  <c r="AI39" i="8"/>
  <c r="AJ39" i="8" s="1"/>
  <c r="AK39" i="8"/>
  <c r="AL39" i="8"/>
  <c r="AM39" i="8"/>
  <c r="AN39" i="8"/>
  <c r="AO39" i="8"/>
  <c r="D38" i="8"/>
  <c r="Y38" i="8"/>
  <c r="Z38" i="8"/>
  <c r="AA38" i="8"/>
  <c r="AB38" i="8"/>
  <c r="AD38" i="8"/>
  <c r="AE38" i="8"/>
  <c r="AF38" i="8"/>
  <c r="AG38" i="8"/>
  <c r="AH38" i="8"/>
  <c r="AI38" i="8"/>
  <c r="AJ38" i="8" s="1"/>
  <c r="AK38" i="8"/>
  <c r="AL38" i="8"/>
  <c r="AM38" i="8"/>
  <c r="AN38" i="8"/>
  <c r="AO38" i="8"/>
  <c r="D37" i="8"/>
  <c r="Y37" i="8"/>
  <c r="Z37" i="8"/>
  <c r="AA37" i="8"/>
  <c r="AB37" i="8"/>
  <c r="AD37" i="8"/>
  <c r="AE37" i="8"/>
  <c r="AF37" i="8"/>
  <c r="AG37" i="8"/>
  <c r="AH37" i="8"/>
  <c r="AI37" i="8"/>
  <c r="AJ37" i="8" s="1"/>
  <c r="AK37" i="8"/>
  <c r="AL37" i="8"/>
  <c r="AM37" i="8"/>
  <c r="AN37" i="8"/>
  <c r="AO37" i="8"/>
  <c r="D36" i="8"/>
  <c r="Y36" i="8"/>
  <c r="Z36" i="8"/>
  <c r="AA36" i="8"/>
  <c r="AB36" i="8"/>
  <c r="AD36" i="8"/>
  <c r="AE36" i="8"/>
  <c r="AF36" i="8"/>
  <c r="AG36" i="8"/>
  <c r="AH36" i="8"/>
  <c r="AI36" i="8"/>
  <c r="AJ36" i="8" s="1"/>
  <c r="AK36" i="8"/>
  <c r="AL36" i="8"/>
  <c r="AM36" i="8"/>
  <c r="AN36" i="8"/>
  <c r="AO36" i="8"/>
  <c r="D35" i="8"/>
  <c r="Y35" i="8"/>
  <c r="Z35" i="8"/>
  <c r="AA35" i="8"/>
  <c r="AB35" i="8"/>
  <c r="AD35" i="8"/>
  <c r="AE35" i="8"/>
  <c r="AF35" i="8"/>
  <c r="AG35" i="8"/>
  <c r="AH35" i="8"/>
  <c r="AI35" i="8"/>
  <c r="AJ35" i="8" s="1"/>
  <c r="AK35" i="8"/>
  <c r="AL35" i="8"/>
  <c r="AM35" i="8"/>
  <c r="AN35" i="8"/>
  <c r="AO35" i="8"/>
  <c r="D34" i="8"/>
  <c r="Y34" i="8"/>
  <c r="Z34" i="8"/>
  <c r="AA34" i="8"/>
  <c r="AB34" i="8"/>
  <c r="AD34" i="8"/>
  <c r="AE34" i="8"/>
  <c r="AF34" i="8"/>
  <c r="AG34" i="8"/>
  <c r="AH34" i="8"/>
  <c r="AI34" i="8"/>
  <c r="AJ34" i="8" s="1"/>
  <c r="AK34" i="8"/>
  <c r="AL34" i="8"/>
  <c r="AM34" i="8"/>
  <c r="AN34" i="8"/>
  <c r="AO34" i="8"/>
  <c r="D33" i="8"/>
  <c r="Y33" i="8"/>
  <c r="Z33" i="8"/>
  <c r="AA33" i="8"/>
  <c r="AB33" i="8"/>
  <c r="AD33" i="8"/>
  <c r="AE33" i="8"/>
  <c r="AF33" i="8"/>
  <c r="AG33" i="8"/>
  <c r="AH33" i="8"/>
  <c r="AI33" i="8"/>
  <c r="AJ33" i="8" s="1"/>
  <c r="AK33" i="8"/>
  <c r="AL33" i="8"/>
  <c r="AM33" i="8"/>
  <c r="AN33" i="8"/>
  <c r="AO33" i="8"/>
  <c r="D32" i="8"/>
  <c r="Y32" i="8"/>
  <c r="Z32" i="8"/>
  <c r="AA32" i="8"/>
  <c r="AB32" i="8"/>
  <c r="AD32" i="8"/>
  <c r="AE32" i="8"/>
  <c r="AF32" i="8"/>
  <c r="AG32" i="8"/>
  <c r="AH32" i="8"/>
  <c r="AI32" i="8"/>
  <c r="AJ32" i="8" s="1"/>
  <c r="AK32" i="8"/>
  <c r="AL32" i="8"/>
  <c r="AM32" i="8"/>
  <c r="AN32" i="8"/>
  <c r="AO32" i="8"/>
  <c r="D31" i="8"/>
  <c r="Y31" i="8"/>
  <c r="Z31" i="8"/>
  <c r="AA31" i="8"/>
  <c r="AB31" i="8"/>
  <c r="AD31" i="8"/>
  <c r="AE31" i="8"/>
  <c r="AF31" i="8"/>
  <c r="AG31" i="8"/>
  <c r="AH31" i="8"/>
  <c r="AI31" i="8"/>
  <c r="AJ31" i="8" s="1"/>
  <c r="AK31" i="8"/>
  <c r="AL31" i="8"/>
  <c r="AM31" i="8"/>
  <c r="AN31" i="8"/>
  <c r="AO31" i="8"/>
  <c r="D30" i="8"/>
  <c r="Y30" i="8"/>
  <c r="Z30" i="8"/>
  <c r="AA30" i="8"/>
  <c r="AB30" i="8"/>
  <c r="AD30" i="8"/>
  <c r="AE30" i="8"/>
  <c r="AF30" i="8"/>
  <c r="AG30" i="8"/>
  <c r="AH30" i="8"/>
  <c r="AI30" i="8"/>
  <c r="AJ30" i="8" s="1"/>
  <c r="AK30" i="8"/>
  <c r="AL30" i="8"/>
  <c r="AM30" i="8"/>
  <c r="AN30" i="8"/>
  <c r="AO30" i="8"/>
  <c r="D29" i="8"/>
  <c r="Y29" i="8"/>
  <c r="Z29" i="8"/>
  <c r="AA29" i="8"/>
  <c r="AB29" i="8"/>
  <c r="AD29" i="8"/>
  <c r="AE29" i="8"/>
  <c r="AF29" i="8"/>
  <c r="AG29" i="8"/>
  <c r="AH29" i="8"/>
  <c r="AI29" i="8"/>
  <c r="AJ29" i="8" s="1"/>
  <c r="AK29" i="8"/>
  <c r="AL29" i="8"/>
  <c r="AM29" i="8"/>
  <c r="AN29" i="8"/>
  <c r="AO29" i="8"/>
  <c r="D28" i="8"/>
  <c r="Y28" i="8"/>
  <c r="Z28" i="8"/>
  <c r="AA28" i="8"/>
  <c r="AB28" i="8"/>
  <c r="AD28" i="8"/>
  <c r="AE28" i="8"/>
  <c r="AF28" i="8"/>
  <c r="AG28" i="8"/>
  <c r="AH28" i="8"/>
  <c r="AI28" i="8"/>
  <c r="AJ28" i="8" s="1"/>
  <c r="AK28" i="8"/>
  <c r="AL28" i="8"/>
  <c r="AM28" i="8"/>
  <c r="AN28" i="8"/>
  <c r="AO28" i="8"/>
  <c r="D27" i="8"/>
  <c r="Y27" i="8"/>
  <c r="Z27" i="8"/>
  <c r="AA27" i="8"/>
  <c r="AB27" i="8"/>
  <c r="AD27" i="8"/>
  <c r="AE27" i="8"/>
  <c r="AF27" i="8"/>
  <c r="AG27" i="8"/>
  <c r="AH27" i="8"/>
  <c r="AI27" i="8"/>
  <c r="AJ27" i="8" s="1"/>
  <c r="AK27" i="8"/>
  <c r="AL27" i="8"/>
  <c r="AM27" i="8"/>
  <c r="AN27" i="8"/>
  <c r="AO27" i="8"/>
  <c r="D26" i="8"/>
  <c r="Y26" i="8"/>
  <c r="Z26" i="8"/>
  <c r="AA26" i="8"/>
  <c r="AB26" i="8"/>
  <c r="AD26" i="8"/>
  <c r="AE26" i="8"/>
  <c r="AF26" i="8"/>
  <c r="AG26" i="8"/>
  <c r="AH26" i="8"/>
  <c r="AI26" i="8"/>
  <c r="AJ26" i="8" s="1"/>
  <c r="AK26" i="8"/>
  <c r="AL26" i="8"/>
  <c r="AM26" i="8"/>
  <c r="AN26" i="8"/>
  <c r="AO26" i="8"/>
  <c r="D25" i="8"/>
  <c r="Y25" i="8"/>
  <c r="Z25" i="8"/>
  <c r="AA25" i="8"/>
  <c r="AB25" i="8"/>
  <c r="AD25" i="8"/>
  <c r="AE25" i="8"/>
  <c r="AF25" i="8"/>
  <c r="AG25" i="8"/>
  <c r="AH25" i="8"/>
  <c r="AI25" i="8"/>
  <c r="AJ25" i="8" s="1"/>
  <c r="AK25" i="8"/>
  <c r="AL25" i="8"/>
  <c r="AM25" i="8"/>
  <c r="AN25" i="8"/>
  <c r="AO25" i="8"/>
  <c r="D24" i="8"/>
  <c r="Y24" i="8"/>
  <c r="Z24" i="8"/>
  <c r="AA24" i="8"/>
  <c r="AB24" i="8"/>
  <c r="AD24" i="8"/>
  <c r="AE24" i="8"/>
  <c r="AF24" i="8"/>
  <c r="AG24" i="8"/>
  <c r="AH24" i="8"/>
  <c r="AI24" i="8"/>
  <c r="AJ24" i="8" s="1"/>
  <c r="AK24" i="8"/>
  <c r="AL24" i="8"/>
  <c r="AM24" i="8"/>
  <c r="AN24" i="8"/>
  <c r="AO24" i="8"/>
  <c r="D23" i="8"/>
  <c r="Y23" i="8"/>
  <c r="Z23" i="8"/>
  <c r="AA23" i="8"/>
  <c r="AB23" i="8"/>
  <c r="AD23" i="8"/>
  <c r="AE23" i="8"/>
  <c r="AF23" i="8"/>
  <c r="AG23" i="8"/>
  <c r="AH23" i="8"/>
  <c r="AI23" i="8"/>
  <c r="AJ23" i="8" s="1"/>
  <c r="AK23" i="8"/>
  <c r="AL23" i="8"/>
  <c r="AM23" i="8"/>
  <c r="AN23" i="8"/>
  <c r="AO23" i="8"/>
  <c r="D22" i="8"/>
  <c r="Y22" i="8"/>
  <c r="Z22" i="8"/>
  <c r="AA22" i="8"/>
  <c r="AB22" i="8"/>
  <c r="AD22" i="8"/>
  <c r="AE22" i="8"/>
  <c r="AF22" i="8"/>
  <c r="AG22" i="8"/>
  <c r="AH22" i="8"/>
  <c r="AI22" i="8"/>
  <c r="AJ22" i="8" s="1"/>
  <c r="AK22" i="8"/>
  <c r="AL22" i="8"/>
  <c r="AM22" i="8"/>
  <c r="AN22" i="8"/>
  <c r="AO22" i="8"/>
  <c r="D21" i="8"/>
  <c r="Y21" i="8"/>
  <c r="Z21" i="8"/>
  <c r="AA21" i="8"/>
  <c r="AB21" i="8"/>
  <c r="AD21" i="8"/>
  <c r="AE21" i="8"/>
  <c r="AF21" i="8"/>
  <c r="AG21" i="8"/>
  <c r="AH21" i="8"/>
  <c r="AI21" i="8"/>
  <c r="AJ21" i="8" s="1"/>
  <c r="AK21" i="8"/>
  <c r="AL21" i="8"/>
  <c r="AM21" i="8"/>
  <c r="AN21" i="8"/>
  <c r="AO21" i="8"/>
  <c r="D20" i="8"/>
  <c r="Y20" i="8"/>
  <c r="Z20" i="8"/>
  <c r="AA20" i="8"/>
  <c r="AB20" i="8"/>
  <c r="AD20" i="8"/>
  <c r="AE20" i="8"/>
  <c r="AF20" i="8"/>
  <c r="AG20" i="8"/>
  <c r="AH20" i="8"/>
  <c r="AI20" i="8"/>
  <c r="AJ20" i="8" s="1"/>
  <c r="AK20" i="8"/>
  <c r="AL20" i="8"/>
  <c r="AM20" i="8"/>
  <c r="AN20" i="8"/>
  <c r="AO20" i="8"/>
  <c r="D19" i="8"/>
  <c r="Y19" i="8"/>
  <c r="Z19" i="8"/>
  <c r="AA19" i="8"/>
  <c r="AB19" i="8"/>
  <c r="AD19" i="8"/>
  <c r="AE19" i="8"/>
  <c r="AF19" i="8"/>
  <c r="AG19" i="8"/>
  <c r="AH19" i="8"/>
  <c r="AI19" i="8"/>
  <c r="AJ19" i="8" s="1"/>
  <c r="AK19" i="8"/>
  <c r="AL19" i="8"/>
  <c r="AM19" i="8"/>
  <c r="AN19" i="8"/>
  <c r="AO19" i="8"/>
  <c r="D18" i="8"/>
  <c r="Y18" i="8"/>
  <c r="Z18" i="8"/>
  <c r="AA18" i="8"/>
  <c r="AB18" i="8"/>
  <c r="AD18" i="8"/>
  <c r="AE18" i="8"/>
  <c r="AF18" i="8"/>
  <c r="AG18" i="8"/>
  <c r="AH18" i="8"/>
  <c r="AI18" i="8"/>
  <c r="AJ18" i="8" s="1"/>
  <c r="AK18" i="8"/>
  <c r="AL18" i="8"/>
  <c r="AM18" i="8"/>
  <c r="AN18" i="8"/>
  <c r="AO18" i="8"/>
  <c r="D17" i="8"/>
  <c r="Y17" i="8"/>
  <c r="Z17" i="8"/>
  <c r="AA17" i="8"/>
  <c r="AB17" i="8"/>
  <c r="AD17" i="8"/>
  <c r="AE17" i="8"/>
  <c r="AF17" i="8"/>
  <c r="AG17" i="8"/>
  <c r="AH17" i="8"/>
  <c r="AI17" i="8"/>
  <c r="AJ17" i="8" s="1"/>
  <c r="AK17" i="8"/>
  <c r="AL17" i="8"/>
  <c r="AM17" i="8"/>
  <c r="AN17" i="8"/>
  <c r="AO17" i="8"/>
  <c r="D16" i="8"/>
  <c r="Y16" i="8"/>
  <c r="Z16" i="8"/>
  <c r="AA16" i="8"/>
  <c r="AB16" i="8"/>
  <c r="AD16" i="8"/>
  <c r="AE16" i="8"/>
  <c r="AF16" i="8"/>
  <c r="AG16" i="8"/>
  <c r="AH16" i="8"/>
  <c r="AI16" i="8"/>
  <c r="AJ16" i="8" s="1"/>
  <c r="AK16" i="8"/>
  <c r="AL16" i="8"/>
  <c r="AM16" i="8"/>
  <c r="AN16" i="8"/>
  <c r="AO16" i="8"/>
  <c r="D15" i="8"/>
  <c r="Y15" i="8"/>
  <c r="Z15" i="8"/>
  <c r="AA15" i="8"/>
  <c r="AB15" i="8"/>
  <c r="AD15" i="8"/>
  <c r="AE15" i="8"/>
  <c r="AF15" i="8"/>
  <c r="AG15" i="8"/>
  <c r="AH15" i="8"/>
  <c r="AI15" i="8"/>
  <c r="AJ15" i="8" s="1"/>
  <c r="AK15" i="8"/>
  <c r="AL15" i="8"/>
  <c r="AM15" i="8"/>
  <c r="AN15" i="8"/>
  <c r="AO15" i="8"/>
  <c r="D14" i="8"/>
  <c r="Y14" i="8"/>
  <c r="Z14" i="8"/>
  <c r="AA14" i="8"/>
  <c r="AB14" i="8"/>
  <c r="AD14" i="8"/>
  <c r="AE14" i="8"/>
  <c r="AF14" i="8"/>
  <c r="AG14" i="8"/>
  <c r="AH14" i="8"/>
  <c r="AI14" i="8"/>
  <c r="AJ14" i="8" s="1"/>
  <c r="AK14" i="8"/>
  <c r="AL14" i="8"/>
  <c r="AM14" i="8"/>
  <c r="AN14" i="8"/>
  <c r="AO14" i="8"/>
  <c r="D13" i="8"/>
  <c r="Y13" i="8"/>
  <c r="Z13" i="8"/>
  <c r="AA13" i="8"/>
  <c r="AB13" i="8"/>
  <c r="AD13" i="8"/>
  <c r="AE13" i="8"/>
  <c r="AF13" i="8"/>
  <c r="AG13" i="8"/>
  <c r="AH13" i="8"/>
  <c r="AI13" i="8"/>
  <c r="AJ13" i="8" s="1"/>
  <c r="AK13" i="8"/>
  <c r="AL13" i="8"/>
  <c r="AM13" i="8"/>
  <c r="AN13" i="8"/>
  <c r="AO13" i="8"/>
  <c r="D12" i="8"/>
  <c r="Y12" i="8"/>
  <c r="Z12" i="8"/>
  <c r="AA12" i="8"/>
  <c r="AB12" i="8"/>
  <c r="AD12" i="8"/>
  <c r="AE12" i="8"/>
  <c r="AF12" i="8"/>
  <c r="AG12" i="8"/>
  <c r="AH12" i="8"/>
  <c r="AI12" i="8"/>
  <c r="AJ12" i="8" s="1"/>
  <c r="AK12" i="8"/>
  <c r="AL12" i="8"/>
  <c r="AM12" i="8"/>
  <c r="AN12" i="8"/>
  <c r="AO12" i="8"/>
  <c r="D11" i="8"/>
  <c r="Y11" i="8"/>
  <c r="Z11" i="8"/>
  <c r="AA11" i="8"/>
  <c r="AB11" i="8"/>
  <c r="AD11" i="8"/>
  <c r="AE11" i="8"/>
  <c r="AF11" i="8"/>
  <c r="AG11" i="8"/>
  <c r="AH11" i="8"/>
  <c r="AI11" i="8"/>
  <c r="AJ11" i="8" s="1"/>
  <c r="AK11" i="8"/>
  <c r="AL11" i="8"/>
  <c r="AM11" i="8"/>
  <c r="AN11" i="8"/>
  <c r="AO11" i="8"/>
  <c r="D10" i="8"/>
  <c r="Y10" i="8"/>
  <c r="Z10" i="8"/>
  <c r="AA10" i="8"/>
  <c r="AB10" i="8"/>
  <c r="AD10" i="8"/>
  <c r="AE10" i="8"/>
  <c r="AF10" i="8"/>
  <c r="AG10" i="8"/>
  <c r="AH10" i="8"/>
  <c r="AI10" i="8"/>
  <c r="AJ10" i="8" s="1"/>
  <c r="AK10" i="8"/>
  <c r="AL10" i="8"/>
  <c r="AM10" i="8"/>
  <c r="AN10" i="8"/>
  <c r="AO10" i="8"/>
  <c r="D9" i="8"/>
  <c r="Y9" i="8"/>
  <c r="Z9" i="8"/>
  <c r="AA9" i="8"/>
  <c r="AB9" i="8"/>
  <c r="AD9" i="8"/>
  <c r="AE9" i="8"/>
  <c r="AF9" i="8"/>
  <c r="AG9" i="8"/>
  <c r="AH9" i="8"/>
  <c r="AI9" i="8"/>
  <c r="AJ9" i="8" s="1"/>
  <c r="AK9" i="8"/>
  <c r="AL9" i="8"/>
  <c r="AM9" i="8"/>
  <c r="AN9" i="8"/>
  <c r="AO9" i="8"/>
  <c r="D8" i="8"/>
  <c r="Y8" i="8"/>
  <c r="Z8" i="8"/>
  <c r="AA8" i="8"/>
  <c r="AB8" i="8"/>
  <c r="AD8" i="8"/>
  <c r="AE8" i="8"/>
  <c r="AF8" i="8"/>
  <c r="AG8" i="8"/>
  <c r="AH8" i="8"/>
  <c r="AI8" i="8"/>
  <c r="AJ8" i="8" s="1"/>
  <c r="AK8" i="8"/>
  <c r="AL8" i="8"/>
  <c r="AM8" i="8"/>
  <c r="AN8" i="8"/>
  <c r="AO8" i="8"/>
  <c r="D7" i="8"/>
  <c r="Y7" i="8"/>
  <c r="Z7" i="8"/>
  <c r="AA7" i="8"/>
  <c r="AB7" i="8"/>
  <c r="AD7" i="8"/>
  <c r="AE7" i="8"/>
  <c r="AF7" i="8"/>
  <c r="AG7" i="8"/>
  <c r="AH7" i="8"/>
  <c r="AI7" i="8"/>
  <c r="AJ7" i="8" s="1"/>
  <c r="AK7" i="8"/>
  <c r="AL7" i="8"/>
  <c r="AM7" i="8"/>
  <c r="AN7" i="8"/>
  <c r="AO7" i="8"/>
  <c r="D6" i="8"/>
  <c r="Y6" i="8"/>
  <c r="Z6" i="8"/>
  <c r="AA6" i="8"/>
  <c r="AB6" i="8"/>
  <c r="AD6" i="8"/>
  <c r="AE6" i="8"/>
  <c r="AF6" i="8"/>
  <c r="AG6" i="8"/>
  <c r="AH6" i="8"/>
  <c r="AI6" i="8"/>
  <c r="AJ6" i="8" s="1"/>
  <c r="AK6" i="8"/>
  <c r="AL6" i="8"/>
  <c r="AM6" i="8"/>
  <c r="AN6" i="8"/>
  <c r="AO6" i="8"/>
  <c r="D5" i="8"/>
  <c r="Y5" i="8"/>
  <c r="Z5" i="8"/>
  <c r="AA5" i="8"/>
  <c r="AB5" i="8"/>
  <c r="AD5" i="8"/>
  <c r="AE5" i="8"/>
  <c r="AF5" i="8"/>
  <c r="AG5" i="8"/>
  <c r="AH5" i="8"/>
  <c r="AI5" i="8"/>
  <c r="AJ5" i="8" s="1"/>
  <c r="AK5" i="8"/>
  <c r="AL5" i="8"/>
  <c r="AM5" i="8"/>
  <c r="AN5" i="8"/>
  <c r="AO5" i="8"/>
  <c r="D4" i="8"/>
  <c r="Y4" i="8"/>
  <c r="Z4" i="8"/>
  <c r="AA4" i="8"/>
  <c r="AB4" i="8"/>
  <c r="AD4" i="8"/>
  <c r="AE4" i="8"/>
  <c r="AF4" i="8"/>
  <c r="AG4" i="8"/>
  <c r="AH4" i="8"/>
  <c r="AI4" i="8"/>
  <c r="AJ4" i="8" s="1"/>
  <c r="AK4" i="8"/>
  <c r="AL4" i="8"/>
  <c r="AM4" i="8"/>
  <c r="AN4" i="8"/>
  <c r="AO4" i="8"/>
  <c r="D3" i="8"/>
  <c r="Y3" i="8"/>
  <c r="Z3" i="8"/>
  <c r="AA3" i="8"/>
  <c r="AB3" i="8"/>
  <c r="AD3" i="8"/>
  <c r="AE3" i="8"/>
  <c r="AF3" i="8"/>
  <c r="AG3" i="8"/>
  <c r="AH3" i="8"/>
  <c r="AI3" i="8"/>
  <c r="AJ3" i="8" s="1"/>
  <c r="AK3" i="8"/>
  <c r="AL3" i="8"/>
  <c r="AM3" i="8"/>
  <c r="AN3" i="8"/>
  <c r="AO3" i="8"/>
  <c r="D2" i="8"/>
  <c r="Y2" i="8"/>
  <c r="Z2" i="8"/>
  <c r="AA2" i="8"/>
  <c r="AB2" i="8"/>
  <c r="AD2" i="8"/>
  <c r="AE2" i="8"/>
  <c r="AF2" i="8"/>
  <c r="AG2" i="8"/>
  <c r="AH2" i="8"/>
  <c r="AI2" i="8"/>
  <c r="AJ2" i="8" s="1"/>
  <c r="AK2" i="8"/>
  <c r="AL2" i="8"/>
  <c r="AM2" i="8"/>
  <c r="AN2" i="8"/>
  <c r="AO2" i="8"/>
  <c r="AC468" i="8" l="1"/>
  <c r="AC467" i="8"/>
  <c r="AC466" i="8"/>
  <c r="AC465" i="8"/>
  <c r="AC464" i="8"/>
  <c r="AC462" i="8"/>
  <c r="AC463" i="8"/>
  <c r="AC461" i="8"/>
  <c r="AC460" i="8"/>
  <c r="AC459" i="8"/>
  <c r="AC458" i="8"/>
  <c r="AC457" i="8"/>
  <c r="AC456" i="8"/>
  <c r="AC455" i="8"/>
  <c r="AC454" i="8"/>
  <c r="AC453" i="8"/>
  <c r="AC452" i="8"/>
  <c r="AC451" i="8"/>
  <c r="AC450" i="8"/>
  <c r="AC449" i="8"/>
  <c r="AC448" i="8"/>
  <c r="AC447" i="8"/>
  <c r="AC446" i="8"/>
  <c r="AC445" i="8"/>
  <c r="AC444" i="8"/>
  <c r="AC443" i="8"/>
  <c r="AC442" i="8"/>
  <c r="AC441" i="8"/>
  <c r="AC440" i="8"/>
  <c r="AC438" i="8"/>
  <c r="AC439" i="8"/>
  <c r="AC437" i="8"/>
  <c r="AC436" i="8"/>
  <c r="AC435" i="8"/>
  <c r="AC434" i="8"/>
  <c r="AC433" i="8"/>
  <c r="AC432" i="8"/>
  <c r="AC431" i="8"/>
  <c r="AC430" i="8"/>
  <c r="AC429" i="8"/>
  <c r="AC428" i="8"/>
  <c r="AC427" i="8"/>
  <c r="AC426" i="8"/>
  <c r="AC425" i="8"/>
  <c r="AC424" i="8"/>
  <c r="AC423" i="8"/>
  <c r="AC422" i="8"/>
  <c r="AC421" i="8"/>
  <c r="AC419" i="8"/>
  <c r="AC420" i="8"/>
  <c r="AC418" i="8"/>
  <c r="AC417" i="8"/>
  <c r="AC415" i="8"/>
  <c r="AC416" i="8"/>
  <c r="AC413" i="8"/>
  <c r="AC414" i="8"/>
  <c r="AC412" i="8"/>
  <c r="AC411" i="8"/>
  <c r="AC410" i="8"/>
  <c r="AC409" i="8"/>
  <c r="AC408" i="8"/>
  <c r="AC407" i="8"/>
  <c r="AC406" i="8"/>
  <c r="AC405" i="8"/>
  <c r="AC404" i="8"/>
  <c r="AC403" i="8"/>
  <c r="AC402" i="8"/>
  <c r="AC401" i="8"/>
  <c r="AC400" i="8"/>
  <c r="AC399" i="8"/>
  <c r="AC398" i="8"/>
  <c r="AC397" i="8"/>
  <c r="AC396" i="8"/>
  <c r="AC395" i="8"/>
  <c r="AC394" i="8"/>
  <c r="AC393" i="8"/>
  <c r="AC392" i="8"/>
  <c r="AC389" i="8"/>
  <c r="AC391" i="8"/>
  <c r="AC390" i="8"/>
  <c r="AC388" i="8"/>
  <c r="AC387" i="8"/>
  <c r="AC386" i="8"/>
  <c r="AC385" i="8"/>
  <c r="AC384" i="8"/>
  <c r="AC383" i="8"/>
  <c r="AC382" i="8"/>
  <c r="AC381" i="8"/>
  <c r="AC380" i="8"/>
  <c r="AC379" i="8"/>
  <c r="AC378" i="8"/>
  <c r="AC377" i="8"/>
  <c r="AC376" i="8"/>
  <c r="AC375" i="8"/>
  <c r="AC374" i="8"/>
  <c r="AC373" i="8"/>
  <c r="AC372" i="8"/>
  <c r="AC371" i="8"/>
  <c r="AC370" i="8"/>
  <c r="AC369" i="8"/>
  <c r="AC368" i="8"/>
  <c r="AC366" i="8"/>
  <c r="AC367" i="8"/>
  <c r="AC365" i="8"/>
  <c r="AC364" i="8"/>
  <c r="AC363" i="8"/>
  <c r="AC362" i="8"/>
  <c r="AC361" i="8"/>
  <c r="AC360" i="8"/>
  <c r="AC359" i="8"/>
  <c r="AC358" i="8"/>
  <c r="AC357" i="8"/>
  <c r="AC356" i="8"/>
  <c r="AC355" i="8"/>
  <c r="AC354" i="8"/>
  <c r="AC353" i="8"/>
  <c r="AC352" i="8"/>
  <c r="AC351" i="8"/>
  <c r="AC350" i="8"/>
  <c r="AC349" i="8"/>
  <c r="AC348" i="8"/>
  <c r="AC347" i="8"/>
  <c r="AC346" i="8"/>
  <c r="AC345" i="8"/>
  <c r="AC341" i="8"/>
  <c r="AC344" i="8"/>
  <c r="AC343" i="8"/>
  <c r="AC342" i="8"/>
  <c r="AC340" i="8"/>
  <c r="AC339" i="8"/>
  <c r="AC338" i="8"/>
  <c r="AC337" i="8"/>
  <c r="AC336" i="8"/>
  <c r="AC335" i="8"/>
  <c r="AC334" i="8"/>
  <c r="AC333" i="8"/>
  <c r="AC332" i="8"/>
  <c r="AC331" i="8"/>
  <c r="AC330" i="8"/>
  <c r="AC329" i="8"/>
  <c r="AC328" i="8"/>
  <c r="AC327" i="8"/>
  <c r="AC326" i="8"/>
  <c r="AC325" i="8"/>
  <c r="AC323" i="8"/>
  <c r="AC324" i="8"/>
  <c r="AC322" i="8"/>
  <c r="AC321" i="8"/>
  <c r="AC320" i="8"/>
  <c r="AC319" i="8"/>
  <c r="AC318" i="8"/>
  <c r="AC317" i="8"/>
  <c r="AC316" i="8"/>
  <c r="AC315" i="8"/>
  <c r="AC314" i="8"/>
  <c r="AC313" i="8"/>
  <c r="AC312" i="8"/>
  <c r="AC311" i="8"/>
  <c r="AC310" i="8"/>
  <c r="AC309" i="8"/>
  <c r="AC308" i="8"/>
  <c r="AC307" i="8"/>
  <c r="AC306" i="8"/>
  <c r="AC305" i="8"/>
  <c r="AC304" i="8"/>
  <c r="AC303" i="8"/>
  <c r="AC302" i="8"/>
  <c r="AC301" i="8"/>
  <c r="AC300" i="8"/>
  <c r="AC299" i="8"/>
  <c r="AC298" i="8"/>
  <c r="AC297" i="8"/>
  <c r="AC296" i="8"/>
  <c r="AC295" i="8"/>
  <c r="AC294" i="8"/>
  <c r="AC293" i="8"/>
  <c r="AC292" i="8"/>
  <c r="AC291" i="8"/>
  <c r="AC290" i="8"/>
  <c r="AC289" i="8"/>
  <c r="AC287" i="8"/>
  <c r="AC288" i="8"/>
  <c r="AC286" i="8"/>
  <c r="AC285" i="8"/>
  <c r="AC284" i="8"/>
  <c r="AC283" i="8"/>
  <c r="AC282" i="8"/>
  <c r="AC281" i="8"/>
  <c r="AC280" i="8"/>
  <c r="AC279" i="8"/>
  <c r="AC278" i="8"/>
  <c r="AC277" i="8"/>
  <c r="AC276" i="8"/>
  <c r="AC275" i="8"/>
  <c r="AC274" i="8"/>
  <c r="AC273" i="8"/>
  <c r="AC272" i="8"/>
  <c r="AC271" i="8"/>
  <c r="AC270" i="8"/>
  <c r="AC269" i="8"/>
  <c r="AC268" i="8"/>
  <c r="AC267" i="8"/>
  <c r="AC266" i="8"/>
  <c r="AC265" i="8"/>
  <c r="AC264" i="8"/>
  <c r="AC263" i="8"/>
  <c r="AC262" i="8"/>
  <c r="AC261" i="8"/>
  <c r="AC260" i="8"/>
  <c r="AC259" i="8"/>
  <c r="AC258" i="8"/>
  <c r="AC257" i="8"/>
  <c r="AC256" i="8"/>
  <c r="AC255" i="8"/>
  <c r="AC254" i="8"/>
  <c r="AC253" i="8"/>
  <c r="AC252" i="8"/>
  <c r="AC251" i="8"/>
  <c r="AC250" i="8"/>
  <c r="AC249" i="8"/>
  <c r="AC248" i="8"/>
  <c r="AC247" i="8"/>
  <c r="AC246" i="8"/>
  <c r="AC245" i="8"/>
  <c r="AC244" i="8"/>
  <c r="AC243" i="8"/>
  <c r="AC242" i="8"/>
  <c r="AC241" i="8"/>
  <c r="AC240" i="8"/>
  <c r="AC239" i="8"/>
  <c r="AC238" i="8"/>
  <c r="AC237" i="8"/>
  <c r="AC236" i="8"/>
  <c r="AC235" i="8"/>
  <c r="AC234" i="8"/>
  <c r="AC233" i="8"/>
  <c r="AC232" i="8"/>
  <c r="AC231" i="8"/>
  <c r="AC230" i="8"/>
  <c r="AC229" i="8"/>
  <c r="AC228" i="8"/>
  <c r="AC227" i="8"/>
  <c r="AC226" i="8"/>
  <c r="AC225" i="8"/>
  <c r="AC224" i="8"/>
  <c r="AC223" i="8"/>
  <c r="AC222" i="8"/>
  <c r="AC221" i="8"/>
  <c r="AC220" i="8"/>
  <c r="AC219" i="8"/>
  <c r="AC218" i="8"/>
  <c r="AC217" i="8"/>
  <c r="AC216" i="8"/>
  <c r="AC215" i="8"/>
  <c r="AC214" i="8"/>
  <c r="AC213" i="8"/>
  <c r="AC212" i="8"/>
  <c r="AC211" i="8"/>
  <c r="AC210" i="8"/>
  <c r="AC209" i="8"/>
  <c r="AC208" i="8"/>
  <c r="AC207" i="8"/>
  <c r="AC206" i="8"/>
  <c r="AC205" i="8"/>
  <c r="AC204" i="8"/>
  <c r="AC203" i="8"/>
  <c r="AC202" i="8"/>
  <c r="AC201" i="8"/>
  <c r="AC199" i="8"/>
  <c r="AC200" i="8"/>
  <c r="AC198" i="8"/>
  <c r="AC197" i="8"/>
  <c r="AC196" i="8"/>
  <c r="AC195" i="8"/>
  <c r="AC194" i="8"/>
  <c r="AC193" i="8"/>
  <c r="AC192" i="8"/>
  <c r="AC191" i="8"/>
  <c r="AC190" i="8"/>
  <c r="AC189" i="8"/>
  <c r="AC188" i="8"/>
  <c r="AC187" i="8"/>
  <c r="AC186" i="8"/>
  <c r="AC185" i="8"/>
  <c r="AC184" i="8"/>
  <c r="AC183" i="8"/>
  <c r="AC182" i="8"/>
  <c r="AC181" i="8"/>
  <c r="AC180" i="8"/>
  <c r="AC179" i="8"/>
  <c r="AC178" i="8"/>
  <c r="AC177" i="8"/>
  <c r="AC176" i="8"/>
  <c r="AC175" i="8"/>
  <c r="AC174" i="8"/>
  <c r="AC173" i="8"/>
  <c r="AC172" i="8"/>
  <c r="AC171" i="8"/>
  <c r="AC170" i="8"/>
  <c r="AC169" i="8"/>
  <c r="AC168" i="8"/>
  <c r="AC167" i="8"/>
  <c r="AC166" i="8"/>
  <c r="AC165" i="8"/>
  <c r="AC164" i="8"/>
  <c r="AC163" i="8"/>
  <c r="AC162" i="8"/>
  <c r="AC161" i="8"/>
  <c r="AC160" i="8"/>
  <c r="AC159" i="8"/>
  <c r="AC158" i="8"/>
  <c r="AC157" i="8"/>
  <c r="AC156" i="8"/>
  <c r="AC155" i="8"/>
  <c r="AC154" i="8"/>
  <c r="AC153" i="8"/>
  <c r="AC152" i="8"/>
  <c r="AC151" i="8"/>
  <c r="AC150" i="8"/>
  <c r="AC149" i="8"/>
  <c r="AC148" i="8"/>
  <c r="AC147" i="8"/>
  <c r="AC146" i="8"/>
  <c r="AC145" i="8"/>
  <c r="AC144" i="8"/>
  <c r="AC143" i="8"/>
  <c r="AC142" i="8"/>
  <c r="AC141" i="8"/>
  <c r="AC140" i="8"/>
  <c r="AC139" i="8"/>
  <c r="AC138" i="8"/>
  <c r="AC137" i="8"/>
  <c r="AC136" i="8"/>
  <c r="AC135" i="8"/>
  <c r="AC134" i="8"/>
  <c r="AC133" i="8"/>
  <c r="AC132" i="8"/>
  <c r="AC131" i="8"/>
  <c r="AC130" i="8"/>
  <c r="AC129" i="8"/>
  <c r="AC128" i="8"/>
  <c r="AC127" i="8"/>
  <c r="AC126" i="8"/>
  <c r="AC125" i="8"/>
  <c r="AC124" i="8"/>
  <c r="AC123" i="8"/>
  <c r="AC122" i="8"/>
  <c r="AC121" i="8"/>
  <c r="AC120" i="8"/>
  <c r="AC119" i="8"/>
  <c r="AC118" i="8"/>
  <c r="AC117" i="8"/>
  <c r="AC115" i="8"/>
  <c r="AC116" i="8"/>
  <c r="AC114" i="8"/>
  <c r="AC113" i="8"/>
  <c r="AC112" i="8"/>
  <c r="AC111" i="8"/>
  <c r="AC110" i="8"/>
  <c r="AC109" i="8"/>
  <c r="AC108" i="8"/>
  <c r="AC107" i="8"/>
  <c r="AC106" i="8"/>
  <c r="AC105" i="8"/>
  <c r="AC104" i="8"/>
  <c r="AC103" i="8"/>
  <c r="AC102" i="8"/>
  <c r="AC101" i="8"/>
  <c r="AC100" i="8"/>
  <c r="AC99" i="8"/>
  <c r="AC98" i="8"/>
  <c r="AC97" i="8"/>
  <c r="AC96" i="8"/>
  <c r="AC95" i="8"/>
  <c r="AC94" i="8"/>
  <c r="AC93" i="8"/>
  <c r="AC92" i="8"/>
  <c r="AC91" i="8"/>
  <c r="AC90" i="8"/>
  <c r="AC89" i="8"/>
  <c r="AC88" i="8"/>
  <c r="AC87" i="8"/>
  <c r="AC86" i="8"/>
  <c r="AC85" i="8"/>
  <c r="AC84" i="8"/>
  <c r="AC81" i="8"/>
  <c r="AC83" i="8"/>
  <c r="AC82" i="8"/>
  <c r="AC80" i="8"/>
  <c r="AC79" i="8"/>
  <c r="AC78" i="8"/>
  <c r="AC77" i="8"/>
  <c r="AC76" i="8"/>
  <c r="AC75" i="8"/>
  <c r="AC74" i="8"/>
  <c r="AC71" i="8"/>
  <c r="AC73" i="8"/>
  <c r="AC72" i="8"/>
  <c r="AC70" i="8"/>
  <c r="AC69" i="8"/>
  <c r="AC68" i="8"/>
  <c r="AC67" i="8"/>
  <c r="AC66" i="8"/>
  <c r="AC65" i="8"/>
  <c r="AC64" i="8"/>
  <c r="AC63" i="8"/>
  <c r="AC62" i="8"/>
  <c r="AC61" i="8"/>
  <c r="AC57" i="8"/>
  <c r="AC60" i="8"/>
  <c r="AC59" i="8"/>
  <c r="AC58" i="8"/>
  <c r="AC56" i="8"/>
  <c r="AC55" i="8"/>
  <c r="AC54" i="8"/>
  <c r="AC53" i="8"/>
  <c r="AC52" i="8"/>
  <c r="AC51" i="8"/>
  <c r="AC50" i="8"/>
  <c r="AC49" i="8"/>
  <c r="AC48" i="8"/>
  <c r="AC47" i="8"/>
  <c r="AC46" i="8"/>
  <c r="AC45" i="8"/>
  <c r="AC44" i="8"/>
  <c r="AC43" i="8"/>
  <c r="AC42" i="8"/>
  <c r="AC41" i="8"/>
  <c r="AC40" i="8"/>
  <c r="AC39" i="8"/>
  <c r="AC38" i="8"/>
  <c r="AC37" i="8"/>
  <c r="AC36" i="8"/>
  <c r="AC35" i="8"/>
  <c r="AC34" i="8"/>
  <c r="AC33" i="8"/>
  <c r="AC32" i="8"/>
  <c r="AC31" i="8"/>
  <c r="AC30" i="8"/>
  <c r="AC29" i="8"/>
  <c r="AC28" i="8"/>
  <c r="AC27" i="8"/>
  <c r="AC26" i="8"/>
  <c r="AC25" i="8"/>
  <c r="AC24" i="8"/>
  <c r="AC23" i="8"/>
  <c r="AC22" i="8"/>
  <c r="AC20" i="8"/>
  <c r="AC21" i="8"/>
  <c r="AC19" i="8"/>
  <c r="AC18" i="8"/>
  <c r="AC17" i="8"/>
  <c r="AC16" i="8"/>
  <c r="AC15" i="8"/>
  <c r="AC14" i="8"/>
  <c r="AC13" i="8"/>
  <c r="AC12" i="8"/>
  <c r="AC11" i="8"/>
  <c r="AC10" i="8"/>
  <c r="AC9" i="8"/>
  <c r="AC8" i="8"/>
  <c r="AC7" i="8"/>
  <c r="AC6" i="8"/>
  <c r="AC5" i="8"/>
  <c r="AC4" i="8"/>
  <c r="AC3" i="8"/>
  <c r="AC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Solid_Works3</author>
  </authors>
  <commentList>
    <comment ref="D1" authorId="0" shapeId="0" xr:uid="{3FF118AE-6370-4262-A542-53CC56E48117}">
      <text>
        <r>
          <rPr>
            <b/>
            <sz val="9"/>
            <color indexed="81"/>
            <rFont val="Tahoma"/>
            <family val="2"/>
          </rPr>
          <t>Match key - should equal the match_key from the matches tab
(i.e. 2018ilch_qf1m1)</t>
        </r>
      </text>
    </comment>
    <comment ref="F1" authorId="0" shapeId="0" xr:uid="{59323F79-27BF-415C-A900-35B0D059EE03}">
      <text>
        <r>
          <rPr>
            <b/>
            <sz val="9"/>
            <color indexed="81"/>
            <rFont val="Tahoma"/>
            <family val="2"/>
          </rPr>
          <t xml:space="preserve">Team number
</t>
        </r>
      </text>
    </comment>
    <comment ref="O1" authorId="0" shapeId="0" xr:uid="{BA6458C7-8B50-4FC9-AD28-165D70D3412A}">
      <text>
        <r>
          <rPr>
            <b/>
            <sz val="9"/>
            <color indexed="81"/>
            <rFont val="Tahoma"/>
            <family val="2"/>
          </rPr>
          <t>Number of dropped cargos</t>
        </r>
      </text>
    </comment>
    <comment ref="Q1" authorId="0" shapeId="0" xr:uid="{C890B7DD-5EDC-46C2-B852-A7925AF0552E}">
      <text>
        <r>
          <rPr>
            <b/>
            <sz val="9"/>
            <color indexed="81"/>
            <rFont val="Tahoma"/>
            <family val="2"/>
          </rPr>
          <t xml:space="preserve">Number of missed cargo (tried, but it bounce out or they just plain missed)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83A3F8B-F973-4F05-B930-7B0BBABED5D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1207FF1-4095-430F-9A14-BFB2B9911FED}" name="WorksheetConnection_2020 Midwest Scouting.xlsm!tbaMatches" type="102" refreshedVersion="7" minRefreshableVersion="5">
    <extLst>
      <ext xmlns:x15="http://schemas.microsoft.com/office/spreadsheetml/2010/11/main" uri="{DE250136-89BD-433C-8126-D09CA5730AF9}">
        <x15:connection id="tbaMatches" autoDelete="1">
          <x15:rangePr sourceName="_xlcn.WorksheetConnection_2020MidwestScouting.xlsmtbaMatches1"/>
        </x15:connection>
      </ext>
    </extLst>
  </connection>
  <connection id="3" xr16:uid="{044768C0-4FBE-4C90-B3C1-73C754E55F3C}" name="WorksheetConnection_2020 Midwest Scouting.xlsm!tbaTeams" type="102" refreshedVersion="7" minRefreshableVersion="5">
    <extLst>
      <ext xmlns:x15="http://schemas.microsoft.com/office/spreadsheetml/2010/11/main" uri="{DE250136-89BD-433C-8126-D09CA5730AF9}">
        <x15:connection id="tbaTeams">
          <x15:rangePr sourceName="_xlcn.WorksheetConnection_2020MidwestScouting.xlsmtbaTeams1"/>
        </x15:connection>
      </ext>
    </extLst>
  </connection>
</connections>
</file>

<file path=xl/sharedStrings.xml><?xml version="1.0" encoding="utf-8"?>
<sst xmlns="http://schemas.openxmlformats.org/spreadsheetml/2006/main" count="6340" uniqueCount="543">
  <si>
    <t>Y</t>
  </si>
  <si>
    <t>N</t>
  </si>
  <si>
    <t>Average</t>
  </si>
  <si>
    <t>qm</t>
  </si>
  <si>
    <t>match_key</t>
  </si>
  <si>
    <t>eventCode</t>
  </si>
  <si>
    <t>teamNumber</t>
  </si>
  <si>
    <t>matchLevel</t>
  </si>
  <si>
    <t>robot</t>
  </si>
  <si>
    <t>matchNumber</t>
  </si>
  <si>
    <t>autoLower</t>
  </si>
  <si>
    <t>climb</t>
  </si>
  <si>
    <t>autoStartingLocation</t>
  </si>
  <si>
    <t>lower</t>
  </si>
  <si>
    <t>shootingLocations</t>
  </si>
  <si>
    <t>defenseRating</t>
  </si>
  <si>
    <t>wasDefended</t>
  </si>
  <si>
    <t>pickupLoc</t>
  </si>
  <si>
    <t>comments</t>
  </si>
  <si>
    <t>2022ilch</t>
  </si>
  <si>
    <t>taxi</t>
  </si>
  <si>
    <t>autoUpper</t>
  </si>
  <si>
    <t>autoPickedUpCargo</t>
  </si>
  <si>
    <t>upper</t>
  </si>
  <si>
    <t>wallbot</t>
  </si>
  <si>
    <t>climbBeforeEndgame</t>
  </si>
  <si>
    <t>diedOrTipped</t>
  </si>
  <si>
    <t>autoCargo</t>
  </si>
  <si>
    <t>teleopCargo</t>
  </si>
  <si>
    <t>totalCargo</t>
  </si>
  <si>
    <t>taxiScore</t>
  </si>
  <si>
    <t>autoUpperScore</t>
  </si>
  <si>
    <t>autoLowerScore</t>
  </si>
  <si>
    <t>upperScore</t>
  </si>
  <si>
    <t>lowerScore</t>
  </si>
  <si>
    <t>climbScore</t>
  </si>
  <si>
    <t>climbLevel</t>
  </si>
  <si>
    <t>wasDefendedMetric</t>
  </si>
  <si>
    <t>diedMetric</t>
  </si>
  <si>
    <t>heldCargo</t>
  </si>
  <si>
    <t>speedRating</t>
  </si>
  <si>
    <t>heldCargoMetric</t>
  </si>
  <si>
    <t>teleopScore</t>
  </si>
  <si>
    <t>autoScore</t>
  </si>
  <si>
    <t>endgameScore</t>
  </si>
  <si>
    <t>r1</t>
  </si>
  <si>
    <t>x</t>
  </si>
  <si>
    <t>a</t>
  </si>
  <si>
    <t>Leaf blower</t>
  </si>
  <si>
    <t>b1</t>
  </si>
  <si>
    <t>[41,54,54,57,57,17,17,21,8]</t>
  </si>
  <si>
    <t>g</t>
  </si>
  <si>
    <t>Climber took 31 sec</t>
  </si>
  <si>
    <t>b2</t>
  </si>
  <si>
    <t>[16,30,54,57,43,31,31]</t>
  </si>
  <si>
    <t>b</t>
  </si>
  <si>
    <t>r3</t>
  </si>
  <si>
    <t>[15,27,27]</t>
  </si>
  <si>
    <t xml:space="preserve">Very slow. Robot is restricting the driver skill </t>
  </si>
  <si>
    <t>b3</t>
  </si>
  <si>
    <t>[18,33,21,57,20,20]</t>
  </si>
  <si>
    <t>Tipped robot over?</t>
  </si>
  <si>
    <t>r2</t>
  </si>
  <si>
    <t>[10,34,34,33,34,34,34,33,46,46,46]</t>
  </si>
  <si>
    <t>Did not leave themselves enough time to climb</t>
  </si>
  <si>
    <t>auton bumped into wall and robot died for a sec</t>
  </si>
  <si>
    <t>[28]</t>
  </si>
  <si>
    <t xml:space="preserve">Pretty slow. Wandered around field </t>
  </si>
  <si>
    <t>e</t>
  </si>
  <si>
    <t xml:space="preserve">Defense bot </t>
  </si>
  <si>
    <t>[66,53]</t>
  </si>
  <si>
    <t xml:space="preserve">Intake was not functioning properly </t>
  </si>
  <si>
    <t>[19,7,7,45,45,58,57]</t>
  </si>
  <si>
    <t>Easily defended. If u have a good D driver</t>
  </si>
  <si>
    <t>died at the beginning and never got back up</t>
  </si>
  <si>
    <t>[8,21]</t>
  </si>
  <si>
    <t>Held 3 balls during auto</t>
  </si>
  <si>
    <t>[33,33,57,57]</t>
  </si>
  <si>
    <t>Shooter not accurate</t>
  </si>
  <si>
    <t>[64,51,65,28,45,67]</t>
  </si>
  <si>
    <t>[27,15,34,29]</t>
  </si>
  <si>
    <t xml:space="preserve">Decent shooter. Good climb </t>
  </si>
  <si>
    <t>[29,29,42,54,42,30]</t>
  </si>
  <si>
    <t>Good defensive tactics</t>
  </si>
  <si>
    <t>[56,17,53,7]</t>
  </si>
  <si>
    <t>unstable, driving isnt very smooth</t>
  </si>
  <si>
    <t>[42,42,54,42,30,30,31,21,30]</t>
  </si>
  <si>
    <t xml:space="preserve">Had communication problems with robot </t>
  </si>
  <si>
    <t>[30,29,29,29,29,29,29,29,30,29,30]</t>
  </si>
  <si>
    <t>Mech wheels</t>
  </si>
  <si>
    <t>[19,44,44,20,20,29,29]</t>
  </si>
  <si>
    <t>Slow robot overall, average shooter</t>
  </si>
  <si>
    <t>[54,64,50]</t>
  </si>
  <si>
    <t>[43,29,53,29,29,30,39,42,54]</t>
  </si>
  <si>
    <t>Great cargo shooter</t>
  </si>
  <si>
    <t>[22]</t>
  </si>
  <si>
    <t xml:space="preserve">Intake broke, didnt play defense </t>
  </si>
  <si>
    <t>[43,43,53,46]</t>
  </si>
  <si>
    <t>fell off high rung bc got bumped into</t>
  </si>
  <si>
    <t>[31,31,31,31,19,19,31,31,31]</t>
  </si>
  <si>
    <t>Died during climbing</t>
  </si>
  <si>
    <t>[21,28,38,52]</t>
  </si>
  <si>
    <t xml:space="preserve">Fast. Good auto. Pretty fast </t>
  </si>
  <si>
    <t>[54,5,20,15,29,17,17,29,19]</t>
  </si>
  <si>
    <t>[31,31,31]</t>
  </si>
  <si>
    <t>No limelight</t>
  </si>
  <si>
    <t>[30,30,44,30]</t>
  </si>
  <si>
    <t xml:space="preserve">Seems to have a good climber </t>
  </si>
  <si>
    <t>[19]</t>
  </si>
  <si>
    <t>Good defense, tried to shoot but failed</t>
  </si>
  <si>
    <t>[30,30,28,17]</t>
  </si>
  <si>
    <t>Super fast traversal climb</t>
  </si>
  <si>
    <t>[30,30,29,30,54,54,43]</t>
  </si>
  <si>
    <t>[30]</t>
  </si>
  <si>
    <t>[45,45,20,6,6,28]</t>
  </si>
  <si>
    <t>Had 10 sec left in climb</t>
  </si>
  <si>
    <t>[20,33,32,22]</t>
  </si>
  <si>
    <t>Meh</t>
  </si>
  <si>
    <t>[17]</t>
  </si>
  <si>
    <t xml:space="preserve">Shooter seems to be non functional </t>
  </si>
  <si>
    <t>[21,21,16,16]</t>
  </si>
  <si>
    <t>Shooter didn't work, auto didn't either</t>
  </si>
  <si>
    <t>[45,56,44,33,46,44,45]</t>
  </si>
  <si>
    <t>Good shooter and great speed</t>
  </si>
  <si>
    <t>[29]</t>
  </si>
  <si>
    <t>Robot died in auto. Didnt move entire match</t>
  </si>
  <si>
    <t xml:space="preserve">Dead from start  </t>
  </si>
  <si>
    <t>[53,15,6,6,53]</t>
  </si>
  <si>
    <t>[45,45,66,66,40,40,45,45]</t>
  </si>
  <si>
    <t>Pink suit :)</t>
  </si>
  <si>
    <t>[44,19,29,41]</t>
  </si>
  <si>
    <t>[30,29,28]</t>
  </si>
  <si>
    <t>[23,23]</t>
  </si>
  <si>
    <t>[17,29,44]</t>
  </si>
  <si>
    <t>Didnt shoot. Wandered around field</t>
  </si>
  <si>
    <t>[34,34]</t>
  </si>
  <si>
    <t>Lost power.</t>
  </si>
  <si>
    <t>[52,65,53,52,53,39]</t>
  </si>
  <si>
    <t>[42,42,42,42,42]</t>
  </si>
  <si>
    <t>[20,29,6,6,28]</t>
  </si>
  <si>
    <t>[44,44,29,29]</t>
  </si>
  <si>
    <t>Climbed at 50 sec</t>
  </si>
  <si>
    <t xml:space="preserve">Only defends, does not shoot </t>
  </si>
  <si>
    <t>[29,42,42]</t>
  </si>
  <si>
    <t>Solid shooter. Great climber</t>
  </si>
  <si>
    <t>[53,17,40]</t>
  </si>
  <si>
    <t>[55,55,54,54,54,66,53,39,39,58,46]</t>
  </si>
  <si>
    <t>Good shooter, speedy</t>
  </si>
  <si>
    <t>[17,5,16,17,15]</t>
  </si>
  <si>
    <t xml:space="preserve">Pretty good shooter. Played good defense. </t>
  </si>
  <si>
    <t>[56,45,56,53]</t>
  </si>
  <si>
    <t>[31,19,45,45]</t>
  </si>
  <si>
    <t>Shooter does not seem to work</t>
  </si>
  <si>
    <t xml:space="preserve">Drive team lost control of robot. Didnt move </t>
  </si>
  <si>
    <t>[29,29,29]</t>
  </si>
  <si>
    <t>Climbed at 40</t>
  </si>
  <si>
    <t>[42,42,31,31,31]</t>
  </si>
  <si>
    <t>[33,45]</t>
  </si>
  <si>
    <t>[29,16,19]</t>
  </si>
  <si>
    <t>Good shooter. Super fast. Possibly swerve drive</t>
  </si>
  <si>
    <t>[30,30,30,30]</t>
  </si>
  <si>
    <t>[45,57,51,51,26,38,34,22,21,9,57]</t>
  </si>
  <si>
    <t>Great shooter</t>
  </si>
  <si>
    <t xml:space="preserve">dead </t>
  </si>
  <si>
    <t>[45,33,33,66,66,56,45,46,5]</t>
  </si>
  <si>
    <t>Limelight was acting up</t>
  </si>
  <si>
    <t>[68,68,65]</t>
  </si>
  <si>
    <t>[21,20,18,28,41,54,57,33]</t>
  </si>
  <si>
    <t>[15,40,40]</t>
  </si>
  <si>
    <t>Great shooter and climber</t>
  </si>
  <si>
    <t>[19,19,31,31,19,19,19,19]</t>
  </si>
  <si>
    <t>[53,50,52,28,38,51]</t>
  </si>
  <si>
    <t>Good shooter. Made most shots</t>
  </si>
  <si>
    <t>[54,54,27,18]</t>
  </si>
  <si>
    <t>[7,7,21,21,45,66,67,65,66,66]</t>
  </si>
  <si>
    <t>Cheesy spin</t>
  </si>
  <si>
    <t>[30,19,30,30,30,30,30,31]</t>
  </si>
  <si>
    <t xml:space="preserve">Great shooter </t>
  </si>
  <si>
    <t>Defended and missed all shots</t>
  </si>
  <si>
    <t>[51,52,51,17,27]</t>
  </si>
  <si>
    <t>no climber</t>
  </si>
  <si>
    <t>[17,29,17,17,17,29,19,19,21]</t>
  </si>
  <si>
    <t>[46,46,44,44]</t>
  </si>
  <si>
    <t>Robot stopped moving early in the match</t>
  </si>
  <si>
    <t>[42,29,19,42,31,31,42,43,19]</t>
  </si>
  <si>
    <t>[43,43,31]</t>
  </si>
  <si>
    <t>slow</t>
  </si>
  <si>
    <t xml:space="preserve">Shooter did not seem to work </t>
  </si>
  <si>
    <t>[50,50,52,53,42]</t>
  </si>
  <si>
    <t>[44,57,58,22,57,21,7,28,33,34]</t>
  </si>
  <si>
    <t xml:space="preserve">Not defended </t>
  </si>
  <si>
    <t>almost tipped multiple times</t>
  </si>
  <si>
    <t>[44]</t>
  </si>
  <si>
    <t xml:space="preserve">Insane defense. </t>
  </si>
  <si>
    <t>[45,66,66,6,7,7,57]</t>
  </si>
  <si>
    <t>Ran into walls alot</t>
  </si>
  <si>
    <t>Kept wildstan's attention for the whole match</t>
  </si>
  <si>
    <t>auto messes them up for the rest of the game</t>
  </si>
  <si>
    <t>Very tippy</t>
  </si>
  <si>
    <t>[31,30,44,43]</t>
  </si>
  <si>
    <t>Missed all but one shot</t>
  </si>
  <si>
    <t>[42]</t>
  </si>
  <si>
    <t>[53,39,28]</t>
  </si>
  <si>
    <t>Not very accurate. Usually much better</t>
  </si>
  <si>
    <t xml:space="preserve">unstable </t>
  </si>
  <si>
    <t>Problems from intake to shooter</t>
  </si>
  <si>
    <t>[53,40,55,21,19]</t>
  </si>
  <si>
    <t>Was missing most shots</t>
  </si>
  <si>
    <t>[45,45,45,45,44,44,32,32,21]</t>
  </si>
  <si>
    <t>[45,40,29,52,52,16,51,54]</t>
  </si>
  <si>
    <t>[19,19,44,28,20,19,44,66,54,33]</t>
  </si>
  <si>
    <t>shooter buffered for two balls</t>
  </si>
  <si>
    <t>[55]</t>
  </si>
  <si>
    <t xml:space="preserve">Slow and ineffective </t>
  </si>
  <si>
    <t>[6,46]</t>
  </si>
  <si>
    <t>[53,53,43,44,44,22,19]</t>
  </si>
  <si>
    <t>shooter not accurate</t>
  </si>
  <si>
    <t>[40,16,53,51,55,56,57]</t>
  </si>
  <si>
    <t xml:space="preserve">Great shooter. Fast and accurate </t>
  </si>
  <si>
    <t>[19,40,52,39]</t>
  </si>
  <si>
    <t>Just hung at the start mid bar</t>
  </si>
  <si>
    <t>[27,28]</t>
  </si>
  <si>
    <t>[56,42,42,42]</t>
  </si>
  <si>
    <t>intake kinda unreliable</t>
  </si>
  <si>
    <t>Very slow.</t>
  </si>
  <si>
    <t>[29,29,6,18,7,18]</t>
  </si>
  <si>
    <t>[67]</t>
  </si>
  <si>
    <t xml:space="preserve">Seemed to be unfunctionable towards the end </t>
  </si>
  <si>
    <t>[19,32,33,17,29,57,46]</t>
  </si>
  <si>
    <t>got a penalty bc held 3 balls</t>
  </si>
  <si>
    <t>[17,15,53,40]</t>
  </si>
  <si>
    <t>Great defense</t>
  </si>
  <si>
    <t>[43,42,30]</t>
  </si>
  <si>
    <t>[17,17,19,19,29,17,54,54,54]</t>
  </si>
  <si>
    <t>[54,43,43,43]</t>
  </si>
  <si>
    <t xml:space="preserve">shooter unreliable </t>
  </si>
  <si>
    <t>[15,44,27,34,15]</t>
  </si>
  <si>
    <t>Decent shooter</t>
  </si>
  <si>
    <t>[44,32,32,32]</t>
  </si>
  <si>
    <t>[66,45,8,34,57,54,67,57,7,68]</t>
  </si>
  <si>
    <t>missed a few shots but most got in</t>
  </si>
  <si>
    <t>Intake broke</t>
  </si>
  <si>
    <t xml:space="preserve">Defended heavily </t>
  </si>
  <si>
    <t>Good defense</t>
  </si>
  <si>
    <t>[8,20,20,45,28,7]</t>
  </si>
  <si>
    <t>[57,54,54]</t>
  </si>
  <si>
    <t>[54,29,8]</t>
  </si>
  <si>
    <t>[55,57,55,69,7]</t>
  </si>
  <si>
    <t>Good shooter. Solid climb</t>
  </si>
  <si>
    <t>[42,18,19]</t>
  </si>
  <si>
    <t>[24,15]</t>
  </si>
  <si>
    <t>[52,52,44,21,7,45,17]</t>
  </si>
  <si>
    <t>climber didnt work</t>
  </si>
  <si>
    <t>[7,44]</t>
  </si>
  <si>
    <t xml:space="preserve">Good driver. Switched to defense easily </t>
  </si>
  <si>
    <t>[57,45,45,6,34,52]</t>
  </si>
  <si>
    <t>shooter was inaccurate at tirst</t>
  </si>
  <si>
    <t>[54,42]</t>
  </si>
  <si>
    <t>bad luck shooting</t>
  </si>
  <si>
    <t>Wandered. Was all over the place</t>
  </si>
  <si>
    <t>Died thrice</t>
  </si>
  <si>
    <t xml:space="preserve">Lost control </t>
  </si>
  <si>
    <t>[57,56,20,16,9,32,28]</t>
  </si>
  <si>
    <t>Great shooter. Climbed in 20 seconds</t>
  </si>
  <si>
    <t>[22,22,66,66,66,65]</t>
  </si>
  <si>
    <t>kinda wandered around</t>
  </si>
  <si>
    <t>[17,55]</t>
  </si>
  <si>
    <t>[57,51,33,33,39,54]</t>
  </si>
  <si>
    <t>[42,42]</t>
  </si>
  <si>
    <t>[31,19,44]</t>
  </si>
  <si>
    <t>Dead from start of match</t>
  </si>
  <si>
    <t>[46,69]</t>
  </si>
  <si>
    <t xml:space="preserve">mid defense </t>
  </si>
  <si>
    <t>[36,36]</t>
  </si>
  <si>
    <t>eh shooter, only shoots from one place</t>
  </si>
  <si>
    <t>driving super tippy</t>
  </si>
  <si>
    <t>[43,43,44,44,44,44,54,31,43]</t>
  </si>
  <si>
    <t>[68,67,67,57]</t>
  </si>
  <si>
    <t>consistent shooter</t>
  </si>
  <si>
    <t>[20,16,16,6,7]</t>
  </si>
  <si>
    <t>[67,67,56,57,17,52,53,56,56]</t>
  </si>
  <si>
    <t>[21,20,32,22,57,57,57]</t>
  </si>
  <si>
    <t>[21,33,20,32,7,33,44,68]</t>
  </si>
  <si>
    <t>[56,67,68,68]</t>
  </si>
  <si>
    <t>[20,20,7]</t>
  </si>
  <si>
    <t>[6]</t>
  </si>
  <si>
    <t>Decent defense. Cool name</t>
  </si>
  <si>
    <t>[52,16,39,15]</t>
  </si>
  <si>
    <t xml:space="preserve">Excellent </t>
  </si>
  <si>
    <t>[27,8,7,21,10]</t>
  </si>
  <si>
    <t>[56]</t>
  </si>
  <si>
    <t>Great climb. Not so great at shooting</t>
  </si>
  <si>
    <t>[7,6,20,21,45]</t>
  </si>
  <si>
    <t>Made almost no shots</t>
  </si>
  <si>
    <t>[3,3,27,27,43,43,27,27,30]</t>
  </si>
  <si>
    <t>[17,45,58,33,50,33,55]</t>
  </si>
  <si>
    <t>Shooter is not as accurate</t>
  </si>
  <si>
    <t xml:space="preserve">was pushed around by milwaukee united </t>
  </si>
  <si>
    <t>[29,29,30]</t>
  </si>
  <si>
    <t>[44,57,67,33,20,33,33]</t>
  </si>
  <si>
    <t>[7,8,7,21,6,7,5,20]</t>
  </si>
  <si>
    <t>[37]</t>
  </si>
  <si>
    <t>Slow. Just wandered around field</t>
  </si>
  <si>
    <t>t</t>
  </si>
  <si>
    <t>[21,45,56,54,52]</t>
  </si>
  <si>
    <t>[21,8,8]</t>
  </si>
  <si>
    <t>[56,17,17,33,17,33]</t>
  </si>
  <si>
    <t>[67,67,67,54,53,52]</t>
  </si>
  <si>
    <t>[30,29,42]</t>
  </si>
  <si>
    <t>Not the best</t>
  </si>
  <si>
    <t>[42,32,31,31,30,30,30]</t>
  </si>
  <si>
    <t xml:space="preserve">shooter wasnt working </t>
  </si>
  <si>
    <t>Died recovered then died again</t>
  </si>
  <si>
    <t>[41,41,28]</t>
  </si>
  <si>
    <t>Good shooter. Fast and great climb. Smart driver</t>
  </si>
  <si>
    <t>[65]</t>
  </si>
  <si>
    <t>Robot does not seem to be reliable</t>
  </si>
  <si>
    <t>[6,7,5,67,57,45,67]</t>
  </si>
  <si>
    <t>[43,43,43,43,43,43,44,43,43,31,31]</t>
  </si>
  <si>
    <t xml:space="preserve">Method of shooting is consistent </t>
  </si>
  <si>
    <t>[20,45,21,17,6,7,33,45,8,41]</t>
  </si>
  <si>
    <t>buffered while driving</t>
  </si>
  <si>
    <t>[28,29,17,28,5,29]</t>
  </si>
  <si>
    <t>[56,45,52,40,52,66,67]</t>
  </si>
  <si>
    <t>[7,20,20,20,20,7]</t>
  </si>
  <si>
    <t>[28,28,57,57,34,46,46,39,39,28,28]</t>
  </si>
  <si>
    <t>[7,8,45,45,57,41,52]</t>
  </si>
  <si>
    <t>[44,56]</t>
  </si>
  <si>
    <t>Robot gave out towards the end</t>
  </si>
  <si>
    <t>[57]</t>
  </si>
  <si>
    <t>Great defense. Pushed enemy cargo into hanger</t>
  </si>
  <si>
    <t>Broke their own intake</t>
  </si>
  <si>
    <t>[35,65,66]</t>
  </si>
  <si>
    <t>[34,34,28]</t>
  </si>
  <si>
    <t>[17,6,20,53,41,28]</t>
  </si>
  <si>
    <t>Super fast! Good shooter and great climber</t>
  </si>
  <si>
    <t>[42,42,43,43]</t>
  </si>
  <si>
    <t>[41,55,44,56,29,20]</t>
  </si>
  <si>
    <t>Pretty good shooter</t>
  </si>
  <si>
    <t>Dead</t>
  </si>
  <si>
    <t>[42,43,45,20]</t>
  </si>
  <si>
    <t>ran out of time to climb</t>
  </si>
  <si>
    <t>[15]</t>
  </si>
  <si>
    <t>Not much going on</t>
  </si>
  <si>
    <t>[32,44]</t>
  </si>
  <si>
    <t>[31,31,43,19,19,31,43]</t>
  </si>
  <si>
    <t>[67,44,44,43]</t>
  </si>
  <si>
    <t>[20,22,17,17,53,53]</t>
  </si>
  <si>
    <t>[66,67,67,16,16,53,53]</t>
  </si>
  <si>
    <t xml:space="preserve">Driver is reckless </t>
  </si>
  <si>
    <t>[44,44,44,44]</t>
  </si>
  <si>
    <t xml:space="preserve">Had problems with intake. Got pushed around </t>
  </si>
  <si>
    <t>[6,5,68,68,21,21,57]</t>
  </si>
  <si>
    <t>Likely to tip over</t>
  </si>
  <si>
    <t xml:space="preserve">Super disappointed </t>
  </si>
  <si>
    <t>[53,56,52,40]</t>
  </si>
  <si>
    <t xml:space="preserve">Broke their drive train </t>
  </si>
  <si>
    <t>Problems intaking</t>
  </si>
  <si>
    <t>[53,40,28,33,45,21,21]</t>
  </si>
  <si>
    <t>Kinda wandered around looking for cargo</t>
  </si>
  <si>
    <t>[57,56,45,66,66,54]</t>
  </si>
  <si>
    <t>[19,31,42]</t>
  </si>
  <si>
    <t>[44,44,44,19]</t>
  </si>
  <si>
    <t>[40,7,68,57,57,7,42,15,16]</t>
  </si>
  <si>
    <t>Good shooter</t>
  </si>
  <si>
    <t>Did not seem to be functional</t>
  </si>
  <si>
    <t>[44,44,56,56,45,45,70,20,20,20,20,19,19]</t>
  </si>
  <si>
    <t>Ran out of time for traversal</t>
  </si>
  <si>
    <t>[7,56,45,44,20,20,44]</t>
  </si>
  <si>
    <t>Something broke and they became def bot</t>
  </si>
  <si>
    <t>[65,40,40,66,66,58,45]</t>
  </si>
  <si>
    <t>[17,28,45,53,21,22,7]</t>
  </si>
  <si>
    <t xml:space="preserve">Great robot. Best match in the entire regional. </t>
  </si>
  <si>
    <t>[18,30,30]</t>
  </si>
  <si>
    <t>Took 37sec to climb</t>
  </si>
  <si>
    <t>[19,19,44,44,42,19,19,19,19,43]</t>
  </si>
  <si>
    <t>Tippy</t>
  </si>
  <si>
    <t>[43]</t>
  </si>
  <si>
    <t>driving bugged out near end</t>
  </si>
  <si>
    <t>[52,40,41,57,9,8,5,56]</t>
  </si>
  <si>
    <t xml:space="preserve">Kinda slow </t>
  </si>
  <si>
    <t>[42,54,42,30,30,30]</t>
  </si>
  <si>
    <t>Only drops cargo into lower hub</t>
  </si>
  <si>
    <t>[65,65,53,52,40,40,53,53,5,5,16,17,28,28,16]</t>
  </si>
  <si>
    <t>17 sec climb</t>
  </si>
  <si>
    <t>[43,43,54,42]</t>
  </si>
  <si>
    <t>Everybot climber</t>
  </si>
  <si>
    <t>[34,23,58]</t>
  </si>
  <si>
    <t>shooting inaccurate</t>
  </si>
  <si>
    <t>[37,37]</t>
  </si>
  <si>
    <t>Seemed broken. Didnt do auto</t>
  </si>
  <si>
    <t>[16,29,53,40,53]</t>
  </si>
  <si>
    <t>Problematic intake, shooter functional not thebest</t>
  </si>
  <si>
    <t xml:space="preserve">Potential for defense </t>
  </si>
  <si>
    <t>[45,45,17,16,6,27,28,40,40,57]</t>
  </si>
  <si>
    <t>6 sec climb</t>
  </si>
  <si>
    <t>[41,17,17,21,5,17,28]</t>
  </si>
  <si>
    <t>died after auto and never woke up</t>
  </si>
  <si>
    <t>[44,45,19,8,52,52]</t>
  </si>
  <si>
    <t xml:space="preserve">Semi consistent shooter </t>
  </si>
  <si>
    <t>Got pushed back then died</t>
  </si>
  <si>
    <t>[38,39,27,34]</t>
  </si>
  <si>
    <t>Shot from afar</t>
  </si>
  <si>
    <t>Was in a pushing match the whole game</t>
  </si>
  <si>
    <t>[28,51,30,17,57,16,16]</t>
  </si>
  <si>
    <t>Great shooter. Decent climb</t>
  </si>
  <si>
    <t>[67,45,53,28,29,16]</t>
  </si>
  <si>
    <t>no traversal bc arm not controlled well</t>
  </si>
  <si>
    <t xml:space="preserve">Zoned off huskies </t>
  </si>
  <si>
    <t>[67,67,7,7,19,19,19]</t>
  </si>
  <si>
    <t>[31]</t>
  </si>
  <si>
    <t>defended us and made us miss a few shots</t>
  </si>
  <si>
    <t>[40,52,53,52,53,53,52,54,70,55]</t>
  </si>
  <si>
    <t>Was defended, ALOT</t>
  </si>
  <si>
    <t>[15,16,15,15]</t>
  </si>
  <si>
    <t xml:space="preserve">Got defended and shut down </t>
  </si>
  <si>
    <t>[46,34,22,22]</t>
  </si>
  <si>
    <t xml:space="preserve">baited blue into a penalty </t>
  </si>
  <si>
    <t>Could not keep up with other robots</t>
  </si>
  <si>
    <t>Hit robot in hangar and gave them 15 points</t>
  </si>
  <si>
    <t>[42,30,19]</t>
  </si>
  <si>
    <t>Lost a pushing battle to an every-bot</t>
  </si>
  <si>
    <t>Hab bot</t>
  </si>
  <si>
    <t>WOW</t>
  </si>
  <si>
    <t>[44,43,31,31]</t>
  </si>
  <si>
    <t>[53,53,7,20,22,35,9,17,28,7]</t>
  </si>
  <si>
    <t>Tipped!!</t>
  </si>
  <si>
    <t>[34]</t>
  </si>
  <si>
    <t xml:space="preserve">Good defense </t>
  </si>
  <si>
    <t>[67,54,57,57,40,40,53,53]</t>
  </si>
  <si>
    <t>[52,41,27,40]</t>
  </si>
  <si>
    <t>[29,40,7,39,28]</t>
  </si>
  <si>
    <t>[40,5,54,27,27,15]</t>
  </si>
  <si>
    <t>Got destroyed by Milwaukee united</t>
  </si>
  <si>
    <t>[10,46,46,46]</t>
  </si>
  <si>
    <t>Not accurate shooter</t>
  </si>
  <si>
    <t>died after auto, doesnt get back up</t>
  </si>
  <si>
    <t>[17,17,17,17,20,20,19,19]</t>
  </si>
  <si>
    <t>[42,30,30,31,30,43,42,30,30]</t>
  </si>
  <si>
    <t>Good shooter. Decent climb. Fast, not mech</t>
  </si>
  <si>
    <t>[39,64,51,51,51,16,51]</t>
  </si>
  <si>
    <t>[27,27,28,28,5,8,28,57,45,64]</t>
  </si>
  <si>
    <t>died on the split btwn red + blue, got stuck maybe</t>
  </si>
  <si>
    <t>[35,35,46,34]</t>
  </si>
  <si>
    <t>Driver is smart. Switched to defense. Intake broke</t>
  </si>
  <si>
    <t xml:space="preserve">Died </t>
  </si>
  <si>
    <t>couldnt intake, defense mid</t>
  </si>
  <si>
    <t>[53]</t>
  </si>
  <si>
    <t>Great at everything!</t>
  </si>
  <si>
    <t>Intake broken</t>
  </si>
  <si>
    <t>[56,56,53,56,56,17,7,9,8,18,8,34,33]</t>
  </si>
  <si>
    <t>Super fast climb</t>
  </si>
  <si>
    <t>[56,56,56,56,57,57,58,57,57,57,45,45,44]</t>
  </si>
  <si>
    <t>Auto shoots 2 blue cargo into hangar</t>
  </si>
  <si>
    <t>Were on the defense</t>
  </si>
  <si>
    <t>[26,26,26,26,26]</t>
  </si>
  <si>
    <t>[57,57,66,66]</t>
  </si>
  <si>
    <t>Started getting called for holding 3 balls</t>
  </si>
  <si>
    <t>[26,25]</t>
  </si>
  <si>
    <t>Problem with the shooter?</t>
  </si>
  <si>
    <t>Died immediately after auto</t>
  </si>
  <si>
    <t>[23]</t>
  </si>
  <si>
    <t>almost tipped once</t>
  </si>
  <si>
    <t>[40,53,41,69,9,34,68,53,57]</t>
  </si>
  <si>
    <t xml:space="preserve">Good shooter. Great climb </t>
  </si>
  <si>
    <t>[43,43,31,42]</t>
  </si>
  <si>
    <t>kept smashing into things like wall</t>
  </si>
  <si>
    <t>Seems non functional other than moving</t>
  </si>
  <si>
    <t>[53,53,66,29,29,53,53,7,7,17]</t>
  </si>
  <si>
    <t>[30,41]</t>
  </si>
  <si>
    <t>scoring mechanism broke</t>
  </si>
  <si>
    <t>Couldnt shoot and failed to defend</t>
  </si>
  <si>
    <t>Good defense. But ran into literally everything</t>
  </si>
  <si>
    <t>[29,41]</t>
  </si>
  <si>
    <t xml:space="preserve">Great defense </t>
  </si>
  <si>
    <t xml:space="preserve">climber malfunction </t>
  </si>
  <si>
    <t>Keep running into own team</t>
  </si>
  <si>
    <t>[28,53,28,7]</t>
  </si>
  <si>
    <t>Accurate shooter, but balls bounced out</t>
  </si>
  <si>
    <t>Intake was meh</t>
  </si>
  <si>
    <t>[43,42]</t>
  </si>
  <si>
    <t>[33,66,56,57,44,55]</t>
  </si>
  <si>
    <t>[19,31,19,19]</t>
  </si>
  <si>
    <t>Everybot intake and climber</t>
  </si>
  <si>
    <t>[66,66,7,7,66,66,7,7]</t>
  </si>
  <si>
    <t>Not fast enough</t>
  </si>
  <si>
    <t>[42,54,42,42]</t>
  </si>
  <si>
    <t>Problem with their USB cord. Fixed it</t>
  </si>
  <si>
    <t>[28,51,39,27,7,7,7,45,45,45,44,16]</t>
  </si>
  <si>
    <t>1st ball in shooter gets spat out</t>
  </si>
  <si>
    <t>[34,65,65,65,21,52,56]</t>
  </si>
  <si>
    <t>[44,56,58,57,53,22,22,8,40,28]</t>
  </si>
  <si>
    <t>[38,38]</t>
  </si>
  <si>
    <t xml:space="preserve">Intake is not consistent </t>
  </si>
  <si>
    <t>Very prone to tipping</t>
  </si>
  <si>
    <t>[54,44,31,29]</t>
  </si>
  <si>
    <t>[30,30,30]</t>
  </si>
  <si>
    <t>Only shoots into lower hub</t>
  </si>
  <si>
    <t>[65,64]</t>
  </si>
  <si>
    <t>[42,30,42,30,29,19]</t>
  </si>
  <si>
    <t>Great defense on gear it forward</t>
  </si>
  <si>
    <t>[6,19,8,21,20,53]</t>
  </si>
  <si>
    <t>Decent shooter. Not very fast</t>
  </si>
  <si>
    <t>[40,67,21,9]</t>
  </si>
  <si>
    <t>Good shooter and auto. Traversal climb takes 30s</t>
  </si>
  <si>
    <t>[53,55,20,28,40,16,8,27,65]</t>
  </si>
  <si>
    <t>[31,30]</t>
  </si>
  <si>
    <t>[36,21,17,11]</t>
  </si>
  <si>
    <t>[27,27]</t>
  </si>
  <si>
    <t>Mech wheels + every-climb</t>
  </si>
  <si>
    <t>[27,15,27,15,15]</t>
  </si>
  <si>
    <t>2062 was able to shut them down</t>
  </si>
  <si>
    <t>Kinda just drove around</t>
  </si>
  <si>
    <t xml:space="preserve">Knocked a team off of traversal </t>
  </si>
  <si>
    <t>Robot got beat up and had trouble, defened hilltop</t>
  </si>
  <si>
    <t xml:space="preserve">Climbed immediately </t>
  </si>
  <si>
    <t>[43,43]</t>
  </si>
  <si>
    <t>kinda mid</t>
  </si>
  <si>
    <t>[46]</t>
  </si>
  <si>
    <t>very aggressive</t>
  </si>
  <si>
    <t>[46,57]</t>
  </si>
  <si>
    <t>intake kinda stopped working</t>
  </si>
  <si>
    <t>so mid</t>
  </si>
  <si>
    <t>[19,19]</t>
  </si>
  <si>
    <t>[32]</t>
  </si>
  <si>
    <t>[18,29]</t>
  </si>
  <si>
    <t xml:space="preserve">Good defense. </t>
  </si>
  <si>
    <t xml:space="preserve">Did nothing </t>
  </si>
  <si>
    <t>Ran into walls</t>
  </si>
  <si>
    <t>totalScore</t>
  </si>
  <si>
    <t>Intake broke, and driver took 30 sec to change strategy</t>
  </si>
  <si>
    <t>Shooter didn't work, didn't intake balls consistently</t>
  </si>
  <si>
    <t>Was a good def bot; drivetrain died</t>
  </si>
  <si>
    <t>Temporarily Died</t>
  </si>
  <si>
    <t>very good defense</t>
  </si>
  <si>
    <t xml:space="preserve">Amazing defense! </t>
  </si>
  <si>
    <t>pretty accurate shooter</t>
  </si>
  <si>
    <t>crazy good; defense was played on them</t>
  </si>
  <si>
    <t>Died at 65 seconds. Solid orange light</t>
  </si>
  <si>
    <t>150 total points with alliance</t>
  </si>
  <si>
    <t>shooting innaccurate</t>
  </si>
  <si>
    <t>Only shoots one ball at a time.</t>
  </si>
  <si>
    <t>robot very light, almost tipped bc went over balls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</si>
</sst>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D34AA4D5-A817-4587-926A-F757B9A68BD5}"/>
  </cellStyles>
  <dxfs count="4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F8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F7D448-86CA-495B-B261-ABC1B9636DB9}" name="ScoutingData" displayName="ScoutingData" ref="A1:AO468" totalsRowShown="0" headerRowDxfId="45" dataDxfId="44" tableBorderDxfId="43">
  <autoFilter ref="A1:AO468" xr:uid="{00000000-0009-0000-0100-00000A000000}"/>
  <tableColumns count="41">
    <tableColumn id="34" xr3:uid="{CC380EE1-D4BB-490E-9A04-7D40FF472162}" name="eventCode" dataDxfId="42"/>
    <tableColumn id="33" xr3:uid="{AAAE748B-CC35-4AA8-A5E1-7D881177BFA8}" name="matchLevel" dataDxfId="41"/>
    <tableColumn id="32" xr3:uid="{A9872F3F-D581-458A-8B2B-0607C0A28C41}" name="matchNumber" dataDxfId="40"/>
    <tableColumn id="1" xr3:uid="{F28CAB33-6A98-4F06-B9E8-8BAEB150DCCB}" name="match_key" dataDxfId="39">
      <calculatedColumnFormula>ScoutingData[[#This Row],[eventCode]]&amp;"_"&amp;ScoutingData[[#This Row],[matchLevel]]&amp;ScoutingData[[#This Row],[matchNumber]]</calculatedColumnFormula>
    </tableColumn>
    <tableColumn id="49" xr3:uid="{EEC79A0C-9790-46DE-9245-085FBF7C0861}" name="robot" dataDxfId="38"/>
    <tableColumn id="3" xr3:uid="{6FD25F9C-1F41-497F-BFF4-9781437EA199}" name="teamNumber" dataDxfId="37"/>
    <tableColumn id="9" xr3:uid="{655949C9-B906-4060-9869-33CAEE3FAD61}" name="autoStartingLocation" dataDxfId="36"/>
    <tableColumn id="53" xr3:uid="{9C8E7B97-748E-4FB3-A341-6B1004D40060}" name="taxi" dataDxfId="35"/>
    <tableColumn id="54" xr3:uid="{2845CF8C-3287-4062-943D-DF358FAF5016}" name="autoUpper" dataDxfId="34"/>
    <tableColumn id="56" xr3:uid="{054C8AA6-8D1F-4031-86BB-F25F9CB75EB5}" name="autoLower" dataDxfId="33"/>
    <tableColumn id="55" xr3:uid="{E97E3583-73A4-49A0-B392-2071F3659BD3}" name="autoPickedUpCargo" dataDxfId="32"/>
    <tableColumn id="60" xr3:uid="{9884A482-69F0-407D-8CD5-09921D28C640}" name="upper" dataDxfId="31"/>
    <tableColumn id="59" xr3:uid="{FE6068BA-68B8-400E-9AAB-BB0B6CE1F2F5}" name="lower" dataDxfId="30"/>
    <tableColumn id="42" xr3:uid="{54612E06-73EA-434E-A780-18CA04B3DA27}" name="wasDefended" dataDxfId="29"/>
    <tableColumn id="16" xr3:uid="{268E6509-13CC-4DE9-BBE5-D135BD2C4E04}" name="wallbot" dataDxfId="28"/>
    <tableColumn id="72" xr3:uid="{1BF39ABD-43AB-48AB-9B6C-642CC0BB4F2B}" name="pickupLoc" dataDxfId="27"/>
    <tableColumn id="18" xr3:uid="{1DE9C03E-0EC4-453B-A446-4F288F60CEA0}" name="shootingLocations" dataDxfId="26"/>
    <tableColumn id="63" xr3:uid="{E924EA5D-940E-4130-8769-B4F675B0C901}" name="climb" dataDxfId="25"/>
    <tableColumn id="66" xr3:uid="{1F543861-BF4E-4A32-8143-B55D05068247}" name="climbBeforeEndgame" dataDxfId="24"/>
    <tableColumn id="71" xr3:uid="{39C6D63C-65E0-4A1B-9189-2C10EE97F173}" name="defenseRating" dataDxfId="23"/>
    <tableColumn id="39" xr3:uid="{165E3069-7CE4-4BEA-ADB1-A1427C569310}" name="heldCargo" dataDxfId="22"/>
    <tableColumn id="43" xr3:uid="{F5421853-F7E7-4FDA-8EA1-7174D740B04A}" name="speedRating" dataDxfId="21"/>
    <tableColumn id="36" xr3:uid="{9970774D-C4B7-4F0C-9212-19060A2F92F8}" name="diedOrTipped" dataDxfId="20"/>
    <tableColumn id="51" xr3:uid="{70561FAB-2633-4647-B409-2E81255BC174}" name="comments" dataDxfId="19"/>
    <tableColumn id="4" xr3:uid="{3BD88F53-BEAA-4A0C-B753-B686399DC55B}" name="autoCargo" dataDxfId="18">
      <calculatedColumnFormula>ScoutingData[[#This Row],[autoLower]]+ScoutingData[[#This Row],[autoUpper]]</calculatedColumnFormula>
    </tableColumn>
    <tableColumn id="74" xr3:uid="{8B219B6A-C564-42C7-854A-776DBD5167F4}" name="autoScore" dataDxfId="17">
      <calculatedColumnFormula>(ScoutingData[[#This Row],[autoLower]]*2)+(ScoutingData[[#This Row],[autoUpper]]*4)</calculatedColumnFormula>
    </tableColumn>
    <tableColumn id="23" xr3:uid="{B2A0B1D7-F2FC-4F42-8DEA-EF241612981C}" name="teleopCargo" dataDxfId="16">
      <calculatedColumnFormula>ScoutingData[[#This Row],[lower]]+ScoutingData[[#This Row],[upper]]</calculatedColumnFormula>
    </tableColumn>
    <tableColumn id="73" xr3:uid="{54DBEFB9-DA30-4754-A269-3E8C2E0A4782}" name="teleopScore" dataDxfId="15">
      <calculatedColumnFormula>ScoutingData[[#This Row],[lower]]+(ScoutingData[[#This Row],[upper]]*2)</calculatedColumnFormula>
    </tableColumn>
    <tableColumn id="46" xr3:uid="{F8BC7A7C-4BF4-485A-AC53-F32862572576}" name="totalCargo" dataDxfId="14">
      <calculatedColumnFormula>ScoutingData[[#This Row],[autoCargo]]+ScoutingData[[#This Row],[teleopCargo]]</calculatedColumnFormula>
    </tableColumn>
    <tableColumn id="8" xr3:uid="{EDC1D520-5557-418E-B2ED-DDFAF2F77499}" name="taxiScore" dataDxfId="13">
      <calculatedColumnFormula>IF(ScoutingData[taxi]="Y", 2, 0)</calculatedColumnFormula>
    </tableColumn>
    <tableColumn id="10" xr3:uid="{86B1F94A-5EEC-42C8-9CA8-F64391788CC9}" name="autoUpperScore" dataDxfId="12">
      <calculatedColumnFormula>ScoutingData[autoUpper]*4</calculatedColumnFormula>
    </tableColumn>
    <tableColumn id="11" xr3:uid="{BACAA238-122F-4380-855F-29FA58977A83}" name="autoLowerScore" dataDxfId="11">
      <calculatedColumnFormula>ScoutingData[autoLower]*2</calculatedColumnFormula>
    </tableColumn>
    <tableColumn id="12" xr3:uid="{91F84488-26C9-437C-A41A-38D976771823}" name="upperScore" dataDxfId="10">
      <calculatedColumnFormula>ScoutingData[upper]*2</calculatedColumnFormula>
    </tableColumn>
    <tableColumn id="13" xr3:uid="{0D7B1A40-1D30-4EA4-A5E9-E9E8707AA108}" name="lowerScore" dataDxfId="9">
      <calculatedColumnFormula>ScoutingData[lower]</calculatedColumnFormula>
    </tableColumn>
    <tableColumn id="14" xr3:uid="{0E79569B-84D7-4ED8-9343-E7844CF8F534}" name="climbScore" dataDxfId="8">
      <calculatedColumnFormula>IF(ScoutingData[climb]=1, 4, IF(ScoutingData[climb]=2, 6, IF(ScoutingData[climb]=3, 10, IF(ScoutingData[climb]=4, 15, 0))))</calculatedColumnFormula>
    </tableColumn>
    <tableColumn id="76" xr3:uid="{09B45EB6-8B77-4649-80B5-212BE270911B}" name="endgameScore" dataDxfId="7">
      <calculatedColumnFormula>ScoutingData[[#This Row],[climbScore]]</calculatedColumnFormula>
    </tableColumn>
    <tableColumn id="6" xr3:uid="{23A5F46F-316A-4172-A947-A9154C209B6C}" name="totalScore" dataDxfId="6">
      <calculatedColumnFormula>IF(ScoutingData[[#This Row],[taxi]]="Y", 2,0)+(ScoutingData[autoUpper]*4)+(ScoutingData[autoLower]*2)+(ScoutingData[upper]*2)+ScoutingData[lower]+IF(ScoutingData[climb]=1, 4, IF(ScoutingData[climb]=2, 6, IF(ScoutingData[climb]=3, 10, IF(ScoutingData[climb]=4, 15, 0))))</calculatedColumnFormula>
    </tableColumn>
    <tableColumn id="20" xr3:uid="{FDA04F12-CE34-4886-9E70-D28793886F5C}" name="climbLevel" dataDxfId="5">
      <calculatedColumnFormula>IF(ScoutingData[climb]=1, 1, IF(ScoutingData[climb]=2, 2, IF(ScoutingData[climb]=3, 3, IF(ScoutingData[climb]=4, 4, 0))))</calculatedColumnFormula>
    </tableColumn>
    <tableColumn id="31" xr3:uid="{BC75D86F-4059-4C33-839E-E0826BF264F3}" name="wasDefendedMetric" dataDxfId="4">
      <calculatedColumnFormula>IF(ScoutingData[wasDefended]="Y",1,0)</calculatedColumnFormula>
    </tableColumn>
    <tableColumn id="37" xr3:uid="{FB2A2905-871D-480B-9CDD-59D51BBDAD54}" name="diedMetric" dataDxfId="3">
      <calculatedColumnFormula>IF(ScoutingData[diedOrTipped]="Y",1,0)</calculatedColumnFormula>
    </tableColumn>
    <tableColumn id="44" xr3:uid="{47C9D58D-90E1-4994-8A6A-F3DCCF2288AF}" name="heldCargoMetric" dataDxfId="2">
      <calculatedColumnFormula>IF(ScoutingData[heldCargo]="Y",1,0)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17995-7785-429D-83CC-6A639366D7A6}">
  <sheetPr codeName="MatchScoutingData"/>
  <dimension ref="A1:AO468"/>
  <sheetViews>
    <sheetView tabSelected="1" workbookViewId="0"/>
  </sheetViews>
  <sheetFormatPr defaultColWidth="14.44140625" defaultRowHeight="14.4" x14ac:dyDescent="0.3"/>
  <cols>
    <col min="1" max="3" width="14.44140625" customWidth="1"/>
    <col min="4" max="4" width="16.33203125" bestFit="1" customWidth="1"/>
    <col min="8" max="8" width="9.109375" customWidth="1"/>
    <col min="11" max="11" width="16.33203125" customWidth="1"/>
    <col min="12" max="12" width="11" customWidth="1"/>
    <col min="13" max="13" width="14.5546875" customWidth="1"/>
    <col min="14" max="14" width="16.44140625" customWidth="1"/>
    <col min="15" max="15" width="14.6640625" customWidth="1"/>
    <col min="16" max="16" width="16.5546875" customWidth="1"/>
    <col min="17" max="17" width="12" customWidth="1"/>
    <col min="18" max="18" width="13.44140625" customWidth="1"/>
    <col min="19" max="19" width="16.44140625" customWidth="1"/>
    <col min="20" max="20" width="12.5546875" customWidth="1"/>
    <col min="21" max="21" width="11.44140625" bestFit="1" customWidth="1"/>
    <col min="22" max="22" width="15.33203125" customWidth="1"/>
    <col min="24" max="24" width="30.88671875" customWidth="1"/>
    <col min="27" max="28" width="12.109375" customWidth="1"/>
    <col min="30" max="37" width="14.44140625" customWidth="1"/>
    <col min="38" max="38" width="15.5546875" bestFit="1" customWidth="1"/>
    <col min="39" max="3758" width="14.44140625" customWidth="1"/>
  </cols>
  <sheetData>
    <row r="1" spans="1:41" ht="15" customHeight="1" x14ac:dyDescent="0.3">
      <c r="A1" t="s">
        <v>5</v>
      </c>
      <c r="B1" t="s">
        <v>7</v>
      </c>
      <c r="C1" t="s">
        <v>9</v>
      </c>
      <c r="D1" t="s">
        <v>4</v>
      </c>
      <c r="E1" t="s">
        <v>8</v>
      </c>
      <c r="F1" t="s">
        <v>6</v>
      </c>
      <c r="G1" t="s">
        <v>12</v>
      </c>
      <c r="H1" t="s">
        <v>20</v>
      </c>
      <c r="I1" t="s">
        <v>21</v>
      </c>
      <c r="J1" t="s">
        <v>10</v>
      </c>
      <c r="K1" t="s">
        <v>22</v>
      </c>
      <c r="L1" t="s">
        <v>23</v>
      </c>
      <c r="M1" t="s">
        <v>13</v>
      </c>
      <c r="N1" t="s">
        <v>16</v>
      </c>
      <c r="O1" t="s">
        <v>24</v>
      </c>
      <c r="P1" t="s">
        <v>17</v>
      </c>
      <c r="Q1" t="s">
        <v>14</v>
      </c>
      <c r="R1" t="s">
        <v>11</v>
      </c>
      <c r="S1" t="s">
        <v>25</v>
      </c>
      <c r="T1" t="s">
        <v>15</v>
      </c>
      <c r="U1" t="s">
        <v>39</v>
      </c>
      <c r="V1" t="s">
        <v>40</v>
      </c>
      <c r="W1" t="s">
        <v>26</v>
      </c>
      <c r="X1" t="s">
        <v>18</v>
      </c>
      <c r="Y1" t="s">
        <v>27</v>
      </c>
      <c r="Z1" t="s">
        <v>43</v>
      </c>
      <c r="AA1" t="s">
        <v>28</v>
      </c>
      <c r="AB1" t="s">
        <v>42</v>
      </c>
      <c r="AC1" t="s">
        <v>29</v>
      </c>
      <c r="AD1" t="s">
        <v>30</v>
      </c>
      <c r="AE1" t="s">
        <v>31</v>
      </c>
      <c r="AF1" t="s">
        <v>32</v>
      </c>
      <c r="AG1" t="s">
        <v>33</v>
      </c>
      <c r="AH1" t="s">
        <v>34</v>
      </c>
      <c r="AI1" t="s">
        <v>35</v>
      </c>
      <c r="AJ1" t="s">
        <v>44</v>
      </c>
      <c r="AK1" t="s">
        <v>529</v>
      </c>
      <c r="AL1" t="s">
        <v>36</v>
      </c>
      <c r="AM1" t="s">
        <v>37</v>
      </c>
      <c r="AN1" t="s">
        <v>38</v>
      </c>
      <c r="AO1" t="s">
        <v>41</v>
      </c>
    </row>
    <row r="2" spans="1:41" x14ac:dyDescent="0.3">
      <c r="A2" t="s">
        <v>19</v>
      </c>
      <c r="B2" t="s">
        <v>3</v>
      </c>
      <c r="C2">
        <v>1</v>
      </c>
      <c r="D2" t="str">
        <f>ScoutingData[[#This Row],[eventCode]]&amp;"_"&amp;ScoutingData[[#This Row],[matchLevel]]&amp;ScoutingData[[#This Row],[matchNumber]]</f>
        <v>2022ilch_qm1</v>
      </c>
      <c r="E2" t="s">
        <v>45</v>
      </c>
      <c r="F2">
        <v>8802</v>
      </c>
      <c r="G2">
        <v>18</v>
      </c>
      <c r="H2" t="s">
        <v>0</v>
      </c>
      <c r="I2">
        <v>0</v>
      </c>
      <c r="J2">
        <v>0</v>
      </c>
      <c r="K2" t="s">
        <v>1</v>
      </c>
      <c r="L2">
        <v>0</v>
      </c>
      <c r="M2">
        <v>0</v>
      </c>
      <c r="N2" t="s">
        <v>1</v>
      </c>
      <c r="O2" t="s">
        <v>1</v>
      </c>
      <c r="P2" t="s">
        <v>46</v>
      </c>
      <c r="R2" t="s">
        <v>46</v>
      </c>
      <c r="S2" t="s">
        <v>1</v>
      </c>
      <c r="T2" t="s">
        <v>47</v>
      </c>
      <c r="U2" t="s">
        <v>1</v>
      </c>
      <c r="V2">
        <v>4</v>
      </c>
      <c r="W2" t="s">
        <v>0</v>
      </c>
      <c r="X2" t="s">
        <v>48</v>
      </c>
      <c r="Y2">
        <f>ScoutingData[[#This Row],[autoLower]]+ScoutingData[[#This Row],[autoUpper]]</f>
        <v>0</v>
      </c>
      <c r="Z2">
        <f>(ScoutingData[[#This Row],[autoLower]]*2)+(ScoutingData[[#This Row],[autoUpper]]*4)</f>
        <v>0</v>
      </c>
      <c r="AA2">
        <f>ScoutingData[[#This Row],[lower]]+ScoutingData[[#This Row],[upper]]</f>
        <v>0</v>
      </c>
      <c r="AB2">
        <f>ScoutingData[[#This Row],[lower]]+(ScoutingData[[#This Row],[upper]]*2)</f>
        <v>0</v>
      </c>
      <c r="AC2">
        <f>ScoutingData[[#This Row],[autoCargo]]+ScoutingData[[#This Row],[teleopCargo]]</f>
        <v>0</v>
      </c>
      <c r="AD2">
        <f>IF(ScoutingData[taxi]="Y", 2, 0)</f>
        <v>2</v>
      </c>
      <c r="AE2">
        <f>ScoutingData[autoUpper]*4</f>
        <v>0</v>
      </c>
      <c r="AF2">
        <f>ScoutingData[autoLower]*2</f>
        <v>0</v>
      </c>
      <c r="AG2">
        <f>ScoutingData[upper]*2</f>
        <v>0</v>
      </c>
      <c r="AH2">
        <f>ScoutingData[lower]</f>
        <v>0</v>
      </c>
      <c r="AI2">
        <f>IF(ScoutingData[climb]=1, 4, IF(ScoutingData[climb]=2, 6, IF(ScoutingData[climb]=3, 10, IF(ScoutingData[climb]=4, 15, 0))))</f>
        <v>0</v>
      </c>
      <c r="AJ2">
        <f>ScoutingData[[#This Row],[climbScore]]</f>
        <v>0</v>
      </c>
      <c r="AK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2">
        <f>IF(ScoutingData[climb]=1, 1, IF(ScoutingData[climb]=2, 2, IF(ScoutingData[climb]=3, 3, IF(ScoutingData[climb]=4, 4, 0))))</f>
        <v>0</v>
      </c>
      <c r="AM2">
        <f>IF(ScoutingData[wasDefended]="Y",1,0)</f>
        <v>0</v>
      </c>
      <c r="AN2">
        <f>IF(ScoutingData[diedOrTipped]="Y",1,0)</f>
        <v>1</v>
      </c>
      <c r="AO2">
        <f>IF(ScoutingData[heldCargo]="Y",1,0)</f>
        <v>0</v>
      </c>
    </row>
    <row r="3" spans="1:41" x14ac:dyDescent="0.3">
      <c r="A3" t="s">
        <v>19</v>
      </c>
      <c r="B3" t="s">
        <v>3</v>
      </c>
      <c r="C3">
        <v>1</v>
      </c>
      <c r="D3" t="str">
        <f>ScoutingData[[#This Row],[eventCode]]&amp;"_"&amp;ScoutingData[[#This Row],[matchLevel]]&amp;ScoutingData[[#This Row],[matchNumber]]</f>
        <v>2022ilch_qm1</v>
      </c>
      <c r="E3" t="s">
        <v>49</v>
      </c>
      <c r="F3">
        <v>7460</v>
      </c>
      <c r="G3">
        <v>29</v>
      </c>
      <c r="H3" t="s">
        <v>0</v>
      </c>
      <c r="I3">
        <v>1</v>
      </c>
      <c r="J3">
        <v>0</v>
      </c>
      <c r="K3" t="s">
        <v>1</v>
      </c>
      <c r="L3">
        <v>5</v>
      </c>
      <c r="M3">
        <v>0</v>
      </c>
      <c r="N3" t="s">
        <v>0</v>
      </c>
      <c r="O3" t="s">
        <v>1</v>
      </c>
      <c r="P3" t="s">
        <v>51</v>
      </c>
      <c r="Q3" t="s">
        <v>50</v>
      </c>
      <c r="R3">
        <v>4</v>
      </c>
      <c r="S3" t="s">
        <v>1</v>
      </c>
      <c r="T3" t="s">
        <v>46</v>
      </c>
      <c r="U3" t="s">
        <v>1</v>
      </c>
      <c r="V3">
        <v>3</v>
      </c>
      <c r="W3" t="s">
        <v>1</v>
      </c>
      <c r="X3" t="s">
        <v>52</v>
      </c>
      <c r="Y3">
        <f>ScoutingData[[#This Row],[autoLower]]+ScoutingData[[#This Row],[autoUpper]]</f>
        <v>1</v>
      </c>
      <c r="Z3">
        <f>(ScoutingData[[#This Row],[autoLower]]*2)+(ScoutingData[[#This Row],[autoUpper]]*4)</f>
        <v>4</v>
      </c>
      <c r="AA3">
        <f>ScoutingData[[#This Row],[lower]]+ScoutingData[[#This Row],[upper]]</f>
        <v>5</v>
      </c>
      <c r="AB3">
        <f>ScoutingData[[#This Row],[lower]]+(ScoutingData[[#This Row],[upper]]*2)</f>
        <v>10</v>
      </c>
      <c r="AC3">
        <f>ScoutingData[[#This Row],[autoCargo]]+ScoutingData[[#This Row],[teleopCargo]]</f>
        <v>6</v>
      </c>
      <c r="AD3">
        <f>IF(ScoutingData[taxi]="Y", 2, 0)</f>
        <v>2</v>
      </c>
      <c r="AE3">
        <f>ScoutingData[autoUpper]*4</f>
        <v>4</v>
      </c>
      <c r="AF3">
        <f>ScoutingData[autoLower]*2</f>
        <v>0</v>
      </c>
      <c r="AG3">
        <f>ScoutingData[upper]*2</f>
        <v>10</v>
      </c>
      <c r="AH3">
        <f>ScoutingData[lower]</f>
        <v>0</v>
      </c>
      <c r="AI3">
        <f>IF(ScoutingData[climb]=1, 4, IF(ScoutingData[climb]=2, 6, IF(ScoutingData[climb]=3, 10, IF(ScoutingData[climb]=4, 15, 0))))</f>
        <v>15</v>
      </c>
      <c r="AJ3">
        <f>ScoutingData[[#This Row],[climbScore]]</f>
        <v>15</v>
      </c>
      <c r="AK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31</v>
      </c>
      <c r="AL3">
        <f>IF(ScoutingData[climb]=1, 1, IF(ScoutingData[climb]=2, 2, IF(ScoutingData[climb]=3, 3, IF(ScoutingData[climb]=4, 4, 0))))</f>
        <v>4</v>
      </c>
      <c r="AM3">
        <f>IF(ScoutingData[wasDefended]="Y",1,0)</f>
        <v>1</v>
      </c>
      <c r="AN3">
        <f>IF(ScoutingData[diedOrTipped]="Y",1,0)</f>
        <v>0</v>
      </c>
      <c r="AO3">
        <f>IF(ScoutingData[heldCargo]="Y",1,0)</f>
        <v>0</v>
      </c>
    </row>
    <row r="4" spans="1:41" x14ac:dyDescent="0.3">
      <c r="A4" t="s">
        <v>19</v>
      </c>
      <c r="B4" t="s">
        <v>3</v>
      </c>
      <c r="C4">
        <v>1</v>
      </c>
      <c r="D4" t="str">
        <f>ScoutingData[[#This Row],[eventCode]]&amp;"_"&amp;ScoutingData[[#This Row],[matchLevel]]&amp;ScoutingData[[#This Row],[matchNumber]]</f>
        <v>2022ilch_qm1</v>
      </c>
      <c r="E4" t="s">
        <v>53</v>
      </c>
      <c r="F4">
        <v>2830</v>
      </c>
      <c r="G4">
        <v>29</v>
      </c>
      <c r="H4" t="s">
        <v>0</v>
      </c>
      <c r="I4">
        <v>1</v>
      </c>
      <c r="J4">
        <v>0</v>
      </c>
      <c r="K4" t="s">
        <v>0</v>
      </c>
      <c r="L4">
        <v>8</v>
      </c>
      <c r="M4">
        <v>0</v>
      </c>
      <c r="N4" t="s">
        <v>1</v>
      </c>
      <c r="O4" t="s">
        <v>0</v>
      </c>
      <c r="P4" t="s">
        <v>55</v>
      </c>
      <c r="Q4" t="s">
        <v>54</v>
      </c>
      <c r="R4">
        <v>2</v>
      </c>
      <c r="S4" t="s">
        <v>1</v>
      </c>
      <c r="T4" t="s">
        <v>46</v>
      </c>
      <c r="U4" t="s">
        <v>1</v>
      </c>
      <c r="V4">
        <v>4</v>
      </c>
      <c r="W4" t="s">
        <v>1</v>
      </c>
      <c r="Y4">
        <f>ScoutingData[[#This Row],[autoLower]]+ScoutingData[[#This Row],[autoUpper]]</f>
        <v>1</v>
      </c>
      <c r="Z4">
        <f>(ScoutingData[[#This Row],[autoLower]]*2)+(ScoutingData[[#This Row],[autoUpper]]*4)</f>
        <v>4</v>
      </c>
      <c r="AA4">
        <f>ScoutingData[[#This Row],[lower]]+ScoutingData[[#This Row],[upper]]</f>
        <v>8</v>
      </c>
      <c r="AB4">
        <f>ScoutingData[[#This Row],[lower]]+(ScoutingData[[#This Row],[upper]]*2)</f>
        <v>16</v>
      </c>
      <c r="AC4">
        <f>ScoutingData[[#This Row],[autoCargo]]+ScoutingData[[#This Row],[teleopCargo]]</f>
        <v>9</v>
      </c>
      <c r="AD4">
        <f>IF(ScoutingData[taxi]="Y", 2, 0)</f>
        <v>2</v>
      </c>
      <c r="AE4">
        <f>ScoutingData[autoUpper]*4</f>
        <v>4</v>
      </c>
      <c r="AF4">
        <f>ScoutingData[autoLower]*2</f>
        <v>0</v>
      </c>
      <c r="AG4">
        <f>ScoutingData[upper]*2</f>
        <v>16</v>
      </c>
      <c r="AH4">
        <f>ScoutingData[lower]</f>
        <v>0</v>
      </c>
      <c r="AI4">
        <f>IF(ScoutingData[climb]=1, 4, IF(ScoutingData[climb]=2, 6, IF(ScoutingData[climb]=3, 10, IF(ScoutingData[climb]=4, 15, 0))))</f>
        <v>6</v>
      </c>
      <c r="AJ4">
        <f>ScoutingData[[#This Row],[climbScore]]</f>
        <v>6</v>
      </c>
      <c r="AK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28</v>
      </c>
      <c r="AL4">
        <f>IF(ScoutingData[climb]=1, 1, IF(ScoutingData[climb]=2, 2, IF(ScoutingData[climb]=3, 3, IF(ScoutingData[climb]=4, 4, 0))))</f>
        <v>2</v>
      </c>
      <c r="AM4">
        <f>IF(ScoutingData[wasDefended]="Y",1,0)</f>
        <v>0</v>
      </c>
      <c r="AN4">
        <f>IF(ScoutingData[diedOrTipped]="Y",1,0)</f>
        <v>0</v>
      </c>
      <c r="AO4">
        <f>IF(ScoutingData[heldCargo]="Y",1,0)</f>
        <v>0</v>
      </c>
    </row>
    <row r="5" spans="1:41" x14ac:dyDescent="0.3">
      <c r="A5" t="s">
        <v>19</v>
      </c>
      <c r="B5" t="s">
        <v>3</v>
      </c>
      <c r="C5">
        <v>1</v>
      </c>
      <c r="D5" t="str">
        <f>ScoutingData[[#This Row],[eventCode]]&amp;"_"&amp;ScoutingData[[#This Row],[matchLevel]]&amp;ScoutingData[[#This Row],[matchNumber]]</f>
        <v>2022ilch_qm1</v>
      </c>
      <c r="E5" t="s">
        <v>56</v>
      </c>
      <c r="F5">
        <v>8880</v>
      </c>
      <c r="G5">
        <v>41</v>
      </c>
      <c r="H5" t="s">
        <v>1</v>
      </c>
      <c r="I5">
        <v>0</v>
      </c>
      <c r="J5">
        <v>0</v>
      </c>
      <c r="K5" t="s">
        <v>1</v>
      </c>
      <c r="L5">
        <v>1</v>
      </c>
      <c r="M5">
        <v>0</v>
      </c>
      <c r="N5" t="s">
        <v>1</v>
      </c>
      <c r="O5" t="s">
        <v>1</v>
      </c>
      <c r="P5" t="s">
        <v>51</v>
      </c>
      <c r="Q5" t="s">
        <v>57</v>
      </c>
      <c r="R5">
        <v>2</v>
      </c>
      <c r="S5" t="s">
        <v>1</v>
      </c>
      <c r="T5" t="s">
        <v>51</v>
      </c>
      <c r="U5" t="s">
        <v>1</v>
      </c>
      <c r="V5">
        <v>1</v>
      </c>
      <c r="W5" t="s">
        <v>1</v>
      </c>
      <c r="X5" t="s">
        <v>58</v>
      </c>
      <c r="Y5">
        <f>ScoutingData[[#This Row],[autoLower]]+ScoutingData[[#This Row],[autoUpper]]</f>
        <v>0</v>
      </c>
      <c r="Z5">
        <f>(ScoutingData[[#This Row],[autoLower]]*2)+(ScoutingData[[#This Row],[autoUpper]]*4)</f>
        <v>0</v>
      </c>
      <c r="AA5">
        <f>ScoutingData[[#This Row],[lower]]+ScoutingData[[#This Row],[upper]]</f>
        <v>1</v>
      </c>
      <c r="AB5">
        <f>ScoutingData[[#This Row],[lower]]+(ScoutingData[[#This Row],[upper]]*2)</f>
        <v>2</v>
      </c>
      <c r="AC5">
        <f>ScoutingData[[#This Row],[autoCargo]]+ScoutingData[[#This Row],[teleopCargo]]</f>
        <v>1</v>
      </c>
      <c r="AD5">
        <f>IF(ScoutingData[taxi]="Y", 2, 0)</f>
        <v>0</v>
      </c>
      <c r="AE5">
        <f>ScoutingData[autoUpper]*4</f>
        <v>0</v>
      </c>
      <c r="AF5">
        <f>ScoutingData[autoLower]*2</f>
        <v>0</v>
      </c>
      <c r="AG5">
        <f>ScoutingData[upper]*2</f>
        <v>2</v>
      </c>
      <c r="AH5">
        <f>ScoutingData[lower]</f>
        <v>0</v>
      </c>
      <c r="AI5">
        <f>IF(ScoutingData[climb]=1, 4, IF(ScoutingData[climb]=2, 6, IF(ScoutingData[climb]=3, 10, IF(ScoutingData[climb]=4, 15, 0))))</f>
        <v>6</v>
      </c>
      <c r="AJ5">
        <f>ScoutingData[[#This Row],[climbScore]]</f>
        <v>6</v>
      </c>
      <c r="AK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5">
        <f>IF(ScoutingData[climb]=1, 1, IF(ScoutingData[climb]=2, 2, IF(ScoutingData[climb]=3, 3, IF(ScoutingData[climb]=4, 4, 0))))</f>
        <v>2</v>
      </c>
      <c r="AM5">
        <f>IF(ScoutingData[wasDefended]="Y",1,0)</f>
        <v>0</v>
      </c>
      <c r="AN5">
        <f>IF(ScoutingData[diedOrTipped]="Y",1,0)</f>
        <v>0</v>
      </c>
      <c r="AO5">
        <f>IF(ScoutingData[heldCargo]="Y",1,0)</f>
        <v>0</v>
      </c>
    </row>
    <row r="6" spans="1:41" x14ac:dyDescent="0.3">
      <c r="A6" t="s">
        <v>19</v>
      </c>
      <c r="B6" t="s">
        <v>3</v>
      </c>
      <c r="C6">
        <v>1</v>
      </c>
      <c r="D6" t="str">
        <f>ScoutingData[[#This Row],[eventCode]]&amp;"_"&amp;ScoutingData[[#This Row],[matchLevel]]&amp;ScoutingData[[#This Row],[matchNumber]]</f>
        <v>2022ilch_qm1</v>
      </c>
      <c r="E6" t="s">
        <v>59</v>
      </c>
      <c r="F6">
        <v>111</v>
      </c>
      <c r="G6">
        <v>41</v>
      </c>
      <c r="H6" t="s">
        <v>0</v>
      </c>
      <c r="I6">
        <v>5</v>
      </c>
      <c r="J6">
        <v>0</v>
      </c>
      <c r="K6" t="s">
        <v>1</v>
      </c>
      <c r="L6">
        <v>7</v>
      </c>
      <c r="M6">
        <v>1</v>
      </c>
      <c r="N6" t="s">
        <v>0</v>
      </c>
      <c r="O6" t="s">
        <v>1</v>
      </c>
      <c r="P6" t="s">
        <v>55</v>
      </c>
      <c r="Q6" t="s">
        <v>60</v>
      </c>
      <c r="R6" t="s">
        <v>46</v>
      </c>
      <c r="S6" t="s">
        <v>1</v>
      </c>
      <c r="T6" t="s">
        <v>47</v>
      </c>
      <c r="U6" t="s">
        <v>1</v>
      </c>
      <c r="V6">
        <v>5</v>
      </c>
      <c r="W6" t="s">
        <v>1</v>
      </c>
      <c r="X6" t="s">
        <v>61</v>
      </c>
      <c r="Y6">
        <f>ScoutingData[[#This Row],[autoLower]]+ScoutingData[[#This Row],[autoUpper]]</f>
        <v>5</v>
      </c>
      <c r="Z6">
        <f>(ScoutingData[[#This Row],[autoLower]]*2)+(ScoutingData[[#This Row],[autoUpper]]*4)</f>
        <v>20</v>
      </c>
      <c r="AA6">
        <f>ScoutingData[[#This Row],[lower]]+ScoutingData[[#This Row],[upper]]</f>
        <v>8</v>
      </c>
      <c r="AB6">
        <f>ScoutingData[[#This Row],[lower]]+(ScoutingData[[#This Row],[upper]]*2)</f>
        <v>15</v>
      </c>
      <c r="AC6">
        <f>ScoutingData[[#This Row],[autoCargo]]+ScoutingData[[#This Row],[teleopCargo]]</f>
        <v>13</v>
      </c>
      <c r="AD6">
        <f>IF(ScoutingData[taxi]="Y", 2, 0)</f>
        <v>2</v>
      </c>
      <c r="AE6">
        <f>ScoutingData[autoUpper]*4</f>
        <v>20</v>
      </c>
      <c r="AF6">
        <f>ScoutingData[autoLower]*2</f>
        <v>0</v>
      </c>
      <c r="AG6">
        <f>ScoutingData[upper]*2</f>
        <v>14</v>
      </c>
      <c r="AH6">
        <f>ScoutingData[lower]</f>
        <v>1</v>
      </c>
      <c r="AI6">
        <f>IF(ScoutingData[climb]=1, 4, IF(ScoutingData[climb]=2, 6, IF(ScoutingData[climb]=3, 10, IF(ScoutingData[climb]=4, 15, 0))))</f>
        <v>0</v>
      </c>
      <c r="AJ6">
        <f>ScoutingData[[#This Row],[climbScore]]</f>
        <v>0</v>
      </c>
      <c r="AK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37</v>
      </c>
      <c r="AL6">
        <f>IF(ScoutingData[climb]=1, 1, IF(ScoutingData[climb]=2, 2, IF(ScoutingData[climb]=3, 3, IF(ScoutingData[climb]=4, 4, 0))))</f>
        <v>0</v>
      </c>
      <c r="AM6">
        <f>IF(ScoutingData[wasDefended]="Y",1,0)</f>
        <v>1</v>
      </c>
      <c r="AN6">
        <f>IF(ScoutingData[diedOrTipped]="Y",1,0)</f>
        <v>0</v>
      </c>
      <c r="AO6">
        <f>IF(ScoutingData[heldCargo]="Y",1,0)</f>
        <v>0</v>
      </c>
    </row>
    <row r="7" spans="1:41" x14ac:dyDescent="0.3">
      <c r="A7" t="s">
        <v>19</v>
      </c>
      <c r="B7" t="s">
        <v>3</v>
      </c>
      <c r="C7">
        <v>1</v>
      </c>
      <c r="D7" t="str">
        <f>ScoutingData[[#This Row],[eventCode]]&amp;"_"&amp;ScoutingData[[#This Row],[matchLevel]]&amp;ScoutingData[[#This Row],[matchNumber]]</f>
        <v>2022ilch_qm1</v>
      </c>
      <c r="E7" t="s">
        <v>62</v>
      </c>
      <c r="F7">
        <v>3734</v>
      </c>
      <c r="G7">
        <v>19</v>
      </c>
      <c r="H7" t="s">
        <v>0</v>
      </c>
      <c r="I7">
        <v>1</v>
      </c>
      <c r="J7">
        <v>0</v>
      </c>
      <c r="K7" t="s">
        <v>0</v>
      </c>
      <c r="L7">
        <v>4</v>
      </c>
      <c r="M7">
        <v>0</v>
      </c>
      <c r="N7" t="s">
        <v>1</v>
      </c>
      <c r="O7" t="s">
        <v>1</v>
      </c>
      <c r="P7" t="s">
        <v>51</v>
      </c>
      <c r="Q7" t="s">
        <v>63</v>
      </c>
      <c r="R7">
        <v>1</v>
      </c>
      <c r="S7" t="s">
        <v>1</v>
      </c>
      <c r="T7" t="s">
        <v>46</v>
      </c>
      <c r="U7" t="s">
        <v>1</v>
      </c>
      <c r="V7">
        <v>3</v>
      </c>
      <c r="W7" t="s">
        <v>1</v>
      </c>
      <c r="X7" t="s">
        <v>64</v>
      </c>
      <c r="Y7">
        <f>ScoutingData[[#This Row],[autoLower]]+ScoutingData[[#This Row],[autoUpper]]</f>
        <v>1</v>
      </c>
      <c r="Z7">
        <f>(ScoutingData[[#This Row],[autoLower]]*2)+(ScoutingData[[#This Row],[autoUpper]]*4)</f>
        <v>4</v>
      </c>
      <c r="AA7">
        <f>ScoutingData[[#This Row],[lower]]+ScoutingData[[#This Row],[upper]]</f>
        <v>4</v>
      </c>
      <c r="AB7">
        <f>ScoutingData[[#This Row],[lower]]+(ScoutingData[[#This Row],[upper]]*2)</f>
        <v>8</v>
      </c>
      <c r="AC7">
        <f>ScoutingData[[#This Row],[autoCargo]]+ScoutingData[[#This Row],[teleopCargo]]</f>
        <v>5</v>
      </c>
      <c r="AD7">
        <f>IF(ScoutingData[taxi]="Y", 2, 0)</f>
        <v>2</v>
      </c>
      <c r="AE7">
        <f>ScoutingData[autoUpper]*4</f>
        <v>4</v>
      </c>
      <c r="AF7">
        <f>ScoutingData[autoLower]*2</f>
        <v>0</v>
      </c>
      <c r="AG7">
        <f>ScoutingData[upper]*2</f>
        <v>8</v>
      </c>
      <c r="AH7">
        <f>ScoutingData[lower]</f>
        <v>0</v>
      </c>
      <c r="AI7">
        <f>IF(ScoutingData[climb]=1, 4, IF(ScoutingData[climb]=2, 6, IF(ScoutingData[climb]=3, 10, IF(ScoutingData[climb]=4, 15, 0))))</f>
        <v>4</v>
      </c>
      <c r="AJ7">
        <f>ScoutingData[[#This Row],[climbScore]]</f>
        <v>4</v>
      </c>
      <c r="AK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18</v>
      </c>
      <c r="AL7">
        <f>IF(ScoutingData[climb]=1, 1, IF(ScoutingData[climb]=2, 2, IF(ScoutingData[climb]=3, 3, IF(ScoutingData[climb]=4, 4, 0))))</f>
        <v>1</v>
      </c>
      <c r="AM7">
        <f>IF(ScoutingData[wasDefended]="Y",1,0)</f>
        <v>0</v>
      </c>
      <c r="AN7">
        <f>IF(ScoutingData[diedOrTipped]="Y",1,0)</f>
        <v>0</v>
      </c>
      <c r="AO7">
        <f>IF(ScoutingData[heldCargo]="Y",1,0)</f>
        <v>0</v>
      </c>
    </row>
    <row r="8" spans="1:41" x14ac:dyDescent="0.3">
      <c r="A8" t="s">
        <v>19</v>
      </c>
      <c r="B8" t="s">
        <v>3</v>
      </c>
      <c r="C8">
        <v>2</v>
      </c>
      <c r="D8" t="str">
        <f>ScoutingData[[#This Row],[eventCode]]&amp;"_"&amp;ScoutingData[[#This Row],[matchLevel]]&amp;ScoutingData[[#This Row],[matchNumber]]</f>
        <v>2022ilch_qm2</v>
      </c>
      <c r="E8" t="s">
        <v>45</v>
      </c>
      <c r="F8">
        <v>101</v>
      </c>
      <c r="G8">
        <v>44</v>
      </c>
      <c r="H8" t="s">
        <v>0</v>
      </c>
      <c r="I8">
        <v>0</v>
      </c>
      <c r="J8">
        <v>0</v>
      </c>
      <c r="K8" t="s">
        <v>1</v>
      </c>
      <c r="L8">
        <v>0</v>
      </c>
      <c r="M8">
        <v>0</v>
      </c>
      <c r="N8" t="s">
        <v>1</v>
      </c>
      <c r="O8" t="s">
        <v>1</v>
      </c>
      <c r="P8" t="s">
        <v>46</v>
      </c>
      <c r="R8" t="s">
        <v>46</v>
      </c>
      <c r="S8" t="s">
        <v>1</v>
      </c>
      <c r="T8" t="s">
        <v>55</v>
      </c>
      <c r="U8" t="s">
        <v>1</v>
      </c>
      <c r="V8">
        <v>2</v>
      </c>
      <c r="W8" t="s">
        <v>0</v>
      </c>
      <c r="X8" t="s">
        <v>65</v>
      </c>
      <c r="Y8">
        <f>ScoutingData[[#This Row],[autoLower]]+ScoutingData[[#This Row],[autoUpper]]</f>
        <v>0</v>
      </c>
      <c r="Z8">
        <f>(ScoutingData[[#This Row],[autoLower]]*2)+(ScoutingData[[#This Row],[autoUpper]]*4)</f>
        <v>0</v>
      </c>
      <c r="AA8">
        <f>ScoutingData[[#This Row],[lower]]+ScoutingData[[#This Row],[upper]]</f>
        <v>0</v>
      </c>
      <c r="AB8">
        <f>ScoutingData[[#This Row],[lower]]+(ScoutingData[[#This Row],[upper]]*2)</f>
        <v>0</v>
      </c>
      <c r="AC8">
        <f>ScoutingData[[#This Row],[autoCargo]]+ScoutingData[[#This Row],[teleopCargo]]</f>
        <v>0</v>
      </c>
      <c r="AD8">
        <f>IF(ScoutingData[taxi]="Y", 2, 0)</f>
        <v>2</v>
      </c>
      <c r="AE8">
        <f>ScoutingData[autoUpper]*4</f>
        <v>0</v>
      </c>
      <c r="AF8">
        <f>ScoutingData[autoLower]*2</f>
        <v>0</v>
      </c>
      <c r="AG8">
        <f>ScoutingData[upper]*2</f>
        <v>0</v>
      </c>
      <c r="AH8">
        <f>ScoutingData[lower]</f>
        <v>0</v>
      </c>
      <c r="AI8">
        <f>IF(ScoutingData[climb]=1, 4, IF(ScoutingData[climb]=2, 6, IF(ScoutingData[climb]=3, 10, IF(ScoutingData[climb]=4, 15, 0))))</f>
        <v>0</v>
      </c>
      <c r="AJ8">
        <f>ScoutingData[[#This Row],[climbScore]]</f>
        <v>0</v>
      </c>
      <c r="AK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8">
        <f>IF(ScoutingData[climb]=1, 1, IF(ScoutingData[climb]=2, 2, IF(ScoutingData[climb]=3, 3, IF(ScoutingData[climb]=4, 4, 0))))</f>
        <v>0</v>
      </c>
      <c r="AM8">
        <f>IF(ScoutingData[wasDefended]="Y",1,0)</f>
        <v>0</v>
      </c>
      <c r="AN8">
        <f>IF(ScoutingData[diedOrTipped]="Y",1,0)</f>
        <v>1</v>
      </c>
      <c r="AO8">
        <f>IF(ScoutingData[heldCargo]="Y",1,0)</f>
        <v>0</v>
      </c>
    </row>
    <row r="9" spans="1:41" x14ac:dyDescent="0.3">
      <c r="A9" t="s">
        <v>19</v>
      </c>
      <c r="B9" t="s">
        <v>3</v>
      </c>
      <c r="C9">
        <v>2</v>
      </c>
      <c r="D9" t="str">
        <f>ScoutingData[[#This Row],[eventCode]]&amp;"_"&amp;ScoutingData[[#This Row],[matchLevel]]&amp;ScoutingData[[#This Row],[matchNumber]]</f>
        <v>2022ilch_qm2</v>
      </c>
      <c r="E9" t="s">
        <v>49</v>
      </c>
      <c r="F9">
        <v>8029</v>
      </c>
      <c r="G9">
        <v>29</v>
      </c>
      <c r="H9" t="s">
        <v>0</v>
      </c>
      <c r="I9">
        <v>1</v>
      </c>
      <c r="J9">
        <v>0</v>
      </c>
      <c r="K9" t="s">
        <v>1</v>
      </c>
      <c r="L9">
        <v>0</v>
      </c>
      <c r="M9">
        <v>0</v>
      </c>
      <c r="N9" t="s">
        <v>1</v>
      </c>
      <c r="O9" t="s">
        <v>1</v>
      </c>
      <c r="P9" t="s">
        <v>46</v>
      </c>
      <c r="R9">
        <v>2</v>
      </c>
      <c r="S9" t="s">
        <v>1</v>
      </c>
      <c r="T9" t="s">
        <v>55</v>
      </c>
      <c r="U9" t="s">
        <v>1</v>
      </c>
      <c r="V9">
        <v>3</v>
      </c>
      <c r="W9" t="s">
        <v>1</v>
      </c>
      <c r="X9" t="s">
        <v>530</v>
      </c>
      <c r="Y9">
        <f>ScoutingData[[#This Row],[autoLower]]+ScoutingData[[#This Row],[autoUpper]]</f>
        <v>1</v>
      </c>
      <c r="Z9">
        <f>(ScoutingData[[#This Row],[autoLower]]*2)+(ScoutingData[[#This Row],[autoUpper]]*4)</f>
        <v>4</v>
      </c>
      <c r="AA9">
        <f>ScoutingData[[#This Row],[lower]]+ScoutingData[[#This Row],[upper]]</f>
        <v>0</v>
      </c>
      <c r="AB9">
        <f>ScoutingData[[#This Row],[lower]]+(ScoutingData[[#This Row],[upper]]*2)</f>
        <v>0</v>
      </c>
      <c r="AC9">
        <f>ScoutingData[[#This Row],[autoCargo]]+ScoutingData[[#This Row],[teleopCargo]]</f>
        <v>1</v>
      </c>
      <c r="AD9">
        <f>IF(ScoutingData[taxi]="Y", 2, 0)</f>
        <v>2</v>
      </c>
      <c r="AE9">
        <f>ScoutingData[autoUpper]*4</f>
        <v>4</v>
      </c>
      <c r="AF9">
        <f>ScoutingData[autoLower]*2</f>
        <v>0</v>
      </c>
      <c r="AG9">
        <f>ScoutingData[upper]*2</f>
        <v>0</v>
      </c>
      <c r="AH9">
        <f>ScoutingData[lower]</f>
        <v>0</v>
      </c>
      <c r="AI9">
        <f>IF(ScoutingData[climb]=1, 4, IF(ScoutingData[climb]=2, 6, IF(ScoutingData[climb]=3, 10, IF(ScoutingData[climb]=4, 15, 0))))</f>
        <v>6</v>
      </c>
      <c r="AJ9">
        <f>ScoutingData[[#This Row],[climbScore]]</f>
        <v>6</v>
      </c>
      <c r="AK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9">
        <f>IF(ScoutingData[climb]=1, 1, IF(ScoutingData[climb]=2, 2, IF(ScoutingData[climb]=3, 3, IF(ScoutingData[climb]=4, 4, 0))))</f>
        <v>2</v>
      </c>
      <c r="AM9">
        <f>IF(ScoutingData[wasDefended]="Y",1,0)</f>
        <v>0</v>
      </c>
      <c r="AN9">
        <f>IF(ScoutingData[diedOrTipped]="Y",1,0)</f>
        <v>0</v>
      </c>
      <c r="AO9">
        <f>IF(ScoutingData[heldCargo]="Y",1,0)</f>
        <v>0</v>
      </c>
    </row>
    <row r="10" spans="1:41" x14ac:dyDescent="0.3">
      <c r="A10" t="s">
        <v>19</v>
      </c>
      <c r="B10" t="s">
        <v>3</v>
      </c>
      <c r="C10">
        <v>2</v>
      </c>
      <c r="D10" t="str">
        <f>ScoutingData[[#This Row],[eventCode]]&amp;"_"&amp;ScoutingData[[#This Row],[matchLevel]]&amp;ScoutingData[[#This Row],[matchNumber]]</f>
        <v>2022ilch_qm2</v>
      </c>
      <c r="E10" t="s">
        <v>56</v>
      </c>
      <c r="F10">
        <v>4241</v>
      </c>
      <c r="G10">
        <v>29</v>
      </c>
      <c r="H10" t="s">
        <v>0</v>
      </c>
      <c r="I10">
        <v>0</v>
      </c>
      <c r="J10">
        <v>0</v>
      </c>
      <c r="K10" t="s">
        <v>1</v>
      </c>
      <c r="L10">
        <v>0</v>
      </c>
      <c r="M10">
        <v>0</v>
      </c>
      <c r="N10" t="s">
        <v>0</v>
      </c>
      <c r="O10" t="s">
        <v>1</v>
      </c>
      <c r="P10" t="s">
        <v>46</v>
      </c>
      <c r="Q10" t="s">
        <v>66</v>
      </c>
      <c r="R10" t="s">
        <v>46</v>
      </c>
      <c r="S10" t="s">
        <v>1</v>
      </c>
      <c r="T10" t="s">
        <v>47</v>
      </c>
      <c r="U10" t="s">
        <v>1</v>
      </c>
      <c r="V10">
        <v>3</v>
      </c>
      <c r="W10" t="s">
        <v>1</v>
      </c>
      <c r="X10" t="s">
        <v>67</v>
      </c>
      <c r="Y10">
        <f>ScoutingData[[#This Row],[autoLower]]+ScoutingData[[#This Row],[autoUpper]]</f>
        <v>0</v>
      </c>
      <c r="Z10">
        <f>(ScoutingData[[#This Row],[autoLower]]*2)+(ScoutingData[[#This Row],[autoUpper]]*4)</f>
        <v>0</v>
      </c>
      <c r="AA10">
        <f>ScoutingData[[#This Row],[lower]]+ScoutingData[[#This Row],[upper]]</f>
        <v>0</v>
      </c>
      <c r="AB10">
        <f>ScoutingData[[#This Row],[lower]]+(ScoutingData[[#This Row],[upper]]*2)</f>
        <v>0</v>
      </c>
      <c r="AC10">
        <f>ScoutingData[[#This Row],[autoCargo]]+ScoutingData[[#This Row],[teleopCargo]]</f>
        <v>0</v>
      </c>
      <c r="AD10">
        <f>IF(ScoutingData[taxi]="Y", 2, 0)</f>
        <v>2</v>
      </c>
      <c r="AE10">
        <f>ScoutingData[autoUpper]*4</f>
        <v>0</v>
      </c>
      <c r="AF10">
        <f>ScoutingData[autoLower]*2</f>
        <v>0</v>
      </c>
      <c r="AG10">
        <f>ScoutingData[upper]*2</f>
        <v>0</v>
      </c>
      <c r="AH10">
        <f>ScoutingData[lower]</f>
        <v>0</v>
      </c>
      <c r="AI10">
        <f>IF(ScoutingData[climb]=1, 4, IF(ScoutingData[climb]=2, 6, IF(ScoutingData[climb]=3, 10, IF(ScoutingData[climb]=4, 15, 0))))</f>
        <v>0</v>
      </c>
      <c r="AJ10">
        <f>ScoutingData[[#This Row],[climbScore]]</f>
        <v>0</v>
      </c>
      <c r="AK1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10">
        <f>IF(ScoutingData[climb]=1, 1, IF(ScoutingData[climb]=2, 2, IF(ScoutingData[climb]=3, 3, IF(ScoutingData[climb]=4, 4, 0))))</f>
        <v>0</v>
      </c>
      <c r="AM10">
        <f>IF(ScoutingData[wasDefended]="Y",1,0)</f>
        <v>1</v>
      </c>
      <c r="AN10">
        <f>IF(ScoutingData[diedOrTipped]="Y",1,0)</f>
        <v>0</v>
      </c>
      <c r="AO10">
        <f>IF(ScoutingData[heldCargo]="Y",1,0)</f>
        <v>0</v>
      </c>
    </row>
    <row r="11" spans="1:41" x14ac:dyDescent="0.3">
      <c r="A11" t="s">
        <v>19</v>
      </c>
      <c r="B11" t="s">
        <v>3</v>
      </c>
      <c r="C11">
        <v>2</v>
      </c>
      <c r="D11" t="str">
        <f>ScoutingData[[#This Row],[eventCode]]&amp;"_"&amp;ScoutingData[[#This Row],[matchLevel]]&amp;ScoutingData[[#This Row],[matchNumber]]</f>
        <v>2022ilch_qm2</v>
      </c>
      <c r="E11" t="s">
        <v>53</v>
      </c>
      <c r="F11">
        <v>8868</v>
      </c>
      <c r="G11">
        <v>29</v>
      </c>
      <c r="H11" t="s">
        <v>0</v>
      </c>
      <c r="I11">
        <v>0</v>
      </c>
      <c r="J11">
        <v>0</v>
      </c>
      <c r="K11" t="s">
        <v>1</v>
      </c>
      <c r="L11">
        <v>0</v>
      </c>
      <c r="M11">
        <v>0</v>
      </c>
      <c r="N11" t="s">
        <v>1</v>
      </c>
      <c r="O11" t="s">
        <v>1</v>
      </c>
      <c r="P11" t="s">
        <v>46</v>
      </c>
      <c r="R11" t="s">
        <v>46</v>
      </c>
      <c r="S11" t="s">
        <v>1</v>
      </c>
      <c r="T11" t="s">
        <v>68</v>
      </c>
      <c r="U11" t="s">
        <v>1</v>
      </c>
      <c r="V11">
        <v>4</v>
      </c>
      <c r="W11" t="s">
        <v>1</v>
      </c>
      <c r="X11" t="s">
        <v>69</v>
      </c>
      <c r="Y11">
        <f>ScoutingData[[#This Row],[autoLower]]+ScoutingData[[#This Row],[autoUpper]]</f>
        <v>0</v>
      </c>
      <c r="Z11">
        <f>(ScoutingData[[#This Row],[autoLower]]*2)+(ScoutingData[[#This Row],[autoUpper]]*4)</f>
        <v>0</v>
      </c>
      <c r="AA11">
        <f>ScoutingData[[#This Row],[lower]]+ScoutingData[[#This Row],[upper]]</f>
        <v>0</v>
      </c>
      <c r="AB11">
        <f>ScoutingData[[#This Row],[lower]]+(ScoutingData[[#This Row],[upper]]*2)</f>
        <v>0</v>
      </c>
      <c r="AC11">
        <f>ScoutingData[[#This Row],[autoCargo]]+ScoutingData[[#This Row],[teleopCargo]]</f>
        <v>0</v>
      </c>
      <c r="AD11">
        <f>IF(ScoutingData[taxi]="Y", 2, 0)</f>
        <v>2</v>
      </c>
      <c r="AE11">
        <f>ScoutingData[autoUpper]*4</f>
        <v>0</v>
      </c>
      <c r="AF11">
        <f>ScoutingData[autoLower]*2</f>
        <v>0</v>
      </c>
      <c r="AG11">
        <f>ScoutingData[upper]*2</f>
        <v>0</v>
      </c>
      <c r="AH11">
        <f>ScoutingData[lower]</f>
        <v>0</v>
      </c>
      <c r="AI11">
        <f>IF(ScoutingData[climb]=1, 4, IF(ScoutingData[climb]=2, 6, IF(ScoutingData[climb]=3, 10, IF(ScoutingData[climb]=4, 15, 0))))</f>
        <v>0</v>
      </c>
      <c r="AJ11">
        <f>ScoutingData[[#This Row],[climbScore]]</f>
        <v>0</v>
      </c>
      <c r="AK1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11">
        <f>IF(ScoutingData[climb]=1, 1, IF(ScoutingData[climb]=2, 2, IF(ScoutingData[climb]=3, 3, IF(ScoutingData[climb]=4, 4, 0))))</f>
        <v>0</v>
      </c>
      <c r="AM11">
        <f>IF(ScoutingData[wasDefended]="Y",1,0)</f>
        <v>0</v>
      </c>
      <c r="AN11">
        <f>IF(ScoutingData[diedOrTipped]="Y",1,0)</f>
        <v>0</v>
      </c>
      <c r="AO11">
        <f>IF(ScoutingData[heldCargo]="Y",1,0)</f>
        <v>0</v>
      </c>
    </row>
    <row r="12" spans="1:41" x14ac:dyDescent="0.3">
      <c r="A12" t="s">
        <v>19</v>
      </c>
      <c r="B12" t="s">
        <v>3</v>
      </c>
      <c r="C12">
        <v>2</v>
      </c>
      <c r="D12" t="str">
        <f>ScoutingData[[#This Row],[eventCode]]&amp;"_"&amp;ScoutingData[[#This Row],[matchLevel]]&amp;ScoutingData[[#This Row],[matchNumber]]</f>
        <v>2022ilch_qm2</v>
      </c>
      <c r="E12" t="s">
        <v>59</v>
      </c>
      <c r="F12">
        <v>2451</v>
      </c>
      <c r="G12">
        <v>54</v>
      </c>
      <c r="H12" t="s">
        <v>0</v>
      </c>
      <c r="I12">
        <v>5</v>
      </c>
      <c r="J12">
        <v>0</v>
      </c>
      <c r="K12" t="s">
        <v>1</v>
      </c>
      <c r="L12">
        <v>2</v>
      </c>
      <c r="M12">
        <v>0</v>
      </c>
      <c r="N12" t="s">
        <v>0</v>
      </c>
      <c r="O12" t="s">
        <v>1</v>
      </c>
      <c r="P12" t="s">
        <v>55</v>
      </c>
      <c r="Q12" t="s">
        <v>70</v>
      </c>
      <c r="R12">
        <v>3</v>
      </c>
      <c r="S12" t="s">
        <v>0</v>
      </c>
      <c r="T12" t="s">
        <v>51</v>
      </c>
      <c r="U12" t="s">
        <v>1</v>
      </c>
      <c r="V12">
        <v>4</v>
      </c>
      <c r="W12" t="s">
        <v>1</v>
      </c>
      <c r="X12" t="s">
        <v>71</v>
      </c>
      <c r="Y12">
        <f>ScoutingData[[#This Row],[autoLower]]+ScoutingData[[#This Row],[autoUpper]]</f>
        <v>5</v>
      </c>
      <c r="Z12">
        <f>(ScoutingData[[#This Row],[autoLower]]*2)+(ScoutingData[[#This Row],[autoUpper]]*4)</f>
        <v>20</v>
      </c>
      <c r="AA12">
        <f>ScoutingData[[#This Row],[lower]]+ScoutingData[[#This Row],[upper]]</f>
        <v>2</v>
      </c>
      <c r="AB12">
        <f>ScoutingData[[#This Row],[lower]]+(ScoutingData[[#This Row],[upper]]*2)</f>
        <v>4</v>
      </c>
      <c r="AC12">
        <f>ScoutingData[[#This Row],[autoCargo]]+ScoutingData[[#This Row],[teleopCargo]]</f>
        <v>7</v>
      </c>
      <c r="AD12">
        <f>IF(ScoutingData[taxi]="Y", 2, 0)</f>
        <v>2</v>
      </c>
      <c r="AE12">
        <f>ScoutingData[autoUpper]*4</f>
        <v>20</v>
      </c>
      <c r="AF12">
        <f>ScoutingData[autoLower]*2</f>
        <v>0</v>
      </c>
      <c r="AG12">
        <f>ScoutingData[upper]*2</f>
        <v>4</v>
      </c>
      <c r="AH12">
        <f>ScoutingData[lower]</f>
        <v>0</v>
      </c>
      <c r="AI12">
        <f>IF(ScoutingData[climb]=1, 4, IF(ScoutingData[climb]=2, 6, IF(ScoutingData[climb]=3, 10, IF(ScoutingData[climb]=4, 15, 0))))</f>
        <v>10</v>
      </c>
      <c r="AJ12">
        <f>ScoutingData[[#This Row],[climbScore]]</f>
        <v>10</v>
      </c>
      <c r="AK1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36</v>
      </c>
      <c r="AL12">
        <f>IF(ScoutingData[climb]=1, 1, IF(ScoutingData[climb]=2, 2, IF(ScoutingData[climb]=3, 3, IF(ScoutingData[climb]=4, 4, 0))))</f>
        <v>3</v>
      </c>
      <c r="AM12">
        <f>IF(ScoutingData[wasDefended]="Y",1,0)</f>
        <v>1</v>
      </c>
      <c r="AN12">
        <f>IF(ScoutingData[diedOrTipped]="Y",1,0)</f>
        <v>0</v>
      </c>
      <c r="AO12">
        <f>IF(ScoutingData[heldCargo]="Y",1,0)</f>
        <v>0</v>
      </c>
    </row>
    <row r="13" spans="1:41" x14ac:dyDescent="0.3">
      <c r="A13" t="s">
        <v>19</v>
      </c>
      <c r="B13" t="s">
        <v>3</v>
      </c>
      <c r="C13">
        <v>2</v>
      </c>
      <c r="D13" t="str">
        <f>ScoutingData[[#This Row],[eventCode]]&amp;"_"&amp;ScoutingData[[#This Row],[matchLevel]]&amp;ScoutingData[[#This Row],[matchNumber]]</f>
        <v>2022ilch_qm2</v>
      </c>
      <c r="E13" t="s">
        <v>62</v>
      </c>
      <c r="F13">
        <v>112</v>
      </c>
      <c r="G13">
        <v>31</v>
      </c>
      <c r="H13" t="s">
        <v>1</v>
      </c>
      <c r="I13">
        <v>0</v>
      </c>
      <c r="J13">
        <v>0</v>
      </c>
      <c r="K13" t="s">
        <v>1</v>
      </c>
      <c r="L13">
        <v>4</v>
      </c>
      <c r="M13">
        <v>1</v>
      </c>
      <c r="N13" t="s">
        <v>0</v>
      </c>
      <c r="O13" t="s">
        <v>1</v>
      </c>
      <c r="P13" t="s">
        <v>51</v>
      </c>
      <c r="Q13" t="s">
        <v>72</v>
      </c>
      <c r="R13">
        <v>3</v>
      </c>
      <c r="S13" t="s">
        <v>1</v>
      </c>
      <c r="T13" t="s">
        <v>46</v>
      </c>
      <c r="U13" t="s">
        <v>1</v>
      </c>
      <c r="V13">
        <v>3</v>
      </c>
      <c r="W13" t="s">
        <v>1</v>
      </c>
      <c r="X13" t="s">
        <v>73</v>
      </c>
      <c r="Y13">
        <f>ScoutingData[[#This Row],[autoLower]]+ScoutingData[[#This Row],[autoUpper]]</f>
        <v>0</v>
      </c>
      <c r="Z13">
        <f>(ScoutingData[[#This Row],[autoLower]]*2)+(ScoutingData[[#This Row],[autoUpper]]*4)</f>
        <v>0</v>
      </c>
      <c r="AA13">
        <f>ScoutingData[[#This Row],[lower]]+ScoutingData[[#This Row],[upper]]</f>
        <v>5</v>
      </c>
      <c r="AB13">
        <f>ScoutingData[[#This Row],[lower]]+(ScoutingData[[#This Row],[upper]]*2)</f>
        <v>9</v>
      </c>
      <c r="AC13">
        <f>ScoutingData[[#This Row],[autoCargo]]+ScoutingData[[#This Row],[teleopCargo]]</f>
        <v>5</v>
      </c>
      <c r="AD13">
        <f>IF(ScoutingData[taxi]="Y", 2, 0)</f>
        <v>0</v>
      </c>
      <c r="AE13">
        <f>ScoutingData[autoUpper]*4</f>
        <v>0</v>
      </c>
      <c r="AF13">
        <f>ScoutingData[autoLower]*2</f>
        <v>0</v>
      </c>
      <c r="AG13">
        <f>ScoutingData[upper]*2</f>
        <v>8</v>
      </c>
      <c r="AH13">
        <f>ScoutingData[lower]</f>
        <v>1</v>
      </c>
      <c r="AI13">
        <f>IF(ScoutingData[climb]=1, 4, IF(ScoutingData[climb]=2, 6, IF(ScoutingData[climb]=3, 10, IF(ScoutingData[climb]=4, 15, 0))))</f>
        <v>10</v>
      </c>
      <c r="AJ13">
        <f>ScoutingData[[#This Row],[climbScore]]</f>
        <v>10</v>
      </c>
      <c r="AK1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19</v>
      </c>
      <c r="AL13">
        <f>IF(ScoutingData[climb]=1, 1, IF(ScoutingData[climb]=2, 2, IF(ScoutingData[climb]=3, 3, IF(ScoutingData[climb]=4, 4, 0))))</f>
        <v>3</v>
      </c>
      <c r="AM13">
        <f>IF(ScoutingData[wasDefended]="Y",1,0)</f>
        <v>1</v>
      </c>
      <c r="AN13">
        <f>IF(ScoutingData[diedOrTipped]="Y",1,0)</f>
        <v>0</v>
      </c>
      <c r="AO13">
        <f>IF(ScoutingData[heldCargo]="Y",1,0)</f>
        <v>0</v>
      </c>
    </row>
    <row r="14" spans="1:41" x14ac:dyDescent="0.3">
      <c r="A14" t="s">
        <v>19</v>
      </c>
      <c r="B14" t="s">
        <v>3</v>
      </c>
      <c r="C14">
        <v>3</v>
      </c>
      <c r="D14" t="str">
        <f>ScoutingData[[#This Row],[eventCode]]&amp;"_"&amp;ScoutingData[[#This Row],[matchLevel]]&amp;ScoutingData[[#This Row],[matchNumber]]</f>
        <v>2022ilch_qm3</v>
      </c>
      <c r="E14" t="s">
        <v>45</v>
      </c>
      <c r="F14">
        <v>2022</v>
      </c>
      <c r="G14">
        <v>20</v>
      </c>
      <c r="H14" t="s">
        <v>0</v>
      </c>
      <c r="I14">
        <v>1</v>
      </c>
      <c r="J14">
        <v>0</v>
      </c>
      <c r="K14" t="s">
        <v>0</v>
      </c>
      <c r="L14">
        <v>0</v>
      </c>
      <c r="M14">
        <v>0</v>
      </c>
      <c r="N14" t="s">
        <v>1</v>
      </c>
      <c r="O14" t="s">
        <v>0</v>
      </c>
      <c r="P14" t="s">
        <v>46</v>
      </c>
      <c r="R14" t="s">
        <v>46</v>
      </c>
      <c r="S14" t="s">
        <v>1</v>
      </c>
      <c r="T14" t="s">
        <v>46</v>
      </c>
      <c r="U14" t="s">
        <v>1</v>
      </c>
      <c r="V14">
        <v>3</v>
      </c>
      <c r="W14" t="s">
        <v>0</v>
      </c>
      <c r="X14" t="s">
        <v>74</v>
      </c>
      <c r="Y14">
        <f>ScoutingData[[#This Row],[autoLower]]+ScoutingData[[#This Row],[autoUpper]]</f>
        <v>1</v>
      </c>
      <c r="Z14">
        <f>(ScoutingData[[#This Row],[autoLower]]*2)+(ScoutingData[[#This Row],[autoUpper]]*4)</f>
        <v>4</v>
      </c>
      <c r="AA14">
        <f>ScoutingData[[#This Row],[lower]]+ScoutingData[[#This Row],[upper]]</f>
        <v>0</v>
      </c>
      <c r="AB14">
        <f>ScoutingData[[#This Row],[lower]]+(ScoutingData[[#This Row],[upper]]*2)</f>
        <v>0</v>
      </c>
      <c r="AC14">
        <f>ScoutingData[[#This Row],[autoCargo]]+ScoutingData[[#This Row],[teleopCargo]]</f>
        <v>1</v>
      </c>
      <c r="AD14">
        <f>IF(ScoutingData[taxi]="Y", 2, 0)</f>
        <v>2</v>
      </c>
      <c r="AE14">
        <f>ScoutingData[autoUpper]*4</f>
        <v>4</v>
      </c>
      <c r="AF14">
        <f>ScoutingData[autoLower]*2</f>
        <v>0</v>
      </c>
      <c r="AG14">
        <f>ScoutingData[upper]*2</f>
        <v>0</v>
      </c>
      <c r="AH14">
        <f>ScoutingData[lower]</f>
        <v>0</v>
      </c>
      <c r="AI14">
        <f>IF(ScoutingData[climb]=1, 4, IF(ScoutingData[climb]=2, 6, IF(ScoutingData[climb]=3, 10, IF(ScoutingData[climb]=4, 15, 0))))</f>
        <v>0</v>
      </c>
      <c r="AJ14">
        <f>ScoutingData[[#This Row],[climbScore]]</f>
        <v>0</v>
      </c>
      <c r="AK1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</v>
      </c>
      <c r="AL14">
        <f>IF(ScoutingData[climb]=1, 1, IF(ScoutingData[climb]=2, 2, IF(ScoutingData[climb]=3, 3, IF(ScoutingData[climb]=4, 4, 0))))</f>
        <v>0</v>
      </c>
      <c r="AM14">
        <f>IF(ScoutingData[wasDefended]="Y",1,0)</f>
        <v>0</v>
      </c>
      <c r="AN14">
        <f>IF(ScoutingData[diedOrTipped]="Y",1,0)</f>
        <v>1</v>
      </c>
      <c r="AO14">
        <f>IF(ScoutingData[heldCargo]="Y",1,0)</f>
        <v>0</v>
      </c>
    </row>
    <row r="15" spans="1:41" x14ac:dyDescent="0.3">
      <c r="A15" t="s">
        <v>19</v>
      </c>
      <c r="B15" t="s">
        <v>3</v>
      </c>
      <c r="C15">
        <v>3</v>
      </c>
      <c r="D15" t="str">
        <f>ScoutingData[[#This Row],[eventCode]]&amp;"_"&amp;ScoutingData[[#This Row],[matchLevel]]&amp;ScoutingData[[#This Row],[matchNumber]]</f>
        <v>2022ilch_qm3</v>
      </c>
      <c r="E15" t="s">
        <v>49</v>
      </c>
      <c r="F15">
        <v>3061</v>
      </c>
      <c r="G15">
        <v>54</v>
      </c>
      <c r="H15" t="s">
        <v>0</v>
      </c>
      <c r="I15">
        <v>5</v>
      </c>
      <c r="J15">
        <v>0</v>
      </c>
      <c r="K15" t="s">
        <v>0</v>
      </c>
      <c r="L15">
        <v>3</v>
      </c>
      <c r="M15">
        <v>0</v>
      </c>
      <c r="N15" t="s">
        <v>1</v>
      </c>
      <c r="O15" t="s">
        <v>1</v>
      </c>
      <c r="P15" t="s">
        <v>55</v>
      </c>
      <c r="Q15" t="s">
        <v>75</v>
      </c>
      <c r="R15">
        <v>3</v>
      </c>
      <c r="S15" t="s">
        <v>1</v>
      </c>
      <c r="T15" t="s">
        <v>47</v>
      </c>
      <c r="U15" t="s">
        <v>1</v>
      </c>
      <c r="V15">
        <v>5</v>
      </c>
      <c r="W15" t="s">
        <v>1</v>
      </c>
      <c r="X15" t="s">
        <v>76</v>
      </c>
      <c r="Y15">
        <f>ScoutingData[[#This Row],[autoLower]]+ScoutingData[[#This Row],[autoUpper]]</f>
        <v>5</v>
      </c>
      <c r="Z15">
        <f>(ScoutingData[[#This Row],[autoLower]]*2)+(ScoutingData[[#This Row],[autoUpper]]*4)</f>
        <v>20</v>
      </c>
      <c r="AA15">
        <f>ScoutingData[[#This Row],[lower]]+ScoutingData[[#This Row],[upper]]</f>
        <v>3</v>
      </c>
      <c r="AB15">
        <f>ScoutingData[[#This Row],[lower]]+(ScoutingData[[#This Row],[upper]]*2)</f>
        <v>6</v>
      </c>
      <c r="AC15">
        <f>ScoutingData[[#This Row],[autoCargo]]+ScoutingData[[#This Row],[teleopCargo]]</f>
        <v>8</v>
      </c>
      <c r="AD15">
        <f>IF(ScoutingData[taxi]="Y", 2, 0)</f>
        <v>2</v>
      </c>
      <c r="AE15">
        <f>ScoutingData[autoUpper]*4</f>
        <v>20</v>
      </c>
      <c r="AF15">
        <f>ScoutingData[autoLower]*2</f>
        <v>0</v>
      </c>
      <c r="AG15">
        <f>ScoutingData[upper]*2</f>
        <v>6</v>
      </c>
      <c r="AH15">
        <f>ScoutingData[lower]</f>
        <v>0</v>
      </c>
      <c r="AI15">
        <f>IF(ScoutingData[climb]=1, 4, IF(ScoutingData[climb]=2, 6, IF(ScoutingData[climb]=3, 10, IF(ScoutingData[climb]=4, 15, 0))))</f>
        <v>10</v>
      </c>
      <c r="AJ15">
        <f>ScoutingData[[#This Row],[climbScore]]</f>
        <v>10</v>
      </c>
      <c r="AK1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38</v>
      </c>
      <c r="AL15">
        <f>IF(ScoutingData[climb]=1, 1, IF(ScoutingData[climb]=2, 2, IF(ScoutingData[climb]=3, 3, IF(ScoutingData[climb]=4, 4, 0))))</f>
        <v>3</v>
      </c>
      <c r="AM15">
        <f>IF(ScoutingData[wasDefended]="Y",1,0)</f>
        <v>0</v>
      </c>
      <c r="AN15">
        <f>IF(ScoutingData[diedOrTipped]="Y",1,0)</f>
        <v>0</v>
      </c>
      <c r="AO15">
        <f>IF(ScoutingData[heldCargo]="Y",1,0)</f>
        <v>0</v>
      </c>
    </row>
    <row r="16" spans="1:41" x14ac:dyDescent="0.3">
      <c r="A16" t="s">
        <v>19</v>
      </c>
      <c r="B16" t="s">
        <v>3</v>
      </c>
      <c r="C16">
        <v>3</v>
      </c>
      <c r="D16" t="str">
        <f>ScoutingData[[#This Row],[eventCode]]&amp;"_"&amp;ScoutingData[[#This Row],[matchLevel]]&amp;ScoutingData[[#This Row],[matchNumber]]</f>
        <v>2022ilch_qm3</v>
      </c>
      <c r="E16" t="s">
        <v>62</v>
      </c>
      <c r="F16">
        <v>2220</v>
      </c>
      <c r="G16">
        <v>19</v>
      </c>
      <c r="H16" t="s">
        <v>0</v>
      </c>
      <c r="I16">
        <v>1</v>
      </c>
      <c r="J16">
        <v>0</v>
      </c>
      <c r="K16" t="s">
        <v>0</v>
      </c>
      <c r="L16">
        <v>2</v>
      </c>
      <c r="M16">
        <v>0</v>
      </c>
      <c r="N16" t="s">
        <v>0</v>
      </c>
      <c r="O16" t="s">
        <v>1</v>
      </c>
      <c r="P16" t="s">
        <v>51</v>
      </c>
      <c r="Q16" t="s">
        <v>77</v>
      </c>
      <c r="R16">
        <v>4</v>
      </c>
      <c r="S16" t="s">
        <v>1</v>
      </c>
      <c r="T16" t="s">
        <v>46</v>
      </c>
      <c r="U16" t="s">
        <v>1</v>
      </c>
      <c r="V16">
        <v>3</v>
      </c>
      <c r="W16" t="s">
        <v>1</v>
      </c>
      <c r="X16" t="s">
        <v>78</v>
      </c>
      <c r="Y16">
        <f>ScoutingData[[#This Row],[autoLower]]+ScoutingData[[#This Row],[autoUpper]]</f>
        <v>1</v>
      </c>
      <c r="Z16">
        <f>(ScoutingData[[#This Row],[autoLower]]*2)+(ScoutingData[[#This Row],[autoUpper]]*4)</f>
        <v>4</v>
      </c>
      <c r="AA16">
        <f>ScoutingData[[#This Row],[lower]]+ScoutingData[[#This Row],[upper]]</f>
        <v>2</v>
      </c>
      <c r="AB16">
        <f>ScoutingData[[#This Row],[lower]]+(ScoutingData[[#This Row],[upper]]*2)</f>
        <v>4</v>
      </c>
      <c r="AC16">
        <f>ScoutingData[[#This Row],[autoCargo]]+ScoutingData[[#This Row],[teleopCargo]]</f>
        <v>3</v>
      </c>
      <c r="AD16">
        <f>IF(ScoutingData[taxi]="Y", 2, 0)</f>
        <v>2</v>
      </c>
      <c r="AE16">
        <f>ScoutingData[autoUpper]*4</f>
        <v>4</v>
      </c>
      <c r="AF16">
        <f>ScoutingData[autoLower]*2</f>
        <v>0</v>
      </c>
      <c r="AG16">
        <f>ScoutingData[upper]*2</f>
        <v>4</v>
      </c>
      <c r="AH16">
        <f>ScoutingData[lower]</f>
        <v>0</v>
      </c>
      <c r="AI16">
        <f>IF(ScoutingData[climb]=1, 4, IF(ScoutingData[climb]=2, 6, IF(ScoutingData[climb]=3, 10, IF(ScoutingData[climb]=4, 15, 0))))</f>
        <v>15</v>
      </c>
      <c r="AJ16">
        <f>ScoutingData[[#This Row],[climbScore]]</f>
        <v>15</v>
      </c>
      <c r="AK1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25</v>
      </c>
      <c r="AL16">
        <f>IF(ScoutingData[climb]=1, 1, IF(ScoutingData[climb]=2, 2, IF(ScoutingData[climb]=3, 3, IF(ScoutingData[climb]=4, 4, 0))))</f>
        <v>4</v>
      </c>
      <c r="AM16">
        <f>IF(ScoutingData[wasDefended]="Y",1,0)</f>
        <v>1</v>
      </c>
      <c r="AN16">
        <f>IF(ScoutingData[diedOrTipped]="Y",1,0)</f>
        <v>0</v>
      </c>
      <c r="AO16">
        <f>IF(ScoutingData[heldCargo]="Y",1,0)</f>
        <v>0</v>
      </c>
    </row>
    <row r="17" spans="1:41" x14ac:dyDescent="0.3">
      <c r="A17" t="s">
        <v>19</v>
      </c>
      <c r="B17" t="s">
        <v>3</v>
      </c>
      <c r="C17">
        <v>3</v>
      </c>
      <c r="D17" t="str">
        <f>ScoutingData[[#This Row],[eventCode]]&amp;"_"&amp;ScoutingData[[#This Row],[matchLevel]]&amp;ScoutingData[[#This Row],[matchNumber]]</f>
        <v>2022ilch_qm3</v>
      </c>
      <c r="E17" t="s">
        <v>53</v>
      </c>
      <c r="F17">
        <v>6651</v>
      </c>
      <c r="G17">
        <v>41</v>
      </c>
      <c r="H17" t="s">
        <v>1</v>
      </c>
      <c r="I17">
        <v>0</v>
      </c>
      <c r="J17">
        <v>0</v>
      </c>
      <c r="K17" t="s">
        <v>1</v>
      </c>
      <c r="L17">
        <v>2</v>
      </c>
      <c r="M17">
        <v>0</v>
      </c>
      <c r="N17" t="s">
        <v>1</v>
      </c>
      <c r="O17" t="s">
        <v>1</v>
      </c>
      <c r="P17" t="s">
        <v>51</v>
      </c>
      <c r="Q17" t="s">
        <v>79</v>
      </c>
      <c r="R17" t="s">
        <v>46</v>
      </c>
      <c r="S17" t="s">
        <v>1</v>
      </c>
      <c r="T17" t="s">
        <v>46</v>
      </c>
      <c r="U17" t="s">
        <v>1</v>
      </c>
      <c r="V17">
        <v>3</v>
      </c>
      <c r="W17" t="s">
        <v>1</v>
      </c>
      <c r="Y17">
        <f>ScoutingData[[#This Row],[autoLower]]+ScoutingData[[#This Row],[autoUpper]]</f>
        <v>0</v>
      </c>
      <c r="Z17">
        <f>(ScoutingData[[#This Row],[autoLower]]*2)+(ScoutingData[[#This Row],[autoUpper]]*4)</f>
        <v>0</v>
      </c>
      <c r="AA17">
        <f>ScoutingData[[#This Row],[lower]]+ScoutingData[[#This Row],[upper]]</f>
        <v>2</v>
      </c>
      <c r="AB17">
        <f>ScoutingData[[#This Row],[lower]]+(ScoutingData[[#This Row],[upper]]*2)</f>
        <v>4</v>
      </c>
      <c r="AC17">
        <f>ScoutingData[[#This Row],[autoCargo]]+ScoutingData[[#This Row],[teleopCargo]]</f>
        <v>2</v>
      </c>
      <c r="AD17">
        <f>IF(ScoutingData[taxi]="Y", 2, 0)</f>
        <v>0</v>
      </c>
      <c r="AE17">
        <f>ScoutingData[autoUpper]*4</f>
        <v>0</v>
      </c>
      <c r="AF17">
        <f>ScoutingData[autoLower]*2</f>
        <v>0</v>
      </c>
      <c r="AG17">
        <f>ScoutingData[upper]*2</f>
        <v>4</v>
      </c>
      <c r="AH17">
        <f>ScoutingData[lower]</f>
        <v>0</v>
      </c>
      <c r="AI17">
        <f>IF(ScoutingData[climb]=1, 4, IF(ScoutingData[climb]=2, 6, IF(ScoutingData[climb]=3, 10, IF(ScoutingData[climb]=4, 15, 0))))</f>
        <v>0</v>
      </c>
      <c r="AJ17">
        <f>ScoutingData[[#This Row],[climbScore]]</f>
        <v>0</v>
      </c>
      <c r="AK1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</v>
      </c>
      <c r="AL17">
        <f>IF(ScoutingData[climb]=1, 1, IF(ScoutingData[climb]=2, 2, IF(ScoutingData[climb]=3, 3, IF(ScoutingData[climb]=4, 4, 0))))</f>
        <v>0</v>
      </c>
      <c r="AM17">
        <f>IF(ScoutingData[wasDefended]="Y",1,0)</f>
        <v>0</v>
      </c>
      <c r="AN17">
        <f>IF(ScoutingData[diedOrTipped]="Y",1,0)</f>
        <v>0</v>
      </c>
      <c r="AO17">
        <f>IF(ScoutingData[heldCargo]="Y",1,0)</f>
        <v>0</v>
      </c>
    </row>
    <row r="18" spans="1:41" x14ac:dyDescent="0.3">
      <c r="A18" t="s">
        <v>19</v>
      </c>
      <c r="B18" t="s">
        <v>3</v>
      </c>
      <c r="C18">
        <v>3</v>
      </c>
      <c r="D18" t="str">
        <f>ScoutingData[[#This Row],[eventCode]]&amp;"_"&amp;ScoutingData[[#This Row],[matchLevel]]&amp;ScoutingData[[#This Row],[matchNumber]]</f>
        <v>2022ilch_qm3</v>
      </c>
      <c r="E18" t="s">
        <v>56</v>
      </c>
      <c r="F18">
        <v>5847</v>
      </c>
      <c r="G18">
        <v>29</v>
      </c>
      <c r="H18" t="s">
        <v>0</v>
      </c>
      <c r="I18">
        <v>0</v>
      </c>
      <c r="J18">
        <v>0</v>
      </c>
      <c r="K18" t="s">
        <v>0</v>
      </c>
      <c r="L18">
        <v>2</v>
      </c>
      <c r="M18">
        <v>1</v>
      </c>
      <c r="N18" t="s">
        <v>0</v>
      </c>
      <c r="O18" t="s">
        <v>1</v>
      </c>
      <c r="P18" t="s">
        <v>51</v>
      </c>
      <c r="Q18" t="s">
        <v>80</v>
      </c>
      <c r="R18">
        <v>3</v>
      </c>
      <c r="S18" t="s">
        <v>1</v>
      </c>
      <c r="T18" t="s">
        <v>51</v>
      </c>
      <c r="U18" t="s">
        <v>1</v>
      </c>
      <c r="V18">
        <v>3</v>
      </c>
      <c r="W18" t="s">
        <v>1</v>
      </c>
      <c r="X18" t="s">
        <v>81</v>
      </c>
      <c r="Y18">
        <f>ScoutingData[[#This Row],[autoLower]]+ScoutingData[[#This Row],[autoUpper]]</f>
        <v>0</v>
      </c>
      <c r="Z18">
        <f>(ScoutingData[[#This Row],[autoLower]]*2)+(ScoutingData[[#This Row],[autoUpper]]*4)</f>
        <v>0</v>
      </c>
      <c r="AA18">
        <f>ScoutingData[[#This Row],[lower]]+ScoutingData[[#This Row],[upper]]</f>
        <v>3</v>
      </c>
      <c r="AB18">
        <f>ScoutingData[[#This Row],[lower]]+(ScoutingData[[#This Row],[upper]]*2)</f>
        <v>5</v>
      </c>
      <c r="AC18">
        <f>ScoutingData[[#This Row],[autoCargo]]+ScoutingData[[#This Row],[teleopCargo]]</f>
        <v>3</v>
      </c>
      <c r="AD18">
        <f>IF(ScoutingData[taxi]="Y", 2, 0)</f>
        <v>2</v>
      </c>
      <c r="AE18">
        <f>ScoutingData[autoUpper]*4</f>
        <v>0</v>
      </c>
      <c r="AF18">
        <f>ScoutingData[autoLower]*2</f>
        <v>0</v>
      </c>
      <c r="AG18">
        <f>ScoutingData[upper]*2</f>
        <v>4</v>
      </c>
      <c r="AH18">
        <f>ScoutingData[lower]</f>
        <v>1</v>
      </c>
      <c r="AI18">
        <f>IF(ScoutingData[climb]=1, 4, IF(ScoutingData[climb]=2, 6, IF(ScoutingData[climb]=3, 10, IF(ScoutingData[climb]=4, 15, 0))))</f>
        <v>10</v>
      </c>
      <c r="AJ18">
        <f>ScoutingData[[#This Row],[climbScore]]</f>
        <v>10</v>
      </c>
      <c r="AK1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17</v>
      </c>
      <c r="AL18">
        <f>IF(ScoutingData[climb]=1, 1, IF(ScoutingData[climb]=2, 2, IF(ScoutingData[climb]=3, 3, IF(ScoutingData[climb]=4, 4, 0))))</f>
        <v>3</v>
      </c>
      <c r="AM18">
        <f>IF(ScoutingData[wasDefended]="Y",1,0)</f>
        <v>1</v>
      </c>
      <c r="AN18">
        <f>IF(ScoutingData[diedOrTipped]="Y",1,0)</f>
        <v>0</v>
      </c>
      <c r="AO18">
        <f>IF(ScoutingData[heldCargo]="Y",1,0)</f>
        <v>0</v>
      </c>
    </row>
    <row r="19" spans="1:41" x14ac:dyDescent="0.3">
      <c r="A19" t="s">
        <v>19</v>
      </c>
      <c r="B19" t="s">
        <v>3</v>
      </c>
      <c r="C19">
        <v>3</v>
      </c>
      <c r="D19" t="str">
        <f>ScoutingData[[#This Row],[eventCode]]&amp;"_"&amp;ScoutingData[[#This Row],[matchLevel]]&amp;ScoutingData[[#This Row],[matchNumber]]</f>
        <v>2022ilch_qm3</v>
      </c>
      <c r="E19" t="s">
        <v>59</v>
      </c>
      <c r="F19">
        <v>1781</v>
      </c>
      <c r="G19">
        <v>18</v>
      </c>
      <c r="H19" t="s">
        <v>0</v>
      </c>
      <c r="I19">
        <v>0</v>
      </c>
      <c r="J19">
        <v>0</v>
      </c>
      <c r="K19" t="s">
        <v>1</v>
      </c>
      <c r="L19">
        <v>5</v>
      </c>
      <c r="M19">
        <v>0</v>
      </c>
      <c r="N19" t="s">
        <v>0</v>
      </c>
      <c r="O19" t="s">
        <v>1</v>
      </c>
      <c r="P19" t="s">
        <v>55</v>
      </c>
      <c r="Q19" t="s">
        <v>82</v>
      </c>
      <c r="R19">
        <v>4</v>
      </c>
      <c r="S19" t="s">
        <v>1</v>
      </c>
      <c r="T19" t="s">
        <v>68</v>
      </c>
      <c r="U19" t="s">
        <v>0</v>
      </c>
      <c r="V19">
        <v>3</v>
      </c>
      <c r="W19" t="s">
        <v>1</v>
      </c>
      <c r="X19" t="s">
        <v>83</v>
      </c>
      <c r="Y19">
        <f>ScoutingData[[#This Row],[autoLower]]+ScoutingData[[#This Row],[autoUpper]]</f>
        <v>0</v>
      </c>
      <c r="Z19">
        <f>(ScoutingData[[#This Row],[autoLower]]*2)+(ScoutingData[[#This Row],[autoUpper]]*4)</f>
        <v>0</v>
      </c>
      <c r="AA19">
        <f>ScoutingData[[#This Row],[lower]]+ScoutingData[[#This Row],[upper]]</f>
        <v>5</v>
      </c>
      <c r="AB19">
        <f>ScoutingData[[#This Row],[lower]]+(ScoutingData[[#This Row],[upper]]*2)</f>
        <v>10</v>
      </c>
      <c r="AC19">
        <f>ScoutingData[[#This Row],[autoCargo]]+ScoutingData[[#This Row],[teleopCargo]]</f>
        <v>5</v>
      </c>
      <c r="AD19">
        <f>IF(ScoutingData[taxi]="Y", 2, 0)</f>
        <v>2</v>
      </c>
      <c r="AE19">
        <f>ScoutingData[autoUpper]*4</f>
        <v>0</v>
      </c>
      <c r="AF19">
        <f>ScoutingData[autoLower]*2</f>
        <v>0</v>
      </c>
      <c r="AG19">
        <f>ScoutingData[upper]*2</f>
        <v>10</v>
      </c>
      <c r="AH19">
        <f>ScoutingData[lower]</f>
        <v>0</v>
      </c>
      <c r="AI19">
        <f>IF(ScoutingData[climb]=1, 4, IF(ScoutingData[climb]=2, 6, IF(ScoutingData[climb]=3, 10, IF(ScoutingData[climb]=4, 15, 0))))</f>
        <v>15</v>
      </c>
      <c r="AJ19">
        <f>ScoutingData[[#This Row],[climbScore]]</f>
        <v>15</v>
      </c>
      <c r="AK1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27</v>
      </c>
      <c r="AL19">
        <f>IF(ScoutingData[climb]=1, 1, IF(ScoutingData[climb]=2, 2, IF(ScoutingData[climb]=3, 3, IF(ScoutingData[climb]=4, 4, 0))))</f>
        <v>4</v>
      </c>
      <c r="AM19">
        <f>IF(ScoutingData[wasDefended]="Y",1,0)</f>
        <v>1</v>
      </c>
      <c r="AN19">
        <f>IF(ScoutingData[diedOrTipped]="Y",1,0)</f>
        <v>0</v>
      </c>
      <c r="AO19">
        <f>IF(ScoutingData[heldCargo]="Y",1,0)</f>
        <v>1</v>
      </c>
    </row>
    <row r="20" spans="1:41" x14ac:dyDescent="0.3">
      <c r="A20" t="s">
        <v>19</v>
      </c>
      <c r="B20" t="s">
        <v>3</v>
      </c>
      <c r="C20">
        <v>4</v>
      </c>
      <c r="D20" t="str">
        <f>ScoutingData[[#This Row],[eventCode]]&amp;"_"&amp;ScoutingData[[#This Row],[matchLevel]]&amp;ScoutingData[[#This Row],[matchNumber]]</f>
        <v>2022ilch_qm4</v>
      </c>
      <c r="E20" t="s">
        <v>45</v>
      </c>
      <c r="F20">
        <v>2062</v>
      </c>
      <c r="G20">
        <v>56</v>
      </c>
      <c r="H20" t="s">
        <v>0</v>
      </c>
      <c r="I20">
        <v>0</v>
      </c>
      <c r="J20">
        <v>0</v>
      </c>
      <c r="K20" t="s">
        <v>0</v>
      </c>
      <c r="L20">
        <v>4</v>
      </c>
      <c r="M20">
        <v>0</v>
      </c>
      <c r="N20" t="s">
        <v>0</v>
      </c>
      <c r="O20" t="s">
        <v>1</v>
      </c>
      <c r="P20" t="s">
        <v>51</v>
      </c>
      <c r="Q20" t="s">
        <v>84</v>
      </c>
      <c r="R20">
        <v>2</v>
      </c>
      <c r="S20" t="s">
        <v>1</v>
      </c>
      <c r="T20" t="s">
        <v>46</v>
      </c>
      <c r="U20" t="s">
        <v>1</v>
      </c>
      <c r="V20">
        <v>3</v>
      </c>
      <c r="W20" t="s">
        <v>1</v>
      </c>
      <c r="X20" t="s">
        <v>85</v>
      </c>
      <c r="Y20">
        <f>ScoutingData[[#This Row],[autoLower]]+ScoutingData[[#This Row],[autoUpper]]</f>
        <v>0</v>
      </c>
      <c r="Z20">
        <f>(ScoutingData[[#This Row],[autoLower]]*2)+(ScoutingData[[#This Row],[autoUpper]]*4)</f>
        <v>0</v>
      </c>
      <c r="AA20">
        <f>ScoutingData[[#This Row],[lower]]+ScoutingData[[#This Row],[upper]]</f>
        <v>4</v>
      </c>
      <c r="AB20">
        <f>ScoutingData[[#This Row],[lower]]+(ScoutingData[[#This Row],[upper]]*2)</f>
        <v>8</v>
      </c>
      <c r="AC20">
        <f>ScoutingData[[#This Row],[autoCargo]]+ScoutingData[[#This Row],[teleopCargo]]</f>
        <v>4</v>
      </c>
      <c r="AD20">
        <f>IF(ScoutingData[taxi]="Y", 2, 0)</f>
        <v>2</v>
      </c>
      <c r="AE20">
        <f>ScoutingData[autoUpper]*4</f>
        <v>0</v>
      </c>
      <c r="AF20">
        <f>ScoutingData[autoLower]*2</f>
        <v>0</v>
      </c>
      <c r="AG20">
        <f>ScoutingData[upper]*2</f>
        <v>8</v>
      </c>
      <c r="AH20">
        <f>ScoutingData[lower]</f>
        <v>0</v>
      </c>
      <c r="AI20">
        <f>IF(ScoutingData[climb]=1, 4, IF(ScoutingData[climb]=2, 6, IF(ScoutingData[climb]=3, 10, IF(ScoutingData[climb]=4, 15, 0))))</f>
        <v>6</v>
      </c>
      <c r="AJ20">
        <f>ScoutingData[[#This Row],[climbScore]]</f>
        <v>6</v>
      </c>
      <c r="AK2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16</v>
      </c>
      <c r="AL20">
        <f>IF(ScoutingData[climb]=1, 1, IF(ScoutingData[climb]=2, 2, IF(ScoutingData[climb]=3, 3, IF(ScoutingData[climb]=4, 4, 0))))</f>
        <v>2</v>
      </c>
      <c r="AM20">
        <f>IF(ScoutingData[wasDefended]="Y",1,0)</f>
        <v>1</v>
      </c>
      <c r="AN20">
        <f>IF(ScoutingData[diedOrTipped]="Y",1,0)</f>
        <v>0</v>
      </c>
      <c r="AO20">
        <f>IF(ScoutingData[heldCargo]="Y",1,0)</f>
        <v>0</v>
      </c>
    </row>
    <row r="21" spans="1:41" x14ac:dyDescent="0.3">
      <c r="A21" t="s">
        <v>19</v>
      </c>
      <c r="B21" t="s">
        <v>3</v>
      </c>
      <c r="C21">
        <v>4</v>
      </c>
      <c r="D21" t="str">
        <f>ScoutingData[[#This Row],[eventCode]]&amp;"_"&amp;ScoutingData[[#This Row],[matchLevel]]&amp;ScoutingData[[#This Row],[matchNumber]]</f>
        <v>2022ilch_qm4</v>
      </c>
      <c r="E21" t="s">
        <v>62</v>
      </c>
      <c r="F21">
        <v>4645</v>
      </c>
      <c r="G21">
        <v>19</v>
      </c>
      <c r="H21" t="s">
        <v>1</v>
      </c>
      <c r="I21">
        <v>0</v>
      </c>
      <c r="J21">
        <v>0</v>
      </c>
      <c r="K21" t="s">
        <v>1</v>
      </c>
      <c r="L21">
        <v>0</v>
      </c>
      <c r="M21">
        <v>0</v>
      </c>
      <c r="N21" t="s">
        <v>1</v>
      </c>
      <c r="O21" t="s">
        <v>0</v>
      </c>
      <c r="P21" t="s">
        <v>46</v>
      </c>
      <c r="R21" t="s">
        <v>46</v>
      </c>
      <c r="S21" t="s">
        <v>1</v>
      </c>
      <c r="T21" t="s">
        <v>46</v>
      </c>
      <c r="U21" t="s">
        <v>1</v>
      </c>
      <c r="V21">
        <v>2</v>
      </c>
      <c r="W21" t="s">
        <v>0</v>
      </c>
      <c r="X21" t="s">
        <v>531</v>
      </c>
      <c r="Y21">
        <f>ScoutingData[[#This Row],[autoLower]]+ScoutingData[[#This Row],[autoUpper]]</f>
        <v>0</v>
      </c>
      <c r="Z21">
        <f>(ScoutingData[[#This Row],[autoLower]]*2)+(ScoutingData[[#This Row],[autoUpper]]*4)</f>
        <v>0</v>
      </c>
      <c r="AA21">
        <f>ScoutingData[[#This Row],[lower]]+ScoutingData[[#This Row],[upper]]</f>
        <v>0</v>
      </c>
      <c r="AB21">
        <f>ScoutingData[[#This Row],[lower]]+(ScoutingData[[#This Row],[upper]]*2)</f>
        <v>0</v>
      </c>
      <c r="AC21">
        <f>ScoutingData[[#This Row],[autoCargo]]+ScoutingData[[#This Row],[teleopCargo]]</f>
        <v>0</v>
      </c>
      <c r="AD21">
        <f>IF(ScoutingData[taxi]="Y", 2, 0)</f>
        <v>0</v>
      </c>
      <c r="AE21">
        <f>ScoutingData[autoUpper]*4</f>
        <v>0</v>
      </c>
      <c r="AF21">
        <f>ScoutingData[autoLower]*2</f>
        <v>0</v>
      </c>
      <c r="AG21">
        <f>ScoutingData[upper]*2</f>
        <v>0</v>
      </c>
      <c r="AH21">
        <f>ScoutingData[lower]</f>
        <v>0</v>
      </c>
      <c r="AI21">
        <f>IF(ScoutingData[climb]=1, 4, IF(ScoutingData[climb]=2, 6, IF(ScoutingData[climb]=3, 10, IF(ScoutingData[climb]=4, 15, 0))))</f>
        <v>0</v>
      </c>
      <c r="AJ21">
        <f>ScoutingData[[#This Row],[climbScore]]</f>
        <v>0</v>
      </c>
      <c r="AK2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0</v>
      </c>
      <c r="AL21">
        <f>IF(ScoutingData[climb]=1, 1, IF(ScoutingData[climb]=2, 2, IF(ScoutingData[climb]=3, 3, IF(ScoutingData[climb]=4, 4, 0))))</f>
        <v>0</v>
      </c>
      <c r="AM21">
        <f>IF(ScoutingData[wasDefended]="Y",1,0)</f>
        <v>0</v>
      </c>
      <c r="AN21">
        <f>IF(ScoutingData[diedOrTipped]="Y",1,0)</f>
        <v>1</v>
      </c>
      <c r="AO21">
        <f>IF(ScoutingData[heldCargo]="Y",1,0)</f>
        <v>0</v>
      </c>
    </row>
    <row r="22" spans="1:41" x14ac:dyDescent="0.3">
      <c r="A22" t="s">
        <v>19</v>
      </c>
      <c r="B22" t="s">
        <v>3</v>
      </c>
      <c r="C22">
        <v>4</v>
      </c>
      <c r="D22" t="str">
        <f>ScoutingData[[#This Row],[eventCode]]&amp;"_"&amp;ScoutingData[[#This Row],[matchLevel]]&amp;ScoutingData[[#This Row],[matchNumber]]</f>
        <v>2022ilch_qm4</v>
      </c>
      <c r="E22" t="s">
        <v>53</v>
      </c>
      <c r="F22">
        <v>3488</v>
      </c>
      <c r="G22">
        <v>30</v>
      </c>
      <c r="H22" t="s">
        <v>0</v>
      </c>
      <c r="I22">
        <v>1</v>
      </c>
      <c r="J22">
        <v>0</v>
      </c>
      <c r="K22" t="s">
        <v>1</v>
      </c>
      <c r="L22">
        <v>1</v>
      </c>
      <c r="M22">
        <v>3</v>
      </c>
      <c r="N22" t="s">
        <v>1</v>
      </c>
      <c r="O22" t="s">
        <v>0</v>
      </c>
      <c r="P22" t="s">
        <v>51</v>
      </c>
      <c r="Q22" t="s">
        <v>86</v>
      </c>
      <c r="R22" t="s">
        <v>46</v>
      </c>
      <c r="S22" t="s">
        <v>1</v>
      </c>
      <c r="T22" t="s">
        <v>46</v>
      </c>
      <c r="U22" t="s">
        <v>1</v>
      </c>
      <c r="V22">
        <v>4</v>
      </c>
      <c r="W22" t="s">
        <v>1</v>
      </c>
      <c r="Y22">
        <f>ScoutingData[[#This Row],[autoLower]]+ScoutingData[[#This Row],[autoUpper]]</f>
        <v>1</v>
      </c>
      <c r="Z22">
        <f>(ScoutingData[[#This Row],[autoLower]]*2)+(ScoutingData[[#This Row],[autoUpper]]*4)</f>
        <v>4</v>
      </c>
      <c r="AA22">
        <f>ScoutingData[[#This Row],[lower]]+ScoutingData[[#This Row],[upper]]</f>
        <v>4</v>
      </c>
      <c r="AB22">
        <f>ScoutingData[[#This Row],[lower]]+(ScoutingData[[#This Row],[upper]]*2)</f>
        <v>5</v>
      </c>
      <c r="AC22">
        <f>ScoutingData[[#This Row],[autoCargo]]+ScoutingData[[#This Row],[teleopCargo]]</f>
        <v>5</v>
      </c>
      <c r="AD22">
        <f>IF(ScoutingData[taxi]="Y", 2, 0)</f>
        <v>2</v>
      </c>
      <c r="AE22">
        <f>ScoutingData[autoUpper]*4</f>
        <v>4</v>
      </c>
      <c r="AF22">
        <f>ScoutingData[autoLower]*2</f>
        <v>0</v>
      </c>
      <c r="AG22">
        <f>ScoutingData[upper]*2</f>
        <v>2</v>
      </c>
      <c r="AH22">
        <f>ScoutingData[lower]</f>
        <v>3</v>
      </c>
      <c r="AI22">
        <f>IF(ScoutingData[climb]=1, 4, IF(ScoutingData[climb]=2, 6, IF(ScoutingData[climb]=3, 10, IF(ScoutingData[climb]=4, 15, 0))))</f>
        <v>0</v>
      </c>
      <c r="AJ22">
        <f>ScoutingData[[#This Row],[climbScore]]</f>
        <v>0</v>
      </c>
      <c r="AK2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11</v>
      </c>
      <c r="AL22">
        <f>IF(ScoutingData[climb]=1, 1, IF(ScoutingData[climb]=2, 2, IF(ScoutingData[climb]=3, 3, IF(ScoutingData[climb]=4, 4, 0))))</f>
        <v>0</v>
      </c>
      <c r="AM22">
        <f>IF(ScoutingData[wasDefended]="Y",1,0)</f>
        <v>0</v>
      </c>
      <c r="AN22">
        <f>IF(ScoutingData[diedOrTipped]="Y",1,0)</f>
        <v>0</v>
      </c>
      <c r="AO22">
        <f>IF(ScoutingData[heldCargo]="Y",1,0)</f>
        <v>0</v>
      </c>
    </row>
    <row r="23" spans="1:41" x14ac:dyDescent="0.3">
      <c r="A23" t="s">
        <v>19</v>
      </c>
      <c r="B23" t="s">
        <v>3</v>
      </c>
      <c r="C23">
        <v>4</v>
      </c>
      <c r="D23" t="str">
        <f>ScoutingData[[#This Row],[eventCode]]&amp;"_"&amp;ScoutingData[[#This Row],[matchLevel]]&amp;ScoutingData[[#This Row],[matchNumber]]</f>
        <v>2022ilch_qm4</v>
      </c>
      <c r="E23" t="s">
        <v>56</v>
      </c>
      <c r="F23">
        <v>7237</v>
      </c>
      <c r="G23">
        <v>42</v>
      </c>
      <c r="H23" t="s">
        <v>1</v>
      </c>
      <c r="I23">
        <v>0</v>
      </c>
      <c r="J23">
        <v>0</v>
      </c>
      <c r="K23" t="s">
        <v>1</v>
      </c>
      <c r="L23">
        <v>0</v>
      </c>
      <c r="M23">
        <v>0</v>
      </c>
      <c r="N23" t="s">
        <v>1</v>
      </c>
      <c r="O23" t="s">
        <v>1</v>
      </c>
      <c r="P23" t="s">
        <v>46</v>
      </c>
      <c r="R23" t="s">
        <v>46</v>
      </c>
      <c r="S23" t="s">
        <v>1</v>
      </c>
      <c r="T23" t="s">
        <v>46</v>
      </c>
      <c r="U23" t="s">
        <v>1</v>
      </c>
      <c r="V23">
        <v>3</v>
      </c>
      <c r="W23" t="s">
        <v>0</v>
      </c>
      <c r="X23" t="s">
        <v>87</v>
      </c>
      <c r="Y23">
        <f>ScoutingData[[#This Row],[autoLower]]+ScoutingData[[#This Row],[autoUpper]]</f>
        <v>0</v>
      </c>
      <c r="Z23">
        <f>(ScoutingData[[#This Row],[autoLower]]*2)+(ScoutingData[[#This Row],[autoUpper]]*4)</f>
        <v>0</v>
      </c>
      <c r="AA23">
        <f>ScoutingData[[#This Row],[lower]]+ScoutingData[[#This Row],[upper]]</f>
        <v>0</v>
      </c>
      <c r="AB23">
        <f>ScoutingData[[#This Row],[lower]]+(ScoutingData[[#This Row],[upper]]*2)</f>
        <v>0</v>
      </c>
      <c r="AC23">
        <f>ScoutingData[[#This Row],[autoCargo]]+ScoutingData[[#This Row],[teleopCargo]]</f>
        <v>0</v>
      </c>
      <c r="AD23">
        <f>IF(ScoutingData[taxi]="Y", 2, 0)</f>
        <v>0</v>
      </c>
      <c r="AE23">
        <f>ScoutingData[autoUpper]*4</f>
        <v>0</v>
      </c>
      <c r="AF23">
        <f>ScoutingData[autoLower]*2</f>
        <v>0</v>
      </c>
      <c r="AG23">
        <f>ScoutingData[upper]*2</f>
        <v>0</v>
      </c>
      <c r="AH23">
        <f>ScoutingData[lower]</f>
        <v>0</v>
      </c>
      <c r="AI23">
        <f>IF(ScoutingData[climb]=1, 4, IF(ScoutingData[climb]=2, 6, IF(ScoutingData[climb]=3, 10, IF(ScoutingData[climb]=4, 15, 0))))</f>
        <v>0</v>
      </c>
      <c r="AJ23">
        <f>ScoutingData[[#This Row],[climbScore]]</f>
        <v>0</v>
      </c>
      <c r="AK2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0</v>
      </c>
      <c r="AL23">
        <f>IF(ScoutingData[climb]=1, 1, IF(ScoutingData[climb]=2, 2, IF(ScoutingData[climb]=3, 3, IF(ScoutingData[climb]=4, 4, 0))))</f>
        <v>0</v>
      </c>
      <c r="AM23">
        <f>IF(ScoutingData[wasDefended]="Y",1,0)</f>
        <v>0</v>
      </c>
      <c r="AN23">
        <f>IF(ScoutingData[diedOrTipped]="Y",1,0)</f>
        <v>1</v>
      </c>
      <c r="AO23">
        <f>IF(ScoutingData[heldCargo]="Y",1,0)</f>
        <v>0</v>
      </c>
    </row>
    <row r="24" spans="1:41" x14ac:dyDescent="0.3">
      <c r="A24" t="s">
        <v>19</v>
      </c>
      <c r="B24" t="s">
        <v>3</v>
      </c>
      <c r="C24">
        <v>4</v>
      </c>
      <c r="D24" t="str">
        <f>ScoutingData[[#This Row],[eventCode]]&amp;"_"&amp;ScoutingData[[#This Row],[matchLevel]]&amp;ScoutingData[[#This Row],[matchNumber]]</f>
        <v>2022ilch_qm4</v>
      </c>
      <c r="E24" t="s">
        <v>49</v>
      </c>
      <c r="F24">
        <v>6381</v>
      </c>
      <c r="G24">
        <v>42</v>
      </c>
      <c r="H24" t="s">
        <v>0</v>
      </c>
      <c r="I24">
        <v>0</v>
      </c>
      <c r="J24">
        <v>0</v>
      </c>
      <c r="K24" t="s">
        <v>0</v>
      </c>
      <c r="L24">
        <v>6</v>
      </c>
      <c r="M24">
        <v>0</v>
      </c>
      <c r="N24" t="s">
        <v>1</v>
      </c>
      <c r="O24" t="s">
        <v>0</v>
      </c>
      <c r="P24" t="s">
        <v>46</v>
      </c>
      <c r="Q24" t="s">
        <v>88</v>
      </c>
      <c r="R24">
        <v>1</v>
      </c>
      <c r="S24" t="s">
        <v>1</v>
      </c>
      <c r="T24" t="s">
        <v>46</v>
      </c>
      <c r="U24" t="s">
        <v>1</v>
      </c>
      <c r="V24">
        <v>2</v>
      </c>
      <c r="W24" t="s">
        <v>1</v>
      </c>
      <c r="X24" t="s">
        <v>89</v>
      </c>
      <c r="Y24">
        <f>ScoutingData[[#This Row],[autoLower]]+ScoutingData[[#This Row],[autoUpper]]</f>
        <v>0</v>
      </c>
      <c r="Z24">
        <f>(ScoutingData[[#This Row],[autoLower]]*2)+(ScoutingData[[#This Row],[autoUpper]]*4)</f>
        <v>0</v>
      </c>
      <c r="AA24">
        <f>ScoutingData[[#This Row],[lower]]+ScoutingData[[#This Row],[upper]]</f>
        <v>6</v>
      </c>
      <c r="AB24">
        <f>ScoutingData[[#This Row],[lower]]+(ScoutingData[[#This Row],[upper]]*2)</f>
        <v>12</v>
      </c>
      <c r="AC24">
        <f>ScoutingData[[#This Row],[autoCargo]]+ScoutingData[[#This Row],[teleopCargo]]</f>
        <v>6</v>
      </c>
      <c r="AD24">
        <f>IF(ScoutingData[taxi]="Y", 2, 0)</f>
        <v>2</v>
      </c>
      <c r="AE24">
        <f>ScoutingData[autoUpper]*4</f>
        <v>0</v>
      </c>
      <c r="AF24">
        <f>ScoutingData[autoLower]*2</f>
        <v>0</v>
      </c>
      <c r="AG24">
        <f>ScoutingData[upper]*2</f>
        <v>12</v>
      </c>
      <c r="AH24">
        <f>ScoutingData[lower]</f>
        <v>0</v>
      </c>
      <c r="AI24">
        <f>IF(ScoutingData[climb]=1, 4, IF(ScoutingData[climb]=2, 6, IF(ScoutingData[climb]=3, 10, IF(ScoutingData[climb]=4, 15, 0))))</f>
        <v>4</v>
      </c>
      <c r="AJ24">
        <f>ScoutingData[[#This Row],[climbScore]]</f>
        <v>4</v>
      </c>
      <c r="AK2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18</v>
      </c>
      <c r="AL24">
        <f>IF(ScoutingData[climb]=1, 1, IF(ScoutingData[climb]=2, 2, IF(ScoutingData[climb]=3, 3, IF(ScoutingData[climb]=4, 4, 0))))</f>
        <v>1</v>
      </c>
      <c r="AM24">
        <f>IF(ScoutingData[wasDefended]="Y",1,0)</f>
        <v>0</v>
      </c>
      <c r="AN24">
        <f>IF(ScoutingData[diedOrTipped]="Y",1,0)</f>
        <v>0</v>
      </c>
      <c r="AO24">
        <f>IF(ScoutingData[heldCargo]="Y",1,0)</f>
        <v>0</v>
      </c>
    </row>
    <row r="25" spans="1:41" x14ac:dyDescent="0.3">
      <c r="A25" t="s">
        <v>19</v>
      </c>
      <c r="B25" t="s">
        <v>3</v>
      </c>
      <c r="C25">
        <v>4</v>
      </c>
      <c r="D25" t="str">
        <f>ScoutingData[[#This Row],[eventCode]]&amp;"_"&amp;ScoutingData[[#This Row],[matchLevel]]&amp;ScoutingData[[#This Row],[matchNumber]]</f>
        <v>2022ilch_qm4</v>
      </c>
      <c r="E25" t="s">
        <v>59</v>
      </c>
      <c r="F25">
        <v>3695</v>
      </c>
      <c r="G25">
        <v>55</v>
      </c>
      <c r="H25" t="s">
        <v>0</v>
      </c>
      <c r="I25">
        <v>0</v>
      </c>
      <c r="J25">
        <v>0</v>
      </c>
      <c r="K25" t="s">
        <v>1</v>
      </c>
      <c r="L25">
        <v>6</v>
      </c>
      <c r="M25">
        <v>0</v>
      </c>
      <c r="N25" t="s">
        <v>1</v>
      </c>
      <c r="O25" t="s">
        <v>1</v>
      </c>
      <c r="P25" t="s">
        <v>55</v>
      </c>
      <c r="Q25" t="s">
        <v>90</v>
      </c>
      <c r="R25">
        <v>3</v>
      </c>
      <c r="S25" t="s">
        <v>1</v>
      </c>
      <c r="T25" t="s">
        <v>47</v>
      </c>
      <c r="U25" t="s">
        <v>1</v>
      </c>
      <c r="V25">
        <v>1</v>
      </c>
      <c r="W25" t="s">
        <v>1</v>
      </c>
      <c r="X25" t="s">
        <v>91</v>
      </c>
      <c r="Y25">
        <f>ScoutingData[[#This Row],[autoLower]]+ScoutingData[[#This Row],[autoUpper]]</f>
        <v>0</v>
      </c>
      <c r="Z25">
        <f>(ScoutingData[[#This Row],[autoLower]]*2)+(ScoutingData[[#This Row],[autoUpper]]*4)</f>
        <v>0</v>
      </c>
      <c r="AA25">
        <f>ScoutingData[[#This Row],[lower]]+ScoutingData[[#This Row],[upper]]</f>
        <v>6</v>
      </c>
      <c r="AB25">
        <f>ScoutingData[[#This Row],[lower]]+(ScoutingData[[#This Row],[upper]]*2)</f>
        <v>12</v>
      </c>
      <c r="AC25">
        <f>ScoutingData[[#This Row],[autoCargo]]+ScoutingData[[#This Row],[teleopCargo]]</f>
        <v>6</v>
      </c>
      <c r="AD25">
        <f>IF(ScoutingData[taxi]="Y", 2, 0)</f>
        <v>2</v>
      </c>
      <c r="AE25">
        <f>ScoutingData[autoUpper]*4</f>
        <v>0</v>
      </c>
      <c r="AF25">
        <f>ScoutingData[autoLower]*2</f>
        <v>0</v>
      </c>
      <c r="AG25">
        <f>ScoutingData[upper]*2</f>
        <v>12</v>
      </c>
      <c r="AH25">
        <f>ScoutingData[lower]</f>
        <v>0</v>
      </c>
      <c r="AI25">
        <f>IF(ScoutingData[climb]=1, 4, IF(ScoutingData[climb]=2, 6, IF(ScoutingData[climb]=3, 10, IF(ScoutingData[climb]=4, 15, 0))))</f>
        <v>10</v>
      </c>
      <c r="AJ25">
        <f>ScoutingData[[#This Row],[climbScore]]</f>
        <v>10</v>
      </c>
      <c r="AK2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24</v>
      </c>
      <c r="AL25">
        <f>IF(ScoutingData[climb]=1, 1, IF(ScoutingData[climb]=2, 2, IF(ScoutingData[climb]=3, 3, IF(ScoutingData[climb]=4, 4, 0))))</f>
        <v>3</v>
      </c>
      <c r="AM25">
        <f>IF(ScoutingData[wasDefended]="Y",1,0)</f>
        <v>0</v>
      </c>
      <c r="AN25">
        <f>IF(ScoutingData[diedOrTipped]="Y",1,0)</f>
        <v>0</v>
      </c>
      <c r="AO25">
        <f>IF(ScoutingData[heldCargo]="Y",1,0)</f>
        <v>0</v>
      </c>
    </row>
    <row r="26" spans="1:41" x14ac:dyDescent="0.3">
      <c r="A26" t="s">
        <v>19</v>
      </c>
      <c r="B26" t="s">
        <v>3</v>
      </c>
      <c r="C26">
        <v>5</v>
      </c>
      <c r="D26" t="str">
        <f>ScoutingData[[#This Row],[eventCode]]&amp;"_"&amp;ScoutingData[[#This Row],[matchLevel]]&amp;ScoutingData[[#This Row],[matchNumber]]</f>
        <v>2022ilch_qm5</v>
      </c>
      <c r="E26" t="s">
        <v>49</v>
      </c>
      <c r="F26">
        <v>5553</v>
      </c>
      <c r="G26">
        <v>30</v>
      </c>
      <c r="H26" t="s">
        <v>0</v>
      </c>
      <c r="I26">
        <v>1</v>
      </c>
      <c r="J26">
        <v>0</v>
      </c>
      <c r="K26" t="s">
        <v>1</v>
      </c>
      <c r="L26">
        <v>1</v>
      </c>
      <c r="M26">
        <v>1</v>
      </c>
      <c r="N26" t="s">
        <v>1</v>
      </c>
      <c r="O26" t="s">
        <v>1</v>
      </c>
      <c r="P26" t="s">
        <v>46</v>
      </c>
      <c r="Q26" t="s">
        <v>92</v>
      </c>
      <c r="R26">
        <v>2</v>
      </c>
      <c r="S26" t="s">
        <v>0</v>
      </c>
      <c r="T26" t="s">
        <v>46</v>
      </c>
      <c r="U26" t="s">
        <v>1</v>
      </c>
      <c r="V26">
        <v>3</v>
      </c>
      <c r="W26" t="s">
        <v>1</v>
      </c>
      <c r="Y26">
        <f>ScoutingData[[#This Row],[autoLower]]+ScoutingData[[#This Row],[autoUpper]]</f>
        <v>1</v>
      </c>
      <c r="Z26">
        <f>(ScoutingData[[#This Row],[autoLower]]*2)+(ScoutingData[[#This Row],[autoUpper]]*4)</f>
        <v>4</v>
      </c>
      <c r="AA26">
        <f>ScoutingData[[#This Row],[lower]]+ScoutingData[[#This Row],[upper]]</f>
        <v>2</v>
      </c>
      <c r="AB26">
        <f>ScoutingData[[#This Row],[lower]]+(ScoutingData[[#This Row],[upper]]*2)</f>
        <v>3</v>
      </c>
      <c r="AC26">
        <f>ScoutingData[[#This Row],[autoCargo]]+ScoutingData[[#This Row],[teleopCargo]]</f>
        <v>3</v>
      </c>
      <c r="AD26">
        <f>IF(ScoutingData[taxi]="Y", 2, 0)</f>
        <v>2</v>
      </c>
      <c r="AE26">
        <f>ScoutingData[autoUpper]*4</f>
        <v>4</v>
      </c>
      <c r="AF26">
        <f>ScoutingData[autoLower]*2</f>
        <v>0</v>
      </c>
      <c r="AG26">
        <f>ScoutingData[upper]*2</f>
        <v>2</v>
      </c>
      <c r="AH26">
        <f>ScoutingData[lower]</f>
        <v>1</v>
      </c>
      <c r="AI26">
        <f>IF(ScoutingData[climb]=1, 4, IF(ScoutingData[climb]=2, 6, IF(ScoutingData[climb]=3, 10, IF(ScoutingData[climb]=4, 15, 0))))</f>
        <v>6</v>
      </c>
      <c r="AJ26">
        <f>ScoutingData[[#This Row],[climbScore]]</f>
        <v>6</v>
      </c>
      <c r="AK2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15</v>
      </c>
      <c r="AL26">
        <f>IF(ScoutingData[climb]=1, 1, IF(ScoutingData[climb]=2, 2, IF(ScoutingData[climb]=3, 3, IF(ScoutingData[climb]=4, 4, 0))))</f>
        <v>2</v>
      </c>
      <c r="AM26">
        <f>IF(ScoutingData[wasDefended]="Y",1,0)</f>
        <v>0</v>
      </c>
      <c r="AN26">
        <f>IF(ScoutingData[diedOrTipped]="Y",1,0)</f>
        <v>0</v>
      </c>
      <c r="AO26">
        <f>IF(ScoutingData[heldCargo]="Y",1,0)</f>
        <v>0</v>
      </c>
    </row>
    <row r="27" spans="1:41" x14ac:dyDescent="0.3">
      <c r="A27" t="s">
        <v>19</v>
      </c>
      <c r="B27" t="s">
        <v>3</v>
      </c>
      <c r="C27">
        <v>5</v>
      </c>
      <c r="D27" t="str">
        <f>ScoutingData[[#This Row],[eventCode]]&amp;"_"&amp;ScoutingData[[#This Row],[matchLevel]]&amp;ScoutingData[[#This Row],[matchNumber]]</f>
        <v>2022ilch_qm5</v>
      </c>
      <c r="E27" t="s">
        <v>59</v>
      </c>
      <c r="F27">
        <v>2338</v>
      </c>
      <c r="G27">
        <v>54</v>
      </c>
      <c r="H27" t="s">
        <v>0</v>
      </c>
      <c r="I27">
        <v>2</v>
      </c>
      <c r="J27">
        <v>0</v>
      </c>
      <c r="K27" t="s">
        <v>1</v>
      </c>
      <c r="L27">
        <v>14</v>
      </c>
      <c r="M27">
        <v>0</v>
      </c>
      <c r="N27" t="s">
        <v>1</v>
      </c>
      <c r="O27" t="s">
        <v>1</v>
      </c>
      <c r="P27" t="s">
        <v>55</v>
      </c>
      <c r="Q27" t="s">
        <v>93</v>
      </c>
      <c r="R27">
        <v>4</v>
      </c>
      <c r="S27" t="s">
        <v>1</v>
      </c>
      <c r="T27" t="s">
        <v>47</v>
      </c>
      <c r="U27" t="s">
        <v>1</v>
      </c>
      <c r="V27">
        <v>3</v>
      </c>
      <c r="W27" t="s">
        <v>1</v>
      </c>
      <c r="X27" t="s">
        <v>94</v>
      </c>
      <c r="Y27">
        <f>ScoutingData[[#This Row],[autoLower]]+ScoutingData[[#This Row],[autoUpper]]</f>
        <v>2</v>
      </c>
      <c r="Z27">
        <f>(ScoutingData[[#This Row],[autoLower]]*2)+(ScoutingData[[#This Row],[autoUpper]]*4)</f>
        <v>8</v>
      </c>
      <c r="AA27">
        <f>ScoutingData[[#This Row],[lower]]+ScoutingData[[#This Row],[upper]]</f>
        <v>14</v>
      </c>
      <c r="AB27">
        <f>ScoutingData[[#This Row],[lower]]+(ScoutingData[[#This Row],[upper]]*2)</f>
        <v>28</v>
      </c>
      <c r="AC27">
        <f>ScoutingData[[#This Row],[autoCargo]]+ScoutingData[[#This Row],[teleopCargo]]</f>
        <v>16</v>
      </c>
      <c r="AD27">
        <f>IF(ScoutingData[taxi]="Y", 2, 0)</f>
        <v>2</v>
      </c>
      <c r="AE27">
        <f>ScoutingData[autoUpper]*4</f>
        <v>8</v>
      </c>
      <c r="AF27">
        <f>ScoutingData[autoLower]*2</f>
        <v>0</v>
      </c>
      <c r="AG27">
        <f>ScoutingData[upper]*2</f>
        <v>28</v>
      </c>
      <c r="AH27">
        <f>ScoutingData[lower]</f>
        <v>0</v>
      </c>
      <c r="AI27">
        <f>IF(ScoutingData[climb]=1, 4, IF(ScoutingData[climb]=2, 6, IF(ScoutingData[climb]=3, 10, IF(ScoutingData[climb]=4, 15, 0))))</f>
        <v>15</v>
      </c>
      <c r="AJ27">
        <f>ScoutingData[[#This Row],[climbScore]]</f>
        <v>15</v>
      </c>
      <c r="AK2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53</v>
      </c>
      <c r="AL27">
        <f>IF(ScoutingData[climb]=1, 1, IF(ScoutingData[climb]=2, 2, IF(ScoutingData[climb]=3, 3, IF(ScoutingData[climb]=4, 4, 0))))</f>
        <v>4</v>
      </c>
      <c r="AM27">
        <f>IF(ScoutingData[wasDefended]="Y",1,0)</f>
        <v>0</v>
      </c>
      <c r="AN27">
        <f>IF(ScoutingData[diedOrTipped]="Y",1,0)</f>
        <v>0</v>
      </c>
      <c r="AO27">
        <f>IF(ScoutingData[heldCargo]="Y",1,0)</f>
        <v>0</v>
      </c>
    </row>
    <row r="28" spans="1:41" x14ac:dyDescent="0.3">
      <c r="A28" t="s">
        <v>19</v>
      </c>
      <c r="B28" t="s">
        <v>3</v>
      </c>
      <c r="C28">
        <v>5</v>
      </c>
      <c r="D28" t="str">
        <f>ScoutingData[[#This Row],[eventCode]]&amp;"_"&amp;ScoutingData[[#This Row],[matchLevel]]&amp;ScoutingData[[#This Row],[matchNumber]]</f>
        <v>2022ilch_qm5</v>
      </c>
      <c r="E28" t="s">
        <v>53</v>
      </c>
      <c r="F28">
        <v>3352</v>
      </c>
      <c r="G28">
        <v>42</v>
      </c>
      <c r="H28" t="s">
        <v>0</v>
      </c>
      <c r="I28">
        <v>0</v>
      </c>
      <c r="J28">
        <v>1</v>
      </c>
      <c r="K28" t="s">
        <v>1</v>
      </c>
      <c r="L28">
        <v>1</v>
      </c>
      <c r="M28">
        <v>0</v>
      </c>
      <c r="N28" t="s">
        <v>1</v>
      </c>
      <c r="O28" t="s">
        <v>1</v>
      </c>
      <c r="P28" t="s">
        <v>51</v>
      </c>
      <c r="Q28" t="s">
        <v>95</v>
      </c>
      <c r="R28" t="s">
        <v>46</v>
      </c>
      <c r="S28" t="s">
        <v>1</v>
      </c>
      <c r="T28" t="s">
        <v>46</v>
      </c>
      <c r="U28" t="s">
        <v>1</v>
      </c>
      <c r="V28">
        <v>3</v>
      </c>
      <c r="W28" t="s">
        <v>1</v>
      </c>
      <c r="X28" t="s">
        <v>96</v>
      </c>
      <c r="Y28">
        <f>ScoutingData[[#This Row],[autoLower]]+ScoutingData[[#This Row],[autoUpper]]</f>
        <v>1</v>
      </c>
      <c r="Z28">
        <f>(ScoutingData[[#This Row],[autoLower]]*2)+(ScoutingData[[#This Row],[autoUpper]]*4)</f>
        <v>2</v>
      </c>
      <c r="AA28">
        <f>ScoutingData[[#This Row],[lower]]+ScoutingData[[#This Row],[upper]]</f>
        <v>1</v>
      </c>
      <c r="AB28">
        <f>ScoutingData[[#This Row],[lower]]+(ScoutingData[[#This Row],[upper]]*2)</f>
        <v>2</v>
      </c>
      <c r="AC28">
        <f>ScoutingData[[#This Row],[autoCargo]]+ScoutingData[[#This Row],[teleopCargo]]</f>
        <v>2</v>
      </c>
      <c r="AD28">
        <f>IF(ScoutingData[taxi]="Y", 2, 0)</f>
        <v>2</v>
      </c>
      <c r="AE28">
        <f>ScoutingData[autoUpper]*4</f>
        <v>0</v>
      </c>
      <c r="AF28">
        <f>ScoutingData[autoLower]*2</f>
        <v>2</v>
      </c>
      <c r="AG28">
        <f>ScoutingData[upper]*2</f>
        <v>2</v>
      </c>
      <c r="AH28">
        <f>ScoutingData[lower]</f>
        <v>0</v>
      </c>
      <c r="AI28">
        <f>IF(ScoutingData[climb]=1, 4, IF(ScoutingData[climb]=2, 6, IF(ScoutingData[climb]=3, 10, IF(ScoutingData[climb]=4, 15, 0))))</f>
        <v>0</v>
      </c>
      <c r="AJ28">
        <f>ScoutingData[[#This Row],[climbScore]]</f>
        <v>0</v>
      </c>
      <c r="AK2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</v>
      </c>
      <c r="AL28">
        <f>IF(ScoutingData[climb]=1, 1, IF(ScoutingData[climb]=2, 2, IF(ScoutingData[climb]=3, 3, IF(ScoutingData[climb]=4, 4, 0))))</f>
        <v>0</v>
      </c>
      <c r="AM28">
        <f>IF(ScoutingData[wasDefended]="Y",1,0)</f>
        <v>0</v>
      </c>
      <c r="AN28">
        <f>IF(ScoutingData[diedOrTipped]="Y",1,0)</f>
        <v>0</v>
      </c>
      <c r="AO28">
        <f>IF(ScoutingData[heldCargo]="Y",1,0)</f>
        <v>0</v>
      </c>
    </row>
    <row r="29" spans="1:41" x14ac:dyDescent="0.3">
      <c r="A29" t="s">
        <v>19</v>
      </c>
      <c r="B29" t="s">
        <v>3</v>
      </c>
      <c r="C29">
        <v>5</v>
      </c>
      <c r="D29" t="str">
        <f>ScoutingData[[#This Row],[eventCode]]&amp;"_"&amp;ScoutingData[[#This Row],[matchLevel]]&amp;ScoutingData[[#This Row],[matchNumber]]</f>
        <v>2022ilch_qm5</v>
      </c>
      <c r="E29" t="s">
        <v>45</v>
      </c>
      <c r="F29">
        <v>4145</v>
      </c>
      <c r="G29">
        <v>44</v>
      </c>
      <c r="H29" t="s">
        <v>0</v>
      </c>
      <c r="I29">
        <v>1</v>
      </c>
      <c r="J29">
        <v>0</v>
      </c>
      <c r="K29" t="s">
        <v>1</v>
      </c>
      <c r="L29">
        <v>3</v>
      </c>
      <c r="M29">
        <v>0</v>
      </c>
      <c r="N29" t="s">
        <v>1</v>
      </c>
      <c r="O29" t="s">
        <v>1</v>
      </c>
      <c r="P29" t="s">
        <v>51</v>
      </c>
      <c r="Q29" t="s">
        <v>97</v>
      </c>
      <c r="R29" t="s">
        <v>47</v>
      </c>
      <c r="S29" t="s">
        <v>0</v>
      </c>
      <c r="T29" t="s">
        <v>46</v>
      </c>
      <c r="U29" t="s">
        <v>1</v>
      </c>
      <c r="V29">
        <v>4</v>
      </c>
      <c r="W29" t="s">
        <v>1</v>
      </c>
      <c r="X29" t="s">
        <v>98</v>
      </c>
      <c r="Y29">
        <f>ScoutingData[[#This Row],[autoLower]]+ScoutingData[[#This Row],[autoUpper]]</f>
        <v>1</v>
      </c>
      <c r="Z29">
        <f>(ScoutingData[[#This Row],[autoLower]]*2)+(ScoutingData[[#This Row],[autoUpper]]*4)</f>
        <v>4</v>
      </c>
      <c r="AA29">
        <f>ScoutingData[[#This Row],[lower]]+ScoutingData[[#This Row],[upper]]</f>
        <v>3</v>
      </c>
      <c r="AB29">
        <f>ScoutingData[[#This Row],[lower]]+(ScoutingData[[#This Row],[upper]]*2)</f>
        <v>6</v>
      </c>
      <c r="AC29">
        <f>ScoutingData[[#This Row],[autoCargo]]+ScoutingData[[#This Row],[teleopCargo]]</f>
        <v>4</v>
      </c>
      <c r="AD29">
        <f>IF(ScoutingData[taxi]="Y", 2, 0)</f>
        <v>2</v>
      </c>
      <c r="AE29">
        <f>ScoutingData[autoUpper]*4</f>
        <v>4</v>
      </c>
      <c r="AF29">
        <f>ScoutingData[autoLower]*2</f>
        <v>0</v>
      </c>
      <c r="AG29">
        <f>ScoutingData[upper]*2</f>
        <v>6</v>
      </c>
      <c r="AH29">
        <f>ScoutingData[lower]</f>
        <v>0</v>
      </c>
      <c r="AI29">
        <f>IF(ScoutingData[climb]=1, 4, IF(ScoutingData[climb]=2, 6, IF(ScoutingData[climb]=3, 10, IF(ScoutingData[climb]=4, 15, 0))))</f>
        <v>0</v>
      </c>
      <c r="AJ29">
        <f>ScoutingData[[#This Row],[climbScore]]</f>
        <v>0</v>
      </c>
      <c r="AK2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29">
        <f>IF(ScoutingData[climb]=1, 1, IF(ScoutingData[climb]=2, 2, IF(ScoutingData[climb]=3, 3, IF(ScoutingData[climb]=4, 4, 0))))</f>
        <v>0</v>
      </c>
      <c r="AM29">
        <f>IF(ScoutingData[wasDefended]="Y",1,0)</f>
        <v>0</v>
      </c>
      <c r="AN29">
        <f>IF(ScoutingData[diedOrTipped]="Y",1,0)</f>
        <v>0</v>
      </c>
      <c r="AO29">
        <f>IF(ScoutingData[heldCargo]="Y",1,0)</f>
        <v>0</v>
      </c>
    </row>
    <row r="30" spans="1:41" x14ac:dyDescent="0.3">
      <c r="A30" t="s">
        <v>19</v>
      </c>
      <c r="B30" t="s">
        <v>3</v>
      </c>
      <c r="C30">
        <v>5</v>
      </c>
      <c r="D30" t="str">
        <f>ScoutingData[[#This Row],[eventCode]]&amp;"_"&amp;ScoutingData[[#This Row],[matchLevel]]&amp;ScoutingData[[#This Row],[matchNumber]]</f>
        <v>2022ilch_qm5</v>
      </c>
      <c r="E30" t="s">
        <v>62</v>
      </c>
      <c r="F30">
        <v>5822</v>
      </c>
      <c r="G30">
        <v>31</v>
      </c>
      <c r="H30" t="s">
        <v>0</v>
      </c>
      <c r="I30">
        <v>0</v>
      </c>
      <c r="J30">
        <v>0</v>
      </c>
      <c r="K30" t="s">
        <v>1</v>
      </c>
      <c r="L30">
        <v>0</v>
      </c>
      <c r="M30">
        <v>7</v>
      </c>
      <c r="N30" t="s">
        <v>1</v>
      </c>
      <c r="O30" t="s">
        <v>1</v>
      </c>
      <c r="P30" t="s">
        <v>51</v>
      </c>
      <c r="Q30" t="s">
        <v>99</v>
      </c>
      <c r="R30" t="s">
        <v>46</v>
      </c>
      <c r="S30" t="s">
        <v>1</v>
      </c>
      <c r="T30" t="s">
        <v>46</v>
      </c>
      <c r="U30" t="s">
        <v>1</v>
      </c>
      <c r="V30">
        <v>2</v>
      </c>
      <c r="W30" t="s">
        <v>0</v>
      </c>
      <c r="X30" t="s">
        <v>100</v>
      </c>
      <c r="Y30">
        <f>ScoutingData[[#This Row],[autoLower]]+ScoutingData[[#This Row],[autoUpper]]</f>
        <v>0</v>
      </c>
      <c r="Z30">
        <f>(ScoutingData[[#This Row],[autoLower]]*2)+(ScoutingData[[#This Row],[autoUpper]]*4)</f>
        <v>0</v>
      </c>
      <c r="AA30">
        <f>ScoutingData[[#This Row],[lower]]+ScoutingData[[#This Row],[upper]]</f>
        <v>7</v>
      </c>
      <c r="AB30">
        <f>ScoutingData[[#This Row],[lower]]+(ScoutingData[[#This Row],[upper]]*2)</f>
        <v>7</v>
      </c>
      <c r="AC30">
        <f>ScoutingData[[#This Row],[autoCargo]]+ScoutingData[[#This Row],[teleopCargo]]</f>
        <v>7</v>
      </c>
      <c r="AD30">
        <f>IF(ScoutingData[taxi]="Y", 2, 0)</f>
        <v>2</v>
      </c>
      <c r="AE30">
        <f>ScoutingData[autoUpper]*4</f>
        <v>0</v>
      </c>
      <c r="AF30">
        <f>ScoutingData[autoLower]*2</f>
        <v>0</v>
      </c>
      <c r="AG30">
        <f>ScoutingData[upper]*2</f>
        <v>0</v>
      </c>
      <c r="AH30">
        <f>ScoutingData[lower]</f>
        <v>7</v>
      </c>
      <c r="AI30">
        <f>IF(ScoutingData[climb]=1, 4, IF(ScoutingData[climb]=2, 6, IF(ScoutingData[climb]=3, 10, IF(ScoutingData[climb]=4, 15, 0))))</f>
        <v>0</v>
      </c>
      <c r="AJ30">
        <f>ScoutingData[[#This Row],[climbScore]]</f>
        <v>0</v>
      </c>
      <c r="AK3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9</v>
      </c>
      <c r="AL30">
        <f>IF(ScoutingData[climb]=1, 1, IF(ScoutingData[climb]=2, 2, IF(ScoutingData[climb]=3, 3, IF(ScoutingData[climb]=4, 4, 0))))</f>
        <v>0</v>
      </c>
      <c r="AM30">
        <f>IF(ScoutingData[wasDefended]="Y",1,0)</f>
        <v>0</v>
      </c>
      <c r="AN30">
        <f>IF(ScoutingData[diedOrTipped]="Y",1,0)</f>
        <v>1</v>
      </c>
      <c r="AO30">
        <f>IF(ScoutingData[heldCargo]="Y",1,0)</f>
        <v>0</v>
      </c>
    </row>
    <row r="31" spans="1:41" x14ac:dyDescent="0.3">
      <c r="A31" t="s">
        <v>19</v>
      </c>
      <c r="B31" t="s">
        <v>3</v>
      </c>
      <c r="C31">
        <v>5</v>
      </c>
      <c r="D31" t="str">
        <f>ScoutingData[[#This Row],[eventCode]]&amp;"_"&amp;ScoutingData[[#This Row],[matchLevel]]&amp;ScoutingData[[#This Row],[matchNumber]]</f>
        <v>2022ilch_qm5</v>
      </c>
      <c r="E31" t="s">
        <v>56</v>
      </c>
      <c r="F31">
        <v>48</v>
      </c>
      <c r="G31">
        <v>42</v>
      </c>
      <c r="H31" t="s">
        <v>0</v>
      </c>
      <c r="I31">
        <v>4</v>
      </c>
      <c r="J31">
        <v>0</v>
      </c>
      <c r="K31" t="s">
        <v>0</v>
      </c>
      <c r="L31">
        <v>5</v>
      </c>
      <c r="M31">
        <v>0</v>
      </c>
      <c r="N31" t="s">
        <v>0</v>
      </c>
      <c r="O31" t="s">
        <v>1</v>
      </c>
      <c r="P31" t="s">
        <v>51</v>
      </c>
      <c r="Q31" t="s">
        <v>101</v>
      </c>
      <c r="R31">
        <v>2</v>
      </c>
      <c r="S31" t="s">
        <v>1</v>
      </c>
      <c r="T31" t="s">
        <v>47</v>
      </c>
      <c r="U31" t="s">
        <v>1</v>
      </c>
      <c r="V31">
        <v>3</v>
      </c>
      <c r="W31" t="s">
        <v>1</v>
      </c>
      <c r="X31" t="s">
        <v>102</v>
      </c>
      <c r="Y31">
        <f>ScoutingData[[#This Row],[autoLower]]+ScoutingData[[#This Row],[autoUpper]]</f>
        <v>4</v>
      </c>
      <c r="Z31">
        <f>(ScoutingData[[#This Row],[autoLower]]*2)+(ScoutingData[[#This Row],[autoUpper]]*4)</f>
        <v>16</v>
      </c>
      <c r="AA31">
        <f>ScoutingData[[#This Row],[lower]]+ScoutingData[[#This Row],[upper]]</f>
        <v>5</v>
      </c>
      <c r="AB31">
        <f>ScoutingData[[#This Row],[lower]]+(ScoutingData[[#This Row],[upper]]*2)</f>
        <v>10</v>
      </c>
      <c r="AC31">
        <f>ScoutingData[[#This Row],[autoCargo]]+ScoutingData[[#This Row],[teleopCargo]]</f>
        <v>9</v>
      </c>
      <c r="AD31">
        <f>IF(ScoutingData[taxi]="Y", 2, 0)</f>
        <v>2</v>
      </c>
      <c r="AE31">
        <f>ScoutingData[autoUpper]*4</f>
        <v>16</v>
      </c>
      <c r="AF31">
        <f>ScoutingData[autoLower]*2</f>
        <v>0</v>
      </c>
      <c r="AG31">
        <f>ScoutingData[upper]*2</f>
        <v>10</v>
      </c>
      <c r="AH31">
        <f>ScoutingData[lower]</f>
        <v>0</v>
      </c>
      <c r="AI31">
        <f>IF(ScoutingData[climb]=1, 4, IF(ScoutingData[climb]=2, 6, IF(ScoutingData[climb]=3, 10, IF(ScoutingData[climb]=4, 15, 0))))</f>
        <v>6</v>
      </c>
      <c r="AJ31">
        <f>ScoutingData[[#This Row],[climbScore]]</f>
        <v>6</v>
      </c>
      <c r="AK3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34</v>
      </c>
      <c r="AL31">
        <f>IF(ScoutingData[climb]=1, 1, IF(ScoutingData[climb]=2, 2, IF(ScoutingData[climb]=3, 3, IF(ScoutingData[climb]=4, 4, 0))))</f>
        <v>2</v>
      </c>
      <c r="AM31">
        <f>IF(ScoutingData[wasDefended]="Y",1,0)</f>
        <v>1</v>
      </c>
      <c r="AN31">
        <f>IF(ScoutingData[diedOrTipped]="Y",1,0)</f>
        <v>0</v>
      </c>
      <c r="AO31">
        <f>IF(ScoutingData[heldCargo]="Y",1,0)</f>
        <v>0</v>
      </c>
    </row>
    <row r="32" spans="1:41" x14ac:dyDescent="0.3">
      <c r="A32" t="s">
        <v>19</v>
      </c>
      <c r="B32" t="s">
        <v>3</v>
      </c>
      <c r="C32">
        <v>6</v>
      </c>
      <c r="D32" t="str">
        <f>ScoutingData[[#This Row],[eventCode]]&amp;"_"&amp;ScoutingData[[#This Row],[matchLevel]]&amp;ScoutingData[[#This Row],[matchNumber]]</f>
        <v>2022ilch_qm6</v>
      </c>
      <c r="E32" t="s">
        <v>45</v>
      </c>
      <c r="F32">
        <v>8122</v>
      </c>
      <c r="G32">
        <v>54</v>
      </c>
      <c r="H32" t="s">
        <v>0</v>
      </c>
      <c r="I32">
        <v>1</v>
      </c>
      <c r="J32">
        <v>0</v>
      </c>
      <c r="K32" t="s">
        <v>1</v>
      </c>
      <c r="L32">
        <v>4</v>
      </c>
      <c r="M32">
        <v>1</v>
      </c>
      <c r="N32" t="s">
        <v>1</v>
      </c>
      <c r="O32" t="s">
        <v>1</v>
      </c>
      <c r="P32" t="s">
        <v>51</v>
      </c>
      <c r="Q32" t="s">
        <v>103</v>
      </c>
      <c r="R32">
        <v>2</v>
      </c>
      <c r="S32" t="s">
        <v>1</v>
      </c>
      <c r="T32" t="s">
        <v>46</v>
      </c>
      <c r="U32" t="s">
        <v>1</v>
      </c>
      <c r="V32">
        <v>2</v>
      </c>
      <c r="W32" t="s">
        <v>1</v>
      </c>
      <c r="Y32">
        <f>ScoutingData[[#This Row],[autoLower]]+ScoutingData[[#This Row],[autoUpper]]</f>
        <v>1</v>
      </c>
      <c r="Z32">
        <f>(ScoutingData[[#This Row],[autoLower]]*2)+(ScoutingData[[#This Row],[autoUpper]]*4)</f>
        <v>4</v>
      </c>
      <c r="AA32">
        <f>ScoutingData[[#This Row],[lower]]+ScoutingData[[#This Row],[upper]]</f>
        <v>5</v>
      </c>
      <c r="AB32">
        <f>ScoutingData[[#This Row],[lower]]+(ScoutingData[[#This Row],[upper]]*2)</f>
        <v>9</v>
      </c>
      <c r="AC32">
        <f>ScoutingData[[#This Row],[autoCargo]]+ScoutingData[[#This Row],[teleopCargo]]</f>
        <v>6</v>
      </c>
      <c r="AD32">
        <f>IF(ScoutingData[taxi]="Y", 2, 0)</f>
        <v>2</v>
      </c>
      <c r="AE32">
        <f>ScoutingData[autoUpper]*4</f>
        <v>4</v>
      </c>
      <c r="AF32">
        <f>ScoutingData[autoLower]*2</f>
        <v>0</v>
      </c>
      <c r="AG32">
        <f>ScoutingData[upper]*2</f>
        <v>8</v>
      </c>
      <c r="AH32">
        <f>ScoutingData[lower]</f>
        <v>1</v>
      </c>
      <c r="AI32">
        <f>IF(ScoutingData[climb]=1, 4, IF(ScoutingData[climb]=2, 6, IF(ScoutingData[climb]=3, 10, IF(ScoutingData[climb]=4, 15, 0))))</f>
        <v>6</v>
      </c>
      <c r="AJ32">
        <f>ScoutingData[[#This Row],[climbScore]]</f>
        <v>6</v>
      </c>
      <c r="AK3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21</v>
      </c>
      <c r="AL32">
        <f>IF(ScoutingData[climb]=1, 1, IF(ScoutingData[climb]=2, 2, IF(ScoutingData[climb]=3, 3, IF(ScoutingData[climb]=4, 4, 0))))</f>
        <v>2</v>
      </c>
      <c r="AM32">
        <f>IF(ScoutingData[wasDefended]="Y",1,0)</f>
        <v>0</v>
      </c>
      <c r="AN32">
        <f>IF(ScoutingData[diedOrTipped]="Y",1,0)</f>
        <v>0</v>
      </c>
      <c r="AO32">
        <f>IF(ScoutingData[heldCargo]="Y",1,0)</f>
        <v>0</v>
      </c>
    </row>
    <row r="33" spans="1:41" x14ac:dyDescent="0.3">
      <c r="A33" t="s">
        <v>19</v>
      </c>
      <c r="B33" t="s">
        <v>3</v>
      </c>
      <c r="C33">
        <v>6</v>
      </c>
      <c r="D33" t="str">
        <f>ScoutingData[[#This Row],[eventCode]]&amp;"_"&amp;ScoutingData[[#This Row],[matchLevel]]&amp;ScoutingData[[#This Row],[matchNumber]]</f>
        <v>2022ilch_qm6</v>
      </c>
      <c r="E33" t="s">
        <v>49</v>
      </c>
      <c r="F33">
        <v>3067</v>
      </c>
      <c r="G33">
        <v>29</v>
      </c>
      <c r="H33" t="s">
        <v>0</v>
      </c>
      <c r="I33">
        <v>0</v>
      </c>
      <c r="J33">
        <v>0</v>
      </c>
      <c r="K33" t="s">
        <v>1</v>
      </c>
      <c r="L33">
        <v>0</v>
      </c>
      <c r="M33">
        <v>6</v>
      </c>
      <c r="N33" t="s">
        <v>1</v>
      </c>
      <c r="O33" t="s">
        <v>0</v>
      </c>
      <c r="P33" t="s">
        <v>51</v>
      </c>
      <c r="Q33" t="s">
        <v>104</v>
      </c>
      <c r="R33">
        <v>2</v>
      </c>
      <c r="S33" t="s">
        <v>1</v>
      </c>
      <c r="T33" t="s">
        <v>46</v>
      </c>
      <c r="U33" t="s">
        <v>1</v>
      </c>
      <c r="V33">
        <v>1</v>
      </c>
      <c r="W33" t="s">
        <v>1</v>
      </c>
      <c r="X33" t="s">
        <v>105</v>
      </c>
      <c r="Y33">
        <f>ScoutingData[[#This Row],[autoLower]]+ScoutingData[[#This Row],[autoUpper]]</f>
        <v>0</v>
      </c>
      <c r="Z33">
        <f>(ScoutingData[[#This Row],[autoLower]]*2)+(ScoutingData[[#This Row],[autoUpper]]*4)</f>
        <v>0</v>
      </c>
      <c r="AA33">
        <f>ScoutingData[[#This Row],[lower]]+ScoutingData[[#This Row],[upper]]</f>
        <v>6</v>
      </c>
      <c r="AB33">
        <f>ScoutingData[[#This Row],[lower]]+(ScoutingData[[#This Row],[upper]]*2)</f>
        <v>6</v>
      </c>
      <c r="AC33">
        <f>ScoutingData[[#This Row],[autoCargo]]+ScoutingData[[#This Row],[teleopCargo]]</f>
        <v>6</v>
      </c>
      <c r="AD33">
        <f>IF(ScoutingData[taxi]="Y", 2, 0)</f>
        <v>2</v>
      </c>
      <c r="AE33">
        <f>ScoutingData[autoUpper]*4</f>
        <v>0</v>
      </c>
      <c r="AF33">
        <f>ScoutingData[autoLower]*2</f>
        <v>0</v>
      </c>
      <c r="AG33">
        <f>ScoutingData[upper]*2</f>
        <v>0</v>
      </c>
      <c r="AH33">
        <f>ScoutingData[lower]</f>
        <v>6</v>
      </c>
      <c r="AI33">
        <f>IF(ScoutingData[climb]=1, 4, IF(ScoutingData[climb]=2, 6, IF(ScoutingData[climb]=3, 10, IF(ScoutingData[climb]=4, 15, 0))))</f>
        <v>6</v>
      </c>
      <c r="AJ33">
        <f>ScoutingData[[#This Row],[climbScore]]</f>
        <v>6</v>
      </c>
      <c r="AK3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33">
        <f>IF(ScoutingData[climb]=1, 1, IF(ScoutingData[climb]=2, 2, IF(ScoutingData[climb]=3, 3, IF(ScoutingData[climb]=4, 4, 0))))</f>
        <v>2</v>
      </c>
      <c r="AM33">
        <f>IF(ScoutingData[wasDefended]="Y",1,0)</f>
        <v>0</v>
      </c>
      <c r="AN33">
        <f>IF(ScoutingData[diedOrTipped]="Y",1,0)</f>
        <v>0</v>
      </c>
      <c r="AO33">
        <f>IF(ScoutingData[heldCargo]="Y",1,0)</f>
        <v>0</v>
      </c>
    </row>
    <row r="34" spans="1:41" x14ac:dyDescent="0.3">
      <c r="A34" t="s">
        <v>19</v>
      </c>
      <c r="B34" t="s">
        <v>3</v>
      </c>
      <c r="C34">
        <v>6</v>
      </c>
      <c r="D34" t="str">
        <f>ScoutingData[[#This Row],[eventCode]]&amp;"_"&amp;ScoutingData[[#This Row],[matchLevel]]&amp;ScoutingData[[#This Row],[matchNumber]]</f>
        <v>2022ilch_qm6</v>
      </c>
      <c r="E34" t="s">
        <v>59</v>
      </c>
      <c r="F34">
        <v>5934</v>
      </c>
      <c r="G34">
        <v>55</v>
      </c>
      <c r="H34" t="s">
        <v>0</v>
      </c>
      <c r="I34">
        <v>0</v>
      </c>
      <c r="J34">
        <v>1</v>
      </c>
      <c r="K34" t="s">
        <v>0</v>
      </c>
      <c r="L34">
        <v>0</v>
      </c>
      <c r="M34">
        <v>5</v>
      </c>
      <c r="N34" t="s">
        <v>0</v>
      </c>
      <c r="O34" t="s">
        <v>1</v>
      </c>
      <c r="P34" t="s">
        <v>55</v>
      </c>
      <c r="Q34" t="s">
        <v>106</v>
      </c>
      <c r="R34" t="s">
        <v>47</v>
      </c>
      <c r="S34" t="s">
        <v>0</v>
      </c>
      <c r="T34" t="s">
        <v>47</v>
      </c>
      <c r="U34" t="s">
        <v>0</v>
      </c>
      <c r="V34">
        <v>3</v>
      </c>
      <c r="W34" t="s">
        <v>1</v>
      </c>
      <c r="X34" t="s">
        <v>107</v>
      </c>
      <c r="Y34">
        <f>ScoutingData[[#This Row],[autoLower]]+ScoutingData[[#This Row],[autoUpper]]</f>
        <v>1</v>
      </c>
      <c r="Z34">
        <f>(ScoutingData[[#This Row],[autoLower]]*2)+(ScoutingData[[#This Row],[autoUpper]]*4)</f>
        <v>2</v>
      </c>
      <c r="AA34">
        <f>ScoutingData[[#This Row],[lower]]+ScoutingData[[#This Row],[upper]]</f>
        <v>5</v>
      </c>
      <c r="AB34">
        <f>ScoutingData[[#This Row],[lower]]+(ScoutingData[[#This Row],[upper]]*2)</f>
        <v>5</v>
      </c>
      <c r="AC34">
        <f>ScoutingData[[#This Row],[autoCargo]]+ScoutingData[[#This Row],[teleopCargo]]</f>
        <v>6</v>
      </c>
      <c r="AD34">
        <f>IF(ScoutingData[taxi]="Y", 2, 0)</f>
        <v>2</v>
      </c>
      <c r="AE34">
        <f>ScoutingData[autoUpper]*4</f>
        <v>0</v>
      </c>
      <c r="AF34">
        <f>ScoutingData[autoLower]*2</f>
        <v>2</v>
      </c>
      <c r="AG34">
        <f>ScoutingData[upper]*2</f>
        <v>0</v>
      </c>
      <c r="AH34">
        <f>ScoutingData[lower]</f>
        <v>5</v>
      </c>
      <c r="AI34">
        <f>IF(ScoutingData[climb]=1, 4, IF(ScoutingData[climb]=2, 6, IF(ScoutingData[climb]=3, 10, IF(ScoutingData[climb]=4, 15, 0))))</f>
        <v>0</v>
      </c>
      <c r="AJ34">
        <f>ScoutingData[[#This Row],[climbScore]]</f>
        <v>0</v>
      </c>
      <c r="AK3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9</v>
      </c>
      <c r="AL34">
        <f>IF(ScoutingData[climb]=1, 1, IF(ScoutingData[climb]=2, 2, IF(ScoutingData[climb]=3, 3, IF(ScoutingData[climb]=4, 4, 0))))</f>
        <v>0</v>
      </c>
      <c r="AM34">
        <f>IF(ScoutingData[wasDefended]="Y",1,0)</f>
        <v>1</v>
      </c>
      <c r="AN34">
        <f>IF(ScoutingData[diedOrTipped]="Y",1,0)</f>
        <v>0</v>
      </c>
      <c r="AO34">
        <f>IF(ScoutingData[heldCargo]="Y",1,0)</f>
        <v>1</v>
      </c>
    </row>
    <row r="35" spans="1:41" x14ac:dyDescent="0.3">
      <c r="A35" t="s">
        <v>19</v>
      </c>
      <c r="B35" t="s">
        <v>3</v>
      </c>
      <c r="C35">
        <v>6</v>
      </c>
      <c r="D35" t="str">
        <f>ScoutingData[[#This Row],[eventCode]]&amp;"_"&amp;ScoutingData[[#This Row],[matchLevel]]&amp;ScoutingData[[#This Row],[matchNumber]]</f>
        <v>2022ilch_qm6</v>
      </c>
      <c r="E35" t="s">
        <v>62</v>
      </c>
      <c r="F35">
        <v>8096</v>
      </c>
      <c r="G35">
        <v>29</v>
      </c>
      <c r="H35" t="s">
        <v>0</v>
      </c>
      <c r="I35">
        <v>2</v>
      </c>
      <c r="J35">
        <v>0</v>
      </c>
      <c r="K35" t="s">
        <v>0</v>
      </c>
      <c r="L35">
        <v>0</v>
      </c>
      <c r="M35">
        <v>0</v>
      </c>
      <c r="N35" t="s">
        <v>1</v>
      </c>
      <c r="O35" t="s">
        <v>0</v>
      </c>
      <c r="P35" t="s">
        <v>51</v>
      </c>
      <c r="Q35" t="s">
        <v>108</v>
      </c>
      <c r="R35">
        <v>2</v>
      </c>
      <c r="S35" t="s">
        <v>1</v>
      </c>
      <c r="T35" t="s">
        <v>51</v>
      </c>
      <c r="U35" t="s">
        <v>1</v>
      </c>
      <c r="V35">
        <v>3</v>
      </c>
      <c r="W35" t="s">
        <v>1</v>
      </c>
      <c r="X35" t="s">
        <v>109</v>
      </c>
      <c r="Y35">
        <f>ScoutingData[[#This Row],[autoLower]]+ScoutingData[[#This Row],[autoUpper]]</f>
        <v>2</v>
      </c>
      <c r="Z35">
        <f>(ScoutingData[[#This Row],[autoLower]]*2)+(ScoutingData[[#This Row],[autoUpper]]*4)</f>
        <v>8</v>
      </c>
      <c r="AA35">
        <f>ScoutingData[[#This Row],[lower]]+ScoutingData[[#This Row],[upper]]</f>
        <v>0</v>
      </c>
      <c r="AB35">
        <f>ScoutingData[[#This Row],[lower]]+(ScoutingData[[#This Row],[upper]]*2)</f>
        <v>0</v>
      </c>
      <c r="AC35">
        <f>ScoutingData[[#This Row],[autoCargo]]+ScoutingData[[#This Row],[teleopCargo]]</f>
        <v>2</v>
      </c>
      <c r="AD35">
        <f>IF(ScoutingData[taxi]="Y", 2, 0)</f>
        <v>2</v>
      </c>
      <c r="AE35">
        <f>ScoutingData[autoUpper]*4</f>
        <v>8</v>
      </c>
      <c r="AF35">
        <f>ScoutingData[autoLower]*2</f>
        <v>0</v>
      </c>
      <c r="AG35">
        <f>ScoutingData[upper]*2</f>
        <v>0</v>
      </c>
      <c r="AH35">
        <f>ScoutingData[lower]</f>
        <v>0</v>
      </c>
      <c r="AI35">
        <f>IF(ScoutingData[climb]=1, 4, IF(ScoutingData[climb]=2, 6, IF(ScoutingData[climb]=3, 10, IF(ScoutingData[climb]=4, 15, 0))))</f>
        <v>6</v>
      </c>
      <c r="AJ35">
        <f>ScoutingData[[#This Row],[climbScore]]</f>
        <v>6</v>
      </c>
      <c r="AK3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16</v>
      </c>
      <c r="AL35">
        <f>IF(ScoutingData[climb]=1, 1, IF(ScoutingData[climb]=2, 2, IF(ScoutingData[climb]=3, 3, IF(ScoutingData[climb]=4, 4, 0))))</f>
        <v>2</v>
      </c>
      <c r="AM35">
        <f>IF(ScoutingData[wasDefended]="Y",1,0)</f>
        <v>0</v>
      </c>
      <c r="AN35">
        <f>IF(ScoutingData[diedOrTipped]="Y",1,0)</f>
        <v>0</v>
      </c>
      <c r="AO35">
        <f>IF(ScoutingData[heldCargo]="Y",1,0)</f>
        <v>0</v>
      </c>
    </row>
    <row r="36" spans="1:41" x14ac:dyDescent="0.3">
      <c r="A36" t="s">
        <v>19</v>
      </c>
      <c r="B36" t="s">
        <v>3</v>
      </c>
      <c r="C36">
        <v>6</v>
      </c>
      <c r="D36" t="str">
        <f>ScoutingData[[#This Row],[eventCode]]&amp;"_"&amp;ScoutingData[[#This Row],[matchLevel]]&amp;ScoutingData[[#This Row],[matchNumber]]</f>
        <v>2022ilch_qm6</v>
      </c>
      <c r="E36" t="s">
        <v>56</v>
      </c>
      <c r="F36">
        <v>2358</v>
      </c>
      <c r="G36">
        <v>29</v>
      </c>
      <c r="H36" t="s">
        <v>0</v>
      </c>
      <c r="I36">
        <v>1</v>
      </c>
      <c r="J36">
        <v>0</v>
      </c>
      <c r="K36" t="s">
        <v>1</v>
      </c>
      <c r="L36">
        <v>2</v>
      </c>
      <c r="M36">
        <v>0</v>
      </c>
      <c r="N36" t="s">
        <v>0</v>
      </c>
      <c r="O36" t="s">
        <v>0</v>
      </c>
      <c r="P36" t="s">
        <v>51</v>
      </c>
      <c r="Q36" t="s">
        <v>110</v>
      </c>
      <c r="R36">
        <v>4</v>
      </c>
      <c r="S36" t="s">
        <v>1</v>
      </c>
      <c r="T36" t="s">
        <v>47</v>
      </c>
      <c r="U36" t="s">
        <v>1</v>
      </c>
      <c r="V36">
        <v>3</v>
      </c>
      <c r="W36" t="s">
        <v>1</v>
      </c>
      <c r="X36" t="s">
        <v>111</v>
      </c>
      <c r="Y36">
        <f>ScoutingData[[#This Row],[autoLower]]+ScoutingData[[#This Row],[autoUpper]]</f>
        <v>1</v>
      </c>
      <c r="Z36">
        <f>(ScoutingData[[#This Row],[autoLower]]*2)+(ScoutingData[[#This Row],[autoUpper]]*4)</f>
        <v>4</v>
      </c>
      <c r="AA36">
        <f>ScoutingData[[#This Row],[lower]]+ScoutingData[[#This Row],[upper]]</f>
        <v>2</v>
      </c>
      <c r="AB36">
        <f>ScoutingData[[#This Row],[lower]]+(ScoutingData[[#This Row],[upper]]*2)</f>
        <v>4</v>
      </c>
      <c r="AC36">
        <f>ScoutingData[[#This Row],[autoCargo]]+ScoutingData[[#This Row],[teleopCargo]]</f>
        <v>3</v>
      </c>
      <c r="AD36">
        <f>IF(ScoutingData[taxi]="Y", 2, 0)</f>
        <v>2</v>
      </c>
      <c r="AE36">
        <f>ScoutingData[autoUpper]*4</f>
        <v>4</v>
      </c>
      <c r="AF36">
        <f>ScoutingData[autoLower]*2</f>
        <v>0</v>
      </c>
      <c r="AG36">
        <f>ScoutingData[upper]*2</f>
        <v>4</v>
      </c>
      <c r="AH36">
        <f>ScoutingData[lower]</f>
        <v>0</v>
      </c>
      <c r="AI36">
        <f>IF(ScoutingData[climb]=1, 4, IF(ScoutingData[climb]=2, 6, IF(ScoutingData[climb]=3, 10, IF(ScoutingData[climb]=4, 15, 0))))</f>
        <v>15</v>
      </c>
      <c r="AJ36">
        <f>ScoutingData[[#This Row],[climbScore]]</f>
        <v>15</v>
      </c>
      <c r="AK3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25</v>
      </c>
      <c r="AL36">
        <f>IF(ScoutingData[climb]=1, 1, IF(ScoutingData[climb]=2, 2, IF(ScoutingData[climb]=3, 3, IF(ScoutingData[climb]=4, 4, 0))))</f>
        <v>4</v>
      </c>
      <c r="AM36">
        <f>IF(ScoutingData[wasDefended]="Y",1,0)</f>
        <v>1</v>
      </c>
      <c r="AN36">
        <f>IF(ScoutingData[diedOrTipped]="Y",1,0)</f>
        <v>0</v>
      </c>
      <c r="AO36">
        <f>IF(ScoutingData[heldCargo]="Y",1,0)</f>
        <v>0</v>
      </c>
    </row>
    <row r="37" spans="1:41" x14ac:dyDescent="0.3">
      <c r="A37" t="s">
        <v>19</v>
      </c>
      <c r="B37" t="s">
        <v>3</v>
      </c>
      <c r="C37">
        <v>6</v>
      </c>
      <c r="D37" t="str">
        <f>ScoutingData[[#This Row],[eventCode]]&amp;"_"&amp;ScoutingData[[#This Row],[matchLevel]]&amp;ScoutingData[[#This Row],[matchNumber]]</f>
        <v>2022ilch_qm6</v>
      </c>
      <c r="E37" t="s">
        <v>53</v>
      </c>
      <c r="F37">
        <v>5125</v>
      </c>
      <c r="G37">
        <v>30</v>
      </c>
      <c r="H37" t="s">
        <v>0</v>
      </c>
      <c r="I37">
        <v>0</v>
      </c>
      <c r="J37">
        <v>2</v>
      </c>
      <c r="K37" t="s">
        <v>0</v>
      </c>
      <c r="L37">
        <v>0</v>
      </c>
      <c r="M37">
        <v>4</v>
      </c>
      <c r="N37" t="s">
        <v>0</v>
      </c>
      <c r="O37" t="s">
        <v>0</v>
      </c>
      <c r="P37" t="s">
        <v>46</v>
      </c>
      <c r="Q37" t="s">
        <v>112</v>
      </c>
      <c r="R37">
        <v>2</v>
      </c>
      <c r="S37" t="s">
        <v>1</v>
      </c>
      <c r="T37" t="s">
        <v>46</v>
      </c>
      <c r="U37" t="s">
        <v>1</v>
      </c>
      <c r="V37">
        <v>4</v>
      </c>
      <c r="W37" t="s">
        <v>1</v>
      </c>
      <c r="Y37">
        <f>ScoutingData[[#This Row],[autoLower]]+ScoutingData[[#This Row],[autoUpper]]</f>
        <v>2</v>
      </c>
      <c r="Z37">
        <f>(ScoutingData[[#This Row],[autoLower]]*2)+(ScoutingData[[#This Row],[autoUpper]]*4)</f>
        <v>4</v>
      </c>
      <c r="AA37">
        <f>ScoutingData[[#This Row],[lower]]+ScoutingData[[#This Row],[upper]]</f>
        <v>4</v>
      </c>
      <c r="AB37">
        <f>ScoutingData[[#This Row],[lower]]+(ScoutingData[[#This Row],[upper]]*2)</f>
        <v>4</v>
      </c>
      <c r="AC37">
        <f>ScoutingData[[#This Row],[autoCargo]]+ScoutingData[[#This Row],[teleopCargo]]</f>
        <v>6</v>
      </c>
      <c r="AD37">
        <f>IF(ScoutingData[taxi]="Y", 2, 0)</f>
        <v>2</v>
      </c>
      <c r="AE37">
        <f>ScoutingData[autoUpper]*4</f>
        <v>0</v>
      </c>
      <c r="AF37">
        <f>ScoutingData[autoLower]*2</f>
        <v>4</v>
      </c>
      <c r="AG37">
        <f>ScoutingData[upper]*2</f>
        <v>0</v>
      </c>
      <c r="AH37">
        <f>ScoutingData[lower]</f>
        <v>4</v>
      </c>
      <c r="AI37">
        <f>IF(ScoutingData[climb]=1, 4, IF(ScoutingData[climb]=2, 6, IF(ScoutingData[climb]=3, 10, IF(ScoutingData[climb]=4, 15, 0))))</f>
        <v>6</v>
      </c>
      <c r="AJ37">
        <f>ScoutingData[[#This Row],[climbScore]]</f>
        <v>6</v>
      </c>
      <c r="AK3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16</v>
      </c>
      <c r="AL37">
        <f>IF(ScoutingData[climb]=1, 1, IF(ScoutingData[climb]=2, 2, IF(ScoutingData[climb]=3, 3, IF(ScoutingData[climb]=4, 4, 0))))</f>
        <v>2</v>
      </c>
      <c r="AM37">
        <f>IF(ScoutingData[wasDefended]="Y",1,0)</f>
        <v>1</v>
      </c>
      <c r="AN37">
        <f>IF(ScoutingData[diedOrTipped]="Y",1,0)</f>
        <v>0</v>
      </c>
      <c r="AO37">
        <f>IF(ScoutingData[heldCargo]="Y",1,0)</f>
        <v>0</v>
      </c>
    </row>
    <row r="38" spans="1:41" x14ac:dyDescent="0.3">
      <c r="A38" t="s">
        <v>19</v>
      </c>
      <c r="B38" t="s">
        <v>3</v>
      </c>
      <c r="C38">
        <v>7</v>
      </c>
      <c r="D38" t="str">
        <f>ScoutingData[[#This Row],[eventCode]]&amp;"_"&amp;ScoutingData[[#This Row],[matchLevel]]&amp;ScoutingData[[#This Row],[matchNumber]]</f>
        <v>2022ilch_qm7</v>
      </c>
      <c r="E38" t="s">
        <v>49</v>
      </c>
      <c r="F38">
        <v>1739</v>
      </c>
      <c r="G38">
        <v>30</v>
      </c>
      <c r="H38" t="s">
        <v>0</v>
      </c>
      <c r="I38">
        <v>0</v>
      </c>
      <c r="J38">
        <v>1</v>
      </c>
      <c r="K38" t="s">
        <v>1</v>
      </c>
      <c r="L38">
        <v>0</v>
      </c>
      <c r="M38">
        <v>6</v>
      </c>
      <c r="N38" t="s">
        <v>1</v>
      </c>
      <c r="O38" t="s">
        <v>0</v>
      </c>
      <c r="P38" t="s">
        <v>51</v>
      </c>
      <c r="Q38" t="s">
        <v>113</v>
      </c>
      <c r="R38">
        <v>2</v>
      </c>
      <c r="S38" t="s">
        <v>1</v>
      </c>
      <c r="T38" t="s">
        <v>46</v>
      </c>
      <c r="U38" t="s">
        <v>1</v>
      </c>
      <c r="V38">
        <v>3</v>
      </c>
      <c r="W38" t="s">
        <v>1</v>
      </c>
      <c r="Y38">
        <f>ScoutingData[[#This Row],[autoLower]]+ScoutingData[[#This Row],[autoUpper]]</f>
        <v>1</v>
      </c>
      <c r="Z38">
        <f>(ScoutingData[[#This Row],[autoLower]]*2)+(ScoutingData[[#This Row],[autoUpper]]*4)</f>
        <v>2</v>
      </c>
      <c r="AA38">
        <f>ScoutingData[[#This Row],[lower]]+ScoutingData[[#This Row],[upper]]</f>
        <v>6</v>
      </c>
      <c r="AB38">
        <f>ScoutingData[[#This Row],[lower]]+(ScoutingData[[#This Row],[upper]]*2)</f>
        <v>6</v>
      </c>
      <c r="AC38">
        <f>ScoutingData[[#This Row],[autoCargo]]+ScoutingData[[#This Row],[teleopCargo]]</f>
        <v>7</v>
      </c>
      <c r="AD38">
        <f>IF(ScoutingData[taxi]="Y", 2, 0)</f>
        <v>2</v>
      </c>
      <c r="AE38">
        <f>ScoutingData[autoUpper]*4</f>
        <v>0</v>
      </c>
      <c r="AF38">
        <f>ScoutingData[autoLower]*2</f>
        <v>2</v>
      </c>
      <c r="AG38">
        <f>ScoutingData[upper]*2</f>
        <v>0</v>
      </c>
      <c r="AH38">
        <f>ScoutingData[lower]</f>
        <v>6</v>
      </c>
      <c r="AI38">
        <f>IF(ScoutingData[climb]=1, 4, IF(ScoutingData[climb]=2, 6, IF(ScoutingData[climb]=3, 10, IF(ScoutingData[climb]=4, 15, 0))))</f>
        <v>6</v>
      </c>
      <c r="AJ38">
        <f>ScoutingData[[#This Row],[climbScore]]</f>
        <v>6</v>
      </c>
      <c r="AK3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16</v>
      </c>
      <c r="AL38">
        <f>IF(ScoutingData[climb]=1, 1, IF(ScoutingData[climb]=2, 2, IF(ScoutingData[climb]=3, 3, IF(ScoutingData[climb]=4, 4, 0))))</f>
        <v>2</v>
      </c>
      <c r="AM38">
        <f>IF(ScoutingData[wasDefended]="Y",1,0)</f>
        <v>0</v>
      </c>
      <c r="AN38">
        <f>IF(ScoutingData[diedOrTipped]="Y",1,0)</f>
        <v>0</v>
      </c>
      <c r="AO38">
        <f>IF(ScoutingData[heldCargo]="Y",1,0)</f>
        <v>0</v>
      </c>
    </row>
    <row r="39" spans="1:41" x14ac:dyDescent="0.3">
      <c r="A39" t="s">
        <v>19</v>
      </c>
      <c r="B39" t="s">
        <v>3</v>
      </c>
      <c r="C39">
        <v>7</v>
      </c>
      <c r="D39" t="str">
        <f>ScoutingData[[#This Row],[eventCode]]&amp;"_"&amp;ScoutingData[[#This Row],[matchLevel]]&amp;ScoutingData[[#This Row],[matchNumber]]</f>
        <v>2022ilch_qm7</v>
      </c>
      <c r="E39" t="s">
        <v>45</v>
      </c>
      <c r="F39">
        <v>2151</v>
      </c>
      <c r="G39">
        <v>41</v>
      </c>
      <c r="H39" t="s">
        <v>0</v>
      </c>
      <c r="I39">
        <v>0</v>
      </c>
      <c r="J39">
        <v>0</v>
      </c>
      <c r="K39" t="s">
        <v>1</v>
      </c>
      <c r="L39">
        <v>0</v>
      </c>
      <c r="M39">
        <v>0</v>
      </c>
      <c r="N39" t="s">
        <v>1</v>
      </c>
      <c r="O39" t="s">
        <v>1</v>
      </c>
      <c r="P39" t="s">
        <v>51</v>
      </c>
      <c r="R39" t="s">
        <v>46</v>
      </c>
      <c r="S39" t="s">
        <v>1</v>
      </c>
      <c r="T39" t="s">
        <v>46</v>
      </c>
      <c r="U39" t="s">
        <v>1</v>
      </c>
      <c r="V39">
        <v>1</v>
      </c>
      <c r="W39" t="s">
        <v>0</v>
      </c>
      <c r="Y39">
        <f>ScoutingData[[#This Row],[autoLower]]+ScoutingData[[#This Row],[autoUpper]]</f>
        <v>0</v>
      </c>
      <c r="Z39">
        <f>(ScoutingData[[#This Row],[autoLower]]*2)+(ScoutingData[[#This Row],[autoUpper]]*4)</f>
        <v>0</v>
      </c>
      <c r="AA39">
        <f>ScoutingData[[#This Row],[lower]]+ScoutingData[[#This Row],[upper]]</f>
        <v>0</v>
      </c>
      <c r="AB39">
        <f>ScoutingData[[#This Row],[lower]]+(ScoutingData[[#This Row],[upper]]*2)</f>
        <v>0</v>
      </c>
      <c r="AC39">
        <f>ScoutingData[[#This Row],[autoCargo]]+ScoutingData[[#This Row],[teleopCargo]]</f>
        <v>0</v>
      </c>
      <c r="AD39">
        <f>IF(ScoutingData[taxi]="Y", 2, 0)</f>
        <v>2</v>
      </c>
      <c r="AE39">
        <f>ScoutingData[autoUpper]*4</f>
        <v>0</v>
      </c>
      <c r="AF39">
        <f>ScoutingData[autoLower]*2</f>
        <v>0</v>
      </c>
      <c r="AG39">
        <f>ScoutingData[upper]*2</f>
        <v>0</v>
      </c>
      <c r="AH39">
        <f>ScoutingData[lower]</f>
        <v>0</v>
      </c>
      <c r="AI39">
        <f>IF(ScoutingData[climb]=1, 4, IF(ScoutingData[climb]=2, 6, IF(ScoutingData[climb]=3, 10, IF(ScoutingData[climb]=4, 15, 0))))</f>
        <v>0</v>
      </c>
      <c r="AJ39">
        <f>ScoutingData[[#This Row],[climbScore]]</f>
        <v>0</v>
      </c>
      <c r="AK3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39">
        <f>IF(ScoutingData[climb]=1, 1, IF(ScoutingData[climb]=2, 2, IF(ScoutingData[climb]=3, 3, IF(ScoutingData[climb]=4, 4, 0))))</f>
        <v>0</v>
      </c>
      <c r="AM39">
        <f>IF(ScoutingData[wasDefended]="Y",1,0)</f>
        <v>0</v>
      </c>
      <c r="AN39">
        <f>IF(ScoutingData[diedOrTipped]="Y",1,0)</f>
        <v>1</v>
      </c>
      <c r="AO39">
        <f>IF(ScoutingData[heldCargo]="Y",1,0)</f>
        <v>0</v>
      </c>
    </row>
    <row r="40" spans="1:41" x14ac:dyDescent="0.3">
      <c r="A40" t="s">
        <v>19</v>
      </c>
      <c r="B40" t="s">
        <v>3</v>
      </c>
      <c r="C40">
        <v>7</v>
      </c>
      <c r="D40" t="str">
        <f>ScoutingData[[#This Row],[eventCode]]&amp;"_"&amp;ScoutingData[[#This Row],[matchLevel]]&amp;ScoutingData[[#This Row],[matchNumber]]</f>
        <v>2022ilch_qm7</v>
      </c>
      <c r="E40" t="s">
        <v>53</v>
      </c>
      <c r="F40">
        <v>4292</v>
      </c>
      <c r="G40">
        <v>42</v>
      </c>
      <c r="H40" t="s">
        <v>0</v>
      </c>
      <c r="I40">
        <v>0</v>
      </c>
      <c r="J40">
        <v>0</v>
      </c>
      <c r="K40" t="s">
        <v>1</v>
      </c>
      <c r="L40">
        <v>0</v>
      </c>
      <c r="M40">
        <v>0</v>
      </c>
      <c r="N40" t="s">
        <v>1</v>
      </c>
      <c r="O40" t="s">
        <v>1</v>
      </c>
      <c r="P40" t="s">
        <v>46</v>
      </c>
      <c r="R40" t="s">
        <v>46</v>
      </c>
      <c r="S40" t="s">
        <v>1</v>
      </c>
      <c r="T40" t="s">
        <v>51</v>
      </c>
      <c r="U40" t="s">
        <v>1</v>
      </c>
      <c r="V40">
        <v>4</v>
      </c>
      <c r="W40" t="s">
        <v>0</v>
      </c>
      <c r="X40" t="s">
        <v>532</v>
      </c>
      <c r="Y40">
        <f>ScoutingData[[#This Row],[autoLower]]+ScoutingData[[#This Row],[autoUpper]]</f>
        <v>0</v>
      </c>
      <c r="Z40">
        <f>(ScoutingData[[#This Row],[autoLower]]*2)+(ScoutingData[[#This Row],[autoUpper]]*4)</f>
        <v>0</v>
      </c>
      <c r="AA40">
        <f>ScoutingData[[#This Row],[lower]]+ScoutingData[[#This Row],[upper]]</f>
        <v>0</v>
      </c>
      <c r="AB40">
        <f>ScoutingData[[#This Row],[lower]]+(ScoutingData[[#This Row],[upper]]*2)</f>
        <v>0</v>
      </c>
      <c r="AC40">
        <f>ScoutingData[[#This Row],[autoCargo]]+ScoutingData[[#This Row],[teleopCargo]]</f>
        <v>0</v>
      </c>
      <c r="AD40">
        <f>IF(ScoutingData[taxi]="Y", 2, 0)</f>
        <v>2</v>
      </c>
      <c r="AE40">
        <f>ScoutingData[autoUpper]*4</f>
        <v>0</v>
      </c>
      <c r="AF40">
        <f>ScoutingData[autoLower]*2</f>
        <v>0</v>
      </c>
      <c r="AG40">
        <f>ScoutingData[upper]*2</f>
        <v>0</v>
      </c>
      <c r="AH40">
        <f>ScoutingData[lower]</f>
        <v>0</v>
      </c>
      <c r="AI40">
        <f>IF(ScoutingData[climb]=1, 4, IF(ScoutingData[climb]=2, 6, IF(ScoutingData[climb]=3, 10, IF(ScoutingData[climb]=4, 15, 0))))</f>
        <v>0</v>
      </c>
      <c r="AJ40">
        <f>ScoutingData[[#This Row],[climbScore]]</f>
        <v>0</v>
      </c>
      <c r="AK4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40">
        <f>IF(ScoutingData[climb]=1, 1, IF(ScoutingData[climb]=2, 2, IF(ScoutingData[climb]=3, 3, IF(ScoutingData[climb]=4, 4, 0))))</f>
        <v>0</v>
      </c>
      <c r="AM40">
        <f>IF(ScoutingData[wasDefended]="Y",1,0)</f>
        <v>0</v>
      </c>
      <c r="AN40">
        <f>IF(ScoutingData[diedOrTipped]="Y",1,0)</f>
        <v>1</v>
      </c>
      <c r="AO40">
        <f>IF(ScoutingData[heldCargo]="Y",1,0)</f>
        <v>0</v>
      </c>
    </row>
    <row r="41" spans="1:41" x14ac:dyDescent="0.3">
      <c r="A41" t="s">
        <v>19</v>
      </c>
      <c r="B41" t="s">
        <v>3</v>
      </c>
      <c r="C41">
        <v>7</v>
      </c>
      <c r="D41" t="str">
        <f>ScoutingData[[#This Row],[eventCode]]&amp;"_"&amp;ScoutingData[[#This Row],[matchLevel]]&amp;ScoutingData[[#This Row],[matchNumber]]</f>
        <v>2022ilch_qm7</v>
      </c>
      <c r="E41" t="s">
        <v>62</v>
      </c>
      <c r="F41">
        <v>1625</v>
      </c>
      <c r="G41">
        <v>19</v>
      </c>
      <c r="H41" t="s">
        <v>0</v>
      </c>
      <c r="I41">
        <v>0</v>
      </c>
      <c r="J41">
        <v>0</v>
      </c>
      <c r="K41" t="s">
        <v>0</v>
      </c>
      <c r="L41">
        <v>4</v>
      </c>
      <c r="M41">
        <v>0</v>
      </c>
      <c r="N41" t="s">
        <v>1</v>
      </c>
      <c r="O41" t="s">
        <v>1</v>
      </c>
      <c r="P41" t="s">
        <v>51</v>
      </c>
      <c r="Q41" t="s">
        <v>114</v>
      </c>
      <c r="R41">
        <v>3</v>
      </c>
      <c r="S41" t="s">
        <v>0</v>
      </c>
      <c r="T41" t="s">
        <v>46</v>
      </c>
      <c r="U41" t="s">
        <v>1</v>
      </c>
      <c r="V41">
        <v>4</v>
      </c>
      <c r="W41" t="s">
        <v>1</v>
      </c>
      <c r="X41" t="s">
        <v>115</v>
      </c>
      <c r="Y41">
        <f>ScoutingData[[#This Row],[autoLower]]+ScoutingData[[#This Row],[autoUpper]]</f>
        <v>0</v>
      </c>
      <c r="Z41">
        <f>(ScoutingData[[#This Row],[autoLower]]*2)+(ScoutingData[[#This Row],[autoUpper]]*4)</f>
        <v>0</v>
      </c>
      <c r="AA41">
        <f>ScoutingData[[#This Row],[lower]]+ScoutingData[[#This Row],[upper]]</f>
        <v>4</v>
      </c>
      <c r="AB41">
        <f>ScoutingData[[#This Row],[lower]]+(ScoutingData[[#This Row],[upper]]*2)</f>
        <v>8</v>
      </c>
      <c r="AC41">
        <f>ScoutingData[[#This Row],[autoCargo]]+ScoutingData[[#This Row],[teleopCargo]]</f>
        <v>4</v>
      </c>
      <c r="AD41">
        <f>IF(ScoutingData[taxi]="Y", 2, 0)</f>
        <v>2</v>
      </c>
      <c r="AE41">
        <f>ScoutingData[autoUpper]*4</f>
        <v>0</v>
      </c>
      <c r="AF41">
        <f>ScoutingData[autoLower]*2</f>
        <v>0</v>
      </c>
      <c r="AG41">
        <f>ScoutingData[upper]*2</f>
        <v>8</v>
      </c>
      <c r="AH41">
        <f>ScoutingData[lower]</f>
        <v>0</v>
      </c>
      <c r="AI41">
        <f>IF(ScoutingData[climb]=1, 4, IF(ScoutingData[climb]=2, 6, IF(ScoutingData[climb]=3, 10, IF(ScoutingData[climb]=4, 15, 0))))</f>
        <v>10</v>
      </c>
      <c r="AJ41">
        <f>ScoutingData[[#This Row],[climbScore]]</f>
        <v>10</v>
      </c>
      <c r="AK4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20</v>
      </c>
      <c r="AL41">
        <f>IF(ScoutingData[climb]=1, 1, IF(ScoutingData[climb]=2, 2, IF(ScoutingData[climb]=3, 3, IF(ScoutingData[climb]=4, 4, 0))))</f>
        <v>3</v>
      </c>
      <c r="AM41">
        <f>IF(ScoutingData[wasDefended]="Y",1,0)</f>
        <v>0</v>
      </c>
      <c r="AN41">
        <f>IF(ScoutingData[diedOrTipped]="Y",1,0)</f>
        <v>0</v>
      </c>
      <c r="AO41">
        <f>IF(ScoutingData[heldCargo]="Y",1,0)</f>
        <v>0</v>
      </c>
    </row>
    <row r="42" spans="1:41" x14ac:dyDescent="0.3">
      <c r="A42" t="s">
        <v>19</v>
      </c>
      <c r="B42" t="s">
        <v>3</v>
      </c>
      <c r="C42">
        <v>7</v>
      </c>
      <c r="D42" t="str">
        <f>ScoutingData[[#This Row],[eventCode]]&amp;"_"&amp;ScoutingData[[#This Row],[matchLevel]]&amp;ScoutingData[[#This Row],[matchNumber]]</f>
        <v>2022ilch_qm7</v>
      </c>
      <c r="E42" t="s">
        <v>56</v>
      </c>
      <c r="F42">
        <v>677</v>
      </c>
      <c r="G42">
        <v>30</v>
      </c>
      <c r="H42" t="s">
        <v>0</v>
      </c>
      <c r="I42">
        <v>1</v>
      </c>
      <c r="J42">
        <v>0</v>
      </c>
      <c r="K42" t="s">
        <v>0</v>
      </c>
      <c r="L42">
        <v>0</v>
      </c>
      <c r="M42">
        <v>1</v>
      </c>
      <c r="N42" t="s">
        <v>0</v>
      </c>
      <c r="O42" t="s">
        <v>1</v>
      </c>
      <c r="P42" t="s">
        <v>51</v>
      </c>
      <c r="Q42" t="s">
        <v>116</v>
      </c>
      <c r="R42" t="s">
        <v>46</v>
      </c>
      <c r="S42" t="s">
        <v>1</v>
      </c>
      <c r="T42" t="s">
        <v>47</v>
      </c>
      <c r="U42" t="s">
        <v>1</v>
      </c>
      <c r="V42">
        <v>3</v>
      </c>
      <c r="W42" t="s">
        <v>1</v>
      </c>
      <c r="X42" t="s">
        <v>117</v>
      </c>
      <c r="Y42">
        <f>ScoutingData[[#This Row],[autoLower]]+ScoutingData[[#This Row],[autoUpper]]</f>
        <v>1</v>
      </c>
      <c r="Z42">
        <f>(ScoutingData[[#This Row],[autoLower]]*2)+(ScoutingData[[#This Row],[autoUpper]]*4)</f>
        <v>4</v>
      </c>
      <c r="AA42">
        <f>ScoutingData[[#This Row],[lower]]+ScoutingData[[#This Row],[upper]]</f>
        <v>1</v>
      </c>
      <c r="AB42">
        <f>ScoutingData[[#This Row],[lower]]+(ScoutingData[[#This Row],[upper]]*2)</f>
        <v>1</v>
      </c>
      <c r="AC42">
        <f>ScoutingData[[#This Row],[autoCargo]]+ScoutingData[[#This Row],[teleopCargo]]</f>
        <v>2</v>
      </c>
      <c r="AD42">
        <f>IF(ScoutingData[taxi]="Y", 2, 0)</f>
        <v>2</v>
      </c>
      <c r="AE42">
        <f>ScoutingData[autoUpper]*4</f>
        <v>4</v>
      </c>
      <c r="AF42">
        <f>ScoutingData[autoLower]*2</f>
        <v>0</v>
      </c>
      <c r="AG42">
        <f>ScoutingData[upper]*2</f>
        <v>0</v>
      </c>
      <c r="AH42">
        <f>ScoutingData[lower]</f>
        <v>1</v>
      </c>
      <c r="AI42">
        <f>IF(ScoutingData[climb]=1, 4, IF(ScoutingData[climb]=2, 6, IF(ScoutingData[climb]=3, 10, IF(ScoutingData[climb]=4, 15, 0))))</f>
        <v>0</v>
      </c>
      <c r="AJ42">
        <f>ScoutingData[[#This Row],[climbScore]]</f>
        <v>0</v>
      </c>
      <c r="AK4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7</v>
      </c>
      <c r="AL42">
        <f>IF(ScoutingData[climb]=1, 1, IF(ScoutingData[climb]=2, 2, IF(ScoutingData[climb]=3, 3, IF(ScoutingData[climb]=4, 4, 0))))</f>
        <v>0</v>
      </c>
      <c r="AM42">
        <f>IF(ScoutingData[wasDefended]="Y",1,0)</f>
        <v>1</v>
      </c>
      <c r="AN42">
        <f>IF(ScoutingData[diedOrTipped]="Y",1,0)</f>
        <v>0</v>
      </c>
      <c r="AO42">
        <f>IF(ScoutingData[heldCargo]="Y",1,0)</f>
        <v>0</v>
      </c>
    </row>
    <row r="43" spans="1:41" x14ac:dyDescent="0.3">
      <c r="A43" t="s">
        <v>19</v>
      </c>
      <c r="B43" t="s">
        <v>3</v>
      </c>
      <c r="C43">
        <v>7</v>
      </c>
      <c r="D43" t="str">
        <f>ScoutingData[[#This Row],[eventCode]]&amp;"_"&amp;ScoutingData[[#This Row],[matchLevel]]&amp;ScoutingData[[#This Row],[matchNumber]]</f>
        <v>2022ilch_qm7</v>
      </c>
      <c r="E43" t="s">
        <v>59</v>
      </c>
      <c r="F43">
        <v>4702</v>
      </c>
      <c r="G43">
        <v>17</v>
      </c>
      <c r="H43" t="s">
        <v>0</v>
      </c>
      <c r="I43">
        <v>0</v>
      </c>
      <c r="J43">
        <v>0</v>
      </c>
      <c r="K43" t="s">
        <v>1</v>
      </c>
      <c r="L43">
        <v>0</v>
      </c>
      <c r="M43">
        <v>0</v>
      </c>
      <c r="N43" t="s">
        <v>1</v>
      </c>
      <c r="O43" t="s">
        <v>1</v>
      </c>
      <c r="P43" t="s">
        <v>51</v>
      </c>
      <c r="Q43" t="s">
        <v>118</v>
      </c>
      <c r="R43">
        <v>2</v>
      </c>
      <c r="S43" t="s">
        <v>0</v>
      </c>
      <c r="T43" t="s">
        <v>55</v>
      </c>
      <c r="U43" t="s">
        <v>0</v>
      </c>
      <c r="V43">
        <v>1</v>
      </c>
      <c r="W43" t="s">
        <v>1</v>
      </c>
      <c r="X43" t="s">
        <v>119</v>
      </c>
      <c r="Y43">
        <f>ScoutingData[[#This Row],[autoLower]]+ScoutingData[[#This Row],[autoUpper]]</f>
        <v>0</v>
      </c>
      <c r="Z43">
        <f>(ScoutingData[[#This Row],[autoLower]]*2)+(ScoutingData[[#This Row],[autoUpper]]*4)</f>
        <v>0</v>
      </c>
      <c r="AA43">
        <f>ScoutingData[[#This Row],[lower]]+ScoutingData[[#This Row],[upper]]</f>
        <v>0</v>
      </c>
      <c r="AB43">
        <f>ScoutingData[[#This Row],[lower]]+(ScoutingData[[#This Row],[upper]]*2)</f>
        <v>0</v>
      </c>
      <c r="AC43">
        <f>ScoutingData[[#This Row],[autoCargo]]+ScoutingData[[#This Row],[teleopCargo]]</f>
        <v>0</v>
      </c>
      <c r="AD43">
        <f>IF(ScoutingData[taxi]="Y", 2, 0)</f>
        <v>2</v>
      </c>
      <c r="AE43">
        <f>ScoutingData[autoUpper]*4</f>
        <v>0</v>
      </c>
      <c r="AF43">
        <f>ScoutingData[autoLower]*2</f>
        <v>0</v>
      </c>
      <c r="AG43">
        <f>ScoutingData[upper]*2</f>
        <v>0</v>
      </c>
      <c r="AH43">
        <f>ScoutingData[lower]</f>
        <v>0</v>
      </c>
      <c r="AI43">
        <f>IF(ScoutingData[climb]=1, 4, IF(ScoutingData[climb]=2, 6, IF(ScoutingData[climb]=3, 10, IF(ScoutingData[climb]=4, 15, 0))))</f>
        <v>6</v>
      </c>
      <c r="AJ43">
        <f>ScoutingData[[#This Row],[climbScore]]</f>
        <v>6</v>
      </c>
      <c r="AK4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43">
        <f>IF(ScoutingData[climb]=1, 1, IF(ScoutingData[climb]=2, 2, IF(ScoutingData[climb]=3, 3, IF(ScoutingData[climb]=4, 4, 0))))</f>
        <v>2</v>
      </c>
      <c r="AM43">
        <f>IF(ScoutingData[wasDefended]="Y",1,0)</f>
        <v>0</v>
      </c>
      <c r="AN43">
        <f>IF(ScoutingData[diedOrTipped]="Y",1,0)</f>
        <v>0</v>
      </c>
      <c r="AO43">
        <f>IF(ScoutingData[heldCargo]="Y",1,0)</f>
        <v>1</v>
      </c>
    </row>
    <row r="44" spans="1:41" x14ac:dyDescent="0.3">
      <c r="A44" t="s">
        <v>19</v>
      </c>
      <c r="B44" t="s">
        <v>3</v>
      </c>
      <c r="C44">
        <v>8</v>
      </c>
      <c r="D44" t="str">
        <f>ScoutingData[[#This Row],[eventCode]]&amp;"_"&amp;ScoutingData[[#This Row],[matchLevel]]&amp;ScoutingData[[#This Row],[matchNumber]]</f>
        <v>2022ilch_qm8</v>
      </c>
      <c r="E44" t="s">
        <v>49</v>
      </c>
      <c r="F44">
        <v>1732</v>
      </c>
      <c r="G44">
        <v>54</v>
      </c>
      <c r="H44" t="s">
        <v>0</v>
      </c>
      <c r="I44">
        <v>2</v>
      </c>
      <c r="J44">
        <v>0</v>
      </c>
      <c r="K44" t="s">
        <v>0</v>
      </c>
      <c r="L44">
        <v>16</v>
      </c>
      <c r="M44">
        <v>0</v>
      </c>
      <c r="N44" t="s">
        <v>0</v>
      </c>
      <c r="O44" t="s">
        <v>1</v>
      </c>
      <c r="P44" t="s">
        <v>55</v>
      </c>
      <c r="R44" t="s">
        <v>46</v>
      </c>
      <c r="S44" t="s">
        <v>1</v>
      </c>
      <c r="T44" t="s">
        <v>46</v>
      </c>
      <c r="U44" t="s">
        <v>1</v>
      </c>
      <c r="V44">
        <v>5</v>
      </c>
      <c r="W44" t="s">
        <v>1</v>
      </c>
      <c r="Y44">
        <f>ScoutingData[[#This Row],[autoLower]]+ScoutingData[[#This Row],[autoUpper]]</f>
        <v>2</v>
      </c>
      <c r="Z44">
        <f>(ScoutingData[[#This Row],[autoLower]]*2)+(ScoutingData[[#This Row],[autoUpper]]*4)</f>
        <v>8</v>
      </c>
      <c r="AA44">
        <f>ScoutingData[[#This Row],[lower]]+ScoutingData[[#This Row],[upper]]</f>
        <v>16</v>
      </c>
      <c r="AB44">
        <f>ScoutingData[[#This Row],[lower]]+(ScoutingData[[#This Row],[upper]]*2)</f>
        <v>32</v>
      </c>
      <c r="AC44">
        <f>ScoutingData[[#This Row],[autoCargo]]+ScoutingData[[#This Row],[teleopCargo]]</f>
        <v>18</v>
      </c>
      <c r="AD44">
        <f>IF(ScoutingData[taxi]="Y", 2, 0)</f>
        <v>2</v>
      </c>
      <c r="AE44">
        <f>ScoutingData[autoUpper]*4</f>
        <v>8</v>
      </c>
      <c r="AF44">
        <f>ScoutingData[autoLower]*2</f>
        <v>0</v>
      </c>
      <c r="AG44">
        <f>ScoutingData[upper]*2</f>
        <v>32</v>
      </c>
      <c r="AH44">
        <f>ScoutingData[lower]</f>
        <v>0</v>
      </c>
      <c r="AI44">
        <f>IF(ScoutingData[climb]=1, 4, IF(ScoutingData[climb]=2, 6, IF(ScoutingData[climb]=3, 10, IF(ScoutingData[climb]=4, 15, 0))))</f>
        <v>0</v>
      </c>
      <c r="AJ44">
        <f>ScoutingData[[#This Row],[climbScore]]</f>
        <v>0</v>
      </c>
      <c r="AK4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42</v>
      </c>
      <c r="AL44">
        <f>IF(ScoutingData[climb]=1, 1, IF(ScoutingData[climb]=2, 2, IF(ScoutingData[climb]=3, 3, IF(ScoutingData[climb]=4, 4, 0))))</f>
        <v>0</v>
      </c>
      <c r="AM44">
        <f>IF(ScoutingData[wasDefended]="Y",1,0)</f>
        <v>1</v>
      </c>
      <c r="AN44">
        <f>IF(ScoutingData[diedOrTipped]="Y",1,0)</f>
        <v>0</v>
      </c>
      <c r="AO44">
        <f>IF(ScoutingData[heldCargo]="Y",1,0)</f>
        <v>0</v>
      </c>
    </row>
    <row r="45" spans="1:41" x14ac:dyDescent="0.3">
      <c r="A45" t="s">
        <v>19</v>
      </c>
      <c r="B45" t="s">
        <v>3</v>
      </c>
      <c r="C45">
        <v>8</v>
      </c>
      <c r="D45" t="str">
        <f>ScoutingData[[#This Row],[eventCode]]&amp;"_"&amp;ScoutingData[[#This Row],[matchLevel]]&amp;ScoutingData[[#This Row],[matchNumber]]</f>
        <v>2022ilch_qm8</v>
      </c>
      <c r="E45" t="s">
        <v>45</v>
      </c>
      <c r="F45">
        <v>3110</v>
      </c>
      <c r="G45">
        <v>41</v>
      </c>
      <c r="H45" t="s">
        <v>0</v>
      </c>
      <c r="I45">
        <v>0</v>
      </c>
      <c r="J45">
        <v>0</v>
      </c>
      <c r="K45" t="s">
        <v>1</v>
      </c>
      <c r="L45">
        <v>0</v>
      </c>
      <c r="M45">
        <v>0</v>
      </c>
      <c r="N45" t="s">
        <v>1</v>
      </c>
      <c r="O45" t="s">
        <v>1</v>
      </c>
      <c r="P45" t="s">
        <v>46</v>
      </c>
      <c r="R45" t="s">
        <v>46</v>
      </c>
      <c r="S45" t="s">
        <v>1</v>
      </c>
      <c r="T45" t="s">
        <v>55</v>
      </c>
      <c r="U45" t="s">
        <v>1</v>
      </c>
      <c r="V45">
        <v>1</v>
      </c>
      <c r="W45" t="s">
        <v>0</v>
      </c>
      <c r="Y45">
        <f>ScoutingData[[#This Row],[autoLower]]+ScoutingData[[#This Row],[autoUpper]]</f>
        <v>0</v>
      </c>
      <c r="Z45">
        <f>(ScoutingData[[#This Row],[autoLower]]*2)+(ScoutingData[[#This Row],[autoUpper]]*4)</f>
        <v>0</v>
      </c>
      <c r="AA45">
        <f>ScoutingData[[#This Row],[lower]]+ScoutingData[[#This Row],[upper]]</f>
        <v>0</v>
      </c>
      <c r="AB45">
        <f>ScoutingData[[#This Row],[lower]]+(ScoutingData[[#This Row],[upper]]*2)</f>
        <v>0</v>
      </c>
      <c r="AC45">
        <f>ScoutingData[[#This Row],[autoCargo]]+ScoutingData[[#This Row],[teleopCargo]]</f>
        <v>0</v>
      </c>
      <c r="AD45">
        <f>IF(ScoutingData[taxi]="Y", 2, 0)</f>
        <v>2</v>
      </c>
      <c r="AE45">
        <f>ScoutingData[autoUpper]*4</f>
        <v>0</v>
      </c>
      <c r="AF45">
        <f>ScoutingData[autoLower]*2</f>
        <v>0</v>
      </c>
      <c r="AG45">
        <f>ScoutingData[upper]*2</f>
        <v>0</v>
      </c>
      <c r="AH45">
        <f>ScoutingData[lower]</f>
        <v>0</v>
      </c>
      <c r="AI45">
        <f>IF(ScoutingData[climb]=1, 4, IF(ScoutingData[climb]=2, 6, IF(ScoutingData[climb]=3, 10, IF(ScoutingData[climb]=4, 15, 0))))</f>
        <v>0</v>
      </c>
      <c r="AJ45">
        <f>ScoutingData[[#This Row],[climbScore]]</f>
        <v>0</v>
      </c>
      <c r="AK4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45">
        <f>IF(ScoutingData[climb]=1, 1, IF(ScoutingData[climb]=2, 2, IF(ScoutingData[climb]=3, 3, IF(ScoutingData[climb]=4, 4, 0))))</f>
        <v>0</v>
      </c>
      <c r="AM45">
        <f>IF(ScoutingData[wasDefended]="Y",1,0)</f>
        <v>0</v>
      </c>
      <c r="AN45">
        <f>IF(ScoutingData[diedOrTipped]="Y",1,0)</f>
        <v>1</v>
      </c>
      <c r="AO45">
        <f>IF(ScoutingData[heldCargo]="Y",1,0)</f>
        <v>0</v>
      </c>
    </row>
    <row r="46" spans="1:41" x14ac:dyDescent="0.3">
      <c r="A46" t="s">
        <v>19</v>
      </c>
      <c r="B46" t="s">
        <v>3</v>
      </c>
      <c r="C46">
        <v>8</v>
      </c>
      <c r="D46" t="str">
        <f>ScoutingData[[#This Row],[eventCode]]&amp;"_"&amp;ScoutingData[[#This Row],[matchLevel]]&amp;ScoutingData[[#This Row],[matchNumber]]</f>
        <v>2022ilch_qm8</v>
      </c>
      <c r="E46" t="s">
        <v>53</v>
      </c>
      <c r="F46">
        <v>4787</v>
      </c>
      <c r="G46">
        <v>30</v>
      </c>
      <c r="H46" t="s">
        <v>0</v>
      </c>
      <c r="I46">
        <v>0</v>
      </c>
      <c r="J46">
        <v>1</v>
      </c>
      <c r="K46" t="s">
        <v>1</v>
      </c>
      <c r="L46">
        <v>0</v>
      </c>
      <c r="M46">
        <v>0</v>
      </c>
      <c r="N46" t="s">
        <v>1</v>
      </c>
      <c r="O46" t="s">
        <v>1</v>
      </c>
      <c r="P46" t="s">
        <v>51</v>
      </c>
      <c r="R46" t="s">
        <v>47</v>
      </c>
      <c r="S46" t="s">
        <v>1</v>
      </c>
      <c r="T46" t="s">
        <v>51</v>
      </c>
      <c r="U46" t="s">
        <v>1</v>
      </c>
      <c r="V46">
        <v>3</v>
      </c>
      <c r="W46" t="s">
        <v>1</v>
      </c>
      <c r="Y46">
        <f>ScoutingData[[#This Row],[autoLower]]+ScoutingData[[#This Row],[autoUpper]]</f>
        <v>1</v>
      </c>
      <c r="Z46">
        <f>(ScoutingData[[#This Row],[autoLower]]*2)+(ScoutingData[[#This Row],[autoUpper]]*4)</f>
        <v>2</v>
      </c>
      <c r="AA46">
        <f>ScoutingData[[#This Row],[lower]]+ScoutingData[[#This Row],[upper]]</f>
        <v>0</v>
      </c>
      <c r="AB46">
        <f>ScoutingData[[#This Row],[lower]]+(ScoutingData[[#This Row],[upper]]*2)</f>
        <v>0</v>
      </c>
      <c r="AC46">
        <f>ScoutingData[[#This Row],[autoCargo]]+ScoutingData[[#This Row],[teleopCargo]]</f>
        <v>1</v>
      </c>
      <c r="AD46">
        <f>IF(ScoutingData[taxi]="Y", 2, 0)</f>
        <v>2</v>
      </c>
      <c r="AE46">
        <f>ScoutingData[autoUpper]*4</f>
        <v>0</v>
      </c>
      <c r="AF46">
        <f>ScoutingData[autoLower]*2</f>
        <v>2</v>
      </c>
      <c r="AG46">
        <f>ScoutingData[upper]*2</f>
        <v>0</v>
      </c>
      <c r="AH46">
        <f>ScoutingData[lower]</f>
        <v>0</v>
      </c>
      <c r="AI46">
        <f>IF(ScoutingData[climb]=1, 4, IF(ScoutingData[climb]=2, 6, IF(ScoutingData[climb]=3, 10, IF(ScoutingData[climb]=4, 15, 0))))</f>
        <v>0</v>
      </c>
      <c r="AJ46">
        <f>ScoutingData[[#This Row],[climbScore]]</f>
        <v>0</v>
      </c>
      <c r="AK4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</v>
      </c>
      <c r="AL46">
        <f>IF(ScoutingData[climb]=1, 1, IF(ScoutingData[climb]=2, 2, IF(ScoutingData[climb]=3, 3, IF(ScoutingData[climb]=4, 4, 0))))</f>
        <v>0</v>
      </c>
      <c r="AM46">
        <f>IF(ScoutingData[wasDefended]="Y",1,0)</f>
        <v>0</v>
      </c>
      <c r="AN46">
        <f>IF(ScoutingData[diedOrTipped]="Y",1,0)</f>
        <v>0</v>
      </c>
      <c r="AO46">
        <f>IF(ScoutingData[heldCargo]="Y",1,0)</f>
        <v>0</v>
      </c>
    </row>
    <row r="47" spans="1:41" x14ac:dyDescent="0.3">
      <c r="A47" t="s">
        <v>19</v>
      </c>
      <c r="B47" t="s">
        <v>3</v>
      </c>
      <c r="C47">
        <v>8</v>
      </c>
      <c r="D47" t="str">
        <f>ScoutingData[[#This Row],[eventCode]]&amp;"_"&amp;ScoutingData[[#This Row],[matchLevel]]&amp;ScoutingData[[#This Row],[matchNumber]]</f>
        <v>2022ilch_qm8</v>
      </c>
      <c r="E47" t="s">
        <v>62</v>
      </c>
      <c r="F47">
        <v>4096</v>
      </c>
      <c r="G47">
        <v>19</v>
      </c>
      <c r="H47" t="s">
        <v>1</v>
      </c>
      <c r="I47">
        <v>0</v>
      </c>
      <c r="J47">
        <v>0</v>
      </c>
      <c r="K47" t="s">
        <v>1</v>
      </c>
      <c r="L47">
        <v>0</v>
      </c>
      <c r="M47">
        <v>0</v>
      </c>
      <c r="N47" t="s">
        <v>1</v>
      </c>
      <c r="O47" t="s">
        <v>1</v>
      </c>
      <c r="P47" t="s">
        <v>51</v>
      </c>
      <c r="Q47" t="s">
        <v>120</v>
      </c>
      <c r="R47" t="s">
        <v>47</v>
      </c>
      <c r="S47" t="s">
        <v>1</v>
      </c>
      <c r="T47" t="s">
        <v>47</v>
      </c>
      <c r="U47" t="s">
        <v>1</v>
      </c>
      <c r="V47">
        <v>4</v>
      </c>
      <c r="W47" t="s">
        <v>1</v>
      </c>
      <c r="X47" t="s">
        <v>121</v>
      </c>
      <c r="Y47">
        <f>ScoutingData[[#This Row],[autoLower]]+ScoutingData[[#This Row],[autoUpper]]</f>
        <v>0</v>
      </c>
      <c r="Z47">
        <f>(ScoutingData[[#This Row],[autoLower]]*2)+(ScoutingData[[#This Row],[autoUpper]]*4)</f>
        <v>0</v>
      </c>
      <c r="AA47">
        <f>ScoutingData[[#This Row],[lower]]+ScoutingData[[#This Row],[upper]]</f>
        <v>0</v>
      </c>
      <c r="AB47">
        <f>ScoutingData[[#This Row],[lower]]+(ScoutingData[[#This Row],[upper]]*2)</f>
        <v>0</v>
      </c>
      <c r="AC47">
        <f>ScoutingData[[#This Row],[autoCargo]]+ScoutingData[[#This Row],[teleopCargo]]</f>
        <v>0</v>
      </c>
      <c r="AD47">
        <f>IF(ScoutingData[taxi]="Y", 2, 0)</f>
        <v>0</v>
      </c>
      <c r="AE47">
        <f>ScoutingData[autoUpper]*4</f>
        <v>0</v>
      </c>
      <c r="AF47">
        <f>ScoutingData[autoLower]*2</f>
        <v>0</v>
      </c>
      <c r="AG47">
        <f>ScoutingData[upper]*2</f>
        <v>0</v>
      </c>
      <c r="AH47">
        <f>ScoutingData[lower]</f>
        <v>0</v>
      </c>
      <c r="AI47">
        <f>IF(ScoutingData[climb]=1, 4, IF(ScoutingData[climb]=2, 6, IF(ScoutingData[climb]=3, 10, IF(ScoutingData[climb]=4, 15, 0))))</f>
        <v>0</v>
      </c>
      <c r="AJ47">
        <f>ScoutingData[[#This Row],[climbScore]]</f>
        <v>0</v>
      </c>
      <c r="AK4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0</v>
      </c>
      <c r="AL47">
        <f>IF(ScoutingData[climb]=1, 1, IF(ScoutingData[climb]=2, 2, IF(ScoutingData[climb]=3, 3, IF(ScoutingData[climb]=4, 4, 0))))</f>
        <v>0</v>
      </c>
      <c r="AM47">
        <f>IF(ScoutingData[wasDefended]="Y",1,0)</f>
        <v>0</v>
      </c>
      <c r="AN47">
        <f>IF(ScoutingData[diedOrTipped]="Y",1,0)</f>
        <v>0</v>
      </c>
      <c r="AO47">
        <f>IF(ScoutingData[heldCargo]="Y",1,0)</f>
        <v>0</v>
      </c>
    </row>
    <row r="48" spans="1:41" x14ac:dyDescent="0.3">
      <c r="A48" t="s">
        <v>19</v>
      </c>
      <c r="B48" t="s">
        <v>3</v>
      </c>
      <c r="C48">
        <v>8</v>
      </c>
      <c r="D48" t="str">
        <f>ScoutingData[[#This Row],[eventCode]]&amp;"_"&amp;ScoutingData[[#This Row],[matchLevel]]&amp;ScoutingData[[#This Row],[matchNumber]]</f>
        <v>2022ilch_qm8</v>
      </c>
      <c r="E48" t="s">
        <v>59</v>
      </c>
      <c r="F48">
        <v>3061</v>
      </c>
      <c r="G48">
        <v>54</v>
      </c>
      <c r="H48" t="s">
        <v>0</v>
      </c>
      <c r="I48">
        <v>0</v>
      </c>
      <c r="J48">
        <v>0</v>
      </c>
      <c r="K48" t="s">
        <v>1</v>
      </c>
      <c r="L48">
        <v>8</v>
      </c>
      <c r="M48">
        <v>0</v>
      </c>
      <c r="N48" t="s">
        <v>1</v>
      </c>
      <c r="O48" t="s">
        <v>1</v>
      </c>
      <c r="P48" t="s">
        <v>51</v>
      </c>
      <c r="Q48" t="s">
        <v>122</v>
      </c>
      <c r="R48">
        <v>3</v>
      </c>
      <c r="S48" t="s">
        <v>1</v>
      </c>
      <c r="T48" t="s">
        <v>51</v>
      </c>
      <c r="U48" t="s">
        <v>1</v>
      </c>
      <c r="V48">
        <v>5</v>
      </c>
      <c r="W48" t="s">
        <v>1</v>
      </c>
      <c r="X48" t="s">
        <v>123</v>
      </c>
      <c r="Y48">
        <f>ScoutingData[[#This Row],[autoLower]]+ScoutingData[[#This Row],[autoUpper]]</f>
        <v>0</v>
      </c>
      <c r="Z48">
        <f>(ScoutingData[[#This Row],[autoLower]]*2)+(ScoutingData[[#This Row],[autoUpper]]*4)</f>
        <v>0</v>
      </c>
      <c r="AA48">
        <f>ScoutingData[[#This Row],[lower]]+ScoutingData[[#This Row],[upper]]</f>
        <v>8</v>
      </c>
      <c r="AB48">
        <f>ScoutingData[[#This Row],[lower]]+(ScoutingData[[#This Row],[upper]]*2)</f>
        <v>16</v>
      </c>
      <c r="AC48">
        <f>ScoutingData[[#This Row],[autoCargo]]+ScoutingData[[#This Row],[teleopCargo]]</f>
        <v>8</v>
      </c>
      <c r="AD48">
        <f>IF(ScoutingData[taxi]="Y", 2, 0)</f>
        <v>2</v>
      </c>
      <c r="AE48">
        <f>ScoutingData[autoUpper]*4</f>
        <v>0</v>
      </c>
      <c r="AF48">
        <f>ScoutingData[autoLower]*2</f>
        <v>0</v>
      </c>
      <c r="AG48">
        <f>ScoutingData[upper]*2</f>
        <v>16</v>
      </c>
      <c r="AH48">
        <f>ScoutingData[lower]</f>
        <v>0</v>
      </c>
      <c r="AI48">
        <f>IF(ScoutingData[climb]=1, 4, IF(ScoutingData[climb]=2, 6, IF(ScoutingData[climb]=3, 10, IF(ScoutingData[climb]=4, 15, 0))))</f>
        <v>10</v>
      </c>
      <c r="AJ48">
        <f>ScoutingData[[#This Row],[climbScore]]</f>
        <v>10</v>
      </c>
      <c r="AK4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28</v>
      </c>
      <c r="AL48">
        <f>IF(ScoutingData[climb]=1, 1, IF(ScoutingData[climb]=2, 2, IF(ScoutingData[climb]=3, 3, IF(ScoutingData[climb]=4, 4, 0))))</f>
        <v>3</v>
      </c>
      <c r="AM48">
        <f>IF(ScoutingData[wasDefended]="Y",1,0)</f>
        <v>0</v>
      </c>
      <c r="AN48">
        <f>IF(ScoutingData[diedOrTipped]="Y",1,0)</f>
        <v>0</v>
      </c>
      <c r="AO48">
        <f>IF(ScoutingData[heldCargo]="Y",1,0)</f>
        <v>0</v>
      </c>
    </row>
    <row r="49" spans="1:41" x14ac:dyDescent="0.3">
      <c r="A49" t="s">
        <v>19</v>
      </c>
      <c r="B49" t="s">
        <v>3</v>
      </c>
      <c r="C49">
        <v>8</v>
      </c>
      <c r="D49" t="str">
        <f>ScoutingData[[#This Row],[eventCode]]&amp;"_"&amp;ScoutingData[[#This Row],[matchLevel]]&amp;ScoutingData[[#This Row],[matchNumber]]</f>
        <v>2022ilch_qm8</v>
      </c>
      <c r="E49" t="s">
        <v>56</v>
      </c>
      <c r="F49">
        <v>7560</v>
      </c>
      <c r="G49">
        <v>17</v>
      </c>
      <c r="H49" t="s">
        <v>1</v>
      </c>
      <c r="I49">
        <v>0</v>
      </c>
      <c r="J49">
        <v>1</v>
      </c>
      <c r="K49" t="s">
        <v>1</v>
      </c>
      <c r="L49">
        <v>0</v>
      </c>
      <c r="M49">
        <v>0</v>
      </c>
      <c r="N49" t="s">
        <v>1</v>
      </c>
      <c r="O49" t="s">
        <v>1</v>
      </c>
      <c r="P49" t="s">
        <v>46</v>
      </c>
      <c r="Q49" t="s">
        <v>124</v>
      </c>
      <c r="R49" t="s">
        <v>46</v>
      </c>
      <c r="S49" t="s">
        <v>1</v>
      </c>
      <c r="T49" t="s">
        <v>46</v>
      </c>
      <c r="U49" t="s">
        <v>1</v>
      </c>
      <c r="V49">
        <v>3</v>
      </c>
      <c r="W49" t="s">
        <v>1</v>
      </c>
      <c r="X49" t="s">
        <v>125</v>
      </c>
      <c r="Y49">
        <f>ScoutingData[[#This Row],[autoLower]]+ScoutingData[[#This Row],[autoUpper]]</f>
        <v>1</v>
      </c>
      <c r="Z49">
        <f>(ScoutingData[[#This Row],[autoLower]]*2)+(ScoutingData[[#This Row],[autoUpper]]*4)</f>
        <v>2</v>
      </c>
      <c r="AA49">
        <f>ScoutingData[[#This Row],[lower]]+ScoutingData[[#This Row],[upper]]</f>
        <v>0</v>
      </c>
      <c r="AB49">
        <f>ScoutingData[[#This Row],[lower]]+(ScoutingData[[#This Row],[upper]]*2)</f>
        <v>0</v>
      </c>
      <c r="AC49">
        <f>ScoutingData[[#This Row],[autoCargo]]+ScoutingData[[#This Row],[teleopCargo]]</f>
        <v>1</v>
      </c>
      <c r="AD49">
        <f>IF(ScoutingData[taxi]="Y", 2, 0)</f>
        <v>0</v>
      </c>
      <c r="AE49">
        <f>ScoutingData[autoUpper]*4</f>
        <v>0</v>
      </c>
      <c r="AF49">
        <f>ScoutingData[autoLower]*2</f>
        <v>2</v>
      </c>
      <c r="AG49">
        <f>ScoutingData[upper]*2</f>
        <v>0</v>
      </c>
      <c r="AH49">
        <f>ScoutingData[lower]</f>
        <v>0</v>
      </c>
      <c r="AI49">
        <f>IF(ScoutingData[climb]=1, 4, IF(ScoutingData[climb]=2, 6, IF(ScoutingData[climb]=3, 10, IF(ScoutingData[climb]=4, 15, 0))))</f>
        <v>0</v>
      </c>
      <c r="AJ49">
        <f>ScoutingData[[#This Row],[climbScore]]</f>
        <v>0</v>
      </c>
      <c r="AK4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49">
        <f>IF(ScoutingData[climb]=1, 1, IF(ScoutingData[climb]=2, 2, IF(ScoutingData[climb]=3, 3, IF(ScoutingData[climb]=4, 4, 0))))</f>
        <v>0</v>
      </c>
      <c r="AM49">
        <f>IF(ScoutingData[wasDefended]="Y",1,0)</f>
        <v>0</v>
      </c>
      <c r="AN49">
        <f>IF(ScoutingData[diedOrTipped]="Y",1,0)</f>
        <v>0</v>
      </c>
      <c r="AO49">
        <f>IF(ScoutingData[heldCargo]="Y",1,0)</f>
        <v>0</v>
      </c>
    </row>
    <row r="50" spans="1:41" x14ac:dyDescent="0.3">
      <c r="A50" t="s">
        <v>19</v>
      </c>
      <c r="B50" t="s">
        <v>3</v>
      </c>
      <c r="C50">
        <v>9</v>
      </c>
      <c r="D50" t="str">
        <f>ScoutingData[[#This Row],[eventCode]]&amp;"_"&amp;ScoutingData[[#This Row],[matchLevel]]&amp;ScoutingData[[#This Row],[matchNumber]]</f>
        <v>2022ilch_qm9</v>
      </c>
      <c r="E50" t="s">
        <v>53</v>
      </c>
      <c r="F50">
        <v>2022</v>
      </c>
      <c r="G50">
        <v>54</v>
      </c>
      <c r="H50" t="s">
        <v>1</v>
      </c>
      <c r="I50">
        <v>0</v>
      </c>
      <c r="J50">
        <v>0</v>
      </c>
      <c r="K50" t="s">
        <v>1</v>
      </c>
      <c r="L50">
        <v>0</v>
      </c>
      <c r="M50">
        <v>0</v>
      </c>
      <c r="N50" t="s">
        <v>1</v>
      </c>
      <c r="O50" t="s">
        <v>1</v>
      </c>
      <c r="P50" t="s">
        <v>46</v>
      </c>
      <c r="R50" t="s">
        <v>46</v>
      </c>
      <c r="S50" t="s">
        <v>1</v>
      </c>
      <c r="T50" t="s">
        <v>46</v>
      </c>
      <c r="U50" t="s">
        <v>1</v>
      </c>
      <c r="V50">
        <v>1</v>
      </c>
      <c r="W50" t="s">
        <v>0</v>
      </c>
      <c r="X50" t="s">
        <v>126</v>
      </c>
      <c r="Y50">
        <f>ScoutingData[[#This Row],[autoLower]]+ScoutingData[[#This Row],[autoUpper]]</f>
        <v>0</v>
      </c>
      <c r="Z50">
        <f>(ScoutingData[[#This Row],[autoLower]]*2)+(ScoutingData[[#This Row],[autoUpper]]*4)</f>
        <v>0</v>
      </c>
      <c r="AA50">
        <f>ScoutingData[[#This Row],[lower]]+ScoutingData[[#This Row],[upper]]</f>
        <v>0</v>
      </c>
      <c r="AB50">
        <f>ScoutingData[[#This Row],[lower]]+(ScoutingData[[#This Row],[upper]]*2)</f>
        <v>0</v>
      </c>
      <c r="AC50">
        <f>ScoutingData[[#This Row],[autoCargo]]+ScoutingData[[#This Row],[teleopCargo]]</f>
        <v>0</v>
      </c>
      <c r="AD50">
        <f>IF(ScoutingData[taxi]="Y", 2, 0)</f>
        <v>0</v>
      </c>
      <c r="AE50">
        <f>ScoutingData[autoUpper]*4</f>
        <v>0</v>
      </c>
      <c r="AF50">
        <f>ScoutingData[autoLower]*2</f>
        <v>0</v>
      </c>
      <c r="AG50">
        <f>ScoutingData[upper]*2</f>
        <v>0</v>
      </c>
      <c r="AH50">
        <f>ScoutingData[lower]</f>
        <v>0</v>
      </c>
      <c r="AI50">
        <f>IF(ScoutingData[climb]=1, 4, IF(ScoutingData[climb]=2, 6, IF(ScoutingData[climb]=3, 10, IF(ScoutingData[climb]=4, 15, 0))))</f>
        <v>0</v>
      </c>
      <c r="AJ50">
        <f>ScoutingData[[#This Row],[climbScore]]</f>
        <v>0</v>
      </c>
      <c r="AK5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0</v>
      </c>
      <c r="AL50">
        <f>IF(ScoutingData[climb]=1, 1, IF(ScoutingData[climb]=2, 2, IF(ScoutingData[climb]=3, 3, IF(ScoutingData[climb]=4, 4, 0))))</f>
        <v>0</v>
      </c>
      <c r="AM50">
        <f>IF(ScoutingData[wasDefended]="Y",1,0)</f>
        <v>0</v>
      </c>
      <c r="AN50">
        <f>IF(ScoutingData[diedOrTipped]="Y",1,0)</f>
        <v>1</v>
      </c>
      <c r="AO50">
        <f>IF(ScoutingData[heldCargo]="Y",1,0)</f>
        <v>0</v>
      </c>
    </row>
    <row r="51" spans="1:41" x14ac:dyDescent="0.3">
      <c r="A51" t="s">
        <v>19</v>
      </c>
      <c r="B51" t="s">
        <v>3</v>
      </c>
      <c r="C51">
        <v>9</v>
      </c>
      <c r="D51" t="str">
        <f>ScoutingData[[#This Row],[eventCode]]&amp;"_"&amp;ScoutingData[[#This Row],[matchLevel]]&amp;ScoutingData[[#This Row],[matchNumber]]</f>
        <v>2022ilch_qm9</v>
      </c>
      <c r="E51" t="s">
        <v>49</v>
      </c>
      <c r="F51">
        <v>101</v>
      </c>
      <c r="G51">
        <v>29</v>
      </c>
      <c r="H51" t="s">
        <v>0</v>
      </c>
      <c r="I51">
        <v>0</v>
      </c>
      <c r="J51">
        <v>0</v>
      </c>
      <c r="K51" t="s">
        <v>1</v>
      </c>
      <c r="L51">
        <v>0</v>
      </c>
      <c r="M51">
        <v>0</v>
      </c>
      <c r="N51" t="s">
        <v>1</v>
      </c>
      <c r="O51" t="s">
        <v>1</v>
      </c>
      <c r="P51" t="s">
        <v>46</v>
      </c>
      <c r="R51" t="s">
        <v>46</v>
      </c>
      <c r="S51" t="s">
        <v>1</v>
      </c>
      <c r="T51" t="s">
        <v>55</v>
      </c>
      <c r="U51" t="s">
        <v>1</v>
      </c>
      <c r="V51">
        <v>5</v>
      </c>
      <c r="W51" t="s">
        <v>1</v>
      </c>
      <c r="Y51">
        <f>ScoutingData[[#This Row],[autoLower]]+ScoutingData[[#This Row],[autoUpper]]</f>
        <v>0</v>
      </c>
      <c r="Z51">
        <f>(ScoutingData[[#This Row],[autoLower]]*2)+(ScoutingData[[#This Row],[autoUpper]]*4)</f>
        <v>0</v>
      </c>
      <c r="AA51">
        <f>ScoutingData[[#This Row],[lower]]+ScoutingData[[#This Row],[upper]]</f>
        <v>0</v>
      </c>
      <c r="AB51">
        <f>ScoutingData[[#This Row],[lower]]+(ScoutingData[[#This Row],[upper]]*2)</f>
        <v>0</v>
      </c>
      <c r="AC51">
        <f>ScoutingData[[#This Row],[autoCargo]]+ScoutingData[[#This Row],[teleopCargo]]</f>
        <v>0</v>
      </c>
      <c r="AD51">
        <f>IF(ScoutingData[taxi]="Y", 2, 0)</f>
        <v>2</v>
      </c>
      <c r="AE51">
        <f>ScoutingData[autoUpper]*4</f>
        <v>0</v>
      </c>
      <c r="AF51">
        <f>ScoutingData[autoLower]*2</f>
        <v>0</v>
      </c>
      <c r="AG51">
        <f>ScoutingData[upper]*2</f>
        <v>0</v>
      </c>
      <c r="AH51">
        <f>ScoutingData[lower]</f>
        <v>0</v>
      </c>
      <c r="AI51">
        <f>IF(ScoutingData[climb]=1, 4, IF(ScoutingData[climb]=2, 6, IF(ScoutingData[climb]=3, 10, IF(ScoutingData[climb]=4, 15, 0))))</f>
        <v>0</v>
      </c>
      <c r="AJ51">
        <f>ScoutingData[[#This Row],[climbScore]]</f>
        <v>0</v>
      </c>
      <c r="AK5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51">
        <f>IF(ScoutingData[climb]=1, 1, IF(ScoutingData[climb]=2, 2, IF(ScoutingData[climb]=3, 3, IF(ScoutingData[climb]=4, 4, 0))))</f>
        <v>0</v>
      </c>
      <c r="AM51">
        <f>IF(ScoutingData[wasDefended]="Y",1,0)</f>
        <v>0</v>
      </c>
      <c r="AN51">
        <f>IF(ScoutingData[diedOrTipped]="Y",1,0)</f>
        <v>0</v>
      </c>
      <c r="AO51">
        <f>IF(ScoutingData[heldCargo]="Y",1,0)</f>
        <v>0</v>
      </c>
    </row>
    <row r="52" spans="1:41" x14ac:dyDescent="0.3">
      <c r="A52" t="s">
        <v>19</v>
      </c>
      <c r="B52" t="s">
        <v>3</v>
      </c>
      <c r="C52">
        <v>9</v>
      </c>
      <c r="D52" t="str">
        <f>ScoutingData[[#This Row],[eventCode]]&amp;"_"&amp;ScoutingData[[#This Row],[matchLevel]]&amp;ScoutingData[[#This Row],[matchNumber]]</f>
        <v>2022ilch_qm9</v>
      </c>
      <c r="E52" t="s">
        <v>45</v>
      </c>
      <c r="F52">
        <v>5847</v>
      </c>
      <c r="G52">
        <v>41</v>
      </c>
      <c r="H52" t="s">
        <v>0</v>
      </c>
      <c r="I52">
        <v>0</v>
      </c>
      <c r="J52">
        <v>0</v>
      </c>
      <c r="K52" t="s">
        <v>1</v>
      </c>
      <c r="L52">
        <v>6</v>
      </c>
      <c r="M52">
        <v>0</v>
      </c>
      <c r="N52" t="s">
        <v>1</v>
      </c>
      <c r="O52" t="s">
        <v>1</v>
      </c>
      <c r="P52" t="s">
        <v>51</v>
      </c>
      <c r="Q52" t="s">
        <v>127</v>
      </c>
      <c r="R52" t="s">
        <v>47</v>
      </c>
      <c r="S52" t="s">
        <v>1</v>
      </c>
      <c r="T52" t="s">
        <v>46</v>
      </c>
      <c r="U52" t="s">
        <v>1</v>
      </c>
      <c r="V52">
        <v>2</v>
      </c>
      <c r="W52" t="s">
        <v>1</v>
      </c>
      <c r="Y52">
        <f>ScoutingData[[#This Row],[autoLower]]+ScoutingData[[#This Row],[autoUpper]]</f>
        <v>0</v>
      </c>
      <c r="Z52">
        <f>(ScoutingData[[#This Row],[autoLower]]*2)+(ScoutingData[[#This Row],[autoUpper]]*4)</f>
        <v>0</v>
      </c>
      <c r="AA52">
        <f>ScoutingData[[#This Row],[lower]]+ScoutingData[[#This Row],[upper]]</f>
        <v>6</v>
      </c>
      <c r="AB52">
        <f>ScoutingData[[#This Row],[lower]]+(ScoutingData[[#This Row],[upper]]*2)</f>
        <v>12</v>
      </c>
      <c r="AC52">
        <f>ScoutingData[[#This Row],[autoCargo]]+ScoutingData[[#This Row],[teleopCargo]]</f>
        <v>6</v>
      </c>
      <c r="AD52">
        <f>IF(ScoutingData[taxi]="Y", 2, 0)</f>
        <v>2</v>
      </c>
      <c r="AE52">
        <f>ScoutingData[autoUpper]*4</f>
        <v>0</v>
      </c>
      <c r="AF52">
        <f>ScoutingData[autoLower]*2</f>
        <v>0</v>
      </c>
      <c r="AG52">
        <f>ScoutingData[upper]*2</f>
        <v>12</v>
      </c>
      <c r="AH52">
        <f>ScoutingData[lower]</f>
        <v>0</v>
      </c>
      <c r="AI52">
        <f>IF(ScoutingData[climb]=1, 4, IF(ScoutingData[climb]=2, 6, IF(ScoutingData[climb]=3, 10, IF(ScoutingData[climb]=4, 15, 0))))</f>
        <v>0</v>
      </c>
      <c r="AJ52">
        <f>ScoutingData[[#This Row],[climbScore]]</f>
        <v>0</v>
      </c>
      <c r="AK5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52">
        <f>IF(ScoutingData[climb]=1, 1, IF(ScoutingData[climb]=2, 2, IF(ScoutingData[climb]=3, 3, IF(ScoutingData[climb]=4, 4, 0))))</f>
        <v>0</v>
      </c>
      <c r="AM52">
        <f>IF(ScoutingData[wasDefended]="Y",1,0)</f>
        <v>0</v>
      </c>
      <c r="AN52">
        <f>IF(ScoutingData[diedOrTipped]="Y",1,0)</f>
        <v>0</v>
      </c>
      <c r="AO52">
        <f>IF(ScoutingData[heldCargo]="Y",1,0)</f>
        <v>0</v>
      </c>
    </row>
    <row r="53" spans="1:41" x14ac:dyDescent="0.3">
      <c r="A53" t="s">
        <v>19</v>
      </c>
      <c r="B53" t="s">
        <v>3</v>
      </c>
      <c r="C53">
        <v>9</v>
      </c>
      <c r="D53" t="str">
        <f>ScoutingData[[#This Row],[eventCode]]&amp;"_"&amp;ScoutingData[[#This Row],[matchLevel]]&amp;ScoutingData[[#This Row],[matchNumber]]</f>
        <v>2022ilch_qm9</v>
      </c>
      <c r="E53" t="s">
        <v>62</v>
      </c>
      <c r="F53">
        <v>7460</v>
      </c>
      <c r="G53">
        <v>44</v>
      </c>
      <c r="H53" t="s">
        <v>0</v>
      </c>
      <c r="I53">
        <v>1</v>
      </c>
      <c r="J53">
        <v>0</v>
      </c>
      <c r="K53" t="s">
        <v>1</v>
      </c>
      <c r="L53">
        <v>5</v>
      </c>
      <c r="M53">
        <v>0</v>
      </c>
      <c r="N53" t="s">
        <v>1</v>
      </c>
      <c r="O53" t="s">
        <v>1</v>
      </c>
      <c r="P53" t="s">
        <v>51</v>
      </c>
      <c r="Q53" t="s">
        <v>128</v>
      </c>
      <c r="R53">
        <v>4</v>
      </c>
      <c r="S53" t="s">
        <v>0</v>
      </c>
      <c r="T53" t="s">
        <v>46</v>
      </c>
      <c r="U53" t="s">
        <v>1</v>
      </c>
      <c r="V53">
        <v>2</v>
      </c>
      <c r="W53" t="s">
        <v>1</v>
      </c>
      <c r="X53" t="s">
        <v>129</v>
      </c>
      <c r="Y53">
        <f>ScoutingData[[#This Row],[autoLower]]+ScoutingData[[#This Row],[autoUpper]]</f>
        <v>1</v>
      </c>
      <c r="Z53">
        <f>(ScoutingData[[#This Row],[autoLower]]*2)+(ScoutingData[[#This Row],[autoUpper]]*4)</f>
        <v>4</v>
      </c>
      <c r="AA53">
        <f>ScoutingData[[#This Row],[lower]]+ScoutingData[[#This Row],[upper]]</f>
        <v>5</v>
      </c>
      <c r="AB53">
        <f>ScoutingData[[#This Row],[lower]]+(ScoutingData[[#This Row],[upper]]*2)</f>
        <v>10</v>
      </c>
      <c r="AC53">
        <f>ScoutingData[[#This Row],[autoCargo]]+ScoutingData[[#This Row],[teleopCargo]]</f>
        <v>6</v>
      </c>
      <c r="AD53">
        <f>IF(ScoutingData[taxi]="Y", 2, 0)</f>
        <v>2</v>
      </c>
      <c r="AE53">
        <f>ScoutingData[autoUpper]*4</f>
        <v>4</v>
      </c>
      <c r="AF53">
        <f>ScoutingData[autoLower]*2</f>
        <v>0</v>
      </c>
      <c r="AG53">
        <f>ScoutingData[upper]*2</f>
        <v>10</v>
      </c>
      <c r="AH53">
        <f>ScoutingData[lower]</f>
        <v>0</v>
      </c>
      <c r="AI53">
        <f>IF(ScoutingData[climb]=1, 4, IF(ScoutingData[climb]=2, 6, IF(ScoutingData[climb]=3, 10, IF(ScoutingData[climb]=4, 15, 0))))</f>
        <v>15</v>
      </c>
      <c r="AJ53">
        <f>ScoutingData[[#This Row],[climbScore]]</f>
        <v>15</v>
      </c>
      <c r="AK5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31</v>
      </c>
      <c r="AL53">
        <f>IF(ScoutingData[climb]=1, 1, IF(ScoutingData[climb]=2, 2, IF(ScoutingData[climb]=3, 3, IF(ScoutingData[climb]=4, 4, 0))))</f>
        <v>4</v>
      </c>
      <c r="AM53">
        <f>IF(ScoutingData[wasDefended]="Y",1,0)</f>
        <v>0</v>
      </c>
      <c r="AN53">
        <f>IF(ScoutingData[diedOrTipped]="Y",1,0)</f>
        <v>0</v>
      </c>
      <c r="AO53">
        <f>IF(ScoutingData[heldCargo]="Y",1,0)</f>
        <v>0</v>
      </c>
    </row>
    <row r="54" spans="1:41" x14ac:dyDescent="0.3">
      <c r="A54" t="s">
        <v>19</v>
      </c>
      <c r="B54" t="s">
        <v>3</v>
      </c>
      <c r="C54">
        <v>9</v>
      </c>
      <c r="D54" t="str">
        <f>ScoutingData[[#This Row],[eventCode]]&amp;"_"&amp;ScoutingData[[#This Row],[matchLevel]]&amp;ScoutingData[[#This Row],[matchNumber]]</f>
        <v>2022ilch_qm9</v>
      </c>
      <c r="E54" t="s">
        <v>56</v>
      </c>
      <c r="F54">
        <v>6381</v>
      </c>
      <c r="G54">
        <v>42</v>
      </c>
      <c r="H54" t="s">
        <v>0</v>
      </c>
      <c r="I54">
        <v>2</v>
      </c>
      <c r="J54">
        <v>0</v>
      </c>
      <c r="K54" t="s">
        <v>0</v>
      </c>
      <c r="L54">
        <v>5</v>
      </c>
      <c r="M54">
        <v>0</v>
      </c>
      <c r="N54" t="s">
        <v>1</v>
      </c>
      <c r="O54" t="s">
        <v>1</v>
      </c>
      <c r="P54" t="s">
        <v>51</v>
      </c>
      <c r="Q54" t="s">
        <v>130</v>
      </c>
      <c r="R54">
        <v>2</v>
      </c>
      <c r="S54" t="s">
        <v>1</v>
      </c>
      <c r="T54" t="s">
        <v>47</v>
      </c>
      <c r="U54" t="s">
        <v>1</v>
      </c>
      <c r="V54">
        <v>3</v>
      </c>
      <c r="W54" t="s">
        <v>1</v>
      </c>
      <c r="Y54">
        <f>ScoutingData[[#This Row],[autoLower]]+ScoutingData[[#This Row],[autoUpper]]</f>
        <v>2</v>
      </c>
      <c r="Z54">
        <f>(ScoutingData[[#This Row],[autoLower]]*2)+(ScoutingData[[#This Row],[autoUpper]]*4)</f>
        <v>8</v>
      </c>
      <c r="AA54">
        <f>ScoutingData[[#This Row],[lower]]+ScoutingData[[#This Row],[upper]]</f>
        <v>5</v>
      </c>
      <c r="AB54">
        <f>ScoutingData[[#This Row],[lower]]+(ScoutingData[[#This Row],[upper]]*2)</f>
        <v>10</v>
      </c>
      <c r="AC54">
        <f>ScoutingData[[#This Row],[autoCargo]]+ScoutingData[[#This Row],[teleopCargo]]</f>
        <v>7</v>
      </c>
      <c r="AD54">
        <f>IF(ScoutingData[taxi]="Y", 2, 0)</f>
        <v>2</v>
      </c>
      <c r="AE54">
        <f>ScoutingData[autoUpper]*4</f>
        <v>8</v>
      </c>
      <c r="AF54">
        <f>ScoutingData[autoLower]*2</f>
        <v>0</v>
      </c>
      <c r="AG54">
        <f>ScoutingData[upper]*2</f>
        <v>10</v>
      </c>
      <c r="AH54">
        <f>ScoutingData[lower]</f>
        <v>0</v>
      </c>
      <c r="AI54">
        <f>IF(ScoutingData[climb]=1, 4, IF(ScoutingData[climb]=2, 6, IF(ScoutingData[climb]=3, 10, IF(ScoutingData[climb]=4, 15, 0))))</f>
        <v>6</v>
      </c>
      <c r="AJ54">
        <f>ScoutingData[[#This Row],[climbScore]]</f>
        <v>6</v>
      </c>
      <c r="AK5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26</v>
      </c>
      <c r="AL54">
        <f>IF(ScoutingData[climb]=1, 1, IF(ScoutingData[climb]=2, 2, IF(ScoutingData[climb]=3, 3, IF(ScoutingData[climb]=4, 4, 0))))</f>
        <v>2</v>
      </c>
      <c r="AM54">
        <f>IF(ScoutingData[wasDefended]="Y",1,0)</f>
        <v>0</v>
      </c>
      <c r="AN54">
        <f>IF(ScoutingData[diedOrTipped]="Y",1,0)</f>
        <v>0</v>
      </c>
      <c r="AO54">
        <f>IF(ScoutingData[heldCargo]="Y",1,0)</f>
        <v>0</v>
      </c>
    </row>
    <row r="55" spans="1:41" x14ac:dyDescent="0.3">
      <c r="A55" t="s">
        <v>19</v>
      </c>
      <c r="B55" t="s">
        <v>3</v>
      </c>
      <c r="C55">
        <v>9</v>
      </c>
      <c r="D55" t="str">
        <f>ScoutingData[[#This Row],[eventCode]]&amp;"_"&amp;ScoutingData[[#This Row],[matchLevel]]&amp;ScoutingData[[#This Row],[matchNumber]]</f>
        <v>2022ilch_qm9</v>
      </c>
      <c r="E55" t="s">
        <v>59</v>
      </c>
      <c r="F55">
        <v>8868</v>
      </c>
      <c r="G55">
        <v>17</v>
      </c>
      <c r="H55" t="s">
        <v>0</v>
      </c>
      <c r="I55">
        <v>0</v>
      </c>
      <c r="J55">
        <v>0</v>
      </c>
      <c r="K55" t="s">
        <v>1</v>
      </c>
      <c r="L55">
        <v>0</v>
      </c>
      <c r="M55">
        <v>0</v>
      </c>
      <c r="N55" t="s">
        <v>1</v>
      </c>
      <c r="O55" t="s">
        <v>1</v>
      </c>
      <c r="P55" t="s">
        <v>46</v>
      </c>
      <c r="Q55" t="s">
        <v>131</v>
      </c>
      <c r="R55" t="s">
        <v>46</v>
      </c>
      <c r="S55" t="s">
        <v>1</v>
      </c>
      <c r="T55" t="s">
        <v>55</v>
      </c>
      <c r="U55" t="s">
        <v>1</v>
      </c>
      <c r="V55">
        <v>2</v>
      </c>
      <c r="W55" t="s">
        <v>1</v>
      </c>
      <c r="Y55">
        <f>ScoutingData[[#This Row],[autoLower]]+ScoutingData[[#This Row],[autoUpper]]</f>
        <v>0</v>
      </c>
      <c r="Z55">
        <f>(ScoutingData[[#This Row],[autoLower]]*2)+(ScoutingData[[#This Row],[autoUpper]]*4)</f>
        <v>0</v>
      </c>
      <c r="AA55">
        <f>ScoutingData[[#This Row],[lower]]+ScoutingData[[#This Row],[upper]]</f>
        <v>0</v>
      </c>
      <c r="AB55">
        <f>ScoutingData[[#This Row],[lower]]+(ScoutingData[[#This Row],[upper]]*2)</f>
        <v>0</v>
      </c>
      <c r="AC55">
        <f>ScoutingData[[#This Row],[autoCargo]]+ScoutingData[[#This Row],[teleopCargo]]</f>
        <v>0</v>
      </c>
      <c r="AD55">
        <f>IF(ScoutingData[taxi]="Y", 2, 0)</f>
        <v>2</v>
      </c>
      <c r="AE55">
        <f>ScoutingData[autoUpper]*4</f>
        <v>0</v>
      </c>
      <c r="AF55">
        <f>ScoutingData[autoLower]*2</f>
        <v>0</v>
      </c>
      <c r="AG55">
        <f>ScoutingData[upper]*2</f>
        <v>0</v>
      </c>
      <c r="AH55">
        <f>ScoutingData[lower]</f>
        <v>0</v>
      </c>
      <c r="AI55">
        <f>IF(ScoutingData[climb]=1, 4, IF(ScoutingData[climb]=2, 6, IF(ScoutingData[climb]=3, 10, IF(ScoutingData[climb]=4, 15, 0))))</f>
        <v>0</v>
      </c>
      <c r="AJ55">
        <f>ScoutingData[[#This Row],[climbScore]]</f>
        <v>0</v>
      </c>
      <c r="AK5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55">
        <f>IF(ScoutingData[climb]=1, 1, IF(ScoutingData[climb]=2, 2, IF(ScoutingData[climb]=3, 3, IF(ScoutingData[climb]=4, 4, 0))))</f>
        <v>0</v>
      </c>
      <c r="AM55">
        <f>IF(ScoutingData[wasDefended]="Y",1,0)</f>
        <v>0</v>
      </c>
      <c r="AN55">
        <f>IF(ScoutingData[diedOrTipped]="Y",1,0)</f>
        <v>0</v>
      </c>
      <c r="AO55">
        <f>IF(ScoutingData[heldCargo]="Y",1,0)</f>
        <v>0</v>
      </c>
    </row>
    <row r="56" spans="1:41" x14ac:dyDescent="0.3">
      <c r="A56" t="s">
        <v>19</v>
      </c>
      <c r="B56" t="s">
        <v>3</v>
      </c>
      <c r="C56">
        <v>10</v>
      </c>
      <c r="D56" t="str">
        <f>ScoutingData[[#This Row],[eventCode]]&amp;"_"&amp;ScoutingData[[#This Row],[matchLevel]]&amp;ScoutingData[[#This Row],[matchNumber]]</f>
        <v>2022ilch_qm10</v>
      </c>
      <c r="E56" t="s">
        <v>49</v>
      </c>
      <c r="F56">
        <v>2451</v>
      </c>
      <c r="G56">
        <v>54</v>
      </c>
      <c r="H56" t="s">
        <v>0</v>
      </c>
      <c r="I56">
        <v>3</v>
      </c>
      <c r="J56">
        <v>0</v>
      </c>
      <c r="K56" t="s">
        <v>0</v>
      </c>
      <c r="L56">
        <v>4</v>
      </c>
      <c r="M56">
        <v>0</v>
      </c>
      <c r="N56" t="s">
        <v>0</v>
      </c>
      <c r="O56" t="s">
        <v>1</v>
      </c>
      <c r="P56" t="s">
        <v>55</v>
      </c>
      <c r="R56" t="s">
        <v>46</v>
      </c>
      <c r="S56" t="s">
        <v>1</v>
      </c>
      <c r="T56" t="s">
        <v>46</v>
      </c>
      <c r="U56" t="s">
        <v>1</v>
      </c>
      <c r="V56">
        <v>4</v>
      </c>
      <c r="W56" t="s">
        <v>1</v>
      </c>
      <c r="Y56">
        <f>ScoutingData[[#This Row],[autoLower]]+ScoutingData[[#This Row],[autoUpper]]</f>
        <v>3</v>
      </c>
      <c r="Z56">
        <f>(ScoutingData[[#This Row],[autoLower]]*2)+(ScoutingData[[#This Row],[autoUpper]]*4)</f>
        <v>12</v>
      </c>
      <c r="AA56">
        <f>ScoutingData[[#This Row],[lower]]+ScoutingData[[#This Row],[upper]]</f>
        <v>4</v>
      </c>
      <c r="AB56">
        <f>ScoutingData[[#This Row],[lower]]+(ScoutingData[[#This Row],[upper]]*2)</f>
        <v>8</v>
      </c>
      <c r="AC56">
        <f>ScoutingData[[#This Row],[autoCargo]]+ScoutingData[[#This Row],[teleopCargo]]</f>
        <v>7</v>
      </c>
      <c r="AD56">
        <f>IF(ScoutingData[taxi]="Y", 2, 0)</f>
        <v>2</v>
      </c>
      <c r="AE56">
        <f>ScoutingData[autoUpper]*4</f>
        <v>12</v>
      </c>
      <c r="AF56">
        <f>ScoutingData[autoLower]*2</f>
        <v>0</v>
      </c>
      <c r="AG56">
        <f>ScoutingData[upper]*2</f>
        <v>8</v>
      </c>
      <c r="AH56">
        <f>ScoutingData[lower]</f>
        <v>0</v>
      </c>
      <c r="AI56">
        <f>IF(ScoutingData[climb]=1, 4, IF(ScoutingData[climb]=2, 6, IF(ScoutingData[climb]=3, 10, IF(ScoutingData[climb]=4, 15, 0))))</f>
        <v>0</v>
      </c>
      <c r="AJ56">
        <f>ScoutingData[[#This Row],[climbScore]]</f>
        <v>0</v>
      </c>
      <c r="AK5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22</v>
      </c>
      <c r="AL56">
        <f>IF(ScoutingData[climb]=1, 1, IF(ScoutingData[climb]=2, 2, IF(ScoutingData[climb]=3, 3, IF(ScoutingData[climb]=4, 4, 0))))</f>
        <v>0</v>
      </c>
      <c r="AM56">
        <f>IF(ScoutingData[wasDefended]="Y",1,0)</f>
        <v>1</v>
      </c>
      <c r="AN56">
        <f>IF(ScoutingData[diedOrTipped]="Y",1,0)</f>
        <v>0</v>
      </c>
      <c r="AO56">
        <f>IF(ScoutingData[heldCargo]="Y",1,0)</f>
        <v>0</v>
      </c>
    </row>
    <row r="57" spans="1:41" x14ac:dyDescent="0.3">
      <c r="A57" t="s">
        <v>19</v>
      </c>
      <c r="B57" t="s">
        <v>3</v>
      </c>
      <c r="C57">
        <v>10</v>
      </c>
      <c r="D57" t="str">
        <f>ScoutingData[[#This Row],[eventCode]]&amp;"_"&amp;ScoutingData[[#This Row],[matchLevel]]&amp;ScoutingData[[#This Row],[matchNumber]]</f>
        <v>2022ilch_qm10</v>
      </c>
      <c r="E57" t="s">
        <v>53</v>
      </c>
      <c r="F57">
        <v>4241</v>
      </c>
      <c r="G57">
        <v>41</v>
      </c>
      <c r="H57" t="s">
        <v>0</v>
      </c>
      <c r="I57">
        <v>1</v>
      </c>
      <c r="J57">
        <v>0</v>
      </c>
      <c r="K57" t="s">
        <v>0</v>
      </c>
      <c r="L57">
        <v>1</v>
      </c>
      <c r="M57">
        <v>0</v>
      </c>
      <c r="N57" t="s">
        <v>1</v>
      </c>
      <c r="O57" t="s">
        <v>1</v>
      </c>
      <c r="P57" t="s">
        <v>51</v>
      </c>
      <c r="R57">
        <v>3</v>
      </c>
      <c r="S57" t="s">
        <v>1</v>
      </c>
      <c r="T57" t="s">
        <v>46</v>
      </c>
      <c r="U57" t="s">
        <v>1</v>
      </c>
      <c r="V57">
        <v>3</v>
      </c>
      <c r="W57" t="s">
        <v>1</v>
      </c>
      <c r="Y57">
        <f>ScoutingData[[#This Row],[autoLower]]+ScoutingData[[#This Row],[autoUpper]]</f>
        <v>1</v>
      </c>
      <c r="Z57">
        <f>(ScoutingData[[#This Row],[autoLower]]*2)+(ScoutingData[[#This Row],[autoUpper]]*4)</f>
        <v>4</v>
      </c>
      <c r="AA57">
        <f>ScoutingData[[#This Row],[lower]]+ScoutingData[[#This Row],[upper]]</f>
        <v>1</v>
      </c>
      <c r="AB57">
        <f>ScoutingData[[#This Row],[lower]]+(ScoutingData[[#This Row],[upper]]*2)</f>
        <v>2</v>
      </c>
      <c r="AC57">
        <f>ScoutingData[[#This Row],[autoCargo]]+ScoutingData[[#This Row],[teleopCargo]]</f>
        <v>2</v>
      </c>
      <c r="AD57">
        <f>IF(ScoutingData[taxi]="Y", 2, 0)</f>
        <v>2</v>
      </c>
      <c r="AE57">
        <f>ScoutingData[autoUpper]*4</f>
        <v>4</v>
      </c>
      <c r="AF57">
        <f>ScoutingData[autoLower]*2</f>
        <v>0</v>
      </c>
      <c r="AG57">
        <f>ScoutingData[upper]*2</f>
        <v>2</v>
      </c>
      <c r="AH57">
        <f>ScoutingData[lower]</f>
        <v>0</v>
      </c>
      <c r="AI57">
        <f>IF(ScoutingData[climb]=1, 4, IF(ScoutingData[climb]=2, 6, IF(ScoutingData[climb]=3, 10, IF(ScoutingData[climb]=4, 15, 0))))</f>
        <v>10</v>
      </c>
      <c r="AJ57">
        <f>ScoutingData[[#This Row],[climbScore]]</f>
        <v>10</v>
      </c>
      <c r="AK5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18</v>
      </c>
      <c r="AL57">
        <f>IF(ScoutingData[climb]=1, 1, IF(ScoutingData[climb]=2, 2, IF(ScoutingData[climb]=3, 3, IF(ScoutingData[climb]=4, 4, 0))))</f>
        <v>3</v>
      </c>
      <c r="AM57">
        <f>IF(ScoutingData[wasDefended]="Y",1,0)</f>
        <v>0</v>
      </c>
      <c r="AN57">
        <f>IF(ScoutingData[diedOrTipped]="Y",1,0)</f>
        <v>0</v>
      </c>
      <c r="AO57">
        <f>IF(ScoutingData[heldCargo]="Y",1,0)</f>
        <v>0</v>
      </c>
    </row>
    <row r="58" spans="1:41" x14ac:dyDescent="0.3">
      <c r="A58" t="s">
        <v>19</v>
      </c>
      <c r="B58" t="s">
        <v>3</v>
      </c>
      <c r="C58">
        <v>10</v>
      </c>
      <c r="D58" t="str">
        <f>ScoutingData[[#This Row],[eventCode]]&amp;"_"&amp;ScoutingData[[#This Row],[matchLevel]]&amp;ScoutingData[[#This Row],[matchNumber]]</f>
        <v>2022ilch_qm10</v>
      </c>
      <c r="E58" t="s">
        <v>62</v>
      </c>
      <c r="F58">
        <v>5553</v>
      </c>
      <c r="G58">
        <v>31</v>
      </c>
      <c r="H58" t="s">
        <v>0</v>
      </c>
      <c r="I58">
        <v>1</v>
      </c>
      <c r="J58">
        <v>0</v>
      </c>
      <c r="K58" t="s">
        <v>1</v>
      </c>
      <c r="L58">
        <v>1</v>
      </c>
      <c r="M58">
        <v>0</v>
      </c>
      <c r="N58" t="s">
        <v>0</v>
      </c>
      <c r="O58" t="s">
        <v>1</v>
      </c>
      <c r="P58" t="s">
        <v>51</v>
      </c>
      <c r="Q58" t="s">
        <v>132</v>
      </c>
      <c r="R58">
        <v>2</v>
      </c>
      <c r="S58" t="s">
        <v>1</v>
      </c>
      <c r="T58" t="s">
        <v>46</v>
      </c>
      <c r="U58" t="s">
        <v>1</v>
      </c>
      <c r="V58">
        <v>2</v>
      </c>
      <c r="W58" t="s">
        <v>1</v>
      </c>
      <c r="Y58">
        <f>ScoutingData[[#This Row],[autoLower]]+ScoutingData[[#This Row],[autoUpper]]</f>
        <v>1</v>
      </c>
      <c r="Z58">
        <f>(ScoutingData[[#This Row],[autoLower]]*2)+(ScoutingData[[#This Row],[autoUpper]]*4)</f>
        <v>4</v>
      </c>
      <c r="AA58">
        <f>ScoutingData[[#This Row],[lower]]+ScoutingData[[#This Row],[upper]]</f>
        <v>1</v>
      </c>
      <c r="AB58">
        <f>ScoutingData[[#This Row],[lower]]+(ScoutingData[[#This Row],[upper]]*2)</f>
        <v>2</v>
      </c>
      <c r="AC58">
        <f>ScoutingData[[#This Row],[autoCargo]]+ScoutingData[[#This Row],[teleopCargo]]</f>
        <v>2</v>
      </c>
      <c r="AD58">
        <f>IF(ScoutingData[taxi]="Y", 2, 0)</f>
        <v>2</v>
      </c>
      <c r="AE58">
        <f>ScoutingData[autoUpper]*4</f>
        <v>4</v>
      </c>
      <c r="AF58">
        <f>ScoutingData[autoLower]*2</f>
        <v>0</v>
      </c>
      <c r="AG58">
        <f>ScoutingData[upper]*2</f>
        <v>2</v>
      </c>
      <c r="AH58">
        <f>ScoutingData[lower]</f>
        <v>0</v>
      </c>
      <c r="AI58">
        <f>IF(ScoutingData[climb]=1, 4, IF(ScoutingData[climb]=2, 6, IF(ScoutingData[climb]=3, 10, IF(ScoutingData[climb]=4, 15, 0))))</f>
        <v>6</v>
      </c>
      <c r="AJ58">
        <f>ScoutingData[[#This Row],[climbScore]]</f>
        <v>6</v>
      </c>
      <c r="AK5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58">
        <f>IF(ScoutingData[climb]=1, 1, IF(ScoutingData[climb]=2, 2, IF(ScoutingData[climb]=3, 3, IF(ScoutingData[climb]=4, 4, 0))))</f>
        <v>2</v>
      </c>
      <c r="AM58">
        <f>IF(ScoutingData[wasDefended]="Y",1,0)</f>
        <v>1</v>
      </c>
      <c r="AN58">
        <f>IF(ScoutingData[diedOrTipped]="Y",1,0)</f>
        <v>0</v>
      </c>
      <c r="AO58">
        <f>IF(ScoutingData[heldCargo]="Y",1,0)</f>
        <v>0</v>
      </c>
    </row>
    <row r="59" spans="1:41" x14ac:dyDescent="0.3">
      <c r="A59" t="s">
        <v>19</v>
      </c>
      <c r="B59" t="s">
        <v>3</v>
      </c>
      <c r="C59">
        <v>10</v>
      </c>
      <c r="D59" t="str">
        <f>ScoutingData[[#This Row],[eventCode]]&amp;"_"&amp;ScoutingData[[#This Row],[matchLevel]]&amp;ScoutingData[[#This Row],[matchNumber]]</f>
        <v>2022ilch_qm10</v>
      </c>
      <c r="E59" t="s">
        <v>45</v>
      </c>
      <c r="F59">
        <v>2062</v>
      </c>
      <c r="G59">
        <v>18</v>
      </c>
      <c r="H59" t="s">
        <v>0</v>
      </c>
      <c r="I59">
        <v>1</v>
      </c>
      <c r="J59">
        <v>0</v>
      </c>
      <c r="K59" t="s">
        <v>1</v>
      </c>
      <c r="L59">
        <v>0</v>
      </c>
      <c r="M59">
        <v>0</v>
      </c>
      <c r="N59" t="s">
        <v>1</v>
      </c>
      <c r="O59" t="s">
        <v>1</v>
      </c>
      <c r="P59" t="s">
        <v>46</v>
      </c>
      <c r="R59" t="s">
        <v>46</v>
      </c>
      <c r="S59" t="s">
        <v>1</v>
      </c>
      <c r="T59" t="s">
        <v>51</v>
      </c>
      <c r="U59" t="s">
        <v>1</v>
      </c>
      <c r="V59">
        <v>4</v>
      </c>
      <c r="W59" t="s">
        <v>1</v>
      </c>
      <c r="Y59">
        <f>ScoutingData[[#This Row],[autoLower]]+ScoutingData[[#This Row],[autoUpper]]</f>
        <v>1</v>
      </c>
      <c r="Z59">
        <f>(ScoutingData[[#This Row],[autoLower]]*2)+(ScoutingData[[#This Row],[autoUpper]]*4)</f>
        <v>4</v>
      </c>
      <c r="AA59">
        <f>ScoutingData[[#This Row],[lower]]+ScoutingData[[#This Row],[upper]]</f>
        <v>0</v>
      </c>
      <c r="AB59">
        <f>ScoutingData[[#This Row],[lower]]+(ScoutingData[[#This Row],[upper]]*2)</f>
        <v>0</v>
      </c>
      <c r="AC59">
        <f>ScoutingData[[#This Row],[autoCargo]]+ScoutingData[[#This Row],[teleopCargo]]</f>
        <v>1</v>
      </c>
      <c r="AD59">
        <f>IF(ScoutingData[taxi]="Y", 2, 0)</f>
        <v>2</v>
      </c>
      <c r="AE59">
        <f>ScoutingData[autoUpper]*4</f>
        <v>4</v>
      </c>
      <c r="AF59">
        <f>ScoutingData[autoLower]*2</f>
        <v>0</v>
      </c>
      <c r="AG59">
        <f>ScoutingData[upper]*2</f>
        <v>0</v>
      </c>
      <c r="AH59">
        <f>ScoutingData[lower]</f>
        <v>0</v>
      </c>
      <c r="AI59">
        <f>IF(ScoutingData[climb]=1, 4, IF(ScoutingData[climb]=2, 6, IF(ScoutingData[climb]=3, 10, IF(ScoutingData[climb]=4, 15, 0))))</f>
        <v>0</v>
      </c>
      <c r="AJ59">
        <f>ScoutingData[[#This Row],[climbScore]]</f>
        <v>0</v>
      </c>
      <c r="AK5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</v>
      </c>
      <c r="AL59">
        <f>IF(ScoutingData[climb]=1, 1, IF(ScoutingData[climb]=2, 2, IF(ScoutingData[climb]=3, 3, IF(ScoutingData[climb]=4, 4, 0))))</f>
        <v>0</v>
      </c>
      <c r="AM59">
        <f>IF(ScoutingData[wasDefended]="Y",1,0)</f>
        <v>0</v>
      </c>
      <c r="AN59">
        <f>IF(ScoutingData[diedOrTipped]="Y",1,0)</f>
        <v>0</v>
      </c>
      <c r="AO59">
        <f>IF(ScoutingData[heldCargo]="Y",1,0)</f>
        <v>0</v>
      </c>
    </row>
    <row r="60" spans="1:41" x14ac:dyDescent="0.3">
      <c r="A60" t="s">
        <v>19</v>
      </c>
      <c r="B60" t="s">
        <v>3</v>
      </c>
      <c r="C60">
        <v>10</v>
      </c>
      <c r="D60" t="str">
        <f>ScoutingData[[#This Row],[eventCode]]&amp;"_"&amp;ScoutingData[[#This Row],[matchLevel]]&amp;ScoutingData[[#This Row],[matchNumber]]</f>
        <v>2022ilch_qm10</v>
      </c>
      <c r="E60" t="s">
        <v>59</v>
      </c>
      <c r="F60">
        <v>2830</v>
      </c>
      <c r="G60">
        <v>18</v>
      </c>
      <c r="H60" t="s">
        <v>0</v>
      </c>
      <c r="I60">
        <v>2</v>
      </c>
      <c r="J60">
        <v>0</v>
      </c>
      <c r="K60" t="s">
        <v>1</v>
      </c>
      <c r="L60">
        <v>3</v>
      </c>
      <c r="M60">
        <v>0</v>
      </c>
      <c r="N60" t="s">
        <v>0</v>
      </c>
      <c r="O60" t="s">
        <v>1</v>
      </c>
      <c r="P60" t="s">
        <v>46</v>
      </c>
      <c r="Q60" t="s">
        <v>133</v>
      </c>
      <c r="R60" t="s">
        <v>46</v>
      </c>
      <c r="S60" t="s">
        <v>1</v>
      </c>
      <c r="T60" t="s">
        <v>47</v>
      </c>
      <c r="U60" t="s">
        <v>1</v>
      </c>
      <c r="V60">
        <v>3</v>
      </c>
      <c r="W60" t="s">
        <v>1</v>
      </c>
      <c r="Y60">
        <f>ScoutingData[[#This Row],[autoLower]]+ScoutingData[[#This Row],[autoUpper]]</f>
        <v>2</v>
      </c>
      <c r="Z60">
        <f>(ScoutingData[[#This Row],[autoLower]]*2)+(ScoutingData[[#This Row],[autoUpper]]*4)</f>
        <v>8</v>
      </c>
      <c r="AA60">
        <f>ScoutingData[[#This Row],[lower]]+ScoutingData[[#This Row],[upper]]</f>
        <v>3</v>
      </c>
      <c r="AB60">
        <f>ScoutingData[[#This Row],[lower]]+(ScoutingData[[#This Row],[upper]]*2)</f>
        <v>6</v>
      </c>
      <c r="AC60">
        <f>ScoutingData[[#This Row],[autoCargo]]+ScoutingData[[#This Row],[teleopCargo]]</f>
        <v>5</v>
      </c>
      <c r="AD60">
        <f>IF(ScoutingData[taxi]="Y", 2, 0)</f>
        <v>2</v>
      </c>
      <c r="AE60">
        <f>ScoutingData[autoUpper]*4</f>
        <v>8</v>
      </c>
      <c r="AF60">
        <f>ScoutingData[autoLower]*2</f>
        <v>0</v>
      </c>
      <c r="AG60">
        <f>ScoutingData[upper]*2</f>
        <v>6</v>
      </c>
      <c r="AH60">
        <f>ScoutingData[lower]</f>
        <v>0</v>
      </c>
      <c r="AI60">
        <f>IF(ScoutingData[climb]=1, 4, IF(ScoutingData[climb]=2, 6, IF(ScoutingData[climb]=3, 10, IF(ScoutingData[climb]=4, 15, 0))))</f>
        <v>0</v>
      </c>
      <c r="AJ60">
        <f>ScoutingData[[#This Row],[climbScore]]</f>
        <v>0</v>
      </c>
      <c r="AK6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16</v>
      </c>
      <c r="AL60">
        <f>IF(ScoutingData[climb]=1, 1, IF(ScoutingData[climb]=2, 2, IF(ScoutingData[climb]=3, 3, IF(ScoutingData[climb]=4, 4, 0))))</f>
        <v>0</v>
      </c>
      <c r="AM60">
        <f>IF(ScoutingData[wasDefended]="Y",1,0)</f>
        <v>1</v>
      </c>
      <c r="AN60">
        <f>IF(ScoutingData[diedOrTipped]="Y",1,0)</f>
        <v>0</v>
      </c>
      <c r="AO60">
        <f>IF(ScoutingData[heldCargo]="Y",1,0)</f>
        <v>0</v>
      </c>
    </row>
    <row r="61" spans="1:41" x14ac:dyDescent="0.3">
      <c r="A61" t="s">
        <v>19</v>
      </c>
      <c r="B61" t="s">
        <v>3</v>
      </c>
      <c r="C61">
        <v>10</v>
      </c>
      <c r="D61" t="str">
        <f>ScoutingData[[#This Row],[eventCode]]&amp;"_"&amp;ScoutingData[[#This Row],[matchLevel]]&amp;ScoutingData[[#This Row],[matchNumber]]</f>
        <v>2022ilch_qm10</v>
      </c>
      <c r="E61" t="s">
        <v>56</v>
      </c>
      <c r="F61">
        <v>6651</v>
      </c>
      <c r="G61">
        <v>54</v>
      </c>
      <c r="H61" t="s">
        <v>1</v>
      </c>
      <c r="I61">
        <v>0</v>
      </c>
      <c r="J61">
        <v>0</v>
      </c>
      <c r="K61" t="s">
        <v>1</v>
      </c>
      <c r="L61">
        <v>0</v>
      </c>
      <c r="M61">
        <v>0</v>
      </c>
      <c r="N61" t="s">
        <v>1</v>
      </c>
      <c r="O61" t="s">
        <v>0</v>
      </c>
      <c r="P61" t="s">
        <v>51</v>
      </c>
      <c r="R61">
        <v>2</v>
      </c>
      <c r="S61" t="s">
        <v>1</v>
      </c>
      <c r="T61" t="s">
        <v>47</v>
      </c>
      <c r="U61" t="s">
        <v>1</v>
      </c>
      <c r="V61">
        <v>2</v>
      </c>
      <c r="W61" t="s">
        <v>1</v>
      </c>
      <c r="X61" t="s">
        <v>134</v>
      </c>
      <c r="Y61">
        <f>ScoutingData[[#This Row],[autoLower]]+ScoutingData[[#This Row],[autoUpper]]</f>
        <v>0</v>
      </c>
      <c r="Z61">
        <f>(ScoutingData[[#This Row],[autoLower]]*2)+(ScoutingData[[#This Row],[autoUpper]]*4)</f>
        <v>0</v>
      </c>
      <c r="AA61">
        <f>ScoutingData[[#This Row],[lower]]+ScoutingData[[#This Row],[upper]]</f>
        <v>0</v>
      </c>
      <c r="AB61">
        <f>ScoutingData[[#This Row],[lower]]+(ScoutingData[[#This Row],[upper]]*2)</f>
        <v>0</v>
      </c>
      <c r="AC61">
        <f>ScoutingData[[#This Row],[autoCargo]]+ScoutingData[[#This Row],[teleopCargo]]</f>
        <v>0</v>
      </c>
      <c r="AD61">
        <f>IF(ScoutingData[taxi]="Y", 2, 0)</f>
        <v>0</v>
      </c>
      <c r="AE61">
        <f>ScoutingData[autoUpper]*4</f>
        <v>0</v>
      </c>
      <c r="AF61">
        <f>ScoutingData[autoLower]*2</f>
        <v>0</v>
      </c>
      <c r="AG61">
        <f>ScoutingData[upper]*2</f>
        <v>0</v>
      </c>
      <c r="AH61">
        <f>ScoutingData[lower]</f>
        <v>0</v>
      </c>
      <c r="AI61">
        <f>IF(ScoutingData[climb]=1, 4, IF(ScoutingData[climb]=2, 6, IF(ScoutingData[climb]=3, 10, IF(ScoutingData[climb]=4, 15, 0))))</f>
        <v>6</v>
      </c>
      <c r="AJ61">
        <f>ScoutingData[[#This Row],[climbScore]]</f>
        <v>6</v>
      </c>
      <c r="AK6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</v>
      </c>
      <c r="AL61">
        <f>IF(ScoutingData[climb]=1, 1, IF(ScoutingData[climb]=2, 2, IF(ScoutingData[climb]=3, 3, IF(ScoutingData[climb]=4, 4, 0))))</f>
        <v>2</v>
      </c>
      <c r="AM61">
        <f>IF(ScoutingData[wasDefended]="Y",1,0)</f>
        <v>0</v>
      </c>
      <c r="AN61">
        <f>IF(ScoutingData[diedOrTipped]="Y",1,0)</f>
        <v>0</v>
      </c>
      <c r="AO61">
        <f>IF(ScoutingData[heldCargo]="Y",1,0)</f>
        <v>0</v>
      </c>
    </row>
    <row r="62" spans="1:41" x14ac:dyDescent="0.3">
      <c r="A62" t="s">
        <v>19</v>
      </c>
      <c r="B62" t="s">
        <v>3</v>
      </c>
      <c r="C62">
        <v>11</v>
      </c>
      <c r="D62" t="str">
        <f>ScoutingData[[#This Row],[eventCode]]&amp;"_"&amp;ScoutingData[[#This Row],[matchLevel]]&amp;ScoutingData[[#This Row],[matchNumber]]</f>
        <v>2022ilch_qm11</v>
      </c>
      <c r="E62" t="s">
        <v>62</v>
      </c>
      <c r="F62">
        <v>8029</v>
      </c>
      <c r="G62">
        <v>32</v>
      </c>
      <c r="H62" t="s">
        <v>0</v>
      </c>
      <c r="I62">
        <v>0</v>
      </c>
      <c r="J62">
        <v>0</v>
      </c>
      <c r="K62" t="s">
        <v>1</v>
      </c>
      <c r="L62">
        <v>0</v>
      </c>
      <c r="M62">
        <v>1</v>
      </c>
      <c r="N62" t="s">
        <v>1</v>
      </c>
      <c r="O62" t="s">
        <v>1</v>
      </c>
      <c r="P62" t="s">
        <v>46</v>
      </c>
      <c r="Q62" t="s">
        <v>135</v>
      </c>
      <c r="R62" t="s">
        <v>46</v>
      </c>
      <c r="S62" t="s">
        <v>1</v>
      </c>
      <c r="T62" t="s">
        <v>46</v>
      </c>
      <c r="U62" t="s">
        <v>1</v>
      </c>
      <c r="V62">
        <v>3</v>
      </c>
      <c r="W62" t="s">
        <v>0</v>
      </c>
      <c r="X62" t="s">
        <v>136</v>
      </c>
      <c r="Y62">
        <f>ScoutingData[[#This Row],[autoLower]]+ScoutingData[[#This Row],[autoUpper]]</f>
        <v>0</v>
      </c>
      <c r="Z62">
        <f>(ScoutingData[[#This Row],[autoLower]]*2)+(ScoutingData[[#This Row],[autoUpper]]*4)</f>
        <v>0</v>
      </c>
      <c r="AA62">
        <f>ScoutingData[[#This Row],[lower]]+ScoutingData[[#This Row],[upper]]</f>
        <v>1</v>
      </c>
      <c r="AB62">
        <f>ScoutingData[[#This Row],[lower]]+(ScoutingData[[#This Row],[upper]]*2)</f>
        <v>1</v>
      </c>
      <c r="AC62">
        <f>ScoutingData[[#This Row],[autoCargo]]+ScoutingData[[#This Row],[teleopCargo]]</f>
        <v>1</v>
      </c>
      <c r="AD62">
        <f>IF(ScoutingData[taxi]="Y", 2, 0)</f>
        <v>2</v>
      </c>
      <c r="AE62">
        <f>ScoutingData[autoUpper]*4</f>
        <v>0</v>
      </c>
      <c r="AF62">
        <f>ScoutingData[autoLower]*2</f>
        <v>0</v>
      </c>
      <c r="AG62">
        <f>ScoutingData[upper]*2</f>
        <v>0</v>
      </c>
      <c r="AH62">
        <f>ScoutingData[lower]</f>
        <v>1</v>
      </c>
      <c r="AI62">
        <f>IF(ScoutingData[climb]=1, 4, IF(ScoutingData[climb]=2, 6, IF(ScoutingData[climb]=3, 10, IF(ScoutingData[climb]=4, 15, 0))))</f>
        <v>0</v>
      </c>
      <c r="AJ62">
        <f>ScoutingData[[#This Row],[climbScore]]</f>
        <v>0</v>
      </c>
      <c r="AK6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</v>
      </c>
      <c r="AL62">
        <f>IF(ScoutingData[climb]=1, 1, IF(ScoutingData[climb]=2, 2, IF(ScoutingData[climb]=3, 3, IF(ScoutingData[climb]=4, 4, 0))))</f>
        <v>0</v>
      </c>
      <c r="AM62">
        <f>IF(ScoutingData[wasDefended]="Y",1,0)</f>
        <v>0</v>
      </c>
      <c r="AN62">
        <f>IF(ScoutingData[diedOrTipped]="Y",1,0)</f>
        <v>1</v>
      </c>
      <c r="AO62">
        <f>IF(ScoutingData[heldCargo]="Y",1,0)</f>
        <v>0</v>
      </c>
    </row>
    <row r="63" spans="1:41" x14ac:dyDescent="0.3">
      <c r="A63" t="s">
        <v>19</v>
      </c>
      <c r="B63" t="s">
        <v>3</v>
      </c>
      <c r="C63">
        <v>11</v>
      </c>
      <c r="D63" t="str">
        <f>ScoutingData[[#This Row],[eventCode]]&amp;"_"&amp;ScoutingData[[#This Row],[matchLevel]]&amp;ScoutingData[[#This Row],[matchNumber]]</f>
        <v>2022ilch_qm11</v>
      </c>
      <c r="E63" t="s">
        <v>53</v>
      </c>
      <c r="F63">
        <v>8122</v>
      </c>
      <c r="G63">
        <v>30</v>
      </c>
      <c r="H63" t="s">
        <v>0</v>
      </c>
      <c r="I63">
        <v>1</v>
      </c>
      <c r="J63">
        <v>0</v>
      </c>
      <c r="K63" t="s">
        <v>1</v>
      </c>
      <c r="L63">
        <v>4</v>
      </c>
      <c r="M63">
        <v>2</v>
      </c>
      <c r="N63" t="s">
        <v>1</v>
      </c>
      <c r="O63" t="s">
        <v>1</v>
      </c>
      <c r="P63" t="s">
        <v>46</v>
      </c>
      <c r="R63">
        <v>2</v>
      </c>
      <c r="S63" t="s">
        <v>1</v>
      </c>
      <c r="T63" t="s">
        <v>46</v>
      </c>
      <c r="U63" t="s">
        <v>1</v>
      </c>
      <c r="V63">
        <v>4</v>
      </c>
      <c r="W63" t="s">
        <v>1</v>
      </c>
      <c r="Y63">
        <f>ScoutingData[[#This Row],[autoLower]]+ScoutingData[[#This Row],[autoUpper]]</f>
        <v>1</v>
      </c>
      <c r="Z63">
        <f>(ScoutingData[[#This Row],[autoLower]]*2)+(ScoutingData[[#This Row],[autoUpper]]*4)</f>
        <v>4</v>
      </c>
      <c r="AA63">
        <f>ScoutingData[[#This Row],[lower]]+ScoutingData[[#This Row],[upper]]</f>
        <v>6</v>
      </c>
      <c r="AB63">
        <f>ScoutingData[[#This Row],[lower]]+(ScoutingData[[#This Row],[upper]]*2)</f>
        <v>10</v>
      </c>
      <c r="AC63">
        <f>ScoutingData[[#This Row],[autoCargo]]+ScoutingData[[#This Row],[teleopCargo]]</f>
        <v>7</v>
      </c>
      <c r="AD63">
        <f>IF(ScoutingData[taxi]="Y", 2, 0)</f>
        <v>2</v>
      </c>
      <c r="AE63">
        <f>ScoutingData[autoUpper]*4</f>
        <v>4</v>
      </c>
      <c r="AF63">
        <f>ScoutingData[autoLower]*2</f>
        <v>0</v>
      </c>
      <c r="AG63">
        <f>ScoutingData[upper]*2</f>
        <v>8</v>
      </c>
      <c r="AH63">
        <f>ScoutingData[lower]</f>
        <v>2</v>
      </c>
      <c r="AI63">
        <f>IF(ScoutingData[climb]=1, 4, IF(ScoutingData[climb]=2, 6, IF(ScoutingData[climb]=3, 10, IF(ScoutingData[climb]=4, 15, 0))))</f>
        <v>6</v>
      </c>
      <c r="AJ63">
        <f>ScoutingData[[#This Row],[climbScore]]</f>
        <v>6</v>
      </c>
      <c r="AK6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22</v>
      </c>
      <c r="AL63">
        <f>IF(ScoutingData[climb]=1, 1, IF(ScoutingData[climb]=2, 2, IF(ScoutingData[climb]=3, 3, IF(ScoutingData[climb]=4, 4, 0))))</f>
        <v>2</v>
      </c>
      <c r="AM63">
        <f>IF(ScoutingData[wasDefended]="Y",1,0)</f>
        <v>0</v>
      </c>
      <c r="AN63">
        <f>IF(ScoutingData[diedOrTipped]="Y",1,0)</f>
        <v>0</v>
      </c>
      <c r="AO63">
        <f>IF(ScoutingData[heldCargo]="Y",1,0)</f>
        <v>0</v>
      </c>
    </row>
    <row r="64" spans="1:41" x14ac:dyDescent="0.3">
      <c r="A64" t="s">
        <v>19</v>
      </c>
      <c r="B64" t="s">
        <v>3</v>
      </c>
      <c r="C64">
        <v>11</v>
      </c>
      <c r="D64" t="str">
        <f>ScoutingData[[#This Row],[eventCode]]&amp;"_"&amp;ScoutingData[[#This Row],[matchLevel]]&amp;ScoutingData[[#This Row],[matchNumber]]</f>
        <v>2022ilch_qm11</v>
      </c>
      <c r="E64" t="s">
        <v>59</v>
      </c>
      <c r="F64">
        <v>8880</v>
      </c>
      <c r="G64">
        <v>41</v>
      </c>
      <c r="H64" t="s">
        <v>0</v>
      </c>
      <c r="I64">
        <v>1</v>
      </c>
      <c r="J64">
        <v>0</v>
      </c>
      <c r="K64" t="s">
        <v>1</v>
      </c>
      <c r="L64">
        <v>2</v>
      </c>
      <c r="M64">
        <v>1</v>
      </c>
      <c r="N64" t="s">
        <v>1</v>
      </c>
      <c r="O64" t="s">
        <v>1</v>
      </c>
      <c r="P64" t="s">
        <v>55</v>
      </c>
      <c r="Q64" t="s">
        <v>137</v>
      </c>
      <c r="R64">
        <v>2</v>
      </c>
      <c r="S64" t="s">
        <v>1</v>
      </c>
      <c r="T64" t="s">
        <v>47</v>
      </c>
      <c r="U64" t="s">
        <v>1</v>
      </c>
      <c r="V64">
        <v>3</v>
      </c>
      <c r="W64" t="s">
        <v>1</v>
      </c>
      <c r="Y64">
        <f>ScoutingData[[#This Row],[autoLower]]+ScoutingData[[#This Row],[autoUpper]]</f>
        <v>1</v>
      </c>
      <c r="Z64">
        <f>(ScoutingData[[#This Row],[autoLower]]*2)+(ScoutingData[[#This Row],[autoUpper]]*4)</f>
        <v>4</v>
      </c>
      <c r="AA64">
        <f>ScoutingData[[#This Row],[lower]]+ScoutingData[[#This Row],[upper]]</f>
        <v>3</v>
      </c>
      <c r="AB64">
        <f>ScoutingData[[#This Row],[lower]]+(ScoutingData[[#This Row],[upper]]*2)</f>
        <v>5</v>
      </c>
      <c r="AC64">
        <f>ScoutingData[[#This Row],[autoCargo]]+ScoutingData[[#This Row],[teleopCargo]]</f>
        <v>4</v>
      </c>
      <c r="AD64">
        <f>IF(ScoutingData[taxi]="Y", 2, 0)</f>
        <v>2</v>
      </c>
      <c r="AE64">
        <f>ScoutingData[autoUpper]*4</f>
        <v>4</v>
      </c>
      <c r="AF64">
        <f>ScoutingData[autoLower]*2</f>
        <v>0</v>
      </c>
      <c r="AG64">
        <f>ScoutingData[upper]*2</f>
        <v>4</v>
      </c>
      <c r="AH64">
        <f>ScoutingData[lower]</f>
        <v>1</v>
      </c>
      <c r="AI64">
        <f>IF(ScoutingData[climb]=1, 4, IF(ScoutingData[climb]=2, 6, IF(ScoutingData[climb]=3, 10, IF(ScoutingData[climb]=4, 15, 0))))</f>
        <v>6</v>
      </c>
      <c r="AJ64">
        <f>ScoutingData[[#This Row],[climbScore]]</f>
        <v>6</v>
      </c>
      <c r="AK6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17</v>
      </c>
      <c r="AL64">
        <f>IF(ScoutingData[climb]=1, 1, IF(ScoutingData[climb]=2, 2, IF(ScoutingData[climb]=3, 3, IF(ScoutingData[climb]=4, 4, 0))))</f>
        <v>2</v>
      </c>
      <c r="AM64">
        <f>IF(ScoutingData[wasDefended]="Y",1,0)</f>
        <v>0</v>
      </c>
      <c r="AN64">
        <f>IF(ScoutingData[diedOrTipped]="Y",1,0)</f>
        <v>0</v>
      </c>
      <c r="AO64">
        <f>IF(ScoutingData[heldCargo]="Y",1,0)</f>
        <v>0</v>
      </c>
    </row>
    <row r="65" spans="1:41" x14ac:dyDescent="0.3">
      <c r="A65" t="s">
        <v>19</v>
      </c>
      <c r="B65" t="s">
        <v>3</v>
      </c>
      <c r="C65">
        <v>11</v>
      </c>
      <c r="D65" t="str">
        <f>ScoutingData[[#This Row],[eventCode]]&amp;"_"&amp;ScoutingData[[#This Row],[matchLevel]]&amp;ScoutingData[[#This Row],[matchNumber]]</f>
        <v>2022ilch_qm11</v>
      </c>
      <c r="E65" t="s">
        <v>45</v>
      </c>
      <c r="F65">
        <v>5822</v>
      </c>
      <c r="G65">
        <v>42</v>
      </c>
      <c r="H65" t="s">
        <v>1</v>
      </c>
      <c r="I65">
        <v>0</v>
      </c>
      <c r="J65">
        <v>1</v>
      </c>
      <c r="K65" t="s">
        <v>1</v>
      </c>
      <c r="L65">
        <v>0</v>
      </c>
      <c r="M65">
        <v>8</v>
      </c>
      <c r="N65" t="s">
        <v>1</v>
      </c>
      <c r="O65" t="s">
        <v>0</v>
      </c>
      <c r="P65" t="s">
        <v>51</v>
      </c>
      <c r="Q65" t="s">
        <v>138</v>
      </c>
      <c r="R65">
        <v>4</v>
      </c>
      <c r="S65" t="s">
        <v>0</v>
      </c>
      <c r="T65" t="s">
        <v>55</v>
      </c>
      <c r="U65" t="s">
        <v>1</v>
      </c>
      <c r="V65">
        <v>2</v>
      </c>
      <c r="W65" t="s">
        <v>1</v>
      </c>
      <c r="Y65">
        <f>ScoutingData[[#This Row],[autoLower]]+ScoutingData[[#This Row],[autoUpper]]</f>
        <v>1</v>
      </c>
      <c r="Z65">
        <f>(ScoutingData[[#This Row],[autoLower]]*2)+(ScoutingData[[#This Row],[autoUpper]]*4)</f>
        <v>2</v>
      </c>
      <c r="AA65">
        <f>ScoutingData[[#This Row],[lower]]+ScoutingData[[#This Row],[upper]]</f>
        <v>8</v>
      </c>
      <c r="AB65">
        <f>ScoutingData[[#This Row],[lower]]+(ScoutingData[[#This Row],[upper]]*2)</f>
        <v>8</v>
      </c>
      <c r="AC65">
        <f>ScoutingData[[#This Row],[autoCargo]]+ScoutingData[[#This Row],[teleopCargo]]</f>
        <v>9</v>
      </c>
      <c r="AD65">
        <f>IF(ScoutingData[taxi]="Y", 2, 0)</f>
        <v>0</v>
      </c>
      <c r="AE65">
        <f>ScoutingData[autoUpper]*4</f>
        <v>0</v>
      </c>
      <c r="AF65">
        <f>ScoutingData[autoLower]*2</f>
        <v>2</v>
      </c>
      <c r="AG65">
        <f>ScoutingData[upper]*2</f>
        <v>0</v>
      </c>
      <c r="AH65">
        <f>ScoutingData[lower]</f>
        <v>8</v>
      </c>
      <c r="AI65">
        <f>IF(ScoutingData[climb]=1, 4, IF(ScoutingData[climb]=2, 6, IF(ScoutingData[climb]=3, 10, IF(ScoutingData[climb]=4, 15, 0))))</f>
        <v>15</v>
      </c>
      <c r="AJ65">
        <f>ScoutingData[[#This Row],[climbScore]]</f>
        <v>15</v>
      </c>
      <c r="AK6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25</v>
      </c>
      <c r="AL65">
        <f>IF(ScoutingData[climb]=1, 1, IF(ScoutingData[climb]=2, 2, IF(ScoutingData[climb]=3, 3, IF(ScoutingData[climb]=4, 4, 0))))</f>
        <v>4</v>
      </c>
      <c r="AM65">
        <f>IF(ScoutingData[wasDefended]="Y",1,0)</f>
        <v>0</v>
      </c>
      <c r="AN65">
        <f>IF(ScoutingData[diedOrTipped]="Y",1,0)</f>
        <v>0</v>
      </c>
      <c r="AO65">
        <f>IF(ScoutingData[heldCargo]="Y",1,0)</f>
        <v>0</v>
      </c>
    </row>
    <row r="66" spans="1:41" x14ac:dyDescent="0.3">
      <c r="A66" t="s">
        <v>19</v>
      </c>
      <c r="B66" t="s">
        <v>3</v>
      </c>
      <c r="C66">
        <v>11</v>
      </c>
      <c r="D66" t="str">
        <f>ScoutingData[[#This Row],[eventCode]]&amp;"_"&amp;ScoutingData[[#This Row],[matchLevel]]&amp;ScoutingData[[#This Row],[matchNumber]]</f>
        <v>2022ilch_qm11</v>
      </c>
      <c r="E66" t="s">
        <v>56</v>
      </c>
      <c r="F66">
        <v>3695</v>
      </c>
      <c r="G66">
        <v>18</v>
      </c>
      <c r="H66" t="s">
        <v>0</v>
      </c>
      <c r="I66">
        <v>0</v>
      </c>
      <c r="J66">
        <v>0</v>
      </c>
      <c r="K66" t="s">
        <v>0</v>
      </c>
      <c r="L66">
        <v>4</v>
      </c>
      <c r="M66">
        <v>1</v>
      </c>
      <c r="N66" t="s">
        <v>1</v>
      </c>
      <c r="O66" t="s">
        <v>1</v>
      </c>
      <c r="P66" t="s">
        <v>51</v>
      </c>
      <c r="Q66" t="s">
        <v>139</v>
      </c>
      <c r="R66">
        <v>3</v>
      </c>
      <c r="S66" t="s">
        <v>1</v>
      </c>
      <c r="T66" t="s">
        <v>46</v>
      </c>
      <c r="U66" t="s">
        <v>1</v>
      </c>
      <c r="V66">
        <v>2</v>
      </c>
      <c r="W66" t="s">
        <v>1</v>
      </c>
      <c r="Y66">
        <f>ScoutingData[[#This Row],[autoLower]]+ScoutingData[[#This Row],[autoUpper]]</f>
        <v>0</v>
      </c>
      <c r="Z66">
        <f>(ScoutingData[[#This Row],[autoLower]]*2)+(ScoutingData[[#This Row],[autoUpper]]*4)</f>
        <v>0</v>
      </c>
      <c r="AA66">
        <f>ScoutingData[[#This Row],[lower]]+ScoutingData[[#This Row],[upper]]</f>
        <v>5</v>
      </c>
      <c r="AB66">
        <f>ScoutingData[[#This Row],[lower]]+(ScoutingData[[#This Row],[upper]]*2)</f>
        <v>9</v>
      </c>
      <c r="AC66">
        <f>ScoutingData[[#This Row],[autoCargo]]+ScoutingData[[#This Row],[teleopCargo]]</f>
        <v>5</v>
      </c>
      <c r="AD66">
        <f>IF(ScoutingData[taxi]="Y", 2, 0)</f>
        <v>2</v>
      </c>
      <c r="AE66">
        <f>ScoutingData[autoUpper]*4</f>
        <v>0</v>
      </c>
      <c r="AF66">
        <f>ScoutingData[autoLower]*2</f>
        <v>0</v>
      </c>
      <c r="AG66">
        <f>ScoutingData[upper]*2</f>
        <v>8</v>
      </c>
      <c r="AH66">
        <f>ScoutingData[lower]</f>
        <v>1</v>
      </c>
      <c r="AI66">
        <f>IF(ScoutingData[climb]=1, 4, IF(ScoutingData[climb]=2, 6, IF(ScoutingData[climb]=3, 10, IF(ScoutingData[climb]=4, 15, 0))))</f>
        <v>10</v>
      </c>
      <c r="AJ66">
        <f>ScoutingData[[#This Row],[climbScore]]</f>
        <v>10</v>
      </c>
      <c r="AK6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21</v>
      </c>
      <c r="AL66">
        <f>IF(ScoutingData[climb]=1, 1, IF(ScoutingData[climb]=2, 2, IF(ScoutingData[climb]=3, 3, IF(ScoutingData[climb]=4, 4, 0))))</f>
        <v>3</v>
      </c>
      <c r="AM66">
        <f>IF(ScoutingData[wasDefended]="Y",1,0)</f>
        <v>0</v>
      </c>
      <c r="AN66">
        <f>IF(ScoutingData[diedOrTipped]="Y",1,0)</f>
        <v>0</v>
      </c>
      <c r="AO66">
        <f>IF(ScoutingData[heldCargo]="Y",1,0)</f>
        <v>0</v>
      </c>
    </row>
    <row r="67" spans="1:41" x14ac:dyDescent="0.3">
      <c r="A67" t="s">
        <v>19</v>
      </c>
      <c r="B67" t="s">
        <v>3</v>
      </c>
      <c r="C67">
        <v>12</v>
      </c>
      <c r="D67" t="str">
        <f>ScoutingData[[#This Row],[eventCode]]&amp;"_"&amp;ScoutingData[[#This Row],[matchLevel]]&amp;ScoutingData[[#This Row],[matchNumber]]</f>
        <v>2022ilch_qm12</v>
      </c>
      <c r="E67" t="s">
        <v>62</v>
      </c>
      <c r="F67">
        <v>5934</v>
      </c>
      <c r="G67">
        <v>44</v>
      </c>
      <c r="H67" t="s">
        <v>0</v>
      </c>
      <c r="I67">
        <v>0</v>
      </c>
      <c r="J67">
        <v>2</v>
      </c>
      <c r="K67" t="s">
        <v>0</v>
      </c>
      <c r="L67">
        <v>0</v>
      </c>
      <c r="M67">
        <v>3</v>
      </c>
      <c r="N67" t="s">
        <v>0</v>
      </c>
      <c r="O67" t="s">
        <v>1</v>
      </c>
      <c r="P67" t="s">
        <v>51</v>
      </c>
      <c r="Q67" t="s">
        <v>140</v>
      </c>
      <c r="R67">
        <v>3</v>
      </c>
      <c r="S67" t="s">
        <v>0</v>
      </c>
      <c r="T67" t="s">
        <v>46</v>
      </c>
      <c r="U67" t="s">
        <v>1</v>
      </c>
      <c r="V67">
        <v>3</v>
      </c>
      <c r="W67" t="s">
        <v>1</v>
      </c>
      <c r="X67" t="s">
        <v>141</v>
      </c>
      <c r="Y67">
        <f>ScoutingData[[#This Row],[autoLower]]+ScoutingData[[#This Row],[autoUpper]]</f>
        <v>2</v>
      </c>
      <c r="Z67">
        <f>(ScoutingData[[#This Row],[autoLower]]*2)+(ScoutingData[[#This Row],[autoUpper]]*4)</f>
        <v>4</v>
      </c>
      <c r="AA67">
        <f>ScoutingData[[#This Row],[lower]]+ScoutingData[[#This Row],[upper]]</f>
        <v>3</v>
      </c>
      <c r="AB67">
        <f>ScoutingData[[#This Row],[lower]]+(ScoutingData[[#This Row],[upper]]*2)</f>
        <v>3</v>
      </c>
      <c r="AC67">
        <f>ScoutingData[[#This Row],[autoCargo]]+ScoutingData[[#This Row],[teleopCargo]]</f>
        <v>5</v>
      </c>
      <c r="AD67">
        <f>IF(ScoutingData[taxi]="Y", 2, 0)</f>
        <v>2</v>
      </c>
      <c r="AE67">
        <f>ScoutingData[autoUpper]*4</f>
        <v>0</v>
      </c>
      <c r="AF67">
        <f>ScoutingData[autoLower]*2</f>
        <v>4</v>
      </c>
      <c r="AG67">
        <f>ScoutingData[upper]*2</f>
        <v>0</v>
      </c>
      <c r="AH67">
        <f>ScoutingData[lower]</f>
        <v>3</v>
      </c>
      <c r="AI67">
        <f>IF(ScoutingData[climb]=1, 4, IF(ScoutingData[climb]=2, 6, IF(ScoutingData[climb]=3, 10, IF(ScoutingData[climb]=4, 15, 0))))</f>
        <v>10</v>
      </c>
      <c r="AJ67">
        <f>ScoutingData[[#This Row],[climbScore]]</f>
        <v>10</v>
      </c>
      <c r="AK6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19</v>
      </c>
      <c r="AL67">
        <f>IF(ScoutingData[climb]=1, 1, IF(ScoutingData[climb]=2, 2, IF(ScoutingData[climb]=3, 3, IF(ScoutingData[climb]=4, 4, 0))))</f>
        <v>3</v>
      </c>
      <c r="AM67">
        <f>IF(ScoutingData[wasDefended]="Y",1,0)</f>
        <v>1</v>
      </c>
      <c r="AN67">
        <f>IF(ScoutingData[diedOrTipped]="Y",1,0)</f>
        <v>0</v>
      </c>
      <c r="AO67">
        <f>IF(ScoutingData[heldCargo]="Y",1,0)</f>
        <v>0</v>
      </c>
    </row>
    <row r="68" spans="1:41" x14ac:dyDescent="0.3">
      <c r="A68" t="s">
        <v>19</v>
      </c>
      <c r="B68" t="s">
        <v>3</v>
      </c>
      <c r="C68">
        <v>12</v>
      </c>
      <c r="D68" t="str">
        <f>ScoutingData[[#This Row],[eventCode]]&amp;"_"&amp;ScoutingData[[#This Row],[matchLevel]]&amp;ScoutingData[[#This Row],[matchNumber]]</f>
        <v>2022ilch_qm12</v>
      </c>
      <c r="E68" t="s">
        <v>45</v>
      </c>
      <c r="F68">
        <v>4292</v>
      </c>
      <c r="G68">
        <v>29</v>
      </c>
      <c r="H68" t="s">
        <v>0</v>
      </c>
      <c r="I68">
        <v>0</v>
      </c>
      <c r="J68">
        <v>0</v>
      </c>
      <c r="K68" t="s">
        <v>1</v>
      </c>
      <c r="L68">
        <v>0</v>
      </c>
      <c r="M68">
        <v>1</v>
      </c>
      <c r="N68" t="s">
        <v>1</v>
      </c>
      <c r="O68" t="s">
        <v>1</v>
      </c>
      <c r="P68" t="s">
        <v>51</v>
      </c>
      <c r="Q68" t="s">
        <v>113</v>
      </c>
      <c r="R68" t="s">
        <v>46</v>
      </c>
      <c r="S68" t="s">
        <v>1</v>
      </c>
      <c r="T68" t="s">
        <v>55</v>
      </c>
      <c r="U68" t="s">
        <v>1</v>
      </c>
      <c r="V68">
        <v>2</v>
      </c>
      <c r="W68" t="s">
        <v>1</v>
      </c>
      <c r="Y68">
        <f>ScoutingData[[#This Row],[autoLower]]+ScoutingData[[#This Row],[autoUpper]]</f>
        <v>0</v>
      </c>
      <c r="Z68">
        <f>(ScoutingData[[#This Row],[autoLower]]*2)+(ScoutingData[[#This Row],[autoUpper]]*4)</f>
        <v>0</v>
      </c>
      <c r="AA68">
        <f>ScoutingData[[#This Row],[lower]]+ScoutingData[[#This Row],[upper]]</f>
        <v>1</v>
      </c>
      <c r="AB68">
        <f>ScoutingData[[#This Row],[lower]]+(ScoutingData[[#This Row],[upper]]*2)</f>
        <v>1</v>
      </c>
      <c r="AC68">
        <f>ScoutingData[[#This Row],[autoCargo]]+ScoutingData[[#This Row],[teleopCargo]]</f>
        <v>1</v>
      </c>
      <c r="AD68">
        <f>IF(ScoutingData[taxi]="Y", 2, 0)</f>
        <v>2</v>
      </c>
      <c r="AE68">
        <f>ScoutingData[autoUpper]*4</f>
        <v>0</v>
      </c>
      <c r="AF68">
        <f>ScoutingData[autoLower]*2</f>
        <v>0</v>
      </c>
      <c r="AG68">
        <f>ScoutingData[upper]*2</f>
        <v>0</v>
      </c>
      <c r="AH68">
        <f>ScoutingData[lower]</f>
        <v>1</v>
      </c>
      <c r="AI68">
        <f>IF(ScoutingData[climb]=1, 4, IF(ScoutingData[climb]=2, 6, IF(ScoutingData[climb]=3, 10, IF(ScoutingData[climb]=4, 15, 0))))</f>
        <v>0</v>
      </c>
      <c r="AJ68">
        <f>ScoutingData[[#This Row],[climbScore]]</f>
        <v>0</v>
      </c>
      <c r="AK6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</v>
      </c>
      <c r="AL68">
        <f>IF(ScoutingData[climb]=1, 1, IF(ScoutingData[climb]=2, 2, IF(ScoutingData[climb]=3, 3, IF(ScoutingData[climb]=4, 4, 0))))</f>
        <v>0</v>
      </c>
      <c r="AM68">
        <f>IF(ScoutingData[wasDefended]="Y",1,0)</f>
        <v>0</v>
      </c>
      <c r="AN68">
        <f>IF(ScoutingData[diedOrTipped]="Y",1,0)</f>
        <v>0</v>
      </c>
      <c r="AO68">
        <f>IF(ScoutingData[heldCargo]="Y",1,0)</f>
        <v>0</v>
      </c>
    </row>
    <row r="69" spans="1:41" x14ac:dyDescent="0.3">
      <c r="A69" t="s">
        <v>19</v>
      </c>
      <c r="B69" t="s">
        <v>3</v>
      </c>
      <c r="C69">
        <v>12</v>
      </c>
      <c r="D69" t="str">
        <f>ScoutingData[[#This Row],[eventCode]]&amp;"_"&amp;ScoutingData[[#This Row],[matchLevel]]&amp;ScoutingData[[#This Row],[matchNumber]]</f>
        <v>2022ilch_qm12</v>
      </c>
      <c r="E69" t="s">
        <v>59</v>
      </c>
      <c r="F69">
        <v>8802</v>
      </c>
      <c r="G69">
        <v>17</v>
      </c>
      <c r="H69" t="s">
        <v>0</v>
      </c>
      <c r="I69">
        <v>0</v>
      </c>
      <c r="J69">
        <v>0</v>
      </c>
      <c r="K69" t="s">
        <v>1</v>
      </c>
      <c r="L69">
        <v>0</v>
      </c>
      <c r="M69">
        <v>0</v>
      </c>
      <c r="N69" t="s">
        <v>0</v>
      </c>
      <c r="O69" t="s">
        <v>1</v>
      </c>
      <c r="P69" t="s">
        <v>46</v>
      </c>
      <c r="R69">
        <v>2</v>
      </c>
      <c r="S69" t="s">
        <v>1</v>
      </c>
      <c r="T69" t="s">
        <v>68</v>
      </c>
      <c r="U69" t="s">
        <v>0</v>
      </c>
      <c r="V69">
        <v>5</v>
      </c>
      <c r="W69" t="s">
        <v>1</v>
      </c>
      <c r="X69" t="s">
        <v>142</v>
      </c>
      <c r="Y69">
        <f>ScoutingData[[#This Row],[autoLower]]+ScoutingData[[#This Row],[autoUpper]]</f>
        <v>0</v>
      </c>
      <c r="Z69">
        <f>(ScoutingData[[#This Row],[autoLower]]*2)+(ScoutingData[[#This Row],[autoUpper]]*4)</f>
        <v>0</v>
      </c>
      <c r="AA69">
        <f>ScoutingData[[#This Row],[lower]]+ScoutingData[[#This Row],[upper]]</f>
        <v>0</v>
      </c>
      <c r="AB69">
        <f>ScoutingData[[#This Row],[lower]]+(ScoutingData[[#This Row],[upper]]*2)</f>
        <v>0</v>
      </c>
      <c r="AC69">
        <f>ScoutingData[[#This Row],[autoCargo]]+ScoutingData[[#This Row],[teleopCargo]]</f>
        <v>0</v>
      </c>
      <c r="AD69">
        <f>IF(ScoutingData[taxi]="Y", 2, 0)</f>
        <v>2</v>
      </c>
      <c r="AE69">
        <f>ScoutingData[autoUpper]*4</f>
        <v>0</v>
      </c>
      <c r="AF69">
        <f>ScoutingData[autoLower]*2</f>
        <v>0</v>
      </c>
      <c r="AG69">
        <f>ScoutingData[upper]*2</f>
        <v>0</v>
      </c>
      <c r="AH69">
        <f>ScoutingData[lower]</f>
        <v>0</v>
      </c>
      <c r="AI69">
        <f>IF(ScoutingData[climb]=1, 4, IF(ScoutingData[climb]=2, 6, IF(ScoutingData[climb]=3, 10, IF(ScoutingData[climb]=4, 15, 0))))</f>
        <v>6</v>
      </c>
      <c r="AJ69">
        <f>ScoutingData[[#This Row],[climbScore]]</f>
        <v>6</v>
      </c>
      <c r="AK6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69">
        <f>IF(ScoutingData[climb]=1, 1, IF(ScoutingData[climb]=2, 2, IF(ScoutingData[climb]=3, 3, IF(ScoutingData[climb]=4, 4, 0))))</f>
        <v>2</v>
      </c>
      <c r="AM69">
        <f>IF(ScoutingData[wasDefended]="Y",1,0)</f>
        <v>1</v>
      </c>
      <c r="AN69">
        <f>IF(ScoutingData[diedOrTipped]="Y",1,0)</f>
        <v>0</v>
      </c>
      <c r="AO69">
        <f>IF(ScoutingData[heldCargo]="Y",1,0)</f>
        <v>1</v>
      </c>
    </row>
    <row r="70" spans="1:41" x14ac:dyDescent="0.3">
      <c r="A70" t="s">
        <v>19</v>
      </c>
      <c r="B70" t="s">
        <v>3</v>
      </c>
      <c r="C70">
        <v>12</v>
      </c>
      <c r="D70" t="str">
        <f>ScoutingData[[#This Row],[eventCode]]&amp;"_"&amp;ScoutingData[[#This Row],[matchLevel]]&amp;ScoutingData[[#This Row],[matchNumber]]</f>
        <v>2022ilch_qm12</v>
      </c>
      <c r="E70" t="s">
        <v>49</v>
      </c>
      <c r="F70">
        <v>7237</v>
      </c>
      <c r="G70">
        <v>54</v>
      </c>
      <c r="H70" t="s">
        <v>1</v>
      </c>
      <c r="I70">
        <v>0</v>
      </c>
      <c r="J70">
        <v>1</v>
      </c>
      <c r="K70" t="s">
        <v>1</v>
      </c>
      <c r="L70">
        <v>0</v>
      </c>
      <c r="M70">
        <v>0</v>
      </c>
      <c r="N70" t="s">
        <v>1</v>
      </c>
      <c r="O70" t="s">
        <v>1</v>
      </c>
      <c r="P70" t="s">
        <v>51</v>
      </c>
      <c r="R70" t="s">
        <v>46</v>
      </c>
      <c r="S70" t="s">
        <v>1</v>
      </c>
      <c r="T70" t="s">
        <v>55</v>
      </c>
      <c r="U70" t="s">
        <v>1</v>
      </c>
      <c r="V70">
        <v>3</v>
      </c>
      <c r="W70" t="s">
        <v>0</v>
      </c>
      <c r="Y70">
        <f>ScoutingData[[#This Row],[autoLower]]+ScoutingData[[#This Row],[autoUpper]]</f>
        <v>1</v>
      </c>
      <c r="Z70">
        <f>(ScoutingData[[#This Row],[autoLower]]*2)+(ScoutingData[[#This Row],[autoUpper]]*4)</f>
        <v>2</v>
      </c>
      <c r="AA70">
        <f>ScoutingData[[#This Row],[lower]]+ScoutingData[[#This Row],[upper]]</f>
        <v>0</v>
      </c>
      <c r="AB70">
        <f>ScoutingData[[#This Row],[lower]]+(ScoutingData[[#This Row],[upper]]*2)</f>
        <v>0</v>
      </c>
      <c r="AC70">
        <f>ScoutingData[[#This Row],[autoCargo]]+ScoutingData[[#This Row],[teleopCargo]]</f>
        <v>1</v>
      </c>
      <c r="AD70">
        <f>IF(ScoutingData[taxi]="Y", 2, 0)</f>
        <v>0</v>
      </c>
      <c r="AE70">
        <f>ScoutingData[autoUpper]*4</f>
        <v>0</v>
      </c>
      <c r="AF70">
        <f>ScoutingData[autoLower]*2</f>
        <v>2</v>
      </c>
      <c r="AG70">
        <f>ScoutingData[upper]*2</f>
        <v>0</v>
      </c>
      <c r="AH70">
        <f>ScoutingData[lower]</f>
        <v>0</v>
      </c>
      <c r="AI70">
        <f>IF(ScoutingData[climb]=1, 4, IF(ScoutingData[climb]=2, 6, IF(ScoutingData[climb]=3, 10, IF(ScoutingData[climb]=4, 15, 0))))</f>
        <v>0</v>
      </c>
      <c r="AJ70">
        <f>ScoutingData[[#This Row],[climbScore]]</f>
        <v>0</v>
      </c>
      <c r="AK7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70">
        <f>IF(ScoutingData[climb]=1, 1, IF(ScoutingData[climb]=2, 2, IF(ScoutingData[climb]=3, 3, IF(ScoutingData[climb]=4, 4, 0))))</f>
        <v>0</v>
      </c>
      <c r="AM70">
        <f>IF(ScoutingData[wasDefended]="Y",1,0)</f>
        <v>0</v>
      </c>
      <c r="AN70">
        <f>IF(ScoutingData[diedOrTipped]="Y",1,0)</f>
        <v>1</v>
      </c>
      <c r="AO70">
        <f>IF(ScoutingData[heldCargo]="Y",1,0)</f>
        <v>0</v>
      </c>
    </row>
    <row r="71" spans="1:41" x14ac:dyDescent="0.3">
      <c r="A71" t="s">
        <v>19</v>
      </c>
      <c r="B71" t="s">
        <v>3</v>
      </c>
      <c r="C71">
        <v>12</v>
      </c>
      <c r="D71" t="str">
        <f>ScoutingData[[#This Row],[eventCode]]&amp;"_"&amp;ScoutingData[[#This Row],[matchLevel]]&amp;ScoutingData[[#This Row],[matchNumber]]</f>
        <v>2022ilch_qm12</v>
      </c>
      <c r="E71" t="s">
        <v>53</v>
      </c>
      <c r="F71">
        <v>1739</v>
      </c>
      <c r="G71">
        <v>42</v>
      </c>
      <c r="H71" t="s">
        <v>0</v>
      </c>
      <c r="I71">
        <v>0</v>
      </c>
      <c r="J71">
        <v>1</v>
      </c>
      <c r="K71" t="s">
        <v>1</v>
      </c>
      <c r="L71">
        <v>0</v>
      </c>
      <c r="M71">
        <v>9</v>
      </c>
      <c r="N71" t="s">
        <v>1</v>
      </c>
      <c r="O71" t="s">
        <v>1</v>
      </c>
      <c r="P71" t="s">
        <v>46</v>
      </c>
      <c r="R71" t="s">
        <v>46</v>
      </c>
      <c r="S71" t="s">
        <v>1</v>
      </c>
      <c r="T71" t="s">
        <v>46</v>
      </c>
      <c r="U71" t="s">
        <v>1</v>
      </c>
      <c r="V71">
        <v>3</v>
      </c>
      <c r="W71" t="s">
        <v>1</v>
      </c>
      <c r="Y71">
        <f>ScoutingData[[#This Row],[autoLower]]+ScoutingData[[#This Row],[autoUpper]]</f>
        <v>1</v>
      </c>
      <c r="Z71">
        <f>(ScoutingData[[#This Row],[autoLower]]*2)+(ScoutingData[[#This Row],[autoUpper]]*4)</f>
        <v>2</v>
      </c>
      <c r="AA71">
        <f>ScoutingData[[#This Row],[lower]]+ScoutingData[[#This Row],[upper]]</f>
        <v>9</v>
      </c>
      <c r="AB71">
        <f>ScoutingData[[#This Row],[lower]]+(ScoutingData[[#This Row],[upper]]*2)</f>
        <v>9</v>
      </c>
      <c r="AC71">
        <f>ScoutingData[[#This Row],[autoCargo]]+ScoutingData[[#This Row],[teleopCargo]]</f>
        <v>10</v>
      </c>
      <c r="AD71">
        <f>IF(ScoutingData[taxi]="Y", 2, 0)</f>
        <v>2</v>
      </c>
      <c r="AE71">
        <f>ScoutingData[autoUpper]*4</f>
        <v>0</v>
      </c>
      <c r="AF71">
        <f>ScoutingData[autoLower]*2</f>
        <v>2</v>
      </c>
      <c r="AG71">
        <f>ScoutingData[upper]*2</f>
        <v>0</v>
      </c>
      <c r="AH71">
        <f>ScoutingData[lower]</f>
        <v>9</v>
      </c>
      <c r="AI71">
        <f>IF(ScoutingData[climb]=1, 4, IF(ScoutingData[climb]=2, 6, IF(ScoutingData[climb]=3, 10, IF(ScoutingData[climb]=4, 15, 0))))</f>
        <v>0</v>
      </c>
      <c r="AJ71">
        <f>ScoutingData[[#This Row],[climbScore]]</f>
        <v>0</v>
      </c>
      <c r="AK7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13</v>
      </c>
      <c r="AL71">
        <f>IF(ScoutingData[climb]=1, 1, IF(ScoutingData[climb]=2, 2, IF(ScoutingData[climb]=3, 3, IF(ScoutingData[climb]=4, 4, 0))))</f>
        <v>0</v>
      </c>
      <c r="AM71">
        <f>IF(ScoutingData[wasDefended]="Y",1,0)</f>
        <v>0</v>
      </c>
      <c r="AN71">
        <f>IF(ScoutingData[diedOrTipped]="Y",1,0)</f>
        <v>0</v>
      </c>
      <c r="AO71">
        <f>IF(ScoutingData[heldCargo]="Y",1,0)</f>
        <v>0</v>
      </c>
    </row>
    <row r="72" spans="1:41" x14ac:dyDescent="0.3">
      <c r="A72" t="s">
        <v>19</v>
      </c>
      <c r="B72" t="s">
        <v>3</v>
      </c>
      <c r="C72">
        <v>12</v>
      </c>
      <c r="D72" t="str">
        <f>ScoutingData[[#This Row],[eventCode]]&amp;"_"&amp;ScoutingData[[#This Row],[matchLevel]]&amp;ScoutingData[[#This Row],[matchNumber]]</f>
        <v>2022ilch_qm12</v>
      </c>
      <c r="E72" t="s">
        <v>56</v>
      </c>
      <c r="F72">
        <v>1781</v>
      </c>
      <c r="G72">
        <v>54</v>
      </c>
      <c r="H72" t="s">
        <v>0</v>
      </c>
      <c r="I72">
        <v>2</v>
      </c>
      <c r="J72">
        <v>0</v>
      </c>
      <c r="K72" t="s">
        <v>0</v>
      </c>
      <c r="L72">
        <v>5</v>
      </c>
      <c r="M72">
        <v>0</v>
      </c>
      <c r="N72" t="s">
        <v>0</v>
      </c>
      <c r="O72" t="s">
        <v>0</v>
      </c>
      <c r="P72" t="s">
        <v>51</v>
      </c>
      <c r="Q72" t="s">
        <v>143</v>
      </c>
      <c r="R72">
        <v>4</v>
      </c>
      <c r="S72" t="s">
        <v>1</v>
      </c>
      <c r="T72" t="s">
        <v>46</v>
      </c>
      <c r="U72" t="s">
        <v>1</v>
      </c>
      <c r="V72">
        <v>4</v>
      </c>
      <c r="W72" t="s">
        <v>1</v>
      </c>
      <c r="X72" t="s">
        <v>144</v>
      </c>
      <c r="Y72">
        <f>ScoutingData[[#This Row],[autoLower]]+ScoutingData[[#This Row],[autoUpper]]</f>
        <v>2</v>
      </c>
      <c r="Z72">
        <f>(ScoutingData[[#This Row],[autoLower]]*2)+(ScoutingData[[#This Row],[autoUpper]]*4)</f>
        <v>8</v>
      </c>
      <c r="AA72">
        <f>ScoutingData[[#This Row],[lower]]+ScoutingData[[#This Row],[upper]]</f>
        <v>5</v>
      </c>
      <c r="AB72">
        <f>ScoutingData[[#This Row],[lower]]+(ScoutingData[[#This Row],[upper]]*2)</f>
        <v>10</v>
      </c>
      <c r="AC72">
        <f>ScoutingData[[#This Row],[autoCargo]]+ScoutingData[[#This Row],[teleopCargo]]</f>
        <v>7</v>
      </c>
      <c r="AD72">
        <f>IF(ScoutingData[taxi]="Y", 2, 0)</f>
        <v>2</v>
      </c>
      <c r="AE72">
        <f>ScoutingData[autoUpper]*4</f>
        <v>8</v>
      </c>
      <c r="AF72">
        <f>ScoutingData[autoLower]*2</f>
        <v>0</v>
      </c>
      <c r="AG72">
        <f>ScoutingData[upper]*2</f>
        <v>10</v>
      </c>
      <c r="AH72">
        <f>ScoutingData[lower]</f>
        <v>0</v>
      </c>
      <c r="AI72">
        <f>IF(ScoutingData[climb]=1, 4, IF(ScoutingData[climb]=2, 6, IF(ScoutingData[climb]=3, 10, IF(ScoutingData[climb]=4, 15, 0))))</f>
        <v>15</v>
      </c>
      <c r="AJ72">
        <f>ScoutingData[[#This Row],[climbScore]]</f>
        <v>15</v>
      </c>
      <c r="AK7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35</v>
      </c>
      <c r="AL72">
        <f>IF(ScoutingData[climb]=1, 1, IF(ScoutingData[climb]=2, 2, IF(ScoutingData[climb]=3, 3, IF(ScoutingData[climb]=4, 4, 0))))</f>
        <v>4</v>
      </c>
      <c r="AM72">
        <f>IF(ScoutingData[wasDefended]="Y",1,0)</f>
        <v>1</v>
      </c>
      <c r="AN72">
        <f>IF(ScoutingData[diedOrTipped]="Y",1,0)</f>
        <v>0</v>
      </c>
      <c r="AO72">
        <f>IF(ScoutingData[heldCargo]="Y",1,0)</f>
        <v>0</v>
      </c>
    </row>
    <row r="73" spans="1:41" x14ac:dyDescent="0.3">
      <c r="A73" t="s">
        <v>19</v>
      </c>
      <c r="B73" t="s">
        <v>3</v>
      </c>
      <c r="C73">
        <v>13</v>
      </c>
      <c r="D73" t="str">
        <f>ScoutingData[[#This Row],[eventCode]]&amp;"_"&amp;ScoutingData[[#This Row],[matchLevel]]&amp;ScoutingData[[#This Row],[matchNumber]]</f>
        <v>2022ilch_qm13</v>
      </c>
      <c r="E73" t="s">
        <v>49</v>
      </c>
      <c r="F73">
        <v>3352</v>
      </c>
      <c r="G73">
        <v>42</v>
      </c>
      <c r="H73" t="s">
        <v>0</v>
      </c>
      <c r="I73">
        <v>0</v>
      </c>
      <c r="J73">
        <v>1</v>
      </c>
      <c r="K73" t="s">
        <v>1</v>
      </c>
      <c r="L73">
        <v>0</v>
      </c>
      <c r="M73">
        <v>2</v>
      </c>
      <c r="N73" t="s">
        <v>1</v>
      </c>
      <c r="O73" t="s">
        <v>0</v>
      </c>
      <c r="P73" t="s">
        <v>51</v>
      </c>
      <c r="R73" t="s">
        <v>46</v>
      </c>
      <c r="S73" t="s">
        <v>1</v>
      </c>
      <c r="T73" t="s">
        <v>46</v>
      </c>
      <c r="U73" t="s">
        <v>1</v>
      </c>
      <c r="V73">
        <v>3</v>
      </c>
      <c r="W73" t="s">
        <v>1</v>
      </c>
      <c r="X73" t="s">
        <v>89</v>
      </c>
      <c r="Y73">
        <f>ScoutingData[[#This Row],[autoLower]]+ScoutingData[[#This Row],[autoUpper]]</f>
        <v>1</v>
      </c>
      <c r="Z73">
        <f>(ScoutingData[[#This Row],[autoLower]]*2)+(ScoutingData[[#This Row],[autoUpper]]*4)</f>
        <v>2</v>
      </c>
      <c r="AA73">
        <f>ScoutingData[[#This Row],[lower]]+ScoutingData[[#This Row],[upper]]</f>
        <v>2</v>
      </c>
      <c r="AB73">
        <f>ScoutingData[[#This Row],[lower]]+(ScoutingData[[#This Row],[upper]]*2)</f>
        <v>2</v>
      </c>
      <c r="AC73">
        <f>ScoutingData[[#This Row],[autoCargo]]+ScoutingData[[#This Row],[teleopCargo]]</f>
        <v>3</v>
      </c>
      <c r="AD73">
        <f>IF(ScoutingData[taxi]="Y", 2, 0)</f>
        <v>2</v>
      </c>
      <c r="AE73">
        <f>ScoutingData[autoUpper]*4</f>
        <v>0</v>
      </c>
      <c r="AF73">
        <f>ScoutingData[autoLower]*2</f>
        <v>2</v>
      </c>
      <c r="AG73">
        <f>ScoutingData[upper]*2</f>
        <v>0</v>
      </c>
      <c r="AH73">
        <f>ScoutingData[lower]</f>
        <v>2</v>
      </c>
      <c r="AI73">
        <f>IF(ScoutingData[climb]=1, 4, IF(ScoutingData[climb]=2, 6, IF(ScoutingData[climb]=3, 10, IF(ScoutingData[climb]=4, 15, 0))))</f>
        <v>0</v>
      </c>
      <c r="AJ73">
        <f>ScoutingData[[#This Row],[climbScore]]</f>
        <v>0</v>
      </c>
      <c r="AK7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</v>
      </c>
      <c r="AL73">
        <f>IF(ScoutingData[climb]=1, 1, IF(ScoutingData[climb]=2, 2, IF(ScoutingData[climb]=3, 3, IF(ScoutingData[climb]=4, 4, 0))))</f>
        <v>0</v>
      </c>
      <c r="AM73">
        <f>IF(ScoutingData[wasDefended]="Y",1,0)</f>
        <v>0</v>
      </c>
      <c r="AN73">
        <f>IF(ScoutingData[diedOrTipped]="Y",1,0)</f>
        <v>0</v>
      </c>
      <c r="AO73">
        <f>IF(ScoutingData[heldCargo]="Y",1,0)</f>
        <v>0</v>
      </c>
    </row>
    <row r="74" spans="1:41" x14ac:dyDescent="0.3">
      <c r="A74" t="s">
        <v>19</v>
      </c>
      <c r="B74" t="s">
        <v>3</v>
      </c>
      <c r="C74">
        <v>13</v>
      </c>
      <c r="D74" t="str">
        <f>ScoutingData[[#This Row],[eventCode]]&amp;"_"&amp;ScoutingData[[#This Row],[matchLevel]]&amp;ScoutingData[[#This Row],[matchNumber]]</f>
        <v>2022ilch_qm13</v>
      </c>
      <c r="E74" t="s">
        <v>62</v>
      </c>
      <c r="F74">
        <v>2220</v>
      </c>
      <c r="G74">
        <v>54</v>
      </c>
      <c r="H74" t="s">
        <v>0</v>
      </c>
      <c r="I74">
        <v>2</v>
      </c>
      <c r="J74">
        <v>0</v>
      </c>
      <c r="K74" t="s">
        <v>0</v>
      </c>
      <c r="L74">
        <v>3</v>
      </c>
      <c r="M74">
        <v>0</v>
      </c>
      <c r="N74" t="s">
        <v>1</v>
      </c>
      <c r="O74" t="s">
        <v>1</v>
      </c>
      <c r="P74" t="s">
        <v>51</v>
      </c>
      <c r="Q74" t="s">
        <v>145</v>
      </c>
      <c r="R74">
        <v>4</v>
      </c>
      <c r="S74" t="s">
        <v>1</v>
      </c>
      <c r="T74" t="s">
        <v>46</v>
      </c>
      <c r="U74" t="s">
        <v>1</v>
      </c>
      <c r="V74">
        <v>3</v>
      </c>
      <c r="W74" t="s">
        <v>1</v>
      </c>
      <c r="Y74">
        <f>ScoutingData[[#This Row],[autoLower]]+ScoutingData[[#This Row],[autoUpper]]</f>
        <v>2</v>
      </c>
      <c r="Z74">
        <f>(ScoutingData[[#This Row],[autoLower]]*2)+(ScoutingData[[#This Row],[autoUpper]]*4)</f>
        <v>8</v>
      </c>
      <c r="AA74">
        <f>ScoutingData[[#This Row],[lower]]+ScoutingData[[#This Row],[upper]]</f>
        <v>3</v>
      </c>
      <c r="AB74">
        <f>ScoutingData[[#This Row],[lower]]+(ScoutingData[[#This Row],[upper]]*2)</f>
        <v>6</v>
      </c>
      <c r="AC74">
        <f>ScoutingData[[#This Row],[autoCargo]]+ScoutingData[[#This Row],[teleopCargo]]</f>
        <v>5</v>
      </c>
      <c r="AD74">
        <f>IF(ScoutingData[taxi]="Y", 2, 0)</f>
        <v>2</v>
      </c>
      <c r="AE74">
        <f>ScoutingData[autoUpper]*4</f>
        <v>8</v>
      </c>
      <c r="AF74">
        <f>ScoutingData[autoLower]*2</f>
        <v>0</v>
      </c>
      <c r="AG74">
        <f>ScoutingData[upper]*2</f>
        <v>6</v>
      </c>
      <c r="AH74">
        <f>ScoutingData[lower]</f>
        <v>0</v>
      </c>
      <c r="AI74">
        <f>IF(ScoutingData[climb]=1, 4, IF(ScoutingData[climb]=2, 6, IF(ScoutingData[climb]=3, 10, IF(ScoutingData[climb]=4, 15, 0))))</f>
        <v>15</v>
      </c>
      <c r="AJ74">
        <f>ScoutingData[[#This Row],[climbScore]]</f>
        <v>15</v>
      </c>
      <c r="AK7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31</v>
      </c>
      <c r="AL74">
        <f>IF(ScoutingData[climb]=1, 1, IF(ScoutingData[climb]=2, 2, IF(ScoutingData[climb]=3, 3, IF(ScoutingData[climb]=4, 4, 0))))</f>
        <v>4</v>
      </c>
      <c r="AM74">
        <f>IF(ScoutingData[wasDefended]="Y",1,0)</f>
        <v>0</v>
      </c>
      <c r="AN74">
        <f>IF(ScoutingData[diedOrTipped]="Y",1,0)</f>
        <v>0</v>
      </c>
      <c r="AO74">
        <f>IF(ScoutingData[heldCargo]="Y",1,0)</f>
        <v>0</v>
      </c>
    </row>
    <row r="75" spans="1:41" x14ac:dyDescent="0.3">
      <c r="A75" t="s">
        <v>19</v>
      </c>
      <c r="B75" t="s">
        <v>3</v>
      </c>
      <c r="C75">
        <v>13</v>
      </c>
      <c r="D75" t="str">
        <f>ScoutingData[[#This Row],[eventCode]]&amp;"_"&amp;ScoutingData[[#This Row],[matchLevel]]&amp;ScoutingData[[#This Row],[matchNumber]]</f>
        <v>2022ilch_qm13</v>
      </c>
      <c r="E75" t="s">
        <v>53</v>
      </c>
      <c r="F75">
        <v>3067</v>
      </c>
      <c r="G75">
        <v>29</v>
      </c>
      <c r="H75" t="s">
        <v>0</v>
      </c>
      <c r="I75">
        <v>0</v>
      </c>
      <c r="J75">
        <v>2</v>
      </c>
      <c r="K75" t="s">
        <v>0</v>
      </c>
      <c r="L75">
        <v>0</v>
      </c>
      <c r="M75">
        <v>6</v>
      </c>
      <c r="N75" t="s">
        <v>1</v>
      </c>
      <c r="O75" t="s">
        <v>1</v>
      </c>
      <c r="P75" t="s">
        <v>51</v>
      </c>
      <c r="R75">
        <v>2</v>
      </c>
      <c r="S75" t="s">
        <v>1</v>
      </c>
      <c r="T75" t="s">
        <v>46</v>
      </c>
      <c r="U75" t="s">
        <v>1</v>
      </c>
      <c r="V75">
        <v>1</v>
      </c>
      <c r="W75" t="s">
        <v>0</v>
      </c>
      <c r="X75" t="s">
        <v>533</v>
      </c>
      <c r="Y75">
        <f>ScoutingData[[#This Row],[autoLower]]+ScoutingData[[#This Row],[autoUpper]]</f>
        <v>2</v>
      </c>
      <c r="Z75">
        <f>(ScoutingData[[#This Row],[autoLower]]*2)+(ScoutingData[[#This Row],[autoUpper]]*4)</f>
        <v>4</v>
      </c>
      <c r="AA75">
        <f>ScoutingData[[#This Row],[lower]]+ScoutingData[[#This Row],[upper]]</f>
        <v>6</v>
      </c>
      <c r="AB75">
        <f>ScoutingData[[#This Row],[lower]]+(ScoutingData[[#This Row],[upper]]*2)</f>
        <v>6</v>
      </c>
      <c r="AC75">
        <f>ScoutingData[[#This Row],[autoCargo]]+ScoutingData[[#This Row],[teleopCargo]]</f>
        <v>8</v>
      </c>
      <c r="AD75">
        <f>IF(ScoutingData[taxi]="Y", 2, 0)</f>
        <v>2</v>
      </c>
      <c r="AE75">
        <f>ScoutingData[autoUpper]*4</f>
        <v>0</v>
      </c>
      <c r="AF75">
        <f>ScoutingData[autoLower]*2</f>
        <v>4</v>
      </c>
      <c r="AG75">
        <f>ScoutingData[upper]*2</f>
        <v>0</v>
      </c>
      <c r="AH75">
        <f>ScoutingData[lower]</f>
        <v>6</v>
      </c>
      <c r="AI75">
        <f>IF(ScoutingData[climb]=1, 4, IF(ScoutingData[climb]=2, 6, IF(ScoutingData[climb]=3, 10, IF(ScoutingData[climb]=4, 15, 0))))</f>
        <v>6</v>
      </c>
      <c r="AJ75">
        <f>ScoutingData[[#This Row],[climbScore]]</f>
        <v>6</v>
      </c>
      <c r="AK7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18</v>
      </c>
      <c r="AL75">
        <f>IF(ScoutingData[climb]=1, 1, IF(ScoutingData[climb]=2, 2, IF(ScoutingData[climb]=3, 3, IF(ScoutingData[climb]=4, 4, 0))))</f>
        <v>2</v>
      </c>
      <c r="AM75">
        <f>IF(ScoutingData[wasDefended]="Y",1,0)</f>
        <v>0</v>
      </c>
      <c r="AN75">
        <f>IF(ScoutingData[diedOrTipped]="Y",1,0)</f>
        <v>1</v>
      </c>
      <c r="AO75">
        <f>IF(ScoutingData[heldCargo]="Y",1,0)</f>
        <v>0</v>
      </c>
    </row>
    <row r="76" spans="1:41" x14ac:dyDescent="0.3">
      <c r="A76" t="s">
        <v>19</v>
      </c>
      <c r="B76" t="s">
        <v>3</v>
      </c>
      <c r="C76">
        <v>13</v>
      </c>
      <c r="D76" t="str">
        <f>ScoutingData[[#This Row],[eventCode]]&amp;"_"&amp;ScoutingData[[#This Row],[matchLevel]]&amp;ScoutingData[[#This Row],[matchNumber]]</f>
        <v>2022ilch_qm13</v>
      </c>
      <c r="E76" t="s">
        <v>59</v>
      </c>
      <c r="F76">
        <v>112</v>
      </c>
      <c r="G76">
        <v>54</v>
      </c>
      <c r="H76" t="s">
        <v>0</v>
      </c>
      <c r="I76">
        <v>0</v>
      </c>
      <c r="J76">
        <v>0</v>
      </c>
      <c r="K76" t="s">
        <v>0</v>
      </c>
      <c r="L76">
        <v>9</v>
      </c>
      <c r="M76">
        <v>1</v>
      </c>
      <c r="N76" t="s">
        <v>0</v>
      </c>
      <c r="O76" t="s">
        <v>1</v>
      </c>
      <c r="P76" t="s">
        <v>51</v>
      </c>
      <c r="Q76" t="s">
        <v>146</v>
      </c>
      <c r="R76">
        <v>2</v>
      </c>
      <c r="S76" t="s">
        <v>1</v>
      </c>
      <c r="T76" t="s">
        <v>51</v>
      </c>
      <c r="U76" t="s">
        <v>1</v>
      </c>
      <c r="V76">
        <v>4</v>
      </c>
      <c r="W76" t="s">
        <v>1</v>
      </c>
      <c r="X76" t="s">
        <v>147</v>
      </c>
      <c r="Y76">
        <f>ScoutingData[[#This Row],[autoLower]]+ScoutingData[[#This Row],[autoUpper]]</f>
        <v>0</v>
      </c>
      <c r="Z76">
        <f>(ScoutingData[[#This Row],[autoLower]]*2)+(ScoutingData[[#This Row],[autoUpper]]*4)</f>
        <v>0</v>
      </c>
      <c r="AA76">
        <f>ScoutingData[[#This Row],[lower]]+ScoutingData[[#This Row],[upper]]</f>
        <v>10</v>
      </c>
      <c r="AB76">
        <f>ScoutingData[[#This Row],[lower]]+(ScoutingData[[#This Row],[upper]]*2)</f>
        <v>19</v>
      </c>
      <c r="AC76">
        <f>ScoutingData[[#This Row],[autoCargo]]+ScoutingData[[#This Row],[teleopCargo]]</f>
        <v>10</v>
      </c>
      <c r="AD76">
        <f>IF(ScoutingData[taxi]="Y", 2, 0)</f>
        <v>2</v>
      </c>
      <c r="AE76">
        <f>ScoutingData[autoUpper]*4</f>
        <v>0</v>
      </c>
      <c r="AF76">
        <f>ScoutingData[autoLower]*2</f>
        <v>0</v>
      </c>
      <c r="AG76">
        <f>ScoutingData[upper]*2</f>
        <v>18</v>
      </c>
      <c r="AH76">
        <f>ScoutingData[lower]</f>
        <v>1</v>
      </c>
      <c r="AI76">
        <f>IF(ScoutingData[climb]=1, 4, IF(ScoutingData[climb]=2, 6, IF(ScoutingData[climb]=3, 10, IF(ScoutingData[climb]=4, 15, 0))))</f>
        <v>6</v>
      </c>
      <c r="AJ76">
        <f>ScoutingData[[#This Row],[climbScore]]</f>
        <v>6</v>
      </c>
      <c r="AK7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27</v>
      </c>
      <c r="AL76">
        <f>IF(ScoutingData[climb]=1, 1, IF(ScoutingData[climb]=2, 2, IF(ScoutingData[climb]=3, 3, IF(ScoutingData[climb]=4, 4, 0))))</f>
        <v>2</v>
      </c>
      <c r="AM76">
        <f>IF(ScoutingData[wasDefended]="Y",1,0)</f>
        <v>1</v>
      </c>
      <c r="AN76">
        <f>IF(ScoutingData[diedOrTipped]="Y",1,0)</f>
        <v>0</v>
      </c>
      <c r="AO76">
        <f>IF(ScoutingData[heldCargo]="Y",1,0)</f>
        <v>0</v>
      </c>
    </row>
    <row r="77" spans="1:41" x14ac:dyDescent="0.3">
      <c r="A77" t="s">
        <v>19</v>
      </c>
      <c r="B77" t="s">
        <v>3</v>
      </c>
      <c r="C77">
        <v>13</v>
      </c>
      <c r="D77" t="str">
        <f>ScoutingData[[#This Row],[eventCode]]&amp;"_"&amp;ScoutingData[[#This Row],[matchLevel]]&amp;ScoutingData[[#This Row],[matchNumber]]</f>
        <v>2022ilch_qm13</v>
      </c>
      <c r="E77" t="s">
        <v>56</v>
      </c>
      <c r="F77">
        <v>4096</v>
      </c>
      <c r="G77">
        <v>18</v>
      </c>
      <c r="H77" t="s">
        <v>0</v>
      </c>
      <c r="I77">
        <v>0</v>
      </c>
      <c r="J77">
        <v>0</v>
      </c>
      <c r="K77" t="s">
        <v>0</v>
      </c>
      <c r="L77">
        <v>5</v>
      </c>
      <c r="M77">
        <v>0</v>
      </c>
      <c r="N77" t="s">
        <v>0</v>
      </c>
      <c r="O77" t="s">
        <v>1</v>
      </c>
      <c r="P77" t="s">
        <v>51</v>
      </c>
      <c r="Q77" t="s">
        <v>148</v>
      </c>
      <c r="R77" t="s">
        <v>47</v>
      </c>
      <c r="S77" t="s">
        <v>1</v>
      </c>
      <c r="T77" t="s">
        <v>47</v>
      </c>
      <c r="U77" t="s">
        <v>1</v>
      </c>
      <c r="V77">
        <v>3</v>
      </c>
      <c r="W77" t="s">
        <v>1</v>
      </c>
      <c r="X77" t="s">
        <v>149</v>
      </c>
      <c r="Y77">
        <f>ScoutingData[[#This Row],[autoLower]]+ScoutingData[[#This Row],[autoUpper]]</f>
        <v>0</v>
      </c>
      <c r="Z77">
        <f>(ScoutingData[[#This Row],[autoLower]]*2)+(ScoutingData[[#This Row],[autoUpper]]*4)</f>
        <v>0</v>
      </c>
      <c r="AA77">
        <f>ScoutingData[[#This Row],[lower]]+ScoutingData[[#This Row],[upper]]</f>
        <v>5</v>
      </c>
      <c r="AB77">
        <f>ScoutingData[[#This Row],[lower]]+(ScoutingData[[#This Row],[upper]]*2)</f>
        <v>10</v>
      </c>
      <c r="AC77">
        <f>ScoutingData[[#This Row],[autoCargo]]+ScoutingData[[#This Row],[teleopCargo]]</f>
        <v>5</v>
      </c>
      <c r="AD77">
        <f>IF(ScoutingData[taxi]="Y", 2, 0)</f>
        <v>2</v>
      </c>
      <c r="AE77">
        <f>ScoutingData[autoUpper]*4</f>
        <v>0</v>
      </c>
      <c r="AF77">
        <f>ScoutingData[autoLower]*2</f>
        <v>0</v>
      </c>
      <c r="AG77">
        <f>ScoutingData[upper]*2</f>
        <v>10</v>
      </c>
      <c r="AH77">
        <f>ScoutingData[lower]</f>
        <v>0</v>
      </c>
      <c r="AI77">
        <f>IF(ScoutingData[climb]=1, 4, IF(ScoutingData[climb]=2, 6, IF(ScoutingData[climb]=3, 10, IF(ScoutingData[climb]=4, 15, 0))))</f>
        <v>0</v>
      </c>
      <c r="AJ77">
        <f>ScoutingData[[#This Row],[climbScore]]</f>
        <v>0</v>
      </c>
      <c r="AK7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77">
        <f>IF(ScoutingData[climb]=1, 1, IF(ScoutingData[climb]=2, 2, IF(ScoutingData[climb]=3, 3, IF(ScoutingData[climb]=4, 4, 0))))</f>
        <v>0</v>
      </c>
      <c r="AM77">
        <f>IF(ScoutingData[wasDefended]="Y",1,0)</f>
        <v>1</v>
      </c>
      <c r="AN77">
        <f>IF(ScoutingData[diedOrTipped]="Y",1,0)</f>
        <v>0</v>
      </c>
      <c r="AO77">
        <f>IF(ScoutingData[heldCargo]="Y",1,0)</f>
        <v>0</v>
      </c>
    </row>
    <row r="78" spans="1:41" x14ac:dyDescent="0.3">
      <c r="A78" t="s">
        <v>19</v>
      </c>
      <c r="B78" t="s">
        <v>3</v>
      </c>
      <c r="C78">
        <v>14</v>
      </c>
      <c r="D78" t="str">
        <f>ScoutingData[[#This Row],[eventCode]]&amp;"_"&amp;ScoutingData[[#This Row],[matchLevel]]&amp;ScoutingData[[#This Row],[matchNumber]]</f>
        <v>2022ilch_qm14</v>
      </c>
      <c r="E78" t="s">
        <v>45</v>
      </c>
      <c r="F78">
        <v>7560</v>
      </c>
      <c r="G78">
        <v>17</v>
      </c>
      <c r="H78" t="s">
        <v>1</v>
      </c>
      <c r="I78">
        <v>0</v>
      </c>
      <c r="J78">
        <v>0</v>
      </c>
      <c r="K78" t="s">
        <v>1</v>
      </c>
      <c r="L78">
        <v>0</v>
      </c>
      <c r="M78">
        <v>0</v>
      </c>
      <c r="N78" t="s">
        <v>1</v>
      </c>
      <c r="O78" t="s">
        <v>1</v>
      </c>
      <c r="P78" t="s">
        <v>46</v>
      </c>
      <c r="R78">
        <v>2</v>
      </c>
      <c r="S78" t="s">
        <v>0</v>
      </c>
      <c r="T78" t="s">
        <v>55</v>
      </c>
      <c r="U78" t="s">
        <v>1</v>
      </c>
      <c r="V78">
        <v>1</v>
      </c>
      <c r="W78" t="s">
        <v>1</v>
      </c>
      <c r="Y78">
        <f>ScoutingData[[#This Row],[autoLower]]+ScoutingData[[#This Row],[autoUpper]]</f>
        <v>0</v>
      </c>
      <c r="Z78">
        <f>(ScoutingData[[#This Row],[autoLower]]*2)+(ScoutingData[[#This Row],[autoUpper]]*4)</f>
        <v>0</v>
      </c>
      <c r="AA78">
        <f>ScoutingData[[#This Row],[lower]]+ScoutingData[[#This Row],[upper]]</f>
        <v>0</v>
      </c>
      <c r="AB78">
        <f>ScoutingData[[#This Row],[lower]]+(ScoutingData[[#This Row],[upper]]*2)</f>
        <v>0</v>
      </c>
      <c r="AC78">
        <f>ScoutingData[[#This Row],[autoCargo]]+ScoutingData[[#This Row],[teleopCargo]]</f>
        <v>0</v>
      </c>
      <c r="AD78">
        <f>IF(ScoutingData[taxi]="Y", 2, 0)</f>
        <v>0</v>
      </c>
      <c r="AE78">
        <f>ScoutingData[autoUpper]*4</f>
        <v>0</v>
      </c>
      <c r="AF78">
        <f>ScoutingData[autoLower]*2</f>
        <v>0</v>
      </c>
      <c r="AG78">
        <f>ScoutingData[upper]*2</f>
        <v>0</v>
      </c>
      <c r="AH78">
        <f>ScoutingData[lower]</f>
        <v>0</v>
      </c>
      <c r="AI78">
        <f>IF(ScoutingData[climb]=1, 4, IF(ScoutingData[climb]=2, 6, IF(ScoutingData[climb]=3, 10, IF(ScoutingData[climb]=4, 15, 0))))</f>
        <v>6</v>
      </c>
      <c r="AJ78">
        <f>ScoutingData[[#This Row],[climbScore]]</f>
        <v>6</v>
      </c>
      <c r="AK7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</v>
      </c>
      <c r="AL78">
        <f>IF(ScoutingData[climb]=1, 1, IF(ScoutingData[climb]=2, 2, IF(ScoutingData[climb]=3, 3, IF(ScoutingData[climb]=4, 4, 0))))</f>
        <v>2</v>
      </c>
      <c r="AM78">
        <f>IF(ScoutingData[wasDefended]="Y",1,0)</f>
        <v>0</v>
      </c>
      <c r="AN78">
        <f>IF(ScoutingData[diedOrTipped]="Y",1,0)</f>
        <v>0</v>
      </c>
      <c r="AO78">
        <f>IF(ScoutingData[heldCargo]="Y",1,0)</f>
        <v>0</v>
      </c>
    </row>
    <row r="79" spans="1:41" x14ac:dyDescent="0.3">
      <c r="A79" t="s">
        <v>19</v>
      </c>
      <c r="B79" t="s">
        <v>3</v>
      </c>
      <c r="C79">
        <v>14</v>
      </c>
      <c r="D79" t="str">
        <f>ScoutingData[[#This Row],[eventCode]]&amp;"_"&amp;ScoutingData[[#This Row],[matchLevel]]&amp;ScoutingData[[#This Row],[matchNumber]]</f>
        <v>2022ilch_qm14</v>
      </c>
      <c r="E79" t="s">
        <v>49</v>
      </c>
      <c r="F79">
        <v>3734</v>
      </c>
      <c r="G79">
        <v>53</v>
      </c>
      <c r="H79" t="s">
        <v>0</v>
      </c>
      <c r="I79">
        <v>2</v>
      </c>
      <c r="J79">
        <v>0</v>
      </c>
      <c r="K79" t="s">
        <v>0</v>
      </c>
      <c r="L79">
        <v>2</v>
      </c>
      <c r="M79">
        <v>0</v>
      </c>
      <c r="N79" t="s">
        <v>1</v>
      </c>
      <c r="O79" t="s">
        <v>1</v>
      </c>
      <c r="P79" t="s">
        <v>51</v>
      </c>
      <c r="Q79" t="s">
        <v>150</v>
      </c>
      <c r="R79">
        <v>1</v>
      </c>
      <c r="S79" t="s">
        <v>1</v>
      </c>
      <c r="T79" t="s">
        <v>46</v>
      </c>
      <c r="U79" t="s">
        <v>1</v>
      </c>
      <c r="V79">
        <v>3</v>
      </c>
      <c r="W79" t="s">
        <v>1</v>
      </c>
      <c r="Y79">
        <f>ScoutingData[[#This Row],[autoLower]]+ScoutingData[[#This Row],[autoUpper]]</f>
        <v>2</v>
      </c>
      <c r="Z79">
        <f>(ScoutingData[[#This Row],[autoLower]]*2)+(ScoutingData[[#This Row],[autoUpper]]*4)</f>
        <v>8</v>
      </c>
      <c r="AA79">
        <f>ScoutingData[[#This Row],[lower]]+ScoutingData[[#This Row],[upper]]</f>
        <v>2</v>
      </c>
      <c r="AB79">
        <f>ScoutingData[[#This Row],[lower]]+(ScoutingData[[#This Row],[upper]]*2)</f>
        <v>4</v>
      </c>
      <c r="AC79">
        <f>ScoutingData[[#This Row],[autoCargo]]+ScoutingData[[#This Row],[teleopCargo]]</f>
        <v>4</v>
      </c>
      <c r="AD79">
        <f>IF(ScoutingData[taxi]="Y", 2, 0)</f>
        <v>2</v>
      </c>
      <c r="AE79">
        <f>ScoutingData[autoUpper]*4</f>
        <v>8</v>
      </c>
      <c r="AF79">
        <f>ScoutingData[autoLower]*2</f>
        <v>0</v>
      </c>
      <c r="AG79">
        <f>ScoutingData[upper]*2</f>
        <v>4</v>
      </c>
      <c r="AH79">
        <f>ScoutingData[lower]</f>
        <v>0</v>
      </c>
      <c r="AI79">
        <f>IF(ScoutingData[climb]=1, 4, IF(ScoutingData[climb]=2, 6, IF(ScoutingData[climb]=3, 10, IF(ScoutingData[climb]=4, 15, 0))))</f>
        <v>4</v>
      </c>
      <c r="AJ79">
        <f>ScoutingData[[#This Row],[climbScore]]</f>
        <v>4</v>
      </c>
      <c r="AK7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18</v>
      </c>
      <c r="AL79">
        <f>IF(ScoutingData[climb]=1, 1, IF(ScoutingData[climb]=2, 2, IF(ScoutingData[climb]=3, 3, IF(ScoutingData[climb]=4, 4, 0))))</f>
        <v>1</v>
      </c>
      <c r="AM79">
        <f>IF(ScoutingData[wasDefended]="Y",1,0)</f>
        <v>0</v>
      </c>
      <c r="AN79">
        <f>IF(ScoutingData[diedOrTipped]="Y",1,0)</f>
        <v>0</v>
      </c>
      <c r="AO79">
        <f>IF(ScoutingData[heldCargo]="Y",1,0)</f>
        <v>0</v>
      </c>
    </row>
    <row r="80" spans="1:41" x14ac:dyDescent="0.3">
      <c r="A80" t="s">
        <v>19</v>
      </c>
      <c r="B80" t="s">
        <v>3</v>
      </c>
      <c r="C80">
        <v>14</v>
      </c>
      <c r="D80" t="str">
        <f>ScoutingData[[#This Row],[eventCode]]&amp;"_"&amp;ScoutingData[[#This Row],[matchLevel]]&amp;ScoutingData[[#This Row],[matchNumber]]</f>
        <v>2022ilch_qm14</v>
      </c>
      <c r="E80" t="s">
        <v>53</v>
      </c>
      <c r="F80">
        <v>677</v>
      </c>
      <c r="G80">
        <v>54</v>
      </c>
      <c r="H80" t="s">
        <v>0</v>
      </c>
      <c r="I80">
        <v>0</v>
      </c>
      <c r="J80">
        <v>0</v>
      </c>
      <c r="K80" t="s">
        <v>1</v>
      </c>
      <c r="L80">
        <v>4</v>
      </c>
      <c r="M80">
        <v>0</v>
      </c>
      <c r="N80" t="s">
        <v>1</v>
      </c>
      <c r="O80" t="s">
        <v>1</v>
      </c>
      <c r="P80" t="s">
        <v>51</v>
      </c>
      <c r="R80" t="s">
        <v>46</v>
      </c>
      <c r="S80" t="s">
        <v>1</v>
      </c>
      <c r="T80" t="s">
        <v>46</v>
      </c>
      <c r="U80" t="s">
        <v>1</v>
      </c>
      <c r="V80">
        <v>3</v>
      </c>
      <c r="W80" t="s">
        <v>1</v>
      </c>
      <c r="Y80">
        <f>ScoutingData[[#This Row],[autoLower]]+ScoutingData[[#This Row],[autoUpper]]</f>
        <v>0</v>
      </c>
      <c r="Z80">
        <f>(ScoutingData[[#This Row],[autoLower]]*2)+(ScoutingData[[#This Row],[autoUpper]]*4)</f>
        <v>0</v>
      </c>
      <c r="AA80">
        <f>ScoutingData[[#This Row],[lower]]+ScoutingData[[#This Row],[upper]]</f>
        <v>4</v>
      </c>
      <c r="AB80">
        <f>ScoutingData[[#This Row],[lower]]+(ScoutingData[[#This Row],[upper]]*2)</f>
        <v>8</v>
      </c>
      <c r="AC80">
        <f>ScoutingData[[#This Row],[autoCargo]]+ScoutingData[[#This Row],[teleopCargo]]</f>
        <v>4</v>
      </c>
      <c r="AD80">
        <f>IF(ScoutingData[taxi]="Y", 2, 0)</f>
        <v>2</v>
      </c>
      <c r="AE80">
        <f>ScoutingData[autoUpper]*4</f>
        <v>0</v>
      </c>
      <c r="AF80">
        <f>ScoutingData[autoLower]*2</f>
        <v>0</v>
      </c>
      <c r="AG80">
        <f>ScoutingData[upper]*2</f>
        <v>8</v>
      </c>
      <c r="AH80">
        <f>ScoutingData[lower]</f>
        <v>0</v>
      </c>
      <c r="AI80">
        <f>IF(ScoutingData[climb]=1, 4, IF(ScoutingData[climb]=2, 6, IF(ScoutingData[climb]=3, 10, IF(ScoutingData[climb]=4, 15, 0))))</f>
        <v>0</v>
      </c>
      <c r="AJ80">
        <f>ScoutingData[[#This Row],[climbScore]]</f>
        <v>0</v>
      </c>
      <c r="AK8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10</v>
      </c>
      <c r="AL80">
        <f>IF(ScoutingData[climb]=1, 1, IF(ScoutingData[climb]=2, 2, IF(ScoutingData[climb]=3, 3, IF(ScoutingData[climb]=4, 4, 0))))</f>
        <v>0</v>
      </c>
      <c r="AM80">
        <f>IF(ScoutingData[wasDefended]="Y",1,0)</f>
        <v>0</v>
      </c>
      <c r="AN80">
        <f>IF(ScoutingData[diedOrTipped]="Y",1,0)</f>
        <v>0</v>
      </c>
      <c r="AO80">
        <f>IF(ScoutingData[heldCargo]="Y",1,0)</f>
        <v>0</v>
      </c>
    </row>
    <row r="81" spans="1:41" x14ac:dyDescent="0.3">
      <c r="A81" t="s">
        <v>19</v>
      </c>
      <c r="B81" t="s">
        <v>3</v>
      </c>
      <c r="C81">
        <v>14</v>
      </c>
      <c r="D81" t="str">
        <f>ScoutingData[[#This Row],[eventCode]]&amp;"_"&amp;ScoutingData[[#This Row],[matchLevel]]&amp;ScoutingData[[#This Row],[matchNumber]]</f>
        <v>2022ilch_qm14</v>
      </c>
      <c r="E81" t="s">
        <v>62</v>
      </c>
      <c r="F81">
        <v>2338</v>
      </c>
      <c r="G81">
        <v>19</v>
      </c>
      <c r="H81" t="s">
        <v>0</v>
      </c>
      <c r="I81">
        <v>5</v>
      </c>
      <c r="J81">
        <v>0</v>
      </c>
      <c r="K81" t="s">
        <v>0</v>
      </c>
      <c r="L81">
        <v>2</v>
      </c>
      <c r="M81">
        <v>0</v>
      </c>
      <c r="N81" t="s">
        <v>0</v>
      </c>
      <c r="O81" t="s">
        <v>0</v>
      </c>
      <c r="P81" t="s">
        <v>51</v>
      </c>
      <c r="Q81" t="s">
        <v>151</v>
      </c>
      <c r="R81">
        <v>4</v>
      </c>
      <c r="S81" t="s">
        <v>1</v>
      </c>
      <c r="T81" t="s">
        <v>46</v>
      </c>
      <c r="U81" t="s">
        <v>1</v>
      </c>
      <c r="V81">
        <v>3</v>
      </c>
      <c r="W81" t="s">
        <v>1</v>
      </c>
      <c r="Y81">
        <f>ScoutingData[[#This Row],[autoLower]]+ScoutingData[[#This Row],[autoUpper]]</f>
        <v>5</v>
      </c>
      <c r="Z81">
        <f>(ScoutingData[[#This Row],[autoLower]]*2)+(ScoutingData[[#This Row],[autoUpper]]*4)</f>
        <v>20</v>
      </c>
      <c r="AA81">
        <f>ScoutingData[[#This Row],[lower]]+ScoutingData[[#This Row],[upper]]</f>
        <v>2</v>
      </c>
      <c r="AB81">
        <f>ScoutingData[[#This Row],[lower]]+(ScoutingData[[#This Row],[upper]]*2)</f>
        <v>4</v>
      </c>
      <c r="AC81">
        <f>ScoutingData[[#This Row],[autoCargo]]+ScoutingData[[#This Row],[teleopCargo]]</f>
        <v>7</v>
      </c>
      <c r="AD81">
        <f>IF(ScoutingData[taxi]="Y", 2, 0)</f>
        <v>2</v>
      </c>
      <c r="AE81">
        <f>ScoutingData[autoUpper]*4</f>
        <v>20</v>
      </c>
      <c r="AF81">
        <f>ScoutingData[autoLower]*2</f>
        <v>0</v>
      </c>
      <c r="AG81">
        <f>ScoutingData[upper]*2</f>
        <v>4</v>
      </c>
      <c r="AH81">
        <f>ScoutingData[lower]</f>
        <v>0</v>
      </c>
      <c r="AI81">
        <f>IF(ScoutingData[climb]=1, 4, IF(ScoutingData[climb]=2, 6, IF(ScoutingData[climb]=3, 10, IF(ScoutingData[climb]=4, 15, 0))))</f>
        <v>15</v>
      </c>
      <c r="AJ81">
        <f>ScoutingData[[#This Row],[climbScore]]</f>
        <v>15</v>
      </c>
      <c r="AK8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41</v>
      </c>
      <c r="AL81">
        <f>IF(ScoutingData[climb]=1, 1, IF(ScoutingData[climb]=2, 2, IF(ScoutingData[climb]=3, 3, IF(ScoutingData[climb]=4, 4, 0))))</f>
        <v>4</v>
      </c>
      <c r="AM81">
        <f>IF(ScoutingData[wasDefended]="Y",1,0)</f>
        <v>1</v>
      </c>
      <c r="AN81">
        <f>IF(ScoutingData[diedOrTipped]="Y",1,0)</f>
        <v>0</v>
      </c>
      <c r="AO81">
        <f>IF(ScoutingData[heldCargo]="Y",1,0)</f>
        <v>0</v>
      </c>
    </row>
    <row r="82" spans="1:41" x14ac:dyDescent="0.3">
      <c r="A82" t="s">
        <v>19</v>
      </c>
      <c r="B82" t="s">
        <v>3</v>
      </c>
      <c r="C82">
        <v>14</v>
      </c>
      <c r="D82" t="str">
        <f>ScoutingData[[#This Row],[eventCode]]&amp;"_"&amp;ScoutingData[[#This Row],[matchLevel]]&amp;ScoutingData[[#This Row],[matchNumber]]</f>
        <v>2022ilch_qm14</v>
      </c>
      <c r="E82" t="s">
        <v>59</v>
      </c>
      <c r="F82">
        <v>8096</v>
      </c>
      <c r="G82">
        <v>17</v>
      </c>
      <c r="H82" t="s">
        <v>0</v>
      </c>
      <c r="I82">
        <v>2</v>
      </c>
      <c r="J82">
        <v>0</v>
      </c>
      <c r="K82" t="s">
        <v>1</v>
      </c>
      <c r="L82">
        <v>0</v>
      </c>
      <c r="M82">
        <v>0</v>
      </c>
      <c r="N82" t="s">
        <v>0</v>
      </c>
      <c r="O82" t="s">
        <v>1</v>
      </c>
      <c r="P82" t="s">
        <v>51</v>
      </c>
      <c r="R82">
        <v>2</v>
      </c>
      <c r="S82" t="s">
        <v>1</v>
      </c>
      <c r="T82" t="s">
        <v>68</v>
      </c>
      <c r="U82" t="s">
        <v>1</v>
      </c>
      <c r="V82">
        <v>4</v>
      </c>
      <c r="W82" t="s">
        <v>1</v>
      </c>
      <c r="X82" t="s">
        <v>152</v>
      </c>
      <c r="Y82">
        <f>ScoutingData[[#This Row],[autoLower]]+ScoutingData[[#This Row],[autoUpper]]</f>
        <v>2</v>
      </c>
      <c r="Z82">
        <f>(ScoutingData[[#This Row],[autoLower]]*2)+(ScoutingData[[#This Row],[autoUpper]]*4)</f>
        <v>8</v>
      </c>
      <c r="AA82">
        <f>ScoutingData[[#This Row],[lower]]+ScoutingData[[#This Row],[upper]]</f>
        <v>0</v>
      </c>
      <c r="AB82">
        <f>ScoutingData[[#This Row],[lower]]+(ScoutingData[[#This Row],[upper]]*2)</f>
        <v>0</v>
      </c>
      <c r="AC82">
        <f>ScoutingData[[#This Row],[autoCargo]]+ScoutingData[[#This Row],[teleopCargo]]</f>
        <v>2</v>
      </c>
      <c r="AD82">
        <f>IF(ScoutingData[taxi]="Y", 2, 0)</f>
        <v>2</v>
      </c>
      <c r="AE82">
        <f>ScoutingData[autoUpper]*4</f>
        <v>8</v>
      </c>
      <c r="AF82">
        <f>ScoutingData[autoLower]*2</f>
        <v>0</v>
      </c>
      <c r="AG82">
        <f>ScoutingData[upper]*2</f>
        <v>0</v>
      </c>
      <c r="AH82">
        <f>ScoutingData[lower]</f>
        <v>0</v>
      </c>
      <c r="AI82">
        <f>IF(ScoutingData[climb]=1, 4, IF(ScoutingData[climb]=2, 6, IF(ScoutingData[climb]=3, 10, IF(ScoutingData[climb]=4, 15, 0))))</f>
        <v>6</v>
      </c>
      <c r="AJ82">
        <f>ScoutingData[[#This Row],[climbScore]]</f>
        <v>6</v>
      </c>
      <c r="AK8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16</v>
      </c>
      <c r="AL82">
        <f>IF(ScoutingData[climb]=1, 1, IF(ScoutingData[climb]=2, 2, IF(ScoutingData[climb]=3, 3, IF(ScoutingData[climb]=4, 4, 0))))</f>
        <v>2</v>
      </c>
      <c r="AM82">
        <f>IF(ScoutingData[wasDefended]="Y",1,0)</f>
        <v>1</v>
      </c>
      <c r="AN82">
        <f>IF(ScoutingData[diedOrTipped]="Y",1,0)</f>
        <v>0</v>
      </c>
      <c r="AO82">
        <f>IF(ScoutingData[heldCargo]="Y",1,0)</f>
        <v>0</v>
      </c>
    </row>
    <row r="83" spans="1:41" x14ac:dyDescent="0.3">
      <c r="A83" t="s">
        <v>19</v>
      </c>
      <c r="B83" t="s">
        <v>3</v>
      </c>
      <c r="C83">
        <v>14</v>
      </c>
      <c r="D83" t="str">
        <f>ScoutingData[[#This Row],[eventCode]]&amp;"_"&amp;ScoutingData[[#This Row],[matchLevel]]&amp;ScoutingData[[#This Row],[matchNumber]]</f>
        <v>2022ilch_qm14</v>
      </c>
      <c r="E83" t="s">
        <v>56</v>
      </c>
      <c r="F83">
        <v>4645</v>
      </c>
      <c r="G83">
        <v>29</v>
      </c>
      <c r="H83" t="s">
        <v>1</v>
      </c>
      <c r="I83">
        <v>0</v>
      </c>
      <c r="J83">
        <v>0</v>
      </c>
      <c r="K83" t="s">
        <v>1</v>
      </c>
      <c r="L83">
        <v>0</v>
      </c>
      <c r="M83">
        <v>0</v>
      </c>
      <c r="N83" t="s">
        <v>1</v>
      </c>
      <c r="O83" t="s">
        <v>1</v>
      </c>
      <c r="P83" t="s">
        <v>46</v>
      </c>
      <c r="R83" t="s">
        <v>46</v>
      </c>
      <c r="S83" t="s">
        <v>1</v>
      </c>
      <c r="T83" t="s">
        <v>46</v>
      </c>
      <c r="U83" t="s">
        <v>1</v>
      </c>
      <c r="V83">
        <v>3</v>
      </c>
      <c r="W83" t="s">
        <v>1</v>
      </c>
      <c r="X83" t="s">
        <v>153</v>
      </c>
      <c r="Y83">
        <f>ScoutingData[[#This Row],[autoLower]]+ScoutingData[[#This Row],[autoUpper]]</f>
        <v>0</v>
      </c>
      <c r="Z83">
        <f>(ScoutingData[[#This Row],[autoLower]]*2)+(ScoutingData[[#This Row],[autoUpper]]*4)</f>
        <v>0</v>
      </c>
      <c r="AA83">
        <f>ScoutingData[[#This Row],[lower]]+ScoutingData[[#This Row],[upper]]</f>
        <v>0</v>
      </c>
      <c r="AB83">
        <f>ScoutingData[[#This Row],[lower]]+(ScoutingData[[#This Row],[upper]]*2)</f>
        <v>0</v>
      </c>
      <c r="AC83">
        <f>ScoutingData[[#This Row],[autoCargo]]+ScoutingData[[#This Row],[teleopCargo]]</f>
        <v>0</v>
      </c>
      <c r="AD83">
        <f>IF(ScoutingData[taxi]="Y", 2, 0)</f>
        <v>0</v>
      </c>
      <c r="AE83">
        <f>ScoutingData[autoUpper]*4</f>
        <v>0</v>
      </c>
      <c r="AF83">
        <f>ScoutingData[autoLower]*2</f>
        <v>0</v>
      </c>
      <c r="AG83">
        <f>ScoutingData[upper]*2</f>
        <v>0</v>
      </c>
      <c r="AH83">
        <f>ScoutingData[lower]</f>
        <v>0</v>
      </c>
      <c r="AI83">
        <f>IF(ScoutingData[climb]=1, 4, IF(ScoutingData[climb]=2, 6, IF(ScoutingData[climb]=3, 10, IF(ScoutingData[climb]=4, 15, 0))))</f>
        <v>0</v>
      </c>
      <c r="AJ83">
        <f>ScoutingData[[#This Row],[climbScore]]</f>
        <v>0</v>
      </c>
      <c r="AK8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0</v>
      </c>
      <c r="AL83">
        <f>IF(ScoutingData[climb]=1, 1, IF(ScoutingData[climb]=2, 2, IF(ScoutingData[climb]=3, 3, IF(ScoutingData[climb]=4, 4, 0))))</f>
        <v>0</v>
      </c>
      <c r="AM83">
        <f>IF(ScoutingData[wasDefended]="Y",1,0)</f>
        <v>0</v>
      </c>
      <c r="AN83">
        <f>IF(ScoutingData[diedOrTipped]="Y",1,0)</f>
        <v>0</v>
      </c>
      <c r="AO83">
        <f>IF(ScoutingData[heldCargo]="Y",1,0)</f>
        <v>0</v>
      </c>
    </row>
    <row r="84" spans="1:41" x14ac:dyDescent="0.3">
      <c r="A84" t="s">
        <v>19</v>
      </c>
      <c r="B84" t="s">
        <v>3</v>
      </c>
      <c r="C84">
        <v>15</v>
      </c>
      <c r="D84" t="str">
        <f>ScoutingData[[#This Row],[eventCode]]&amp;"_"&amp;ScoutingData[[#This Row],[matchLevel]]&amp;ScoutingData[[#This Row],[matchNumber]]</f>
        <v>2022ilch_qm15</v>
      </c>
      <c r="E84" t="s">
        <v>45</v>
      </c>
      <c r="F84">
        <v>3488</v>
      </c>
      <c r="G84">
        <v>54</v>
      </c>
      <c r="H84" t="s">
        <v>0</v>
      </c>
      <c r="I84">
        <v>0</v>
      </c>
      <c r="J84">
        <v>1</v>
      </c>
      <c r="K84" t="s">
        <v>1</v>
      </c>
      <c r="L84">
        <v>6</v>
      </c>
      <c r="M84">
        <v>0</v>
      </c>
      <c r="N84" t="s">
        <v>1</v>
      </c>
      <c r="O84" t="s">
        <v>1</v>
      </c>
      <c r="P84" t="s">
        <v>51</v>
      </c>
      <c r="Q84" t="s">
        <v>154</v>
      </c>
      <c r="R84">
        <v>2</v>
      </c>
      <c r="S84" t="s">
        <v>1</v>
      </c>
      <c r="T84" t="s">
        <v>46</v>
      </c>
      <c r="U84" t="s">
        <v>1</v>
      </c>
      <c r="V84">
        <v>2</v>
      </c>
      <c r="W84" t="s">
        <v>1</v>
      </c>
      <c r="Y84">
        <f>ScoutingData[[#This Row],[autoLower]]+ScoutingData[[#This Row],[autoUpper]]</f>
        <v>1</v>
      </c>
      <c r="Z84">
        <f>(ScoutingData[[#This Row],[autoLower]]*2)+(ScoutingData[[#This Row],[autoUpper]]*4)</f>
        <v>2</v>
      </c>
      <c r="AA84">
        <f>ScoutingData[[#This Row],[lower]]+ScoutingData[[#This Row],[upper]]</f>
        <v>6</v>
      </c>
      <c r="AB84">
        <f>ScoutingData[[#This Row],[lower]]+(ScoutingData[[#This Row],[upper]]*2)</f>
        <v>12</v>
      </c>
      <c r="AC84">
        <f>ScoutingData[[#This Row],[autoCargo]]+ScoutingData[[#This Row],[teleopCargo]]</f>
        <v>7</v>
      </c>
      <c r="AD84">
        <f>IF(ScoutingData[taxi]="Y", 2, 0)</f>
        <v>2</v>
      </c>
      <c r="AE84">
        <f>ScoutingData[autoUpper]*4</f>
        <v>0</v>
      </c>
      <c r="AF84">
        <f>ScoutingData[autoLower]*2</f>
        <v>2</v>
      </c>
      <c r="AG84">
        <f>ScoutingData[upper]*2</f>
        <v>12</v>
      </c>
      <c r="AH84">
        <f>ScoutingData[lower]</f>
        <v>0</v>
      </c>
      <c r="AI84">
        <f>IF(ScoutingData[climb]=1, 4, IF(ScoutingData[climb]=2, 6, IF(ScoutingData[climb]=3, 10, IF(ScoutingData[climb]=4, 15, 0))))</f>
        <v>6</v>
      </c>
      <c r="AJ84">
        <f>ScoutingData[[#This Row],[climbScore]]</f>
        <v>6</v>
      </c>
      <c r="AK8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22</v>
      </c>
      <c r="AL84">
        <f>IF(ScoutingData[climb]=1, 1, IF(ScoutingData[climb]=2, 2, IF(ScoutingData[climb]=3, 3, IF(ScoutingData[climb]=4, 4, 0))))</f>
        <v>2</v>
      </c>
      <c r="AM84">
        <f>IF(ScoutingData[wasDefended]="Y",1,0)</f>
        <v>0</v>
      </c>
      <c r="AN84">
        <f>IF(ScoutingData[diedOrTipped]="Y",1,0)</f>
        <v>0</v>
      </c>
      <c r="AO84">
        <f>IF(ScoutingData[heldCargo]="Y",1,0)</f>
        <v>0</v>
      </c>
    </row>
    <row r="85" spans="1:41" x14ac:dyDescent="0.3">
      <c r="A85" t="s">
        <v>19</v>
      </c>
      <c r="B85" t="s">
        <v>3</v>
      </c>
      <c r="C85">
        <v>15</v>
      </c>
      <c r="D85" t="str">
        <f>ScoutingData[[#This Row],[eventCode]]&amp;"_"&amp;ScoutingData[[#This Row],[matchLevel]]&amp;ScoutingData[[#This Row],[matchNumber]]</f>
        <v>2022ilch_qm15</v>
      </c>
      <c r="E85" t="s">
        <v>49</v>
      </c>
      <c r="F85">
        <v>4702</v>
      </c>
      <c r="G85">
        <v>29</v>
      </c>
      <c r="H85" t="s">
        <v>0</v>
      </c>
      <c r="I85">
        <v>0</v>
      </c>
      <c r="J85">
        <v>0</v>
      </c>
      <c r="K85" t="s">
        <v>1</v>
      </c>
      <c r="L85">
        <v>0</v>
      </c>
      <c r="M85">
        <v>0</v>
      </c>
      <c r="N85" t="s">
        <v>1</v>
      </c>
      <c r="O85" t="s">
        <v>1</v>
      </c>
      <c r="P85" t="s">
        <v>46</v>
      </c>
      <c r="R85" t="s">
        <v>46</v>
      </c>
      <c r="S85" t="s">
        <v>1</v>
      </c>
      <c r="T85" t="s">
        <v>46</v>
      </c>
      <c r="U85" t="s">
        <v>1</v>
      </c>
      <c r="V85">
        <v>3</v>
      </c>
      <c r="W85" t="s">
        <v>0</v>
      </c>
      <c r="Y85">
        <f>ScoutingData[[#This Row],[autoLower]]+ScoutingData[[#This Row],[autoUpper]]</f>
        <v>0</v>
      </c>
      <c r="Z85">
        <f>(ScoutingData[[#This Row],[autoLower]]*2)+(ScoutingData[[#This Row],[autoUpper]]*4)</f>
        <v>0</v>
      </c>
      <c r="AA85">
        <f>ScoutingData[[#This Row],[lower]]+ScoutingData[[#This Row],[upper]]</f>
        <v>0</v>
      </c>
      <c r="AB85">
        <f>ScoutingData[[#This Row],[lower]]+(ScoutingData[[#This Row],[upper]]*2)</f>
        <v>0</v>
      </c>
      <c r="AC85">
        <f>ScoutingData[[#This Row],[autoCargo]]+ScoutingData[[#This Row],[teleopCargo]]</f>
        <v>0</v>
      </c>
      <c r="AD85">
        <f>IF(ScoutingData[taxi]="Y", 2, 0)</f>
        <v>2</v>
      </c>
      <c r="AE85">
        <f>ScoutingData[autoUpper]*4</f>
        <v>0</v>
      </c>
      <c r="AF85">
        <f>ScoutingData[autoLower]*2</f>
        <v>0</v>
      </c>
      <c r="AG85">
        <f>ScoutingData[upper]*2</f>
        <v>0</v>
      </c>
      <c r="AH85">
        <f>ScoutingData[lower]</f>
        <v>0</v>
      </c>
      <c r="AI85">
        <f>IF(ScoutingData[climb]=1, 4, IF(ScoutingData[climb]=2, 6, IF(ScoutingData[climb]=3, 10, IF(ScoutingData[climb]=4, 15, 0))))</f>
        <v>0</v>
      </c>
      <c r="AJ85">
        <f>ScoutingData[[#This Row],[climbScore]]</f>
        <v>0</v>
      </c>
      <c r="AK8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85">
        <f>IF(ScoutingData[climb]=1, 1, IF(ScoutingData[climb]=2, 2, IF(ScoutingData[climb]=3, 3, IF(ScoutingData[climb]=4, 4, 0))))</f>
        <v>0</v>
      </c>
      <c r="AM85">
        <f>IF(ScoutingData[wasDefended]="Y",1,0)</f>
        <v>0</v>
      </c>
      <c r="AN85">
        <f>IF(ScoutingData[diedOrTipped]="Y",1,0)</f>
        <v>1</v>
      </c>
      <c r="AO85">
        <f>IF(ScoutingData[heldCargo]="Y",1,0)</f>
        <v>0</v>
      </c>
    </row>
    <row r="86" spans="1:41" x14ac:dyDescent="0.3">
      <c r="A86" t="s">
        <v>19</v>
      </c>
      <c r="B86" t="s">
        <v>3</v>
      </c>
      <c r="C86">
        <v>15</v>
      </c>
      <c r="D86" t="str">
        <f>ScoutingData[[#This Row],[eventCode]]&amp;"_"&amp;ScoutingData[[#This Row],[matchLevel]]&amp;ScoutingData[[#This Row],[matchNumber]]</f>
        <v>2022ilch_qm15</v>
      </c>
      <c r="E86" t="s">
        <v>53</v>
      </c>
      <c r="F86">
        <v>1625</v>
      </c>
      <c r="G86">
        <v>54</v>
      </c>
      <c r="H86" t="s">
        <v>0</v>
      </c>
      <c r="I86">
        <v>2</v>
      </c>
      <c r="J86">
        <v>0</v>
      </c>
      <c r="K86" t="s">
        <v>0</v>
      </c>
      <c r="L86">
        <v>7</v>
      </c>
      <c r="M86">
        <v>0</v>
      </c>
      <c r="N86" t="s">
        <v>1</v>
      </c>
      <c r="O86" t="s">
        <v>1</v>
      </c>
      <c r="P86" t="s">
        <v>51</v>
      </c>
      <c r="R86">
        <v>4</v>
      </c>
      <c r="S86" t="s">
        <v>0</v>
      </c>
      <c r="T86" t="s">
        <v>46</v>
      </c>
      <c r="U86" t="s">
        <v>1</v>
      </c>
      <c r="V86">
        <v>3</v>
      </c>
      <c r="W86" t="s">
        <v>1</v>
      </c>
      <c r="X86" t="s">
        <v>155</v>
      </c>
      <c r="Y86">
        <f>ScoutingData[[#This Row],[autoLower]]+ScoutingData[[#This Row],[autoUpper]]</f>
        <v>2</v>
      </c>
      <c r="Z86">
        <f>(ScoutingData[[#This Row],[autoLower]]*2)+(ScoutingData[[#This Row],[autoUpper]]*4)</f>
        <v>8</v>
      </c>
      <c r="AA86">
        <f>ScoutingData[[#This Row],[lower]]+ScoutingData[[#This Row],[upper]]</f>
        <v>7</v>
      </c>
      <c r="AB86">
        <f>ScoutingData[[#This Row],[lower]]+(ScoutingData[[#This Row],[upper]]*2)</f>
        <v>14</v>
      </c>
      <c r="AC86">
        <f>ScoutingData[[#This Row],[autoCargo]]+ScoutingData[[#This Row],[teleopCargo]]</f>
        <v>9</v>
      </c>
      <c r="AD86">
        <f>IF(ScoutingData[taxi]="Y", 2, 0)</f>
        <v>2</v>
      </c>
      <c r="AE86">
        <f>ScoutingData[autoUpper]*4</f>
        <v>8</v>
      </c>
      <c r="AF86">
        <f>ScoutingData[autoLower]*2</f>
        <v>0</v>
      </c>
      <c r="AG86">
        <f>ScoutingData[upper]*2</f>
        <v>14</v>
      </c>
      <c r="AH86">
        <f>ScoutingData[lower]</f>
        <v>0</v>
      </c>
      <c r="AI86">
        <f>IF(ScoutingData[climb]=1, 4, IF(ScoutingData[climb]=2, 6, IF(ScoutingData[climb]=3, 10, IF(ScoutingData[climb]=4, 15, 0))))</f>
        <v>15</v>
      </c>
      <c r="AJ86">
        <f>ScoutingData[[#This Row],[climbScore]]</f>
        <v>15</v>
      </c>
      <c r="AK8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39</v>
      </c>
      <c r="AL86">
        <f>IF(ScoutingData[climb]=1, 1, IF(ScoutingData[climb]=2, 2, IF(ScoutingData[climb]=3, 3, IF(ScoutingData[climb]=4, 4, 0))))</f>
        <v>4</v>
      </c>
      <c r="AM86">
        <f>IF(ScoutingData[wasDefended]="Y",1,0)</f>
        <v>0</v>
      </c>
      <c r="AN86">
        <f>IF(ScoutingData[diedOrTipped]="Y",1,0)</f>
        <v>0</v>
      </c>
      <c r="AO86">
        <f>IF(ScoutingData[heldCargo]="Y",1,0)</f>
        <v>0</v>
      </c>
    </row>
    <row r="87" spans="1:41" x14ac:dyDescent="0.3">
      <c r="A87" t="s">
        <v>19</v>
      </c>
      <c r="B87" t="s">
        <v>3</v>
      </c>
      <c r="C87">
        <v>15</v>
      </c>
      <c r="D87" t="str">
        <f>ScoutingData[[#This Row],[eventCode]]&amp;"_"&amp;ScoutingData[[#This Row],[matchLevel]]&amp;ScoutingData[[#This Row],[matchNumber]]</f>
        <v>2022ilch_qm15</v>
      </c>
      <c r="E87" t="s">
        <v>62</v>
      </c>
      <c r="F87">
        <v>5125</v>
      </c>
      <c r="G87">
        <v>44</v>
      </c>
      <c r="H87" t="s">
        <v>0</v>
      </c>
      <c r="I87">
        <v>0</v>
      </c>
      <c r="J87">
        <v>2</v>
      </c>
      <c r="K87" t="s">
        <v>0</v>
      </c>
      <c r="L87">
        <v>0</v>
      </c>
      <c r="M87">
        <v>5</v>
      </c>
      <c r="N87" t="s">
        <v>0</v>
      </c>
      <c r="O87" t="s">
        <v>0</v>
      </c>
      <c r="P87" t="s">
        <v>51</v>
      </c>
      <c r="Q87" t="s">
        <v>156</v>
      </c>
      <c r="R87">
        <v>2</v>
      </c>
      <c r="S87" t="s">
        <v>1</v>
      </c>
      <c r="T87" t="s">
        <v>46</v>
      </c>
      <c r="U87" t="s">
        <v>1</v>
      </c>
      <c r="V87">
        <v>3</v>
      </c>
      <c r="W87" t="s">
        <v>1</v>
      </c>
      <c r="Y87">
        <f>ScoutingData[[#This Row],[autoLower]]+ScoutingData[[#This Row],[autoUpper]]</f>
        <v>2</v>
      </c>
      <c r="Z87">
        <f>(ScoutingData[[#This Row],[autoLower]]*2)+(ScoutingData[[#This Row],[autoUpper]]*4)</f>
        <v>4</v>
      </c>
      <c r="AA87">
        <f>ScoutingData[[#This Row],[lower]]+ScoutingData[[#This Row],[upper]]</f>
        <v>5</v>
      </c>
      <c r="AB87">
        <f>ScoutingData[[#This Row],[lower]]+(ScoutingData[[#This Row],[upper]]*2)</f>
        <v>5</v>
      </c>
      <c r="AC87">
        <f>ScoutingData[[#This Row],[autoCargo]]+ScoutingData[[#This Row],[teleopCargo]]</f>
        <v>7</v>
      </c>
      <c r="AD87">
        <f>IF(ScoutingData[taxi]="Y", 2, 0)</f>
        <v>2</v>
      </c>
      <c r="AE87">
        <f>ScoutingData[autoUpper]*4</f>
        <v>0</v>
      </c>
      <c r="AF87">
        <f>ScoutingData[autoLower]*2</f>
        <v>4</v>
      </c>
      <c r="AG87">
        <f>ScoutingData[upper]*2</f>
        <v>0</v>
      </c>
      <c r="AH87">
        <f>ScoutingData[lower]</f>
        <v>5</v>
      </c>
      <c r="AI87">
        <f>IF(ScoutingData[climb]=1, 4, IF(ScoutingData[climb]=2, 6, IF(ScoutingData[climb]=3, 10, IF(ScoutingData[climb]=4, 15, 0))))</f>
        <v>6</v>
      </c>
      <c r="AJ87">
        <f>ScoutingData[[#This Row],[climbScore]]</f>
        <v>6</v>
      </c>
      <c r="AK8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17</v>
      </c>
      <c r="AL87">
        <f>IF(ScoutingData[climb]=1, 1, IF(ScoutingData[climb]=2, 2, IF(ScoutingData[climb]=3, 3, IF(ScoutingData[climb]=4, 4, 0))))</f>
        <v>2</v>
      </c>
      <c r="AM87">
        <f>IF(ScoutingData[wasDefended]="Y",1,0)</f>
        <v>1</v>
      </c>
      <c r="AN87">
        <f>IF(ScoutingData[diedOrTipped]="Y",1,0)</f>
        <v>0</v>
      </c>
      <c r="AO87">
        <f>IF(ScoutingData[heldCargo]="Y",1,0)</f>
        <v>0</v>
      </c>
    </row>
    <row r="88" spans="1:41" x14ac:dyDescent="0.3">
      <c r="A88" t="s">
        <v>19</v>
      </c>
      <c r="B88" t="s">
        <v>3</v>
      </c>
      <c r="C88">
        <v>15</v>
      </c>
      <c r="D88" t="str">
        <f>ScoutingData[[#This Row],[eventCode]]&amp;"_"&amp;ScoutingData[[#This Row],[matchLevel]]&amp;ScoutingData[[#This Row],[matchNumber]]</f>
        <v>2022ilch_qm15</v>
      </c>
      <c r="E88" t="s">
        <v>59</v>
      </c>
      <c r="F88">
        <v>3110</v>
      </c>
      <c r="G88">
        <v>55</v>
      </c>
      <c r="H88" t="s">
        <v>0</v>
      </c>
      <c r="I88">
        <v>0</v>
      </c>
      <c r="J88">
        <v>0</v>
      </c>
      <c r="K88" t="s">
        <v>1</v>
      </c>
      <c r="L88">
        <v>4</v>
      </c>
      <c r="M88">
        <v>0</v>
      </c>
      <c r="N88" t="s">
        <v>0</v>
      </c>
      <c r="O88" t="s">
        <v>1</v>
      </c>
      <c r="P88" t="s">
        <v>51</v>
      </c>
      <c r="Q88" t="s">
        <v>157</v>
      </c>
      <c r="R88">
        <v>2</v>
      </c>
      <c r="S88" t="s">
        <v>1</v>
      </c>
      <c r="T88" t="s">
        <v>55</v>
      </c>
      <c r="U88" t="s">
        <v>1</v>
      </c>
      <c r="V88">
        <v>3</v>
      </c>
      <c r="W88" t="s">
        <v>1</v>
      </c>
      <c r="Y88">
        <f>ScoutingData[[#This Row],[autoLower]]+ScoutingData[[#This Row],[autoUpper]]</f>
        <v>0</v>
      </c>
      <c r="Z88">
        <f>(ScoutingData[[#This Row],[autoLower]]*2)+(ScoutingData[[#This Row],[autoUpper]]*4)</f>
        <v>0</v>
      </c>
      <c r="AA88">
        <f>ScoutingData[[#This Row],[lower]]+ScoutingData[[#This Row],[upper]]</f>
        <v>4</v>
      </c>
      <c r="AB88">
        <f>ScoutingData[[#This Row],[lower]]+(ScoutingData[[#This Row],[upper]]*2)</f>
        <v>8</v>
      </c>
      <c r="AC88">
        <f>ScoutingData[[#This Row],[autoCargo]]+ScoutingData[[#This Row],[teleopCargo]]</f>
        <v>4</v>
      </c>
      <c r="AD88">
        <f>IF(ScoutingData[taxi]="Y", 2, 0)</f>
        <v>2</v>
      </c>
      <c r="AE88">
        <f>ScoutingData[autoUpper]*4</f>
        <v>0</v>
      </c>
      <c r="AF88">
        <f>ScoutingData[autoLower]*2</f>
        <v>0</v>
      </c>
      <c r="AG88">
        <f>ScoutingData[upper]*2</f>
        <v>8</v>
      </c>
      <c r="AH88">
        <f>ScoutingData[lower]</f>
        <v>0</v>
      </c>
      <c r="AI88">
        <f>IF(ScoutingData[climb]=1, 4, IF(ScoutingData[climb]=2, 6, IF(ScoutingData[climb]=3, 10, IF(ScoutingData[climb]=4, 15, 0))))</f>
        <v>6</v>
      </c>
      <c r="AJ88">
        <f>ScoutingData[[#This Row],[climbScore]]</f>
        <v>6</v>
      </c>
      <c r="AK8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16</v>
      </c>
      <c r="AL88">
        <f>IF(ScoutingData[climb]=1, 1, IF(ScoutingData[climb]=2, 2, IF(ScoutingData[climb]=3, 3, IF(ScoutingData[climb]=4, 4, 0))))</f>
        <v>2</v>
      </c>
      <c r="AM88">
        <f>IF(ScoutingData[wasDefended]="Y",1,0)</f>
        <v>1</v>
      </c>
      <c r="AN88">
        <f>IF(ScoutingData[diedOrTipped]="Y",1,0)</f>
        <v>0</v>
      </c>
      <c r="AO88">
        <f>IF(ScoutingData[heldCargo]="Y",1,0)</f>
        <v>0</v>
      </c>
    </row>
    <row r="89" spans="1:41" x14ac:dyDescent="0.3">
      <c r="A89" t="s">
        <v>19</v>
      </c>
      <c r="B89" t="s">
        <v>3</v>
      </c>
      <c r="C89">
        <v>15</v>
      </c>
      <c r="D89" t="str">
        <f>ScoutingData[[#This Row],[eventCode]]&amp;"_"&amp;ScoutingData[[#This Row],[matchLevel]]&amp;ScoutingData[[#This Row],[matchNumber]]</f>
        <v>2022ilch_qm15</v>
      </c>
      <c r="E89" t="s">
        <v>56</v>
      </c>
      <c r="F89">
        <v>4145</v>
      </c>
      <c r="G89">
        <v>29</v>
      </c>
      <c r="H89" t="s">
        <v>0</v>
      </c>
      <c r="I89">
        <v>1</v>
      </c>
      <c r="J89">
        <v>0</v>
      </c>
      <c r="K89" t="s">
        <v>0</v>
      </c>
      <c r="L89">
        <v>4</v>
      </c>
      <c r="M89">
        <v>0</v>
      </c>
      <c r="N89" t="s">
        <v>0</v>
      </c>
      <c r="O89" t="s">
        <v>1</v>
      </c>
      <c r="P89" t="s">
        <v>46</v>
      </c>
      <c r="Q89" t="s">
        <v>158</v>
      </c>
      <c r="R89" t="s">
        <v>47</v>
      </c>
      <c r="S89" t="s">
        <v>1</v>
      </c>
      <c r="T89" t="s">
        <v>46</v>
      </c>
      <c r="U89" t="s">
        <v>1</v>
      </c>
      <c r="V89">
        <v>5</v>
      </c>
      <c r="W89" t="s">
        <v>1</v>
      </c>
      <c r="X89" t="s">
        <v>159</v>
      </c>
      <c r="Y89">
        <f>ScoutingData[[#This Row],[autoLower]]+ScoutingData[[#This Row],[autoUpper]]</f>
        <v>1</v>
      </c>
      <c r="Z89">
        <f>(ScoutingData[[#This Row],[autoLower]]*2)+(ScoutingData[[#This Row],[autoUpper]]*4)</f>
        <v>4</v>
      </c>
      <c r="AA89">
        <f>ScoutingData[[#This Row],[lower]]+ScoutingData[[#This Row],[upper]]</f>
        <v>4</v>
      </c>
      <c r="AB89">
        <f>ScoutingData[[#This Row],[lower]]+(ScoutingData[[#This Row],[upper]]*2)</f>
        <v>8</v>
      </c>
      <c r="AC89">
        <f>ScoutingData[[#This Row],[autoCargo]]+ScoutingData[[#This Row],[teleopCargo]]</f>
        <v>5</v>
      </c>
      <c r="AD89">
        <f>IF(ScoutingData[taxi]="Y", 2, 0)</f>
        <v>2</v>
      </c>
      <c r="AE89">
        <f>ScoutingData[autoUpper]*4</f>
        <v>4</v>
      </c>
      <c r="AF89">
        <f>ScoutingData[autoLower]*2</f>
        <v>0</v>
      </c>
      <c r="AG89">
        <f>ScoutingData[upper]*2</f>
        <v>8</v>
      </c>
      <c r="AH89">
        <f>ScoutingData[lower]</f>
        <v>0</v>
      </c>
      <c r="AI89">
        <f>IF(ScoutingData[climb]=1, 4, IF(ScoutingData[climb]=2, 6, IF(ScoutingData[climb]=3, 10, IF(ScoutingData[climb]=4, 15, 0))))</f>
        <v>0</v>
      </c>
      <c r="AJ89">
        <f>ScoutingData[[#This Row],[climbScore]]</f>
        <v>0</v>
      </c>
      <c r="AK8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89">
        <f>IF(ScoutingData[climb]=1, 1, IF(ScoutingData[climb]=2, 2, IF(ScoutingData[climb]=3, 3, IF(ScoutingData[climb]=4, 4, 0))))</f>
        <v>0</v>
      </c>
      <c r="AM89">
        <f>IF(ScoutingData[wasDefended]="Y",1,0)</f>
        <v>1</v>
      </c>
      <c r="AN89">
        <f>IF(ScoutingData[diedOrTipped]="Y",1,0)</f>
        <v>0</v>
      </c>
      <c r="AO89">
        <f>IF(ScoutingData[heldCargo]="Y",1,0)</f>
        <v>0</v>
      </c>
    </row>
    <row r="90" spans="1:41" x14ac:dyDescent="0.3">
      <c r="A90" t="s">
        <v>19</v>
      </c>
      <c r="B90" t="s">
        <v>3</v>
      </c>
      <c r="C90">
        <v>16</v>
      </c>
      <c r="D90" t="str">
        <f>ScoutingData[[#This Row],[eventCode]]&amp;"_"&amp;ScoutingData[[#This Row],[matchLevel]]&amp;ScoutingData[[#This Row],[matchNumber]]</f>
        <v>2022ilch_qm16</v>
      </c>
      <c r="E90" t="s">
        <v>49</v>
      </c>
      <c r="F90">
        <v>2062</v>
      </c>
      <c r="G90">
        <v>29</v>
      </c>
      <c r="H90" t="s">
        <v>0</v>
      </c>
      <c r="I90">
        <v>2</v>
      </c>
      <c r="J90">
        <v>0</v>
      </c>
      <c r="K90" t="s">
        <v>0</v>
      </c>
      <c r="L90">
        <v>2</v>
      </c>
      <c r="M90">
        <v>0</v>
      </c>
      <c r="N90" t="s">
        <v>1</v>
      </c>
      <c r="O90" t="s">
        <v>0</v>
      </c>
      <c r="P90" t="s">
        <v>51</v>
      </c>
      <c r="R90">
        <v>2</v>
      </c>
      <c r="S90" t="s">
        <v>1</v>
      </c>
      <c r="T90" t="s">
        <v>46</v>
      </c>
      <c r="U90" t="s">
        <v>1</v>
      </c>
      <c r="V90">
        <v>3</v>
      </c>
      <c r="W90" t="s">
        <v>1</v>
      </c>
      <c r="Y90">
        <f>ScoutingData[[#This Row],[autoLower]]+ScoutingData[[#This Row],[autoUpper]]</f>
        <v>2</v>
      </c>
      <c r="Z90">
        <f>(ScoutingData[[#This Row],[autoLower]]*2)+(ScoutingData[[#This Row],[autoUpper]]*4)</f>
        <v>8</v>
      </c>
      <c r="AA90">
        <f>ScoutingData[[#This Row],[lower]]+ScoutingData[[#This Row],[upper]]</f>
        <v>2</v>
      </c>
      <c r="AB90">
        <f>ScoutingData[[#This Row],[lower]]+(ScoutingData[[#This Row],[upper]]*2)</f>
        <v>4</v>
      </c>
      <c r="AC90">
        <f>ScoutingData[[#This Row],[autoCargo]]+ScoutingData[[#This Row],[teleopCargo]]</f>
        <v>4</v>
      </c>
      <c r="AD90">
        <f>IF(ScoutingData[taxi]="Y", 2, 0)</f>
        <v>2</v>
      </c>
      <c r="AE90">
        <f>ScoutingData[autoUpper]*4</f>
        <v>8</v>
      </c>
      <c r="AF90">
        <f>ScoutingData[autoLower]*2</f>
        <v>0</v>
      </c>
      <c r="AG90">
        <f>ScoutingData[upper]*2</f>
        <v>4</v>
      </c>
      <c r="AH90">
        <f>ScoutingData[lower]</f>
        <v>0</v>
      </c>
      <c r="AI90">
        <f>IF(ScoutingData[climb]=1, 4, IF(ScoutingData[climb]=2, 6, IF(ScoutingData[climb]=3, 10, IF(ScoutingData[climb]=4, 15, 0))))</f>
        <v>6</v>
      </c>
      <c r="AJ90">
        <f>ScoutingData[[#This Row],[climbScore]]</f>
        <v>6</v>
      </c>
      <c r="AK9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20</v>
      </c>
      <c r="AL90">
        <f>IF(ScoutingData[climb]=1, 1, IF(ScoutingData[climb]=2, 2, IF(ScoutingData[climb]=3, 3, IF(ScoutingData[climb]=4, 4, 0))))</f>
        <v>2</v>
      </c>
      <c r="AM90">
        <f>IF(ScoutingData[wasDefended]="Y",1,0)</f>
        <v>0</v>
      </c>
      <c r="AN90">
        <f>IF(ScoutingData[diedOrTipped]="Y",1,0)</f>
        <v>0</v>
      </c>
      <c r="AO90">
        <f>IF(ScoutingData[heldCargo]="Y",1,0)</f>
        <v>0</v>
      </c>
    </row>
    <row r="91" spans="1:41" x14ac:dyDescent="0.3">
      <c r="A91" t="s">
        <v>19</v>
      </c>
      <c r="B91" t="s">
        <v>3</v>
      </c>
      <c r="C91">
        <v>16</v>
      </c>
      <c r="D91" t="str">
        <f>ScoutingData[[#This Row],[eventCode]]&amp;"_"&amp;ScoutingData[[#This Row],[matchLevel]]&amp;ScoutingData[[#This Row],[matchNumber]]</f>
        <v>2022ilch_qm16</v>
      </c>
      <c r="E91" t="s">
        <v>45</v>
      </c>
      <c r="F91">
        <v>2358</v>
      </c>
      <c r="G91">
        <v>29</v>
      </c>
      <c r="H91" t="s">
        <v>0</v>
      </c>
      <c r="I91">
        <v>2</v>
      </c>
      <c r="J91">
        <v>0</v>
      </c>
      <c r="K91" t="s">
        <v>0</v>
      </c>
      <c r="L91">
        <v>4</v>
      </c>
      <c r="M91">
        <v>0</v>
      </c>
      <c r="N91" t="s">
        <v>1</v>
      </c>
      <c r="O91" t="s">
        <v>1</v>
      </c>
      <c r="P91" t="s">
        <v>51</v>
      </c>
      <c r="Q91" t="s">
        <v>160</v>
      </c>
      <c r="R91">
        <v>4</v>
      </c>
      <c r="S91" t="s">
        <v>0</v>
      </c>
      <c r="T91" t="s">
        <v>46</v>
      </c>
      <c r="U91" t="s">
        <v>1</v>
      </c>
      <c r="V91">
        <v>3</v>
      </c>
      <c r="W91" t="s">
        <v>1</v>
      </c>
      <c r="Y91">
        <f>ScoutingData[[#This Row],[autoLower]]+ScoutingData[[#This Row],[autoUpper]]</f>
        <v>2</v>
      </c>
      <c r="Z91">
        <f>(ScoutingData[[#This Row],[autoLower]]*2)+(ScoutingData[[#This Row],[autoUpper]]*4)</f>
        <v>8</v>
      </c>
      <c r="AA91">
        <f>ScoutingData[[#This Row],[lower]]+ScoutingData[[#This Row],[upper]]</f>
        <v>4</v>
      </c>
      <c r="AB91">
        <f>ScoutingData[[#This Row],[lower]]+(ScoutingData[[#This Row],[upper]]*2)</f>
        <v>8</v>
      </c>
      <c r="AC91">
        <f>ScoutingData[[#This Row],[autoCargo]]+ScoutingData[[#This Row],[teleopCargo]]</f>
        <v>6</v>
      </c>
      <c r="AD91">
        <f>IF(ScoutingData[taxi]="Y", 2, 0)</f>
        <v>2</v>
      </c>
      <c r="AE91">
        <f>ScoutingData[autoUpper]*4</f>
        <v>8</v>
      </c>
      <c r="AF91">
        <f>ScoutingData[autoLower]*2</f>
        <v>0</v>
      </c>
      <c r="AG91">
        <f>ScoutingData[upper]*2</f>
        <v>8</v>
      </c>
      <c r="AH91">
        <f>ScoutingData[lower]</f>
        <v>0</v>
      </c>
      <c r="AI91">
        <f>IF(ScoutingData[climb]=1, 4, IF(ScoutingData[climb]=2, 6, IF(ScoutingData[climb]=3, 10, IF(ScoutingData[climb]=4, 15, 0))))</f>
        <v>15</v>
      </c>
      <c r="AJ91">
        <f>ScoutingData[[#This Row],[climbScore]]</f>
        <v>15</v>
      </c>
      <c r="AK9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33</v>
      </c>
      <c r="AL91">
        <f>IF(ScoutingData[climb]=1, 1, IF(ScoutingData[climb]=2, 2, IF(ScoutingData[climb]=3, 3, IF(ScoutingData[climb]=4, 4, 0))))</f>
        <v>4</v>
      </c>
      <c r="AM91">
        <f>IF(ScoutingData[wasDefended]="Y",1,0)</f>
        <v>0</v>
      </c>
      <c r="AN91">
        <f>IF(ScoutingData[diedOrTipped]="Y",1,0)</f>
        <v>0</v>
      </c>
      <c r="AO91">
        <f>IF(ScoutingData[heldCargo]="Y",1,0)</f>
        <v>0</v>
      </c>
    </row>
    <row r="92" spans="1:41" x14ac:dyDescent="0.3">
      <c r="A92" t="s">
        <v>19</v>
      </c>
      <c r="B92" t="s">
        <v>3</v>
      </c>
      <c r="C92">
        <v>16</v>
      </c>
      <c r="D92" t="str">
        <f>ScoutingData[[#This Row],[eventCode]]&amp;"_"&amp;ScoutingData[[#This Row],[matchLevel]]&amp;ScoutingData[[#This Row],[matchNumber]]</f>
        <v>2022ilch_qm16</v>
      </c>
      <c r="E92" t="s">
        <v>59</v>
      </c>
      <c r="F92">
        <v>1732</v>
      </c>
      <c r="G92">
        <v>55</v>
      </c>
      <c r="H92" t="s">
        <v>0</v>
      </c>
      <c r="I92">
        <v>3</v>
      </c>
      <c r="J92">
        <v>0</v>
      </c>
      <c r="K92" t="s">
        <v>1</v>
      </c>
      <c r="L92">
        <v>12</v>
      </c>
      <c r="M92">
        <v>0</v>
      </c>
      <c r="N92" t="s">
        <v>1</v>
      </c>
      <c r="O92" t="s">
        <v>1</v>
      </c>
      <c r="P92" t="s">
        <v>51</v>
      </c>
      <c r="Q92" t="s">
        <v>161</v>
      </c>
      <c r="R92">
        <v>3</v>
      </c>
      <c r="S92" t="s">
        <v>1</v>
      </c>
      <c r="T92" t="s">
        <v>51</v>
      </c>
      <c r="U92" t="s">
        <v>1</v>
      </c>
      <c r="V92">
        <v>4</v>
      </c>
      <c r="W92" t="s">
        <v>1</v>
      </c>
      <c r="X92" t="s">
        <v>162</v>
      </c>
      <c r="Y92">
        <f>ScoutingData[[#This Row],[autoLower]]+ScoutingData[[#This Row],[autoUpper]]</f>
        <v>3</v>
      </c>
      <c r="Z92">
        <f>(ScoutingData[[#This Row],[autoLower]]*2)+(ScoutingData[[#This Row],[autoUpper]]*4)</f>
        <v>12</v>
      </c>
      <c r="AA92">
        <f>ScoutingData[[#This Row],[lower]]+ScoutingData[[#This Row],[upper]]</f>
        <v>12</v>
      </c>
      <c r="AB92">
        <f>ScoutingData[[#This Row],[lower]]+(ScoutingData[[#This Row],[upper]]*2)</f>
        <v>24</v>
      </c>
      <c r="AC92">
        <f>ScoutingData[[#This Row],[autoCargo]]+ScoutingData[[#This Row],[teleopCargo]]</f>
        <v>15</v>
      </c>
      <c r="AD92">
        <f>IF(ScoutingData[taxi]="Y", 2, 0)</f>
        <v>2</v>
      </c>
      <c r="AE92">
        <f>ScoutingData[autoUpper]*4</f>
        <v>12</v>
      </c>
      <c r="AF92">
        <f>ScoutingData[autoLower]*2</f>
        <v>0</v>
      </c>
      <c r="AG92">
        <f>ScoutingData[upper]*2</f>
        <v>24</v>
      </c>
      <c r="AH92">
        <f>ScoutingData[lower]</f>
        <v>0</v>
      </c>
      <c r="AI92">
        <f>IF(ScoutingData[climb]=1, 4, IF(ScoutingData[climb]=2, 6, IF(ScoutingData[climb]=3, 10, IF(ScoutingData[climb]=4, 15, 0))))</f>
        <v>10</v>
      </c>
      <c r="AJ92">
        <f>ScoutingData[[#This Row],[climbScore]]</f>
        <v>10</v>
      </c>
      <c r="AK9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48</v>
      </c>
      <c r="AL92">
        <f>IF(ScoutingData[climb]=1, 1, IF(ScoutingData[climb]=2, 2, IF(ScoutingData[climb]=3, 3, IF(ScoutingData[climb]=4, 4, 0))))</f>
        <v>3</v>
      </c>
      <c r="AM92">
        <f>IF(ScoutingData[wasDefended]="Y",1,0)</f>
        <v>0</v>
      </c>
      <c r="AN92">
        <f>IF(ScoutingData[diedOrTipped]="Y",1,0)</f>
        <v>0</v>
      </c>
      <c r="AO92">
        <f>IF(ScoutingData[heldCargo]="Y",1,0)</f>
        <v>0</v>
      </c>
    </row>
    <row r="93" spans="1:41" x14ac:dyDescent="0.3">
      <c r="A93" t="s">
        <v>19</v>
      </c>
      <c r="B93" t="s">
        <v>3</v>
      </c>
      <c r="C93">
        <v>16</v>
      </c>
      <c r="D93" t="str">
        <f>ScoutingData[[#This Row],[eventCode]]&amp;"_"&amp;ScoutingData[[#This Row],[matchLevel]]&amp;ScoutingData[[#This Row],[matchNumber]]</f>
        <v>2022ilch_qm16</v>
      </c>
      <c r="E93" t="s">
        <v>56</v>
      </c>
      <c r="F93">
        <v>6651</v>
      </c>
      <c r="G93">
        <v>42</v>
      </c>
      <c r="H93" t="s">
        <v>1</v>
      </c>
      <c r="I93">
        <v>0</v>
      </c>
      <c r="J93">
        <v>0</v>
      </c>
      <c r="K93" t="s">
        <v>1</v>
      </c>
      <c r="L93">
        <v>0</v>
      </c>
      <c r="M93">
        <v>0</v>
      </c>
      <c r="N93" t="s">
        <v>1</v>
      </c>
      <c r="O93" t="s">
        <v>1</v>
      </c>
      <c r="P93" t="s">
        <v>51</v>
      </c>
      <c r="R93" t="s">
        <v>47</v>
      </c>
      <c r="S93" t="s">
        <v>1</v>
      </c>
      <c r="T93" t="s">
        <v>46</v>
      </c>
      <c r="U93" t="s">
        <v>1</v>
      </c>
      <c r="V93">
        <v>3</v>
      </c>
      <c r="W93" t="s">
        <v>1</v>
      </c>
      <c r="Y93">
        <f>ScoutingData[[#This Row],[autoLower]]+ScoutingData[[#This Row],[autoUpper]]</f>
        <v>0</v>
      </c>
      <c r="Z93">
        <f>(ScoutingData[[#This Row],[autoLower]]*2)+(ScoutingData[[#This Row],[autoUpper]]*4)</f>
        <v>0</v>
      </c>
      <c r="AA93">
        <f>ScoutingData[[#This Row],[lower]]+ScoutingData[[#This Row],[upper]]</f>
        <v>0</v>
      </c>
      <c r="AB93">
        <f>ScoutingData[[#This Row],[lower]]+(ScoutingData[[#This Row],[upper]]*2)</f>
        <v>0</v>
      </c>
      <c r="AC93">
        <f>ScoutingData[[#This Row],[autoCargo]]+ScoutingData[[#This Row],[teleopCargo]]</f>
        <v>0</v>
      </c>
      <c r="AD93">
        <f>IF(ScoutingData[taxi]="Y", 2, 0)</f>
        <v>0</v>
      </c>
      <c r="AE93">
        <f>ScoutingData[autoUpper]*4</f>
        <v>0</v>
      </c>
      <c r="AF93">
        <f>ScoutingData[autoLower]*2</f>
        <v>0</v>
      </c>
      <c r="AG93">
        <f>ScoutingData[upper]*2</f>
        <v>0</v>
      </c>
      <c r="AH93">
        <f>ScoutingData[lower]</f>
        <v>0</v>
      </c>
      <c r="AI93">
        <f>IF(ScoutingData[climb]=1, 4, IF(ScoutingData[climb]=2, 6, IF(ScoutingData[climb]=3, 10, IF(ScoutingData[climb]=4, 15, 0))))</f>
        <v>0</v>
      </c>
      <c r="AJ93">
        <f>ScoutingData[[#This Row],[climbScore]]</f>
        <v>0</v>
      </c>
      <c r="AK9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0</v>
      </c>
      <c r="AL93">
        <f>IF(ScoutingData[climb]=1, 1, IF(ScoutingData[climb]=2, 2, IF(ScoutingData[climb]=3, 3, IF(ScoutingData[climb]=4, 4, 0))))</f>
        <v>0</v>
      </c>
      <c r="AM93">
        <f>IF(ScoutingData[wasDefended]="Y",1,0)</f>
        <v>0</v>
      </c>
      <c r="AN93">
        <f>IF(ScoutingData[diedOrTipped]="Y",1,0)</f>
        <v>0</v>
      </c>
      <c r="AO93">
        <f>IF(ScoutingData[heldCargo]="Y",1,0)</f>
        <v>0</v>
      </c>
    </row>
    <row r="94" spans="1:41" x14ac:dyDescent="0.3">
      <c r="A94" t="s">
        <v>19</v>
      </c>
      <c r="B94" t="s">
        <v>3</v>
      </c>
      <c r="C94">
        <v>16</v>
      </c>
      <c r="D94" t="str">
        <f>ScoutingData[[#This Row],[eventCode]]&amp;"_"&amp;ScoutingData[[#This Row],[matchLevel]]&amp;ScoutingData[[#This Row],[matchNumber]]</f>
        <v>2022ilch_qm16</v>
      </c>
      <c r="E94" t="s">
        <v>53</v>
      </c>
      <c r="F94">
        <v>2151</v>
      </c>
      <c r="G94">
        <v>41</v>
      </c>
      <c r="H94" t="s">
        <v>0</v>
      </c>
      <c r="I94">
        <v>0</v>
      </c>
      <c r="J94">
        <v>0</v>
      </c>
      <c r="K94" t="s">
        <v>1</v>
      </c>
      <c r="L94">
        <v>0</v>
      </c>
      <c r="M94">
        <v>0</v>
      </c>
      <c r="N94" t="s">
        <v>1</v>
      </c>
      <c r="O94" t="s">
        <v>1</v>
      </c>
      <c r="P94" t="s">
        <v>46</v>
      </c>
      <c r="R94" t="s">
        <v>46</v>
      </c>
      <c r="S94" t="s">
        <v>1</v>
      </c>
      <c r="T94" t="s">
        <v>46</v>
      </c>
      <c r="U94" t="s">
        <v>1</v>
      </c>
      <c r="V94">
        <v>3</v>
      </c>
      <c r="W94" t="s">
        <v>1</v>
      </c>
      <c r="X94" t="s">
        <v>163</v>
      </c>
      <c r="Y94">
        <f>ScoutingData[[#This Row],[autoLower]]+ScoutingData[[#This Row],[autoUpper]]</f>
        <v>0</v>
      </c>
      <c r="Z94">
        <f>(ScoutingData[[#This Row],[autoLower]]*2)+(ScoutingData[[#This Row],[autoUpper]]*4)</f>
        <v>0</v>
      </c>
      <c r="AA94">
        <f>ScoutingData[[#This Row],[lower]]+ScoutingData[[#This Row],[upper]]</f>
        <v>0</v>
      </c>
      <c r="AB94">
        <f>ScoutingData[[#This Row],[lower]]+(ScoutingData[[#This Row],[upper]]*2)</f>
        <v>0</v>
      </c>
      <c r="AC94">
        <f>ScoutingData[[#This Row],[autoCargo]]+ScoutingData[[#This Row],[teleopCargo]]</f>
        <v>0</v>
      </c>
      <c r="AD94">
        <f>IF(ScoutingData[taxi]="Y", 2, 0)</f>
        <v>2</v>
      </c>
      <c r="AE94">
        <f>ScoutingData[autoUpper]*4</f>
        <v>0</v>
      </c>
      <c r="AF94">
        <f>ScoutingData[autoLower]*2</f>
        <v>0</v>
      </c>
      <c r="AG94">
        <f>ScoutingData[upper]*2</f>
        <v>0</v>
      </c>
      <c r="AH94">
        <f>ScoutingData[lower]</f>
        <v>0</v>
      </c>
      <c r="AI94">
        <f>IF(ScoutingData[climb]=1, 4, IF(ScoutingData[climb]=2, 6, IF(ScoutingData[climb]=3, 10, IF(ScoutingData[climb]=4, 15, 0))))</f>
        <v>0</v>
      </c>
      <c r="AJ94">
        <f>ScoutingData[[#This Row],[climbScore]]</f>
        <v>0</v>
      </c>
      <c r="AK9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94">
        <f>IF(ScoutingData[climb]=1, 1, IF(ScoutingData[climb]=2, 2, IF(ScoutingData[climb]=3, 3, IF(ScoutingData[climb]=4, 4, 0))))</f>
        <v>0</v>
      </c>
      <c r="AM94">
        <f>IF(ScoutingData[wasDefended]="Y",1,0)</f>
        <v>0</v>
      </c>
      <c r="AN94">
        <f>IF(ScoutingData[diedOrTipped]="Y",1,0)</f>
        <v>0</v>
      </c>
      <c r="AO94">
        <f>IF(ScoutingData[heldCargo]="Y",1,0)</f>
        <v>0</v>
      </c>
    </row>
    <row r="95" spans="1:41" x14ac:dyDescent="0.3">
      <c r="A95" t="s">
        <v>19</v>
      </c>
      <c r="B95" t="s">
        <v>3</v>
      </c>
      <c r="C95">
        <v>16</v>
      </c>
      <c r="D95" t="str">
        <f>ScoutingData[[#This Row],[eventCode]]&amp;"_"&amp;ScoutingData[[#This Row],[matchLevel]]&amp;ScoutingData[[#This Row],[matchNumber]]</f>
        <v>2022ilch_qm16</v>
      </c>
      <c r="E95" t="s">
        <v>62</v>
      </c>
      <c r="F95">
        <v>48</v>
      </c>
      <c r="G95">
        <v>32</v>
      </c>
      <c r="H95" t="s">
        <v>0</v>
      </c>
      <c r="I95">
        <v>3</v>
      </c>
      <c r="J95">
        <v>0</v>
      </c>
      <c r="K95" t="s">
        <v>0</v>
      </c>
      <c r="L95">
        <v>7</v>
      </c>
      <c r="M95">
        <v>0</v>
      </c>
      <c r="N95" t="s">
        <v>1</v>
      </c>
      <c r="O95" t="s">
        <v>1</v>
      </c>
      <c r="P95" t="s">
        <v>51</v>
      </c>
      <c r="Q95" t="s">
        <v>164</v>
      </c>
      <c r="R95" t="s">
        <v>47</v>
      </c>
      <c r="S95" t="s">
        <v>1</v>
      </c>
      <c r="T95" t="s">
        <v>46</v>
      </c>
      <c r="U95" t="s">
        <v>1</v>
      </c>
      <c r="V95">
        <v>3</v>
      </c>
      <c r="W95" t="s">
        <v>1</v>
      </c>
      <c r="X95" t="s">
        <v>165</v>
      </c>
      <c r="Y95">
        <f>ScoutingData[[#This Row],[autoLower]]+ScoutingData[[#This Row],[autoUpper]]</f>
        <v>3</v>
      </c>
      <c r="Z95">
        <f>(ScoutingData[[#This Row],[autoLower]]*2)+(ScoutingData[[#This Row],[autoUpper]]*4)</f>
        <v>12</v>
      </c>
      <c r="AA95">
        <f>ScoutingData[[#This Row],[lower]]+ScoutingData[[#This Row],[upper]]</f>
        <v>7</v>
      </c>
      <c r="AB95">
        <f>ScoutingData[[#This Row],[lower]]+(ScoutingData[[#This Row],[upper]]*2)</f>
        <v>14</v>
      </c>
      <c r="AC95">
        <f>ScoutingData[[#This Row],[autoCargo]]+ScoutingData[[#This Row],[teleopCargo]]</f>
        <v>10</v>
      </c>
      <c r="AD95">
        <f>IF(ScoutingData[taxi]="Y", 2, 0)</f>
        <v>2</v>
      </c>
      <c r="AE95">
        <f>ScoutingData[autoUpper]*4</f>
        <v>12</v>
      </c>
      <c r="AF95">
        <f>ScoutingData[autoLower]*2</f>
        <v>0</v>
      </c>
      <c r="AG95">
        <f>ScoutingData[upper]*2</f>
        <v>14</v>
      </c>
      <c r="AH95">
        <f>ScoutingData[lower]</f>
        <v>0</v>
      </c>
      <c r="AI95">
        <f>IF(ScoutingData[climb]=1, 4, IF(ScoutingData[climb]=2, 6, IF(ScoutingData[climb]=3, 10, IF(ScoutingData[climb]=4, 15, 0))))</f>
        <v>0</v>
      </c>
      <c r="AJ95">
        <f>ScoutingData[[#This Row],[climbScore]]</f>
        <v>0</v>
      </c>
      <c r="AK9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28</v>
      </c>
      <c r="AL95">
        <f>IF(ScoutingData[climb]=1, 1, IF(ScoutingData[climb]=2, 2, IF(ScoutingData[climb]=3, 3, IF(ScoutingData[climb]=4, 4, 0))))</f>
        <v>0</v>
      </c>
      <c r="AM95">
        <f>IF(ScoutingData[wasDefended]="Y",1,0)</f>
        <v>0</v>
      </c>
      <c r="AN95">
        <f>IF(ScoutingData[diedOrTipped]="Y",1,0)</f>
        <v>0</v>
      </c>
      <c r="AO95">
        <f>IF(ScoutingData[heldCargo]="Y",1,0)</f>
        <v>0</v>
      </c>
    </row>
    <row r="96" spans="1:41" x14ac:dyDescent="0.3">
      <c r="A96" t="s">
        <v>19</v>
      </c>
      <c r="B96" t="s">
        <v>3</v>
      </c>
      <c r="C96">
        <v>17</v>
      </c>
      <c r="D96" t="str">
        <f>ScoutingData[[#This Row],[eventCode]]&amp;"_"&amp;ScoutingData[[#This Row],[matchLevel]]&amp;ScoutingData[[#This Row],[matchNumber]]</f>
        <v>2022ilch_qm17</v>
      </c>
      <c r="E96" t="s">
        <v>49</v>
      </c>
      <c r="F96">
        <v>3695</v>
      </c>
      <c r="G96">
        <v>30</v>
      </c>
      <c r="H96" t="s">
        <v>0</v>
      </c>
      <c r="I96">
        <v>2</v>
      </c>
      <c r="J96">
        <v>0</v>
      </c>
      <c r="K96" t="s">
        <v>0</v>
      </c>
      <c r="L96">
        <v>5</v>
      </c>
      <c r="M96">
        <v>0</v>
      </c>
      <c r="N96" t="s">
        <v>1</v>
      </c>
      <c r="O96" t="s">
        <v>1</v>
      </c>
      <c r="P96" t="s">
        <v>51</v>
      </c>
      <c r="Q96" t="s">
        <v>166</v>
      </c>
      <c r="R96">
        <v>3</v>
      </c>
      <c r="S96" t="s">
        <v>1</v>
      </c>
      <c r="T96" t="s">
        <v>46</v>
      </c>
      <c r="U96" t="s">
        <v>1</v>
      </c>
      <c r="V96">
        <v>3</v>
      </c>
      <c r="W96" t="s">
        <v>1</v>
      </c>
      <c r="Y96">
        <f>ScoutingData[[#This Row],[autoLower]]+ScoutingData[[#This Row],[autoUpper]]</f>
        <v>2</v>
      </c>
      <c r="Z96">
        <f>(ScoutingData[[#This Row],[autoLower]]*2)+(ScoutingData[[#This Row],[autoUpper]]*4)</f>
        <v>8</v>
      </c>
      <c r="AA96">
        <f>ScoutingData[[#This Row],[lower]]+ScoutingData[[#This Row],[upper]]</f>
        <v>5</v>
      </c>
      <c r="AB96">
        <f>ScoutingData[[#This Row],[lower]]+(ScoutingData[[#This Row],[upper]]*2)</f>
        <v>10</v>
      </c>
      <c r="AC96">
        <f>ScoutingData[[#This Row],[autoCargo]]+ScoutingData[[#This Row],[teleopCargo]]</f>
        <v>7</v>
      </c>
      <c r="AD96">
        <f>IF(ScoutingData[taxi]="Y", 2, 0)</f>
        <v>2</v>
      </c>
      <c r="AE96">
        <f>ScoutingData[autoUpper]*4</f>
        <v>8</v>
      </c>
      <c r="AF96">
        <f>ScoutingData[autoLower]*2</f>
        <v>0</v>
      </c>
      <c r="AG96">
        <f>ScoutingData[upper]*2</f>
        <v>10</v>
      </c>
      <c r="AH96">
        <f>ScoutingData[lower]</f>
        <v>0</v>
      </c>
      <c r="AI96">
        <f>IF(ScoutingData[climb]=1, 4, IF(ScoutingData[climb]=2, 6, IF(ScoutingData[climb]=3, 10, IF(ScoutingData[climb]=4, 15, 0))))</f>
        <v>10</v>
      </c>
      <c r="AJ96">
        <f>ScoutingData[[#This Row],[climbScore]]</f>
        <v>10</v>
      </c>
      <c r="AK9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30</v>
      </c>
      <c r="AL96">
        <f>IF(ScoutingData[climb]=1, 1, IF(ScoutingData[climb]=2, 2, IF(ScoutingData[climb]=3, 3, IF(ScoutingData[climb]=4, 4, 0))))</f>
        <v>3</v>
      </c>
      <c r="AM96">
        <f>IF(ScoutingData[wasDefended]="Y",1,0)</f>
        <v>0</v>
      </c>
      <c r="AN96">
        <f>IF(ScoutingData[diedOrTipped]="Y",1,0)</f>
        <v>0</v>
      </c>
      <c r="AO96">
        <f>IF(ScoutingData[heldCargo]="Y",1,0)</f>
        <v>0</v>
      </c>
    </row>
    <row r="97" spans="1:41" x14ac:dyDescent="0.3">
      <c r="A97" t="s">
        <v>19</v>
      </c>
      <c r="B97" t="s">
        <v>3</v>
      </c>
      <c r="C97">
        <v>17</v>
      </c>
      <c r="D97" t="str">
        <f>ScoutingData[[#This Row],[eventCode]]&amp;"_"&amp;ScoutingData[[#This Row],[matchLevel]]&amp;ScoutingData[[#This Row],[matchNumber]]</f>
        <v>2022ilch_qm17</v>
      </c>
      <c r="E97" t="s">
        <v>45</v>
      </c>
      <c r="F97">
        <v>1739</v>
      </c>
      <c r="G97">
        <v>18</v>
      </c>
      <c r="H97" t="s">
        <v>0</v>
      </c>
      <c r="I97">
        <v>0</v>
      </c>
      <c r="J97">
        <v>1</v>
      </c>
      <c r="K97" t="s">
        <v>1</v>
      </c>
      <c r="L97">
        <v>0</v>
      </c>
      <c r="M97">
        <v>0</v>
      </c>
      <c r="N97" t="s">
        <v>1</v>
      </c>
      <c r="O97" t="s">
        <v>0</v>
      </c>
      <c r="P97" t="s">
        <v>51</v>
      </c>
      <c r="Q97" t="s">
        <v>108</v>
      </c>
      <c r="R97">
        <v>2</v>
      </c>
      <c r="S97" t="s">
        <v>0</v>
      </c>
      <c r="T97" t="s">
        <v>55</v>
      </c>
      <c r="U97" t="s">
        <v>1</v>
      </c>
      <c r="V97">
        <v>3</v>
      </c>
      <c r="W97" t="s">
        <v>1</v>
      </c>
      <c r="Y97">
        <f>ScoutingData[[#This Row],[autoLower]]+ScoutingData[[#This Row],[autoUpper]]</f>
        <v>1</v>
      </c>
      <c r="Z97">
        <f>(ScoutingData[[#This Row],[autoLower]]*2)+(ScoutingData[[#This Row],[autoUpper]]*4)</f>
        <v>2</v>
      </c>
      <c r="AA97">
        <f>ScoutingData[[#This Row],[lower]]+ScoutingData[[#This Row],[upper]]</f>
        <v>0</v>
      </c>
      <c r="AB97">
        <f>ScoutingData[[#This Row],[lower]]+(ScoutingData[[#This Row],[upper]]*2)</f>
        <v>0</v>
      </c>
      <c r="AC97">
        <f>ScoutingData[[#This Row],[autoCargo]]+ScoutingData[[#This Row],[teleopCargo]]</f>
        <v>1</v>
      </c>
      <c r="AD97">
        <f>IF(ScoutingData[taxi]="Y", 2, 0)</f>
        <v>2</v>
      </c>
      <c r="AE97">
        <f>ScoutingData[autoUpper]*4</f>
        <v>0</v>
      </c>
      <c r="AF97">
        <f>ScoutingData[autoLower]*2</f>
        <v>2</v>
      </c>
      <c r="AG97">
        <f>ScoutingData[upper]*2</f>
        <v>0</v>
      </c>
      <c r="AH97">
        <f>ScoutingData[lower]</f>
        <v>0</v>
      </c>
      <c r="AI97">
        <f>IF(ScoutingData[climb]=1, 4, IF(ScoutingData[climb]=2, 6, IF(ScoutingData[climb]=3, 10, IF(ScoutingData[climb]=4, 15, 0))))</f>
        <v>6</v>
      </c>
      <c r="AJ97">
        <f>ScoutingData[[#This Row],[climbScore]]</f>
        <v>6</v>
      </c>
      <c r="AK9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10</v>
      </c>
      <c r="AL97">
        <f>IF(ScoutingData[climb]=1, 1, IF(ScoutingData[climb]=2, 2, IF(ScoutingData[climb]=3, 3, IF(ScoutingData[climb]=4, 4, 0))))</f>
        <v>2</v>
      </c>
      <c r="AM97">
        <f>IF(ScoutingData[wasDefended]="Y",1,0)</f>
        <v>0</v>
      </c>
      <c r="AN97">
        <f>IF(ScoutingData[diedOrTipped]="Y",1,0)</f>
        <v>0</v>
      </c>
      <c r="AO97">
        <f>IF(ScoutingData[heldCargo]="Y",1,0)</f>
        <v>0</v>
      </c>
    </row>
    <row r="98" spans="1:41" x14ac:dyDescent="0.3">
      <c r="A98" t="s">
        <v>19</v>
      </c>
      <c r="B98" t="s">
        <v>3</v>
      </c>
      <c r="C98">
        <v>17</v>
      </c>
      <c r="D98" t="str">
        <f>ScoutingData[[#This Row],[eventCode]]&amp;"_"&amp;ScoutingData[[#This Row],[matchLevel]]&amp;ScoutingData[[#This Row],[matchNumber]]</f>
        <v>2022ilch_qm17</v>
      </c>
      <c r="E98" t="s">
        <v>53</v>
      </c>
      <c r="F98">
        <v>2451</v>
      </c>
      <c r="G98">
        <v>54</v>
      </c>
      <c r="H98" t="s">
        <v>0</v>
      </c>
      <c r="I98">
        <v>3</v>
      </c>
      <c r="J98">
        <v>0</v>
      </c>
      <c r="K98" t="s">
        <v>0</v>
      </c>
      <c r="L98">
        <v>11</v>
      </c>
      <c r="M98">
        <v>0</v>
      </c>
      <c r="N98" t="s">
        <v>1</v>
      </c>
      <c r="O98" t="s">
        <v>1</v>
      </c>
      <c r="P98" t="s">
        <v>51</v>
      </c>
      <c r="Q98" t="s">
        <v>167</v>
      </c>
      <c r="R98" t="s">
        <v>46</v>
      </c>
      <c r="S98" t="s">
        <v>1</v>
      </c>
      <c r="T98" t="s">
        <v>46</v>
      </c>
      <c r="U98" t="s">
        <v>1</v>
      </c>
      <c r="V98">
        <v>4</v>
      </c>
      <c r="W98" t="s">
        <v>1</v>
      </c>
      <c r="Y98">
        <f>ScoutingData[[#This Row],[autoLower]]+ScoutingData[[#This Row],[autoUpper]]</f>
        <v>3</v>
      </c>
      <c r="Z98">
        <f>(ScoutingData[[#This Row],[autoLower]]*2)+(ScoutingData[[#This Row],[autoUpper]]*4)</f>
        <v>12</v>
      </c>
      <c r="AA98">
        <f>ScoutingData[[#This Row],[lower]]+ScoutingData[[#This Row],[upper]]</f>
        <v>11</v>
      </c>
      <c r="AB98">
        <f>ScoutingData[[#This Row],[lower]]+(ScoutingData[[#This Row],[upper]]*2)</f>
        <v>22</v>
      </c>
      <c r="AC98">
        <f>ScoutingData[[#This Row],[autoCargo]]+ScoutingData[[#This Row],[teleopCargo]]</f>
        <v>14</v>
      </c>
      <c r="AD98">
        <f>IF(ScoutingData[taxi]="Y", 2, 0)</f>
        <v>2</v>
      </c>
      <c r="AE98">
        <f>ScoutingData[autoUpper]*4</f>
        <v>12</v>
      </c>
      <c r="AF98">
        <f>ScoutingData[autoLower]*2</f>
        <v>0</v>
      </c>
      <c r="AG98">
        <f>ScoutingData[upper]*2</f>
        <v>22</v>
      </c>
      <c r="AH98">
        <f>ScoutingData[lower]</f>
        <v>0</v>
      </c>
      <c r="AI98">
        <f>IF(ScoutingData[climb]=1, 4, IF(ScoutingData[climb]=2, 6, IF(ScoutingData[climb]=3, 10, IF(ScoutingData[climb]=4, 15, 0))))</f>
        <v>0</v>
      </c>
      <c r="AJ98">
        <f>ScoutingData[[#This Row],[climbScore]]</f>
        <v>0</v>
      </c>
      <c r="AK9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36</v>
      </c>
      <c r="AL98">
        <f>IF(ScoutingData[climb]=1, 1, IF(ScoutingData[climb]=2, 2, IF(ScoutingData[climb]=3, 3, IF(ScoutingData[climb]=4, 4, 0))))</f>
        <v>0</v>
      </c>
      <c r="AM98">
        <f>IF(ScoutingData[wasDefended]="Y",1,0)</f>
        <v>0</v>
      </c>
      <c r="AN98">
        <f>IF(ScoutingData[diedOrTipped]="Y",1,0)</f>
        <v>0</v>
      </c>
      <c r="AO98">
        <f>IF(ScoutingData[heldCargo]="Y",1,0)</f>
        <v>0</v>
      </c>
    </row>
    <row r="99" spans="1:41" x14ac:dyDescent="0.3">
      <c r="A99" t="s">
        <v>19</v>
      </c>
      <c r="B99" t="s">
        <v>3</v>
      </c>
      <c r="C99">
        <v>17</v>
      </c>
      <c r="D99" t="str">
        <f>ScoutingData[[#This Row],[eventCode]]&amp;"_"&amp;ScoutingData[[#This Row],[matchLevel]]&amp;ScoutingData[[#This Row],[matchNumber]]</f>
        <v>2022ilch_qm17</v>
      </c>
      <c r="E99" t="s">
        <v>59</v>
      </c>
      <c r="F99">
        <v>5847</v>
      </c>
      <c r="G99">
        <v>41</v>
      </c>
      <c r="H99" t="s">
        <v>0</v>
      </c>
      <c r="I99">
        <v>1</v>
      </c>
      <c r="J99">
        <v>0</v>
      </c>
      <c r="K99" t="s">
        <v>1</v>
      </c>
      <c r="L99">
        <v>4</v>
      </c>
      <c r="M99">
        <v>0</v>
      </c>
      <c r="N99" t="s">
        <v>1</v>
      </c>
      <c r="O99" t="s">
        <v>1</v>
      </c>
      <c r="P99" t="s">
        <v>51</v>
      </c>
      <c r="Q99" t="s">
        <v>168</v>
      </c>
      <c r="R99">
        <v>4</v>
      </c>
      <c r="S99" t="s">
        <v>1</v>
      </c>
      <c r="T99" t="s">
        <v>51</v>
      </c>
      <c r="U99" t="s">
        <v>1</v>
      </c>
      <c r="V99">
        <v>4</v>
      </c>
      <c r="W99" t="s">
        <v>1</v>
      </c>
      <c r="X99" t="s">
        <v>169</v>
      </c>
      <c r="Y99">
        <f>ScoutingData[[#This Row],[autoLower]]+ScoutingData[[#This Row],[autoUpper]]</f>
        <v>1</v>
      </c>
      <c r="Z99">
        <f>(ScoutingData[[#This Row],[autoLower]]*2)+(ScoutingData[[#This Row],[autoUpper]]*4)</f>
        <v>4</v>
      </c>
      <c r="AA99">
        <f>ScoutingData[[#This Row],[lower]]+ScoutingData[[#This Row],[upper]]</f>
        <v>4</v>
      </c>
      <c r="AB99">
        <f>ScoutingData[[#This Row],[lower]]+(ScoutingData[[#This Row],[upper]]*2)</f>
        <v>8</v>
      </c>
      <c r="AC99">
        <f>ScoutingData[[#This Row],[autoCargo]]+ScoutingData[[#This Row],[teleopCargo]]</f>
        <v>5</v>
      </c>
      <c r="AD99">
        <f>IF(ScoutingData[taxi]="Y", 2, 0)</f>
        <v>2</v>
      </c>
      <c r="AE99">
        <f>ScoutingData[autoUpper]*4</f>
        <v>4</v>
      </c>
      <c r="AF99">
        <f>ScoutingData[autoLower]*2</f>
        <v>0</v>
      </c>
      <c r="AG99">
        <f>ScoutingData[upper]*2</f>
        <v>8</v>
      </c>
      <c r="AH99">
        <f>ScoutingData[lower]</f>
        <v>0</v>
      </c>
      <c r="AI99">
        <f>IF(ScoutingData[climb]=1, 4, IF(ScoutingData[climb]=2, 6, IF(ScoutingData[climb]=3, 10, IF(ScoutingData[climb]=4, 15, 0))))</f>
        <v>15</v>
      </c>
      <c r="AJ99">
        <f>ScoutingData[[#This Row],[climbScore]]</f>
        <v>15</v>
      </c>
      <c r="AK9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29</v>
      </c>
      <c r="AL99">
        <f>IF(ScoutingData[climb]=1, 1, IF(ScoutingData[climb]=2, 2, IF(ScoutingData[climb]=3, 3, IF(ScoutingData[climb]=4, 4, 0))))</f>
        <v>4</v>
      </c>
      <c r="AM99">
        <f>IF(ScoutingData[wasDefended]="Y",1,0)</f>
        <v>0</v>
      </c>
      <c r="AN99">
        <f>IF(ScoutingData[diedOrTipped]="Y",1,0)</f>
        <v>0</v>
      </c>
      <c r="AO99">
        <f>IF(ScoutingData[heldCargo]="Y",1,0)</f>
        <v>0</v>
      </c>
    </row>
    <row r="100" spans="1:41" x14ac:dyDescent="0.3">
      <c r="A100" t="s">
        <v>19</v>
      </c>
      <c r="B100" t="s">
        <v>3</v>
      </c>
      <c r="C100">
        <v>17</v>
      </c>
      <c r="D100" t="str">
        <f>ScoutingData[[#This Row],[eventCode]]&amp;"_"&amp;ScoutingData[[#This Row],[matchLevel]]&amp;ScoutingData[[#This Row],[matchNumber]]</f>
        <v>2022ilch_qm17</v>
      </c>
      <c r="E100" t="s">
        <v>62</v>
      </c>
      <c r="F100">
        <v>5822</v>
      </c>
      <c r="G100">
        <v>19</v>
      </c>
      <c r="H100" t="s">
        <v>0</v>
      </c>
      <c r="I100">
        <v>0</v>
      </c>
      <c r="J100">
        <v>1</v>
      </c>
      <c r="K100" t="s">
        <v>1</v>
      </c>
      <c r="L100">
        <v>0</v>
      </c>
      <c r="M100">
        <v>8</v>
      </c>
      <c r="N100" t="s">
        <v>1</v>
      </c>
      <c r="O100" t="s">
        <v>1</v>
      </c>
      <c r="P100" t="s">
        <v>51</v>
      </c>
      <c r="Q100" t="s">
        <v>170</v>
      </c>
      <c r="R100">
        <v>4</v>
      </c>
      <c r="S100" t="s">
        <v>1</v>
      </c>
      <c r="T100" t="s">
        <v>46</v>
      </c>
      <c r="U100" t="s">
        <v>1</v>
      </c>
      <c r="V100">
        <v>2</v>
      </c>
      <c r="W100" t="s">
        <v>1</v>
      </c>
      <c r="Y100">
        <f>ScoutingData[[#This Row],[autoLower]]+ScoutingData[[#This Row],[autoUpper]]</f>
        <v>1</v>
      </c>
      <c r="Z100">
        <f>(ScoutingData[[#This Row],[autoLower]]*2)+(ScoutingData[[#This Row],[autoUpper]]*4)</f>
        <v>2</v>
      </c>
      <c r="AA100">
        <f>ScoutingData[[#This Row],[lower]]+ScoutingData[[#This Row],[upper]]</f>
        <v>8</v>
      </c>
      <c r="AB100">
        <f>ScoutingData[[#This Row],[lower]]+(ScoutingData[[#This Row],[upper]]*2)</f>
        <v>8</v>
      </c>
      <c r="AC100">
        <f>ScoutingData[[#This Row],[autoCargo]]+ScoutingData[[#This Row],[teleopCargo]]</f>
        <v>9</v>
      </c>
      <c r="AD100">
        <f>IF(ScoutingData[taxi]="Y", 2, 0)</f>
        <v>2</v>
      </c>
      <c r="AE100">
        <f>ScoutingData[autoUpper]*4</f>
        <v>0</v>
      </c>
      <c r="AF100">
        <f>ScoutingData[autoLower]*2</f>
        <v>2</v>
      </c>
      <c r="AG100">
        <f>ScoutingData[upper]*2</f>
        <v>0</v>
      </c>
      <c r="AH100">
        <f>ScoutingData[lower]</f>
        <v>8</v>
      </c>
      <c r="AI100">
        <f>IF(ScoutingData[climb]=1, 4, IF(ScoutingData[climb]=2, 6, IF(ScoutingData[climb]=3, 10, IF(ScoutingData[climb]=4, 15, 0))))</f>
        <v>15</v>
      </c>
      <c r="AJ100">
        <f>ScoutingData[[#This Row],[climbScore]]</f>
        <v>15</v>
      </c>
      <c r="AK10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27</v>
      </c>
      <c r="AL100">
        <f>IF(ScoutingData[climb]=1, 1, IF(ScoutingData[climb]=2, 2, IF(ScoutingData[climb]=3, 3, IF(ScoutingData[climb]=4, 4, 0))))</f>
        <v>4</v>
      </c>
      <c r="AM100">
        <f>IF(ScoutingData[wasDefended]="Y",1,0)</f>
        <v>0</v>
      </c>
      <c r="AN100">
        <f>IF(ScoutingData[diedOrTipped]="Y",1,0)</f>
        <v>0</v>
      </c>
      <c r="AO100">
        <f>IF(ScoutingData[heldCargo]="Y",1,0)</f>
        <v>0</v>
      </c>
    </row>
    <row r="101" spans="1:41" x14ac:dyDescent="0.3">
      <c r="A101" t="s">
        <v>19</v>
      </c>
      <c r="B101" t="s">
        <v>3</v>
      </c>
      <c r="C101">
        <v>17</v>
      </c>
      <c r="D101" t="str">
        <f>ScoutingData[[#This Row],[eventCode]]&amp;"_"&amp;ScoutingData[[#This Row],[matchLevel]]&amp;ScoutingData[[#This Row],[matchNumber]]</f>
        <v>2022ilch_qm17</v>
      </c>
      <c r="E101" t="s">
        <v>56</v>
      </c>
      <c r="F101">
        <v>5553</v>
      </c>
      <c r="G101">
        <v>29</v>
      </c>
      <c r="H101" t="s">
        <v>0</v>
      </c>
      <c r="I101">
        <v>0</v>
      </c>
      <c r="J101">
        <v>0</v>
      </c>
      <c r="K101" t="s">
        <v>1</v>
      </c>
      <c r="L101">
        <v>5</v>
      </c>
      <c r="M101">
        <v>0</v>
      </c>
      <c r="N101" t="s">
        <v>1</v>
      </c>
      <c r="O101" t="s">
        <v>1</v>
      </c>
      <c r="P101" t="s">
        <v>51</v>
      </c>
      <c r="Q101" t="s">
        <v>171</v>
      </c>
      <c r="R101" t="s">
        <v>47</v>
      </c>
      <c r="S101" t="s">
        <v>1</v>
      </c>
      <c r="T101" t="s">
        <v>46</v>
      </c>
      <c r="U101" t="s">
        <v>1</v>
      </c>
      <c r="V101">
        <v>4</v>
      </c>
      <c r="W101" t="s">
        <v>1</v>
      </c>
      <c r="X101" t="s">
        <v>172</v>
      </c>
      <c r="Y101">
        <f>ScoutingData[[#This Row],[autoLower]]+ScoutingData[[#This Row],[autoUpper]]</f>
        <v>0</v>
      </c>
      <c r="Z101">
        <f>(ScoutingData[[#This Row],[autoLower]]*2)+(ScoutingData[[#This Row],[autoUpper]]*4)</f>
        <v>0</v>
      </c>
      <c r="AA101">
        <f>ScoutingData[[#This Row],[lower]]+ScoutingData[[#This Row],[upper]]</f>
        <v>5</v>
      </c>
      <c r="AB101">
        <f>ScoutingData[[#This Row],[lower]]+(ScoutingData[[#This Row],[upper]]*2)</f>
        <v>10</v>
      </c>
      <c r="AC101">
        <f>ScoutingData[[#This Row],[autoCargo]]+ScoutingData[[#This Row],[teleopCargo]]</f>
        <v>5</v>
      </c>
      <c r="AD101">
        <f>IF(ScoutingData[taxi]="Y", 2, 0)</f>
        <v>2</v>
      </c>
      <c r="AE101">
        <f>ScoutingData[autoUpper]*4</f>
        <v>0</v>
      </c>
      <c r="AF101">
        <f>ScoutingData[autoLower]*2</f>
        <v>0</v>
      </c>
      <c r="AG101">
        <f>ScoutingData[upper]*2</f>
        <v>10</v>
      </c>
      <c r="AH101">
        <f>ScoutingData[lower]</f>
        <v>0</v>
      </c>
      <c r="AI101">
        <f>IF(ScoutingData[climb]=1, 4, IF(ScoutingData[climb]=2, 6, IF(ScoutingData[climb]=3, 10, IF(ScoutingData[climb]=4, 15, 0))))</f>
        <v>0</v>
      </c>
      <c r="AJ101">
        <f>ScoutingData[[#This Row],[climbScore]]</f>
        <v>0</v>
      </c>
      <c r="AK10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101">
        <f>IF(ScoutingData[climb]=1, 1, IF(ScoutingData[climb]=2, 2, IF(ScoutingData[climb]=3, 3, IF(ScoutingData[climb]=4, 4, 0))))</f>
        <v>0</v>
      </c>
      <c r="AM101">
        <f>IF(ScoutingData[wasDefended]="Y",1,0)</f>
        <v>0</v>
      </c>
      <c r="AN101">
        <f>IF(ScoutingData[diedOrTipped]="Y",1,0)</f>
        <v>0</v>
      </c>
      <c r="AO101">
        <f>IF(ScoutingData[heldCargo]="Y",1,0)</f>
        <v>0</v>
      </c>
    </row>
    <row r="102" spans="1:41" x14ac:dyDescent="0.3">
      <c r="A102" t="s">
        <v>19</v>
      </c>
      <c r="B102" t="s">
        <v>3</v>
      </c>
      <c r="C102">
        <v>18</v>
      </c>
      <c r="D102" t="str">
        <f>ScoutingData[[#This Row],[eventCode]]&amp;"_"&amp;ScoutingData[[#This Row],[matchLevel]]&amp;ScoutingData[[#This Row],[matchNumber]]</f>
        <v>2022ilch_qm18</v>
      </c>
      <c r="E102" t="s">
        <v>49</v>
      </c>
      <c r="F102">
        <v>7460</v>
      </c>
      <c r="G102">
        <v>18</v>
      </c>
      <c r="H102" t="s">
        <v>0</v>
      </c>
      <c r="I102">
        <v>0</v>
      </c>
      <c r="J102">
        <v>0</v>
      </c>
      <c r="K102" t="s">
        <v>0</v>
      </c>
      <c r="L102">
        <v>3</v>
      </c>
      <c r="M102">
        <v>0</v>
      </c>
      <c r="N102" t="s">
        <v>1</v>
      </c>
      <c r="O102" t="s">
        <v>1</v>
      </c>
      <c r="P102" t="s">
        <v>51</v>
      </c>
      <c r="Q102" t="s">
        <v>173</v>
      </c>
      <c r="R102">
        <v>2</v>
      </c>
      <c r="S102" t="s">
        <v>0</v>
      </c>
      <c r="T102" t="s">
        <v>46</v>
      </c>
      <c r="U102" t="s">
        <v>1</v>
      </c>
      <c r="V102">
        <v>3</v>
      </c>
      <c r="W102" t="s">
        <v>1</v>
      </c>
      <c r="Y102">
        <f>ScoutingData[[#This Row],[autoLower]]+ScoutingData[[#This Row],[autoUpper]]</f>
        <v>0</v>
      </c>
      <c r="Z102">
        <f>(ScoutingData[[#This Row],[autoLower]]*2)+(ScoutingData[[#This Row],[autoUpper]]*4)</f>
        <v>0</v>
      </c>
      <c r="AA102">
        <f>ScoutingData[[#This Row],[lower]]+ScoutingData[[#This Row],[upper]]</f>
        <v>3</v>
      </c>
      <c r="AB102">
        <f>ScoutingData[[#This Row],[lower]]+(ScoutingData[[#This Row],[upper]]*2)</f>
        <v>6</v>
      </c>
      <c r="AC102">
        <f>ScoutingData[[#This Row],[autoCargo]]+ScoutingData[[#This Row],[teleopCargo]]</f>
        <v>3</v>
      </c>
      <c r="AD102">
        <f>IF(ScoutingData[taxi]="Y", 2, 0)</f>
        <v>2</v>
      </c>
      <c r="AE102">
        <f>ScoutingData[autoUpper]*4</f>
        <v>0</v>
      </c>
      <c r="AF102">
        <f>ScoutingData[autoLower]*2</f>
        <v>0</v>
      </c>
      <c r="AG102">
        <f>ScoutingData[upper]*2</f>
        <v>6</v>
      </c>
      <c r="AH102">
        <f>ScoutingData[lower]</f>
        <v>0</v>
      </c>
      <c r="AI102">
        <f>IF(ScoutingData[climb]=1, 4, IF(ScoutingData[climb]=2, 6, IF(ScoutingData[climb]=3, 10, IF(ScoutingData[climb]=4, 15, 0))))</f>
        <v>6</v>
      </c>
      <c r="AJ102">
        <f>ScoutingData[[#This Row],[climbScore]]</f>
        <v>6</v>
      </c>
      <c r="AK10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102">
        <f>IF(ScoutingData[climb]=1, 1, IF(ScoutingData[climb]=2, 2, IF(ScoutingData[climb]=3, 3, IF(ScoutingData[climb]=4, 4, 0))))</f>
        <v>2</v>
      </c>
      <c r="AM102">
        <f>IF(ScoutingData[wasDefended]="Y",1,0)</f>
        <v>0</v>
      </c>
      <c r="AN102">
        <f>IF(ScoutingData[diedOrTipped]="Y",1,0)</f>
        <v>0</v>
      </c>
      <c r="AO102">
        <f>IF(ScoutingData[heldCargo]="Y",1,0)</f>
        <v>0</v>
      </c>
    </row>
    <row r="103" spans="1:41" x14ac:dyDescent="0.3">
      <c r="A103" t="s">
        <v>19</v>
      </c>
      <c r="B103" t="s">
        <v>3</v>
      </c>
      <c r="C103">
        <v>18</v>
      </c>
      <c r="D103" t="str">
        <f>ScoutingData[[#This Row],[eventCode]]&amp;"_"&amp;ScoutingData[[#This Row],[matchLevel]]&amp;ScoutingData[[#This Row],[matchNumber]]</f>
        <v>2022ilch_qm18</v>
      </c>
      <c r="E103" t="s">
        <v>62</v>
      </c>
      <c r="F103">
        <v>3061</v>
      </c>
      <c r="G103">
        <v>19</v>
      </c>
      <c r="H103" t="s">
        <v>0</v>
      </c>
      <c r="I103">
        <v>4</v>
      </c>
      <c r="J103">
        <v>0</v>
      </c>
      <c r="K103" t="s">
        <v>0</v>
      </c>
      <c r="L103">
        <v>8</v>
      </c>
      <c r="M103">
        <v>0</v>
      </c>
      <c r="N103" t="s">
        <v>1</v>
      </c>
      <c r="O103" t="s">
        <v>1</v>
      </c>
      <c r="P103" t="s">
        <v>51</v>
      </c>
      <c r="Q103" t="s">
        <v>174</v>
      </c>
      <c r="R103">
        <v>4</v>
      </c>
      <c r="S103" t="s">
        <v>1</v>
      </c>
      <c r="T103" t="s">
        <v>46</v>
      </c>
      <c r="U103" t="s">
        <v>1</v>
      </c>
      <c r="V103">
        <v>5</v>
      </c>
      <c r="W103" t="s">
        <v>1</v>
      </c>
      <c r="Y103">
        <f>ScoutingData[[#This Row],[autoLower]]+ScoutingData[[#This Row],[autoUpper]]</f>
        <v>4</v>
      </c>
      <c r="Z103">
        <f>(ScoutingData[[#This Row],[autoLower]]*2)+(ScoutingData[[#This Row],[autoUpper]]*4)</f>
        <v>16</v>
      </c>
      <c r="AA103">
        <f>ScoutingData[[#This Row],[lower]]+ScoutingData[[#This Row],[upper]]</f>
        <v>8</v>
      </c>
      <c r="AB103">
        <f>ScoutingData[[#This Row],[lower]]+(ScoutingData[[#This Row],[upper]]*2)</f>
        <v>16</v>
      </c>
      <c r="AC103">
        <f>ScoutingData[[#This Row],[autoCargo]]+ScoutingData[[#This Row],[teleopCargo]]</f>
        <v>12</v>
      </c>
      <c r="AD103">
        <f>IF(ScoutingData[taxi]="Y", 2, 0)</f>
        <v>2</v>
      </c>
      <c r="AE103">
        <f>ScoutingData[autoUpper]*4</f>
        <v>16</v>
      </c>
      <c r="AF103">
        <f>ScoutingData[autoLower]*2</f>
        <v>0</v>
      </c>
      <c r="AG103">
        <f>ScoutingData[upper]*2</f>
        <v>16</v>
      </c>
      <c r="AH103">
        <f>ScoutingData[lower]</f>
        <v>0</v>
      </c>
      <c r="AI103">
        <f>IF(ScoutingData[climb]=1, 4, IF(ScoutingData[climb]=2, 6, IF(ScoutingData[climb]=3, 10, IF(ScoutingData[climb]=4, 15, 0))))</f>
        <v>15</v>
      </c>
      <c r="AJ103">
        <f>ScoutingData[[#This Row],[climbScore]]</f>
        <v>15</v>
      </c>
      <c r="AK10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49</v>
      </c>
      <c r="AL103">
        <f>IF(ScoutingData[climb]=1, 1, IF(ScoutingData[climb]=2, 2, IF(ScoutingData[climb]=3, 3, IF(ScoutingData[climb]=4, 4, 0))))</f>
        <v>4</v>
      </c>
      <c r="AM103">
        <f>IF(ScoutingData[wasDefended]="Y",1,0)</f>
        <v>0</v>
      </c>
      <c r="AN103">
        <f>IF(ScoutingData[diedOrTipped]="Y",1,0)</f>
        <v>0</v>
      </c>
      <c r="AO103">
        <f>IF(ScoutingData[heldCargo]="Y",1,0)</f>
        <v>0</v>
      </c>
    </row>
    <row r="104" spans="1:41" x14ac:dyDescent="0.3">
      <c r="A104" t="s">
        <v>19</v>
      </c>
      <c r="B104" t="s">
        <v>3</v>
      </c>
      <c r="C104">
        <v>18</v>
      </c>
      <c r="D104" t="str">
        <f>ScoutingData[[#This Row],[eventCode]]&amp;"_"&amp;ScoutingData[[#This Row],[matchLevel]]&amp;ScoutingData[[#This Row],[matchNumber]]</f>
        <v>2022ilch_qm18</v>
      </c>
      <c r="E104" t="s">
        <v>45</v>
      </c>
      <c r="F104">
        <v>4096</v>
      </c>
      <c r="G104">
        <v>41</v>
      </c>
      <c r="H104" t="s">
        <v>0</v>
      </c>
      <c r="I104">
        <v>0</v>
      </c>
      <c r="J104">
        <v>0</v>
      </c>
      <c r="K104" t="s">
        <v>1</v>
      </c>
      <c r="L104">
        <v>0</v>
      </c>
      <c r="M104">
        <v>0</v>
      </c>
      <c r="N104" t="s">
        <v>1</v>
      </c>
      <c r="O104" t="s">
        <v>1</v>
      </c>
      <c r="P104" t="s">
        <v>46</v>
      </c>
      <c r="R104">
        <v>2</v>
      </c>
      <c r="S104" t="s">
        <v>1</v>
      </c>
      <c r="T104" t="s">
        <v>68</v>
      </c>
      <c r="U104" t="s">
        <v>0</v>
      </c>
      <c r="V104">
        <v>5</v>
      </c>
      <c r="W104" t="s">
        <v>1</v>
      </c>
      <c r="X104" t="s">
        <v>175</v>
      </c>
      <c r="Y104">
        <f>ScoutingData[[#This Row],[autoLower]]+ScoutingData[[#This Row],[autoUpper]]</f>
        <v>0</v>
      </c>
      <c r="Z104">
        <f>(ScoutingData[[#This Row],[autoLower]]*2)+(ScoutingData[[#This Row],[autoUpper]]*4)</f>
        <v>0</v>
      </c>
      <c r="AA104">
        <f>ScoutingData[[#This Row],[lower]]+ScoutingData[[#This Row],[upper]]</f>
        <v>0</v>
      </c>
      <c r="AB104">
        <f>ScoutingData[[#This Row],[lower]]+(ScoutingData[[#This Row],[upper]]*2)</f>
        <v>0</v>
      </c>
      <c r="AC104">
        <f>ScoutingData[[#This Row],[autoCargo]]+ScoutingData[[#This Row],[teleopCargo]]</f>
        <v>0</v>
      </c>
      <c r="AD104">
        <f>IF(ScoutingData[taxi]="Y", 2, 0)</f>
        <v>2</v>
      </c>
      <c r="AE104">
        <f>ScoutingData[autoUpper]*4</f>
        <v>0</v>
      </c>
      <c r="AF104">
        <f>ScoutingData[autoLower]*2</f>
        <v>0</v>
      </c>
      <c r="AG104">
        <f>ScoutingData[upper]*2</f>
        <v>0</v>
      </c>
      <c r="AH104">
        <f>ScoutingData[lower]</f>
        <v>0</v>
      </c>
      <c r="AI104">
        <f>IF(ScoutingData[climb]=1, 4, IF(ScoutingData[climb]=2, 6, IF(ScoutingData[climb]=3, 10, IF(ScoutingData[climb]=4, 15, 0))))</f>
        <v>6</v>
      </c>
      <c r="AJ104">
        <f>ScoutingData[[#This Row],[climbScore]]</f>
        <v>6</v>
      </c>
      <c r="AK10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104">
        <f>IF(ScoutingData[climb]=1, 1, IF(ScoutingData[climb]=2, 2, IF(ScoutingData[climb]=3, 3, IF(ScoutingData[climb]=4, 4, 0))))</f>
        <v>2</v>
      </c>
      <c r="AM104">
        <f>IF(ScoutingData[wasDefended]="Y",1,0)</f>
        <v>0</v>
      </c>
      <c r="AN104">
        <f>IF(ScoutingData[diedOrTipped]="Y",1,0)</f>
        <v>0</v>
      </c>
      <c r="AO104">
        <f>IF(ScoutingData[heldCargo]="Y",1,0)</f>
        <v>1</v>
      </c>
    </row>
    <row r="105" spans="1:41" x14ac:dyDescent="0.3">
      <c r="A105" t="s">
        <v>19</v>
      </c>
      <c r="B105" t="s">
        <v>3</v>
      </c>
      <c r="C105">
        <v>18</v>
      </c>
      <c r="D105" t="str">
        <f>ScoutingData[[#This Row],[eventCode]]&amp;"_"&amp;ScoutingData[[#This Row],[matchLevel]]&amp;ScoutingData[[#This Row],[matchNumber]]</f>
        <v>2022ilch_qm18</v>
      </c>
      <c r="E105" t="s">
        <v>56</v>
      </c>
      <c r="F105">
        <v>6381</v>
      </c>
      <c r="G105">
        <v>18</v>
      </c>
      <c r="H105" t="s">
        <v>0</v>
      </c>
      <c r="I105">
        <v>1</v>
      </c>
      <c r="J105">
        <v>0</v>
      </c>
      <c r="K105" t="s">
        <v>0</v>
      </c>
      <c r="L105">
        <v>12</v>
      </c>
      <c r="M105">
        <v>0</v>
      </c>
      <c r="N105" t="s">
        <v>1</v>
      </c>
      <c r="O105" t="s">
        <v>0</v>
      </c>
      <c r="P105" t="s">
        <v>51</v>
      </c>
      <c r="Q105" t="s">
        <v>176</v>
      </c>
      <c r="R105">
        <v>2</v>
      </c>
      <c r="S105" t="s">
        <v>1</v>
      </c>
      <c r="T105" t="s">
        <v>46</v>
      </c>
      <c r="U105" t="s">
        <v>1</v>
      </c>
      <c r="V105">
        <v>4</v>
      </c>
      <c r="W105" t="s">
        <v>1</v>
      </c>
      <c r="X105" t="s">
        <v>177</v>
      </c>
      <c r="Y105">
        <f>ScoutingData[[#This Row],[autoLower]]+ScoutingData[[#This Row],[autoUpper]]</f>
        <v>1</v>
      </c>
      <c r="Z105">
        <f>(ScoutingData[[#This Row],[autoLower]]*2)+(ScoutingData[[#This Row],[autoUpper]]*4)</f>
        <v>4</v>
      </c>
      <c r="AA105">
        <f>ScoutingData[[#This Row],[lower]]+ScoutingData[[#This Row],[upper]]</f>
        <v>12</v>
      </c>
      <c r="AB105">
        <f>ScoutingData[[#This Row],[lower]]+(ScoutingData[[#This Row],[upper]]*2)</f>
        <v>24</v>
      </c>
      <c r="AC105">
        <f>ScoutingData[[#This Row],[autoCargo]]+ScoutingData[[#This Row],[teleopCargo]]</f>
        <v>13</v>
      </c>
      <c r="AD105">
        <f>IF(ScoutingData[taxi]="Y", 2, 0)</f>
        <v>2</v>
      </c>
      <c r="AE105">
        <f>ScoutingData[autoUpper]*4</f>
        <v>4</v>
      </c>
      <c r="AF105">
        <f>ScoutingData[autoLower]*2</f>
        <v>0</v>
      </c>
      <c r="AG105">
        <f>ScoutingData[upper]*2</f>
        <v>24</v>
      </c>
      <c r="AH105">
        <f>ScoutingData[lower]</f>
        <v>0</v>
      </c>
      <c r="AI105">
        <f>IF(ScoutingData[climb]=1, 4, IF(ScoutingData[climb]=2, 6, IF(ScoutingData[climb]=3, 10, IF(ScoutingData[climb]=4, 15, 0))))</f>
        <v>6</v>
      </c>
      <c r="AJ105">
        <f>ScoutingData[[#This Row],[climbScore]]</f>
        <v>6</v>
      </c>
      <c r="AK10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36</v>
      </c>
      <c r="AL105">
        <f>IF(ScoutingData[climb]=1, 1, IF(ScoutingData[climb]=2, 2, IF(ScoutingData[climb]=3, 3, IF(ScoutingData[climb]=4, 4, 0))))</f>
        <v>2</v>
      </c>
      <c r="AM105">
        <f>IF(ScoutingData[wasDefended]="Y",1,0)</f>
        <v>0</v>
      </c>
      <c r="AN105">
        <f>IF(ScoutingData[diedOrTipped]="Y",1,0)</f>
        <v>0</v>
      </c>
      <c r="AO105">
        <f>IF(ScoutingData[heldCargo]="Y",1,0)</f>
        <v>0</v>
      </c>
    </row>
    <row r="106" spans="1:41" x14ac:dyDescent="0.3">
      <c r="A106" t="s">
        <v>19</v>
      </c>
      <c r="B106" t="s">
        <v>3</v>
      </c>
      <c r="C106">
        <v>18</v>
      </c>
      <c r="D106" t="str">
        <f>ScoutingData[[#This Row],[eventCode]]&amp;"_"&amp;ScoutingData[[#This Row],[matchLevel]]&amp;ScoutingData[[#This Row],[matchNumber]]</f>
        <v>2022ilch_qm18</v>
      </c>
      <c r="E106" t="s">
        <v>53</v>
      </c>
      <c r="F106">
        <v>4241</v>
      </c>
      <c r="G106">
        <v>41</v>
      </c>
      <c r="H106" t="s">
        <v>0</v>
      </c>
      <c r="I106">
        <v>0</v>
      </c>
      <c r="J106">
        <v>0</v>
      </c>
      <c r="K106" t="s">
        <v>0</v>
      </c>
      <c r="L106">
        <v>0</v>
      </c>
      <c r="M106">
        <v>0</v>
      </c>
      <c r="N106" t="s">
        <v>0</v>
      </c>
      <c r="O106" t="s">
        <v>1</v>
      </c>
      <c r="P106" t="s">
        <v>51</v>
      </c>
      <c r="R106">
        <v>2</v>
      </c>
      <c r="S106" t="s">
        <v>0</v>
      </c>
      <c r="T106" t="s">
        <v>46</v>
      </c>
      <c r="U106" t="s">
        <v>1</v>
      </c>
      <c r="V106">
        <v>3</v>
      </c>
      <c r="W106" t="s">
        <v>1</v>
      </c>
      <c r="X106" t="s">
        <v>178</v>
      </c>
      <c r="Y106">
        <f>ScoutingData[[#This Row],[autoLower]]+ScoutingData[[#This Row],[autoUpper]]</f>
        <v>0</v>
      </c>
      <c r="Z106">
        <f>(ScoutingData[[#This Row],[autoLower]]*2)+(ScoutingData[[#This Row],[autoUpper]]*4)</f>
        <v>0</v>
      </c>
      <c r="AA106">
        <f>ScoutingData[[#This Row],[lower]]+ScoutingData[[#This Row],[upper]]</f>
        <v>0</v>
      </c>
      <c r="AB106">
        <f>ScoutingData[[#This Row],[lower]]+(ScoutingData[[#This Row],[upper]]*2)</f>
        <v>0</v>
      </c>
      <c r="AC106">
        <f>ScoutingData[[#This Row],[autoCargo]]+ScoutingData[[#This Row],[teleopCargo]]</f>
        <v>0</v>
      </c>
      <c r="AD106">
        <f>IF(ScoutingData[taxi]="Y", 2, 0)</f>
        <v>2</v>
      </c>
      <c r="AE106">
        <f>ScoutingData[autoUpper]*4</f>
        <v>0</v>
      </c>
      <c r="AF106">
        <f>ScoutingData[autoLower]*2</f>
        <v>0</v>
      </c>
      <c r="AG106">
        <f>ScoutingData[upper]*2</f>
        <v>0</v>
      </c>
      <c r="AH106">
        <f>ScoutingData[lower]</f>
        <v>0</v>
      </c>
      <c r="AI106">
        <f>IF(ScoutingData[climb]=1, 4, IF(ScoutingData[climb]=2, 6, IF(ScoutingData[climb]=3, 10, IF(ScoutingData[climb]=4, 15, 0))))</f>
        <v>6</v>
      </c>
      <c r="AJ106">
        <f>ScoutingData[[#This Row],[climbScore]]</f>
        <v>6</v>
      </c>
      <c r="AK10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106">
        <f>IF(ScoutingData[climb]=1, 1, IF(ScoutingData[climb]=2, 2, IF(ScoutingData[climb]=3, 3, IF(ScoutingData[climb]=4, 4, 0))))</f>
        <v>2</v>
      </c>
      <c r="AM106">
        <f>IF(ScoutingData[wasDefended]="Y",1,0)</f>
        <v>1</v>
      </c>
      <c r="AN106">
        <f>IF(ScoutingData[diedOrTipped]="Y",1,0)</f>
        <v>0</v>
      </c>
      <c r="AO106">
        <f>IF(ScoutingData[heldCargo]="Y",1,0)</f>
        <v>0</v>
      </c>
    </row>
    <row r="107" spans="1:41" x14ac:dyDescent="0.3">
      <c r="A107" t="s">
        <v>19</v>
      </c>
      <c r="B107" t="s">
        <v>3</v>
      </c>
      <c r="C107">
        <v>18</v>
      </c>
      <c r="D107" t="str">
        <f>ScoutingData[[#This Row],[eventCode]]&amp;"_"&amp;ScoutingData[[#This Row],[matchLevel]]&amp;ScoutingData[[#This Row],[matchNumber]]</f>
        <v>2022ilch_qm18</v>
      </c>
      <c r="E107" t="s">
        <v>59</v>
      </c>
      <c r="F107">
        <v>8880</v>
      </c>
      <c r="G107">
        <v>55</v>
      </c>
      <c r="H107" t="s">
        <v>0</v>
      </c>
      <c r="I107">
        <v>1</v>
      </c>
      <c r="J107">
        <v>0</v>
      </c>
      <c r="K107" t="s">
        <v>1</v>
      </c>
      <c r="L107">
        <v>1</v>
      </c>
      <c r="M107">
        <v>0</v>
      </c>
      <c r="N107" t="s">
        <v>0</v>
      </c>
      <c r="O107" t="s">
        <v>1</v>
      </c>
      <c r="P107" t="s">
        <v>51</v>
      </c>
      <c r="Q107" t="s">
        <v>179</v>
      </c>
      <c r="R107">
        <v>1</v>
      </c>
      <c r="S107" t="s">
        <v>1</v>
      </c>
      <c r="T107" t="s">
        <v>51</v>
      </c>
      <c r="U107" t="s">
        <v>1</v>
      </c>
      <c r="V107">
        <v>3</v>
      </c>
      <c r="W107" t="s">
        <v>1</v>
      </c>
      <c r="Y107">
        <f>ScoutingData[[#This Row],[autoLower]]+ScoutingData[[#This Row],[autoUpper]]</f>
        <v>1</v>
      </c>
      <c r="Z107">
        <f>(ScoutingData[[#This Row],[autoLower]]*2)+(ScoutingData[[#This Row],[autoUpper]]*4)</f>
        <v>4</v>
      </c>
      <c r="AA107">
        <f>ScoutingData[[#This Row],[lower]]+ScoutingData[[#This Row],[upper]]</f>
        <v>1</v>
      </c>
      <c r="AB107">
        <f>ScoutingData[[#This Row],[lower]]+(ScoutingData[[#This Row],[upper]]*2)</f>
        <v>2</v>
      </c>
      <c r="AC107">
        <f>ScoutingData[[#This Row],[autoCargo]]+ScoutingData[[#This Row],[teleopCargo]]</f>
        <v>2</v>
      </c>
      <c r="AD107">
        <f>IF(ScoutingData[taxi]="Y", 2, 0)</f>
        <v>2</v>
      </c>
      <c r="AE107">
        <f>ScoutingData[autoUpper]*4</f>
        <v>4</v>
      </c>
      <c r="AF107">
        <f>ScoutingData[autoLower]*2</f>
        <v>0</v>
      </c>
      <c r="AG107">
        <f>ScoutingData[upper]*2</f>
        <v>2</v>
      </c>
      <c r="AH107">
        <f>ScoutingData[lower]</f>
        <v>0</v>
      </c>
      <c r="AI107">
        <f>IF(ScoutingData[climb]=1, 4, IF(ScoutingData[climb]=2, 6, IF(ScoutingData[climb]=3, 10, IF(ScoutingData[climb]=4, 15, 0))))</f>
        <v>4</v>
      </c>
      <c r="AJ107">
        <f>ScoutingData[[#This Row],[climbScore]]</f>
        <v>4</v>
      </c>
      <c r="AK10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107">
        <f>IF(ScoutingData[climb]=1, 1, IF(ScoutingData[climb]=2, 2, IF(ScoutingData[climb]=3, 3, IF(ScoutingData[climb]=4, 4, 0))))</f>
        <v>1</v>
      </c>
      <c r="AM107">
        <f>IF(ScoutingData[wasDefended]="Y",1,0)</f>
        <v>1</v>
      </c>
      <c r="AN107">
        <f>IF(ScoutingData[diedOrTipped]="Y",1,0)</f>
        <v>0</v>
      </c>
      <c r="AO107">
        <f>IF(ScoutingData[heldCargo]="Y",1,0)</f>
        <v>0</v>
      </c>
    </row>
    <row r="108" spans="1:41" x14ac:dyDescent="0.3">
      <c r="A108" t="s">
        <v>19</v>
      </c>
      <c r="B108" t="s">
        <v>3</v>
      </c>
      <c r="C108">
        <v>19</v>
      </c>
      <c r="D108" t="str">
        <f>ScoutingData[[#This Row],[eventCode]]&amp;"_"&amp;ScoutingData[[#This Row],[matchLevel]]&amp;ScoutingData[[#This Row],[matchNumber]]</f>
        <v>2022ilch_qm19</v>
      </c>
      <c r="E108" t="s">
        <v>45</v>
      </c>
      <c r="F108">
        <v>8868</v>
      </c>
      <c r="G108">
        <v>44</v>
      </c>
      <c r="H108" t="s">
        <v>0</v>
      </c>
      <c r="I108">
        <v>0</v>
      </c>
      <c r="J108">
        <v>0</v>
      </c>
      <c r="K108" t="s">
        <v>1</v>
      </c>
      <c r="L108">
        <v>0</v>
      </c>
      <c r="M108">
        <v>0</v>
      </c>
      <c r="N108" t="s">
        <v>1</v>
      </c>
      <c r="O108" t="s">
        <v>1</v>
      </c>
      <c r="P108" t="s">
        <v>46</v>
      </c>
      <c r="R108" t="s">
        <v>46</v>
      </c>
      <c r="S108" t="s">
        <v>1</v>
      </c>
      <c r="T108" t="s">
        <v>46</v>
      </c>
      <c r="U108" t="s">
        <v>1</v>
      </c>
      <c r="V108">
        <v>3</v>
      </c>
      <c r="W108" t="s">
        <v>0</v>
      </c>
      <c r="X108" t="s">
        <v>180</v>
      </c>
      <c r="Y108">
        <f>ScoutingData[[#This Row],[autoLower]]+ScoutingData[[#This Row],[autoUpper]]</f>
        <v>0</v>
      </c>
      <c r="Z108">
        <f>(ScoutingData[[#This Row],[autoLower]]*2)+(ScoutingData[[#This Row],[autoUpper]]*4)</f>
        <v>0</v>
      </c>
      <c r="AA108">
        <f>ScoutingData[[#This Row],[lower]]+ScoutingData[[#This Row],[upper]]</f>
        <v>0</v>
      </c>
      <c r="AB108">
        <f>ScoutingData[[#This Row],[lower]]+(ScoutingData[[#This Row],[upper]]*2)</f>
        <v>0</v>
      </c>
      <c r="AC108">
        <f>ScoutingData[[#This Row],[autoCargo]]+ScoutingData[[#This Row],[teleopCargo]]</f>
        <v>0</v>
      </c>
      <c r="AD108">
        <f>IF(ScoutingData[taxi]="Y", 2, 0)</f>
        <v>2</v>
      </c>
      <c r="AE108">
        <f>ScoutingData[autoUpper]*4</f>
        <v>0</v>
      </c>
      <c r="AF108">
        <f>ScoutingData[autoLower]*2</f>
        <v>0</v>
      </c>
      <c r="AG108">
        <f>ScoutingData[upper]*2</f>
        <v>0</v>
      </c>
      <c r="AH108">
        <f>ScoutingData[lower]</f>
        <v>0</v>
      </c>
      <c r="AI108">
        <f>IF(ScoutingData[climb]=1, 4, IF(ScoutingData[climb]=2, 6, IF(ScoutingData[climb]=3, 10, IF(ScoutingData[climb]=4, 15, 0))))</f>
        <v>0</v>
      </c>
      <c r="AJ108">
        <f>ScoutingData[[#This Row],[climbScore]]</f>
        <v>0</v>
      </c>
      <c r="AK10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108">
        <f>IF(ScoutingData[climb]=1, 1, IF(ScoutingData[climb]=2, 2, IF(ScoutingData[climb]=3, 3, IF(ScoutingData[climb]=4, 4, 0))))</f>
        <v>0</v>
      </c>
      <c r="AM108">
        <f>IF(ScoutingData[wasDefended]="Y",1,0)</f>
        <v>0</v>
      </c>
      <c r="AN108">
        <f>IF(ScoutingData[diedOrTipped]="Y",1,0)</f>
        <v>1</v>
      </c>
      <c r="AO108">
        <f>IF(ScoutingData[heldCargo]="Y",1,0)</f>
        <v>0</v>
      </c>
    </row>
    <row r="109" spans="1:41" x14ac:dyDescent="0.3">
      <c r="A109" t="s">
        <v>19</v>
      </c>
      <c r="B109" t="s">
        <v>3</v>
      </c>
      <c r="C109">
        <v>19</v>
      </c>
      <c r="D109" t="str">
        <f>ScoutingData[[#This Row],[eventCode]]&amp;"_"&amp;ScoutingData[[#This Row],[matchLevel]]&amp;ScoutingData[[#This Row],[matchNumber]]</f>
        <v>2022ilch_qm19</v>
      </c>
      <c r="E109" t="s">
        <v>49</v>
      </c>
      <c r="F109">
        <v>8122</v>
      </c>
      <c r="G109">
        <v>18</v>
      </c>
      <c r="H109" t="s">
        <v>0</v>
      </c>
      <c r="I109">
        <v>0</v>
      </c>
      <c r="J109">
        <v>0</v>
      </c>
      <c r="K109" t="s">
        <v>0</v>
      </c>
      <c r="L109">
        <v>3</v>
      </c>
      <c r="M109">
        <v>0</v>
      </c>
      <c r="N109" t="s">
        <v>0</v>
      </c>
      <c r="O109" t="s">
        <v>1</v>
      </c>
      <c r="P109" t="s">
        <v>51</v>
      </c>
      <c r="Q109" t="s">
        <v>181</v>
      </c>
      <c r="R109" t="s">
        <v>47</v>
      </c>
      <c r="S109" t="s">
        <v>1</v>
      </c>
      <c r="T109" t="s">
        <v>46</v>
      </c>
      <c r="U109" t="s">
        <v>1</v>
      </c>
      <c r="V109">
        <v>3</v>
      </c>
      <c r="W109" t="s">
        <v>1</v>
      </c>
      <c r="Y109">
        <f>ScoutingData[[#This Row],[autoLower]]+ScoutingData[[#This Row],[autoUpper]]</f>
        <v>0</v>
      </c>
      <c r="Z109">
        <f>(ScoutingData[[#This Row],[autoLower]]*2)+(ScoutingData[[#This Row],[autoUpper]]*4)</f>
        <v>0</v>
      </c>
      <c r="AA109">
        <f>ScoutingData[[#This Row],[lower]]+ScoutingData[[#This Row],[upper]]</f>
        <v>3</v>
      </c>
      <c r="AB109">
        <f>ScoutingData[[#This Row],[lower]]+(ScoutingData[[#This Row],[upper]]*2)</f>
        <v>6</v>
      </c>
      <c r="AC109">
        <f>ScoutingData[[#This Row],[autoCargo]]+ScoutingData[[#This Row],[teleopCargo]]</f>
        <v>3</v>
      </c>
      <c r="AD109">
        <f>IF(ScoutingData[taxi]="Y", 2, 0)</f>
        <v>2</v>
      </c>
      <c r="AE109">
        <f>ScoutingData[autoUpper]*4</f>
        <v>0</v>
      </c>
      <c r="AF109">
        <f>ScoutingData[autoLower]*2</f>
        <v>0</v>
      </c>
      <c r="AG109">
        <f>ScoutingData[upper]*2</f>
        <v>6</v>
      </c>
      <c r="AH109">
        <f>ScoutingData[lower]</f>
        <v>0</v>
      </c>
      <c r="AI109">
        <f>IF(ScoutingData[climb]=1, 4, IF(ScoutingData[climb]=2, 6, IF(ScoutingData[climb]=3, 10, IF(ScoutingData[climb]=4, 15, 0))))</f>
        <v>0</v>
      </c>
      <c r="AJ109">
        <f>ScoutingData[[#This Row],[climbScore]]</f>
        <v>0</v>
      </c>
      <c r="AK10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109">
        <f>IF(ScoutingData[climb]=1, 1, IF(ScoutingData[climb]=2, 2, IF(ScoutingData[climb]=3, 3, IF(ScoutingData[climb]=4, 4, 0))))</f>
        <v>0</v>
      </c>
      <c r="AM109">
        <f>IF(ScoutingData[wasDefended]="Y",1,0)</f>
        <v>1</v>
      </c>
      <c r="AN109">
        <f>IF(ScoutingData[diedOrTipped]="Y",1,0)</f>
        <v>0</v>
      </c>
      <c r="AO109">
        <f>IF(ScoutingData[heldCargo]="Y",1,0)</f>
        <v>0</v>
      </c>
    </row>
    <row r="110" spans="1:41" x14ac:dyDescent="0.3">
      <c r="A110" t="s">
        <v>19</v>
      </c>
      <c r="B110" t="s">
        <v>3</v>
      </c>
      <c r="C110">
        <v>19</v>
      </c>
      <c r="D110" t="str">
        <f>ScoutingData[[#This Row],[eventCode]]&amp;"_"&amp;ScoutingData[[#This Row],[matchLevel]]&amp;ScoutingData[[#This Row],[matchNumber]]</f>
        <v>2022ilch_qm19</v>
      </c>
      <c r="E110" t="s">
        <v>62</v>
      </c>
      <c r="F110">
        <v>3067</v>
      </c>
      <c r="G110">
        <v>44</v>
      </c>
      <c r="H110" t="s">
        <v>0</v>
      </c>
      <c r="I110">
        <v>0</v>
      </c>
      <c r="J110">
        <v>0</v>
      </c>
      <c r="K110" t="s">
        <v>1</v>
      </c>
      <c r="L110">
        <v>0</v>
      </c>
      <c r="M110">
        <v>2</v>
      </c>
      <c r="N110" t="s">
        <v>1</v>
      </c>
      <c r="O110" t="s">
        <v>1</v>
      </c>
      <c r="P110" t="s">
        <v>51</v>
      </c>
      <c r="Q110" t="s">
        <v>182</v>
      </c>
      <c r="R110" t="s">
        <v>46</v>
      </c>
      <c r="S110" t="s">
        <v>1</v>
      </c>
      <c r="T110" t="s">
        <v>46</v>
      </c>
      <c r="U110" t="s">
        <v>1</v>
      </c>
      <c r="V110">
        <v>1</v>
      </c>
      <c r="W110" t="s">
        <v>1</v>
      </c>
      <c r="Y110">
        <f>ScoutingData[[#This Row],[autoLower]]+ScoutingData[[#This Row],[autoUpper]]</f>
        <v>0</v>
      </c>
      <c r="Z110">
        <f>(ScoutingData[[#This Row],[autoLower]]*2)+(ScoutingData[[#This Row],[autoUpper]]*4)</f>
        <v>0</v>
      </c>
      <c r="AA110">
        <f>ScoutingData[[#This Row],[lower]]+ScoutingData[[#This Row],[upper]]</f>
        <v>2</v>
      </c>
      <c r="AB110">
        <f>ScoutingData[[#This Row],[lower]]+(ScoutingData[[#This Row],[upper]]*2)</f>
        <v>2</v>
      </c>
      <c r="AC110">
        <f>ScoutingData[[#This Row],[autoCargo]]+ScoutingData[[#This Row],[teleopCargo]]</f>
        <v>2</v>
      </c>
      <c r="AD110">
        <f>IF(ScoutingData[taxi]="Y", 2, 0)</f>
        <v>2</v>
      </c>
      <c r="AE110">
        <f>ScoutingData[autoUpper]*4</f>
        <v>0</v>
      </c>
      <c r="AF110">
        <f>ScoutingData[autoLower]*2</f>
        <v>0</v>
      </c>
      <c r="AG110">
        <f>ScoutingData[upper]*2</f>
        <v>0</v>
      </c>
      <c r="AH110">
        <f>ScoutingData[lower]</f>
        <v>2</v>
      </c>
      <c r="AI110">
        <f>IF(ScoutingData[climb]=1, 4, IF(ScoutingData[climb]=2, 6, IF(ScoutingData[climb]=3, 10, IF(ScoutingData[climb]=4, 15, 0))))</f>
        <v>0</v>
      </c>
      <c r="AJ110">
        <f>ScoutingData[[#This Row],[climbScore]]</f>
        <v>0</v>
      </c>
      <c r="AK11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</v>
      </c>
      <c r="AL110">
        <f>IF(ScoutingData[climb]=1, 1, IF(ScoutingData[climb]=2, 2, IF(ScoutingData[climb]=3, 3, IF(ScoutingData[climb]=4, 4, 0))))</f>
        <v>0</v>
      </c>
      <c r="AM110">
        <f>IF(ScoutingData[wasDefended]="Y",1,0)</f>
        <v>0</v>
      </c>
      <c r="AN110">
        <f>IF(ScoutingData[diedOrTipped]="Y",1,0)</f>
        <v>0</v>
      </c>
      <c r="AO110">
        <f>IF(ScoutingData[heldCargo]="Y",1,0)</f>
        <v>0</v>
      </c>
    </row>
    <row r="111" spans="1:41" x14ac:dyDescent="0.3">
      <c r="A111" t="s">
        <v>19</v>
      </c>
      <c r="B111" t="s">
        <v>3</v>
      </c>
      <c r="C111">
        <v>19</v>
      </c>
      <c r="D111" t="str">
        <f>ScoutingData[[#This Row],[eventCode]]&amp;"_"&amp;ScoutingData[[#This Row],[matchLevel]]&amp;ScoutingData[[#This Row],[matchNumber]]</f>
        <v>2022ilch_qm19</v>
      </c>
      <c r="E111" t="s">
        <v>59</v>
      </c>
      <c r="F111">
        <v>7237</v>
      </c>
      <c r="G111">
        <v>41</v>
      </c>
      <c r="H111" t="s">
        <v>0</v>
      </c>
      <c r="I111">
        <v>0</v>
      </c>
      <c r="J111">
        <v>0</v>
      </c>
      <c r="K111" t="s">
        <v>1</v>
      </c>
      <c r="L111">
        <v>0</v>
      </c>
      <c r="M111">
        <v>0</v>
      </c>
      <c r="N111" t="s">
        <v>1</v>
      </c>
      <c r="O111" t="s">
        <v>1</v>
      </c>
      <c r="P111" t="s">
        <v>46</v>
      </c>
      <c r="R111" t="s">
        <v>46</v>
      </c>
      <c r="S111" t="s">
        <v>1</v>
      </c>
      <c r="T111" t="s">
        <v>46</v>
      </c>
      <c r="U111" t="s">
        <v>1</v>
      </c>
      <c r="V111">
        <v>3</v>
      </c>
      <c r="W111" t="s">
        <v>0</v>
      </c>
      <c r="X111" t="s">
        <v>183</v>
      </c>
      <c r="Y111">
        <f>ScoutingData[[#This Row],[autoLower]]+ScoutingData[[#This Row],[autoUpper]]</f>
        <v>0</v>
      </c>
      <c r="Z111">
        <f>(ScoutingData[[#This Row],[autoLower]]*2)+(ScoutingData[[#This Row],[autoUpper]]*4)</f>
        <v>0</v>
      </c>
      <c r="AA111">
        <f>ScoutingData[[#This Row],[lower]]+ScoutingData[[#This Row],[upper]]</f>
        <v>0</v>
      </c>
      <c r="AB111">
        <f>ScoutingData[[#This Row],[lower]]+(ScoutingData[[#This Row],[upper]]*2)</f>
        <v>0</v>
      </c>
      <c r="AC111">
        <f>ScoutingData[[#This Row],[autoCargo]]+ScoutingData[[#This Row],[teleopCargo]]</f>
        <v>0</v>
      </c>
      <c r="AD111">
        <f>IF(ScoutingData[taxi]="Y", 2, 0)</f>
        <v>2</v>
      </c>
      <c r="AE111">
        <f>ScoutingData[autoUpper]*4</f>
        <v>0</v>
      </c>
      <c r="AF111">
        <f>ScoutingData[autoLower]*2</f>
        <v>0</v>
      </c>
      <c r="AG111">
        <f>ScoutingData[upper]*2</f>
        <v>0</v>
      </c>
      <c r="AH111">
        <f>ScoutingData[lower]</f>
        <v>0</v>
      </c>
      <c r="AI111">
        <f>IF(ScoutingData[climb]=1, 4, IF(ScoutingData[climb]=2, 6, IF(ScoutingData[climb]=3, 10, IF(ScoutingData[climb]=4, 15, 0))))</f>
        <v>0</v>
      </c>
      <c r="AJ111">
        <f>ScoutingData[[#This Row],[climbScore]]</f>
        <v>0</v>
      </c>
      <c r="AK11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111">
        <f>IF(ScoutingData[climb]=1, 1, IF(ScoutingData[climb]=2, 2, IF(ScoutingData[climb]=3, 3, IF(ScoutingData[climb]=4, 4, 0))))</f>
        <v>0</v>
      </c>
      <c r="AM111">
        <f>IF(ScoutingData[wasDefended]="Y",1,0)</f>
        <v>0</v>
      </c>
      <c r="AN111">
        <f>IF(ScoutingData[diedOrTipped]="Y",1,0)</f>
        <v>1</v>
      </c>
      <c r="AO111">
        <f>IF(ScoutingData[heldCargo]="Y",1,0)</f>
        <v>0</v>
      </c>
    </row>
    <row r="112" spans="1:41" x14ac:dyDescent="0.3">
      <c r="A112" t="s">
        <v>19</v>
      </c>
      <c r="B112" t="s">
        <v>3</v>
      </c>
      <c r="C112">
        <v>19</v>
      </c>
      <c r="D112" t="str">
        <f>ScoutingData[[#This Row],[eventCode]]&amp;"_"&amp;ScoutingData[[#This Row],[matchLevel]]&amp;ScoutingData[[#This Row],[matchNumber]]</f>
        <v>2022ilch_qm19</v>
      </c>
      <c r="E112" t="s">
        <v>56</v>
      </c>
      <c r="F112">
        <v>2830</v>
      </c>
      <c r="G112">
        <v>54</v>
      </c>
      <c r="H112" t="s">
        <v>0</v>
      </c>
      <c r="I112">
        <v>4</v>
      </c>
      <c r="J112">
        <v>0</v>
      </c>
      <c r="K112" t="s">
        <v>0</v>
      </c>
      <c r="L112">
        <v>11</v>
      </c>
      <c r="M112">
        <v>0</v>
      </c>
      <c r="N112" t="s">
        <v>0</v>
      </c>
      <c r="O112" t="s">
        <v>0</v>
      </c>
      <c r="P112" t="s">
        <v>51</v>
      </c>
      <c r="Q112" t="s">
        <v>184</v>
      </c>
      <c r="R112">
        <v>2</v>
      </c>
      <c r="S112" t="s">
        <v>1</v>
      </c>
      <c r="T112" t="s">
        <v>46</v>
      </c>
      <c r="U112" t="s">
        <v>1</v>
      </c>
      <c r="V112">
        <v>4</v>
      </c>
      <c r="W112" t="s">
        <v>1</v>
      </c>
      <c r="Y112">
        <f>ScoutingData[[#This Row],[autoLower]]+ScoutingData[[#This Row],[autoUpper]]</f>
        <v>4</v>
      </c>
      <c r="Z112">
        <f>(ScoutingData[[#This Row],[autoLower]]*2)+(ScoutingData[[#This Row],[autoUpper]]*4)</f>
        <v>16</v>
      </c>
      <c r="AA112">
        <f>ScoutingData[[#This Row],[lower]]+ScoutingData[[#This Row],[upper]]</f>
        <v>11</v>
      </c>
      <c r="AB112">
        <f>ScoutingData[[#This Row],[lower]]+(ScoutingData[[#This Row],[upper]]*2)</f>
        <v>22</v>
      </c>
      <c r="AC112">
        <f>ScoutingData[[#This Row],[autoCargo]]+ScoutingData[[#This Row],[teleopCargo]]</f>
        <v>15</v>
      </c>
      <c r="AD112">
        <f>IF(ScoutingData[taxi]="Y", 2, 0)</f>
        <v>2</v>
      </c>
      <c r="AE112">
        <f>ScoutingData[autoUpper]*4</f>
        <v>16</v>
      </c>
      <c r="AF112">
        <f>ScoutingData[autoLower]*2</f>
        <v>0</v>
      </c>
      <c r="AG112">
        <f>ScoutingData[upper]*2</f>
        <v>22</v>
      </c>
      <c r="AH112">
        <f>ScoutingData[lower]</f>
        <v>0</v>
      </c>
      <c r="AI112">
        <f>IF(ScoutingData[climb]=1, 4, IF(ScoutingData[climb]=2, 6, IF(ScoutingData[climb]=3, 10, IF(ScoutingData[climb]=4, 15, 0))))</f>
        <v>6</v>
      </c>
      <c r="AJ112">
        <f>ScoutingData[[#This Row],[climbScore]]</f>
        <v>6</v>
      </c>
      <c r="AK11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46</v>
      </c>
      <c r="AL112">
        <f>IF(ScoutingData[climb]=1, 1, IF(ScoutingData[climb]=2, 2, IF(ScoutingData[climb]=3, 3, IF(ScoutingData[climb]=4, 4, 0))))</f>
        <v>2</v>
      </c>
      <c r="AM112">
        <f>IF(ScoutingData[wasDefended]="Y",1,0)</f>
        <v>1</v>
      </c>
      <c r="AN112">
        <f>IF(ScoutingData[diedOrTipped]="Y",1,0)</f>
        <v>0</v>
      </c>
      <c r="AO112">
        <f>IF(ScoutingData[heldCargo]="Y",1,0)</f>
        <v>0</v>
      </c>
    </row>
    <row r="113" spans="1:41" x14ac:dyDescent="0.3">
      <c r="A113" t="s">
        <v>19</v>
      </c>
      <c r="B113" t="s">
        <v>3</v>
      </c>
      <c r="C113">
        <v>19</v>
      </c>
      <c r="D113" t="str">
        <f>ScoutingData[[#This Row],[eventCode]]&amp;"_"&amp;ScoutingData[[#This Row],[matchLevel]]&amp;ScoutingData[[#This Row],[matchNumber]]</f>
        <v>2022ilch_qm19</v>
      </c>
      <c r="E113" t="s">
        <v>53</v>
      </c>
      <c r="F113">
        <v>2338</v>
      </c>
      <c r="G113">
        <v>42</v>
      </c>
      <c r="H113" t="s">
        <v>0</v>
      </c>
      <c r="I113">
        <v>5</v>
      </c>
      <c r="J113">
        <v>0</v>
      </c>
      <c r="K113" t="s">
        <v>0</v>
      </c>
      <c r="L113">
        <v>8</v>
      </c>
      <c r="M113">
        <v>0</v>
      </c>
      <c r="N113" t="s">
        <v>1</v>
      </c>
      <c r="O113" t="s">
        <v>1</v>
      </c>
      <c r="P113" t="s">
        <v>51</v>
      </c>
      <c r="R113">
        <v>4</v>
      </c>
      <c r="S113" t="s">
        <v>0</v>
      </c>
      <c r="T113" t="s">
        <v>46</v>
      </c>
      <c r="U113" t="s">
        <v>1</v>
      </c>
      <c r="V113">
        <v>4</v>
      </c>
      <c r="W113" t="s">
        <v>1</v>
      </c>
      <c r="Y113">
        <f>ScoutingData[[#This Row],[autoLower]]+ScoutingData[[#This Row],[autoUpper]]</f>
        <v>5</v>
      </c>
      <c r="Z113">
        <f>(ScoutingData[[#This Row],[autoLower]]*2)+(ScoutingData[[#This Row],[autoUpper]]*4)</f>
        <v>20</v>
      </c>
      <c r="AA113">
        <f>ScoutingData[[#This Row],[lower]]+ScoutingData[[#This Row],[upper]]</f>
        <v>8</v>
      </c>
      <c r="AB113">
        <f>ScoutingData[[#This Row],[lower]]+(ScoutingData[[#This Row],[upper]]*2)</f>
        <v>16</v>
      </c>
      <c r="AC113">
        <f>ScoutingData[[#This Row],[autoCargo]]+ScoutingData[[#This Row],[teleopCargo]]</f>
        <v>13</v>
      </c>
      <c r="AD113">
        <f>IF(ScoutingData[taxi]="Y", 2, 0)</f>
        <v>2</v>
      </c>
      <c r="AE113">
        <f>ScoutingData[autoUpper]*4</f>
        <v>20</v>
      </c>
      <c r="AF113">
        <f>ScoutingData[autoLower]*2</f>
        <v>0</v>
      </c>
      <c r="AG113">
        <f>ScoutingData[upper]*2</f>
        <v>16</v>
      </c>
      <c r="AH113">
        <f>ScoutingData[lower]</f>
        <v>0</v>
      </c>
      <c r="AI113">
        <f>IF(ScoutingData[climb]=1, 4, IF(ScoutingData[climb]=2, 6, IF(ScoutingData[climb]=3, 10, IF(ScoutingData[climb]=4, 15, 0))))</f>
        <v>15</v>
      </c>
      <c r="AJ113">
        <f>ScoutingData[[#This Row],[climbScore]]</f>
        <v>15</v>
      </c>
      <c r="AK11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53</v>
      </c>
      <c r="AL113">
        <f>IF(ScoutingData[climb]=1, 1, IF(ScoutingData[climb]=2, 2, IF(ScoutingData[climb]=3, 3, IF(ScoutingData[climb]=4, 4, 0))))</f>
        <v>4</v>
      </c>
      <c r="AM113">
        <f>IF(ScoutingData[wasDefended]="Y",1,0)</f>
        <v>0</v>
      </c>
      <c r="AN113">
        <f>IF(ScoutingData[diedOrTipped]="Y",1,0)</f>
        <v>0</v>
      </c>
      <c r="AO113">
        <f>IF(ScoutingData[heldCargo]="Y",1,0)</f>
        <v>0</v>
      </c>
    </row>
    <row r="114" spans="1:41" x14ac:dyDescent="0.3">
      <c r="A114" t="s">
        <v>19</v>
      </c>
      <c r="B114" t="s">
        <v>3</v>
      </c>
      <c r="C114">
        <v>20</v>
      </c>
      <c r="D114" t="str">
        <f>ScoutingData[[#This Row],[eventCode]]&amp;"_"&amp;ScoutingData[[#This Row],[matchLevel]]&amp;ScoutingData[[#This Row],[matchNumber]]</f>
        <v>2022ilch_qm20</v>
      </c>
      <c r="E114" t="s">
        <v>45</v>
      </c>
      <c r="F114">
        <v>3352</v>
      </c>
      <c r="G114">
        <v>31</v>
      </c>
      <c r="H114" t="s">
        <v>0</v>
      </c>
      <c r="I114">
        <v>1</v>
      </c>
      <c r="J114">
        <v>0</v>
      </c>
      <c r="K114" t="s">
        <v>1</v>
      </c>
      <c r="L114">
        <v>0</v>
      </c>
      <c r="M114">
        <v>4</v>
      </c>
      <c r="N114" t="s">
        <v>1</v>
      </c>
      <c r="O114" t="s">
        <v>0</v>
      </c>
      <c r="P114" t="s">
        <v>51</v>
      </c>
      <c r="Q114" t="s">
        <v>185</v>
      </c>
      <c r="R114">
        <v>2</v>
      </c>
      <c r="S114" t="s">
        <v>1</v>
      </c>
      <c r="T114" t="s">
        <v>46</v>
      </c>
      <c r="U114" t="s">
        <v>1</v>
      </c>
      <c r="V114">
        <v>2</v>
      </c>
      <c r="W114" t="s">
        <v>1</v>
      </c>
      <c r="X114" t="s">
        <v>186</v>
      </c>
      <c r="Y114">
        <f>ScoutingData[[#This Row],[autoLower]]+ScoutingData[[#This Row],[autoUpper]]</f>
        <v>1</v>
      </c>
      <c r="Z114">
        <f>(ScoutingData[[#This Row],[autoLower]]*2)+(ScoutingData[[#This Row],[autoUpper]]*4)</f>
        <v>4</v>
      </c>
      <c r="AA114">
        <f>ScoutingData[[#This Row],[lower]]+ScoutingData[[#This Row],[upper]]</f>
        <v>4</v>
      </c>
      <c r="AB114">
        <f>ScoutingData[[#This Row],[lower]]+(ScoutingData[[#This Row],[upper]]*2)</f>
        <v>4</v>
      </c>
      <c r="AC114">
        <f>ScoutingData[[#This Row],[autoCargo]]+ScoutingData[[#This Row],[teleopCargo]]</f>
        <v>5</v>
      </c>
      <c r="AD114">
        <f>IF(ScoutingData[taxi]="Y", 2, 0)</f>
        <v>2</v>
      </c>
      <c r="AE114">
        <f>ScoutingData[autoUpper]*4</f>
        <v>4</v>
      </c>
      <c r="AF114">
        <f>ScoutingData[autoLower]*2</f>
        <v>0</v>
      </c>
      <c r="AG114">
        <f>ScoutingData[upper]*2</f>
        <v>0</v>
      </c>
      <c r="AH114">
        <f>ScoutingData[lower]</f>
        <v>4</v>
      </c>
      <c r="AI114">
        <f>IF(ScoutingData[climb]=1, 4, IF(ScoutingData[climb]=2, 6, IF(ScoutingData[climb]=3, 10, IF(ScoutingData[climb]=4, 15, 0))))</f>
        <v>6</v>
      </c>
      <c r="AJ114">
        <f>ScoutingData[[#This Row],[climbScore]]</f>
        <v>6</v>
      </c>
      <c r="AK11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16</v>
      </c>
      <c r="AL114">
        <f>IF(ScoutingData[climb]=1, 1, IF(ScoutingData[climb]=2, 2, IF(ScoutingData[climb]=3, 3, IF(ScoutingData[climb]=4, 4, 0))))</f>
        <v>2</v>
      </c>
      <c r="AM114">
        <f>IF(ScoutingData[wasDefended]="Y",1,0)</f>
        <v>0</v>
      </c>
      <c r="AN114">
        <f>IF(ScoutingData[diedOrTipped]="Y",1,0)</f>
        <v>0</v>
      </c>
      <c r="AO114">
        <f>IF(ScoutingData[heldCargo]="Y",1,0)</f>
        <v>0</v>
      </c>
    </row>
    <row r="115" spans="1:41" x14ac:dyDescent="0.3">
      <c r="A115" t="s">
        <v>19</v>
      </c>
      <c r="B115" t="s">
        <v>3</v>
      </c>
      <c r="C115">
        <v>20</v>
      </c>
      <c r="D115" t="str">
        <f>ScoutingData[[#This Row],[eventCode]]&amp;"_"&amp;ScoutingData[[#This Row],[matchLevel]]&amp;ScoutingData[[#This Row],[matchNumber]]</f>
        <v>2022ilch_qm20</v>
      </c>
      <c r="E115" t="s">
        <v>62</v>
      </c>
      <c r="F115">
        <v>7560</v>
      </c>
      <c r="G115">
        <v>44</v>
      </c>
      <c r="H115" t="s">
        <v>0</v>
      </c>
      <c r="I115">
        <v>0</v>
      </c>
      <c r="J115">
        <v>0</v>
      </c>
      <c r="K115" t="s">
        <v>1</v>
      </c>
      <c r="L115">
        <v>0</v>
      </c>
      <c r="M115">
        <v>0</v>
      </c>
      <c r="N115" t="s">
        <v>1</v>
      </c>
      <c r="O115" t="s">
        <v>1</v>
      </c>
      <c r="P115" t="s">
        <v>46</v>
      </c>
      <c r="R115">
        <v>2</v>
      </c>
      <c r="S115" t="s">
        <v>1</v>
      </c>
      <c r="T115" t="s">
        <v>46</v>
      </c>
      <c r="U115" t="s">
        <v>1</v>
      </c>
      <c r="V115">
        <v>1</v>
      </c>
      <c r="W115" t="s">
        <v>1</v>
      </c>
      <c r="Y115">
        <f>ScoutingData[[#This Row],[autoLower]]+ScoutingData[[#This Row],[autoUpper]]</f>
        <v>0</v>
      </c>
      <c r="Z115">
        <f>(ScoutingData[[#This Row],[autoLower]]*2)+(ScoutingData[[#This Row],[autoUpper]]*4)</f>
        <v>0</v>
      </c>
      <c r="AA115">
        <f>ScoutingData[[#This Row],[lower]]+ScoutingData[[#This Row],[upper]]</f>
        <v>0</v>
      </c>
      <c r="AB115">
        <f>ScoutingData[[#This Row],[lower]]+(ScoutingData[[#This Row],[upper]]*2)</f>
        <v>0</v>
      </c>
      <c r="AC115">
        <f>ScoutingData[[#This Row],[autoCargo]]+ScoutingData[[#This Row],[teleopCargo]]</f>
        <v>0</v>
      </c>
      <c r="AD115">
        <f>IF(ScoutingData[taxi]="Y", 2, 0)</f>
        <v>2</v>
      </c>
      <c r="AE115">
        <f>ScoutingData[autoUpper]*4</f>
        <v>0</v>
      </c>
      <c r="AF115">
        <f>ScoutingData[autoLower]*2</f>
        <v>0</v>
      </c>
      <c r="AG115">
        <f>ScoutingData[upper]*2</f>
        <v>0</v>
      </c>
      <c r="AH115">
        <f>ScoutingData[lower]</f>
        <v>0</v>
      </c>
      <c r="AI115">
        <f>IF(ScoutingData[climb]=1, 4, IF(ScoutingData[climb]=2, 6, IF(ScoutingData[climb]=3, 10, IF(ScoutingData[climb]=4, 15, 0))))</f>
        <v>6</v>
      </c>
      <c r="AJ115">
        <f>ScoutingData[[#This Row],[climbScore]]</f>
        <v>6</v>
      </c>
      <c r="AK11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115">
        <f>IF(ScoutingData[climb]=1, 1, IF(ScoutingData[climb]=2, 2, IF(ScoutingData[climb]=3, 3, IF(ScoutingData[climb]=4, 4, 0))))</f>
        <v>2</v>
      </c>
      <c r="AM115">
        <f>IF(ScoutingData[wasDefended]="Y",1,0)</f>
        <v>0</v>
      </c>
      <c r="AN115">
        <f>IF(ScoutingData[diedOrTipped]="Y",1,0)</f>
        <v>0</v>
      </c>
      <c r="AO115">
        <f>IF(ScoutingData[heldCargo]="Y",1,0)</f>
        <v>0</v>
      </c>
    </row>
    <row r="116" spans="1:41" x14ac:dyDescent="0.3">
      <c r="A116" t="s">
        <v>19</v>
      </c>
      <c r="B116" t="s">
        <v>3</v>
      </c>
      <c r="C116">
        <v>20</v>
      </c>
      <c r="D116" t="str">
        <f>ScoutingData[[#This Row],[eventCode]]&amp;"_"&amp;ScoutingData[[#This Row],[matchLevel]]&amp;ScoutingData[[#This Row],[matchNumber]]</f>
        <v>2022ilch_qm20</v>
      </c>
      <c r="E116" t="s">
        <v>59</v>
      </c>
      <c r="F116">
        <v>3110</v>
      </c>
      <c r="G116">
        <v>55</v>
      </c>
      <c r="H116" t="s">
        <v>0</v>
      </c>
      <c r="I116">
        <v>0</v>
      </c>
      <c r="J116">
        <v>0</v>
      </c>
      <c r="K116" t="s">
        <v>1</v>
      </c>
      <c r="L116">
        <v>0</v>
      </c>
      <c r="M116">
        <v>0</v>
      </c>
      <c r="N116" t="s">
        <v>0</v>
      </c>
      <c r="O116" t="s">
        <v>1</v>
      </c>
      <c r="P116" t="s">
        <v>46</v>
      </c>
      <c r="R116" t="s">
        <v>46</v>
      </c>
      <c r="S116" t="s">
        <v>1</v>
      </c>
      <c r="T116" t="s">
        <v>55</v>
      </c>
      <c r="U116" t="s">
        <v>1</v>
      </c>
      <c r="V116">
        <v>4</v>
      </c>
      <c r="W116" t="s">
        <v>1</v>
      </c>
      <c r="X116" t="s">
        <v>187</v>
      </c>
      <c r="Y116">
        <f>ScoutingData[[#This Row],[autoLower]]+ScoutingData[[#This Row],[autoUpper]]</f>
        <v>0</v>
      </c>
      <c r="Z116">
        <f>(ScoutingData[[#This Row],[autoLower]]*2)+(ScoutingData[[#This Row],[autoUpper]]*4)</f>
        <v>0</v>
      </c>
      <c r="AA116">
        <f>ScoutingData[[#This Row],[lower]]+ScoutingData[[#This Row],[upper]]</f>
        <v>0</v>
      </c>
      <c r="AB116">
        <f>ScoutingData[[#This Row],[lower]]+(ScoutingData[[#This Row],[upper]]*2)</f>
        <v>0</v>
      </c>
      <c r="AC116">
        <f>ScoutingData[[#This Row],[autoCargo]]+ScoutingData[[#This Row],[teleopCargo]]</f>
        <v>0</v>
      </c>
      <c r="AD116">
        <f>IF(ScoutingData[taxi]="Y", 2, 0)</f>
        <v>2</v>
      </c>
      <c r="AE116">
        <f>ScoutingData[autoUpper]*4</f>
        <v>0</v>
      </c>
      <c r="AF116">
        <f>ScoutingData[autoLower]*2</f>
        <v>0</v>
      </c>
      <c r="AG116">
        <f>ScoutingData[upper]*2</f>
        <v>0</v>
      </c>
      <c r="AH116">
        <f>ScoutingData[lower]</f>
        <v>0</v>
      </c>
      <c r="AI116">
        <f>IF(ScoutingData[climb]=1, 4, IF(ScoutingData[climb]=2, 6, IF(ScoutingData[climb]=3, 10, IF(ScoutingData[climb]=4, 15, 0))))</f>
        <v>0</v>
      </c>
      <c r="AJ116">
        <f>ScoutingData[[#This Row],[climbScore]]</f>
        <v>0</v>
      </c>
      <c r="AK11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116">
        <f>IF(ScoutingData[climb]=1, 1, IF(ScoutingData[climb]=2, 2, IF(ScoutingData[climb]=3, 3, IF(ScoutingData[climb]=4, 4, 0))))</f>
        <v>0</v>
      </c>
      <c r="AM116">
        <f>IF(ScoutingData[wasDefended]="Y",1,0)</f>
        <v>1</v>
      </c>
      <c r="AN116">
        <f>IF(ScoutingData[diedOrTipped]="Y",1,0)</f>
        <v>0</v>
      </c>
      <c r="AO116">
        <f>IF(ScoutingData[heldCargo]="Y",1,0)</f>
        <v>0</v>
      </c>
    </row>
    <row r="117" spans="1:41" x14ac:dyDescent="0.3">
      <c r="A117" t="s">
        <v>19</v>
      </c>
      <c r="B117" t="s">
        <v>3</v>
      </c>
      <c r="C117">
        <v>20</v>
      </c>
      <c r="D117" t="str">
        <f>ScoutingData[[#This Row],[eventCode]]&amp;"_"&amp;ScoutingData[[#This Row],[matchLevel]]&amp;ScoutingData[[#This Row],[matchNumber]]</f>
        <v>2022ilch_qm20</v>
      </c>
      <c r="E117" t="s">
        <v>49</v>
      </c>
      <c r="F117">
        <v>677</v>
      </c>
      <c r="G117">
        <v>29</v>
      </c>
      <c r="H117" t="s">
        <v>0</v>
      </c>
      <c r="I117">
        <v>0</v>
      </c>
      <c r="J117">
        <v>0</v>
      </c>
      <c r="K117" t="s">
        <v>0</v>
      </c>
      <c r="L117">
        <v>1</v>
      </c>
      <c r="M117">
        <v>0</v>
      </c>
      <c r="N117" t="s">
        <v>0</v>
      </c>
      <c r="O117" t="s">
        <v>1</v>
      </c>
      <c r="P117" t="s">
        <v>46</v>
      </c>
      <c r="Q117" t="s">
        <v>188</v>
      </c>
      <c r="R117" t="s">
        <v>46</v>
      </c>
      <c r="S117" t="s">
        <v>1</v>
      </c>
      <c r="T117" t="s">
        <v>46</v>
      </c>
      <c r="U117" t="s">
        <v>1</v>
      </c>
      <c r="V117">
        <v>3</v>
      </c>
      <c r="W117" t="s">
        <v>1</v>
      </c>
      <c r="Y117">
        <f>ScoutingData[[#This Row],[autoLower]]+ScoutingData[[#This Row],[autoUpper]]</f>
        <v>0</v>
      </c>
      <c r="Z117">
        <f>(ScoutingData[[#This Row],[autoLower]]*2)+(ScoutingData[[#This Row],[autoUpper]]*4)</f>
        <v>0</v>
      </c>
      <c r="AA117">
        <f>ScoutingData[[#This Row],[lower]]+ScoutingData[[#This Row],[upper]]</f>
        <v>1</v>
      </c>
      <c r="AB117">
        <f>ScoutingData[[#This Row],[lower]]+(ScoutingData[[#This Row],[upper]]*2)</f>
        <v>2</v>
      </c>
      <c r="AC117">
        <f>ScoutingData[[#This Row],[autoCargo]]+ScoutingData[[#This Row],[teleopCargo]]</f>
        <v>1</v>
      </c>
      <c r="AD117">
        <f>IF(ScoutingData[taxi]="Y", 2, 0)</f>
        <v>2</v>
      </c>
      <c r="AE117">
        <f>ScoutingData[autoUpper]*4</f>
        <v>0</v>
      </c>
      <c r="AF117">
        <f>ScoutingData[autoLower]*2</f>
        <v>0</v>
      </c>
      <c r="AG117">
        <f>ScoutingData[upper]*2</f>
        <v>2</v>
      </c>
      <c r="AH117">
        <f>ScoutingData[lower]</f>
        <v>0</v>
      </c>
      <c r="AI117">
        <f>IF(ScoutingData[climb]=1, 4, IF(ScoutingData[climb]=2, 6, IF(ScoutingData[climb]=3, 10, IF(ScoutingData[climb]=4, 15, 0))))</f>
        <v>0</v>
      </c>
      <c r="AJ117">
        <f>ScoutingData[[#This Row],[climbScore]]</f>
        <v>0</v>
      </c>
      <c r="AK11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</v>
      </c>
      <c r="AL117">
        <f>IF(ScoutingData[climb]=1, 1, IF(ScoutingData[climb]=2, 2, IF(ScoutingData[climb]=3, 3, IF(ScoutingData[climb]=4, 4, 0))))</f>
        <v>0</v>
      </c>
      <c r="AM117">
        <f>IF(ScoutingData[wasDefended]="Y",1,0)</f>
        <v>1</v>
      </c>
      <c r="AN117">
        <f>IF(ScoutingData[diedOrTipped]="Y",1,0)</f>
        <v>0</v>
      </c>
      <c r="AO117">
        <f>IF(ScoutingData[heldCargo]="Y",1,0)</f>
        <v>0</v>
      </c>
    </row>
    <row r="118" spans="1:41" x14ac:dyDescent="0.3">
      <c r="A118" t="s">
        <v>19</v>
      </c>
      <c r="B118" t="s">
        <v>3</v>
      </c>
      <c r="C118">
        <v>20</v>
      </c>
      <c r="D118" t="str">
        <f>ScoutingData[[#This Row],[eventCode]]&amp;"_"&amp;ScoutingData[[#This Row],[matchLevel]]&amp;ScoutingData[[#This Row],[matchNumber]]</f>
        <v>2022ilch_qm20</v>
      </c>
      <c r="E118" t="s">
        <v>56</v>
      </c>
      <c r="F118">
        <v>8802</v>
      </c>
      <c r="G118">
        <v>29</v>
      </c>
      <c r="H118" t="s">
        <v>0</v>
      </c>
      <c r="I118">
        <v>0</v>
      </c>
      <c r="J118">
        <v>0</v>
      </c>
      <c r="K118" t="s">
        <v>1</v>
      </c>
      <c r="L118">
        <v>0</v>
      </c>
      <c r="M118">
        <v>0</v>
      </c>
      <c r="N118" t="s">
        <v>0</v>
      </c>
      <c r="O118" t="s">
        <v>1</v>
      </c>
      <c r="P118" t="s">
        <v>46</v>
      </c>
      <c r="R118">
        <v>1</v>
      </c>
      <c r="S118" t="s">
        <v>1</v>
      </c>
      <c r="T118" t="s">
        <v>51</v>
      </c>
      <c r="U118" t="s">
        <v>1</v>
      </c>
      <c r="V118">
        <v>4</v>
      </c>
      <c r="W118" t="s">
        <v>1</v>
      </c>
      <c r="X118" t="s">
        <v>526</v>
      </c>
      <c r="Y118">
        <f>ScoutingData[[#This Row],[autoLower]]+ScoutingData[[#This Row],[autoUpper]]</f>
        <v>0</v>
      </c>
      <c r="Z118">
        <f>(ScoutingData[[#This Row],[autoLower]]*2)+(ScoutingData[[#This Row],[autoUpper]]*4)</f>
        <v>0</v>
      </c>
      <c r="AA118">
        <f>ScoutingData[[#This Row],[lower]]+ScoutingData[[#This Row],[upper]]</f>
        <v>0</v>
      </c>
      <c r="AB118">
        <f>ScoutingData[[#This Row],[lower]]+(ScoutingData[[#This Row],[upper]]*2)</f>
        <v>0</v>
      </c>
      <c r="AC118">
        <f>ScoutingData[[#This Row],[autoCargo]]+ScoutingData[[#This Row],[teleopCargo]]</f>
        <v>0</v>
      </c>
      <c r="AD118">
        <f>IF(ScoutingData[taxi]="Y", 2, 0)</f>
        <v>2</v>
      </c>
      <c r="AE118">
        <f>ScoutingData[autoUpper]*4</f>
        <v>0</v>
      </c>
      <c r="AF118">
        <f>ScoutingData[autoLower]*2</f>
        <v>0</v>
      </c>
      <c r="AG118">
        <f>ScoutingData[upper]*2</f>
        <v>0</v>
      </c>
      <c r="AH118">
        <f>ScoutingData[lower]</f>
        <v>0</v>
      </c>
      <c r="AI118">
        <f>IF(ScoutingData[climb]=1, 4, IF(ScoutingData[climb]=2, 6, IF(ScoutingData[climb]=3, 10, IF(ScoutingData[climb]=4, 15, 0))))</f>
        <v>4</v>
      </c>
      <c r="AJ118">
        <f>ScoutingData[[#This Row],[climbScore]]</f>
        <v>4</v>
      </c>
      <c r="AK11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</v>
      </c>
      <c r="AL118">
        <f>IF(ScoutingData[climb]=1, 1, IF(ScoutingData[climb]=2, 2, IF(ScoutingData[climb]=3, 3, IF(ScoutingData[climb]=4, 4, 0))))</f>
        <v>1</v>
      </c>
      <c r="AM118">
        <f>IF(ScoutingData[wasDefended]="Y",1,0)</f>
        <v>1</v>
      </c>
      <c r="AN118">
        <f>IF(ScoutingData[diedOrTipped]="Y",1,0)</f>
        <v>0</v>
      </c>
      <c r="AO118">
        <f>IF(ScoutingData[heldCargo]="Y",1,0)</f>
        <v>0</v>
      </c>
    </row>
    <row r="119" spans="1:41" x14ac:dyDescent="0.3">
      <c r="A119" t="s">
        <v>19</v>
      </c>
      <c r="B119" t="s">
        <v>3</v>
      </c>
      <c r="C119">
        <v>20</v>
      </c>
      <c r="D119" t="str">
        <f>ScoutingData[[#This Row],[eventCode]]&amp;"_"&amp;ScoutingData[[#This Row],[matchLevel]]&amp;ScoutingData[[#This Row],[matchNumber]]</f>
        <v>2022ilch_qm20</v>
      </c>
      <c r="E119" t="s">
        <v>53</v>
      </c>
      <c r="F119">
        <v>8029</v>
      </c>
      <c r="G119">
        <v>41</v>
      </c>
      <c r="H119" t="s">
        <v>0</v>
      </c>
      <c r="I119">
        <v>0</v>
      </c>
      <c r="J119">
        <v>0</v>
      </c>
      <c r="K119" t="s">
        <v>1</v>
      </c>
      <c r="L119">
        <v>1</v>
      </c>
      <c r="M119">
        <v>0</v>
      </c>
      <c r="N119" t="s">
        <v>1</v>
      </c>
      <c r="O119" t="s">
        <v>1</v>
      </c>
      <c r="P119" t="s">
        <v>51</v>
      </c>
      <c r="R119">
        <v>2</v>
      </c>
      <c r="S119" t="s">
        <v>1</v>
      </c>
      <c r="T119" t="s">
        <v>46</v>
      </c>
      <c r="U119" t="s">
        <v>1</v>
      </c>
      <c r="V119">
        <v>3</v>
      </c>
      <c r="W119" t="s">
        <v>1</v>
      </c>
      <c r="Y119">
        <f>ScoutingData[[#This Row],[autoLower]]+ScoutingData[[#This Row],[autoUpper]]</f>
        <v>0</v>
      </c>
      <c r="Z119">
        <f>(ScoutingData[[#This Row],[autoLower]]*2)+(ScoutingData[[#This Row],[autoUpper]]*4)</f>
        <v>0</v>
      </c>
      <c r="AA119">
        <f>ScoutingData[[#This Row],[lower]]+ScoutingData[[#This Row],[upper]]</f>
        <v>1</v>
      </c>
      <c r="AB119">
        <f>ScoutingData[[#This Row],[lower]]+(ScoutingData[[#This Row],[upper]]*2)</f>
        <v>2</v>
      </c>
      <c r="AC119">
        <f>ScoutingData[[#This Row],[autoCargo]]+ScoutingData[[#This Row],[teleopCargo]]</f>
        <v>1</v>
      </c>
      <c r="AD119">
        <f>IF(ScoutingData[taxi]="Y", 2, 0)</f>
        <v>2</v>
      </c>
      <c r="AE119">
        <f>ScoutingData[autoUpper]*4</f>
        <v>0</v>
      </c>
      <c r="AF119">
        <f>ScoutingData[autoLower]*2</f>
        <v>0</v>
      </c>
      <c r="AG119">
        <f>ScoutingData[upper]*2</f>
        <v>2</v>
      </c>
      <c r="AH119">
        <f>ScoutingData[lower]</f>
        <v>0</v>
      </c>
      <c r="AI119">
        <f>IF(ScoutingData[climb]=1, 4, IF(ScoutingData[climb]=2, 6, IF(ScoutingData[climb]=3, 10, IF(ScoutingData[climb]=4, 15, 0))))</f>
        <v>6</v>
      </c>
      <c r="AJ119">
        <f>ScoutingData[[#This Row],[climbScore]]</f>
        <v>6</v>
      </c>
      <c r="AK11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10</v>
      </c>
      <c r="AL119">
        <f>IF(ScoutingData[climb]=1, 1, IF(ScoutingData[climb]=2, 2, IF(ScoutingData[climb]=3, 3, IF(ScoutingData[climb]=4, 4, 0))))</f>
        <v>2</v>
      </c>
      <c r="AM119">
        <f>IF(ScoutingData[wasDefended]="Y",1,0)</f>
        <v>0</v>
      </c>
      <c r="AN119">
        <f>IF(ScoutingData[diedOrTipped]="Y",1,0)</f>
        <v>0</v>
      </c>
      <c r="AO119">
        <f>IF(ScoutingData[heldCargo]="Y",1,0)</f>
        <v>0</v>
      </c>
    </row>
    <row r="120" spans="1:41" x14ac:dyDescent="0.3">
      <c r="A120" t="s">
        <v>19</v>
      </c>
      <c r="B120" t="s">
        <v>3</v>
      </c>
      <c r="C120">
        <v>11</v>
      </c>
      <c r="D120" t="str">
        <f>ScoutingData[[#This Row],[eventCode]]&amp;"_"&amp;ScoutingData[[#This Row],[matchLevel]]&amp;ScoutingData[[#This Row],[matchNumber]]</f>
        <v>2022ilch_qm11</v>
      </c>
      <c r="E120" t="s">
        <v>49</v>
      </c>
      <c r="F120">
        <v>111</v>
      </c>
      <c r="G120">
        <v>19</v>
      </c>
      <c r="H120" t="s">
        <v>1</v>
      </c>
      <c r="I120">
        <v>5</v>
      </c>
      <c r="J120">
        <v>0</v>
      </c>
      <c r="K120" t="s">
        <v>0</v>
      </c>
      <c r="L120">
        <v>18</v>
      </c>
      <c r="M120">
        <v>0</v>
      </c>
      <c r="N120" t="s">
        <v>1</v>
      </c>
      <c r="O120" t="s">
        <v>1</v>
      </c>
      <c r="P120" t="s">
        <v>51</v>
      </c>
      <c r="Q120" t="s">
        <v>189</v>
      </c>
      <c r="R120">
        <v>4</v>
      </c>
      <c r="S120" t="s">
        <v>1</v>
      </c>
      <c r="T120" t="s">
        <v>46</v>
      </c>
      <c r="U120" t="s">
        <v>1</v>
      </c>
      <c r="V120">
        <v>5</v>
      </c>
      <c r="W120" t="s">
        <v>1</v>
      </c>
      <c r="X120" t="s">
        <v>190</v>
      </c>
      <c r="Y120">
        <f>ScoutingData[[#This Row],[autoLower]]+ScoutingData[[#This Row],[autoUpper]]</f>
        <v>5</v>
      </c>
      <c r="Z120">
        <f>(ScoutingData[[#This Row],[autoLower]]*2)+(ScoutingData[[#This Row],[autoUpper]]*4)</f>
        <v>20</v>
      </c>
      <c r="AA120">
        <f>ScoutingData[[#This Row],[lower]]+ScoutingData[[#This Row],[upper]]</f>
        <v>18</v>
      </c>
      <c r="AB120">
        <f>ScoutingData[[#This Row],[lower]]+(ScoutingData[[#This Row],[upper]]*2)</f>
        <v>36</v>
      </c>
      <c r="AC120">
        <f>ScoutingData[[#This Row],[autoCargo]]+ScoutingData[[#This Row],[teleopCargo]]</f>
        <v>23</v>
      </c>
      <c r="AD120">
        <f>IF(ScoutingData[taxi]="Y", 2, 0)</f>
        <v>0</v>
      </c>
      <c r="AE120">
        <f>ScoutingData[autoUpper]*4</f>
        <v>20</v>
      </c>
      <c r="AF120">
        <f>ScoutingData[autoLower]*2</f>
        <v>0</v>
      </c>
      <c r="AG120">
        <f>ScoutingData[upper]*2</f>
        <v>36</v>
      </c>
      <c r="AH120">
        <f>ScoutingData[lower]</f>
        <v>0</v>
      </c>
      <c r="AI120">
        <f>IF(ScoutingData[climb]=1, 4, IF(ScoutingData[climb]=2, 6, IF(ScoutingData[climb]=3, 10, IF(ScoutingData[climb]=4, 15, 0))))</f>
        <v>15</v>
      </c>
      <c r="AJ120">
        <f>ScoutingData[[#This Row],[climbScore]]</f>
        <v>15</v>
      </c>
      <c r="AK12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71</v>
      </c>
      <c r="AL120">
        <f>IF(ScoutingData[climb]=1, 1, IF(ScoutingData[climb]=2, 2, IF(ScoutingData[climb]=3, 3, IF(ScoutingData[climb]=4, 4, 0))))</f>
        <v>4</v>
      </c>
      <c r="AM120">
        <f>IF(ScoutingData[wasDefended]="Y",1,0)</f>
        <v>0</v>
      </c>
      <c r="AN120">
        <f>IF(ScoutingData[diedOrTipped]="Y",1,0)</f>
        <v>0</v>
      </c>
      <c r="AO120">
        <f>IF(ScoutingData[heldCargo]="Y",1,0)</f>
        <v>0</v>
      </c>
    </row>
    <row r="121" spans="1:41" x14ac:dyDescent="0.3">
      <c r="A121" t="s">
        <v>19</v>
      </c>
      <c r="B121" t="s">
        <v>3</v>
      </c>
      <c r="C121">
        <v>21</v>
      </c>
      <c r="D121" t="str">
        <f>ScoutingData[[#This Row],[eventCode]]&amp;"_"&amp;ScoutingData[[#This Row],[matchLevel]]&amp;ScoutingData[[#This Row],[matchNumber]]</f>
        <v>2022ilch_qm21</v>
      </c>
      <c r="E121" t="s">
        <v>45</v>
      </c>
      <c r="F121">
        <v>4787</v>
      </c>
      <c r="G121">
        <v>32</v>
      </c>
      <c r="H121" t="s">
        <v>0</v>
      </c>
      <c r="I121">
        <v>0</v>
      </c>
      <c r="J121">
        <v>0</v>
      </c>
      <c r="K121" t="s">
        <v>1</v>
      </c>
      <c r="L121">
        <v>0</v>
      </c>
      <c r="M121">
        <v>0</v>
      </c>
      <c r="N121" t="s">
        <v>1</v>
      </c>
      <c r="O121" t="s">
        <v>1</v>
      </c>
      <c r="P121" t="s">
        <v>46</v>
      </c>
      <c r="R121" t="s">
        <v>46</v>
      </c>
      <c r="S121" t="s">
        <v>1</v>
      </c>
      <c r="T121" t="s">
        <v>47</v>
      </c>
      <c r="U121" t="s">
        <v>1</v>
      </c>
      <c r="V121">
        <v>3</v>
      </c>
      <c r="W121" t="s">
        <v>1</v>
      </c>
      <c r="X121" t="s">
        <v>191</v>
      </c>
      <c r="Y121">
        <f>ScoutingData[[#This Row],[autoLower]]+ScoutingData[[#This Row],[autoUpper]]</f>
        <v>0</v>
      </c>
      <c r="Z121">
        <f>(ScoutingData[[#This Row],[autoLower]]*2)+(ScoutingData[[#This Row],[autoUpper]]*4)</f>
        <v>0</v>
      </c>
      <c r="AA121">
        <f>ScoutingData[[#This Row],[lower]]+ScoutingData[[#This Row],[upper]]</f>
        <v>0</v>
      </c>
      <c r="AB121">
        <f>ScoutingData[[#This Row],[lower]]+(ScoutingData[[#This Row],[upper]]*2)</f>
        <v>0</v>
      </c>
      <c r="AC121">
        <f>ScoutingData[[#This Row],[autoCargo]]+ScoutingData[[#This Row],[teleopCargo]]</f>
        <v>0</v>
      </c>
      <c r="AD121">
        <f>IF(ScoutingData[taxi]="Y", 2, 0)</f>
        <v>2</v>
      </c>
      <c r="AE121">
        <f>ScoutingData[autoUpper]*4</f>
        <v>0</v>
      </c>
      <c r="AF121">
        <f>ScoutingData[autoLower]*2</f>
        <v>0</v>
      </c>
      <c r="AG121">
        <f>ScoutingData[upper]*2</f>
        <v>0</v>
      </c>
      <c r="AH121">
        <f>ScoutingData[lower]</f>
        <v>0</v>
      </c>
      <c r="AI121">
        <f>IF(ScoutingData[climb]=1, 4, IF(ScoutingData[climb]=2, 6, IF(ScoutingData[climb]=3, 10, IF(ScoutingData[climb]=4, 15, 0))))</f>
        <v>0</v>
      </c>
      <c r="AJ121">
        <f>ScoutingData[[#This Row],[climbScore]]</f>
        <v>0</v>
      </c>
      <c r="AK12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121">
        <f>IF(ScoutingData[climb]=1, 1, IF(ScoutingData[climb]=2, 2, IF(ScoutingData[climb]=3, 3, IF(ScoutingData[climb]=4, 4, 0))))</f>
        <v>0</v>
      </c>
      <c r="AM121">
        <f>IF(ScoutingData[wasDefended]="Y",1,0)</f>
        <v>0</v>
      </c>
      <c r="AN121">
        <f>IF(ScoutingData[diedOrTipped]="Y",1,0)</f>
        <v>0</v>
      </c>
      <c r="AO121">
        <f>IF(ScoutingData[heldCargo]="Y",1,0)</f>
        <v>0</v>
      </c>
    </row>
    <row r="122" spans="1:41" x14ac:dyDescent="0.3">
      <c r="A122" t="s">
        <v>19</v>
      </c>
      <c r="B122" t="s">
        <v>3</v>
      </c>
      <c r="C122">
        <v>21</v>
      </c>
      <c r="D122" t="str">
        <f>ScoutingData[[#This Row],[eventCode]]&amp;"_"&amp;ScoutingData[[#This Row],[matchLevel]]&amp;ScoutingData[[#This Row],[matchNumber]]</f>
        <v>2022ilch_qm21</v>
      </c>
      <c r="E122" t="s">
        <v>59</v>
      </c>
      <c r="F122">
        <v>4292</v>
      </c>
      <c r="G122">
        <v>42</v>
      </c>
      <c r="H122" t="s">
        <v>0</v>
      </c>
      <c r="I122">
        <v>0</v>
      </c>
      <c r="J122">
        <v>0</v>
      </c>
      <c r="K122" t="s">
        <v>1</v>
      </c>
      <c r="L122">
        <v>0</v>
      </c>
      <c r="M122">
        <v>0</v>
      </c>
      <c r="N122" t="s">
        <v>0</v>
      </c>
      <c r="O122" t="s">
        <v>1</v>
      </c>
      <c r="P122" t="s">
        <v>55</v>
      </c>
      <c r="Q122" t="s">
        <v>192</v>
      </c>
      <c r="R122" t="s">
        <v>46</v>
      </c>
      <c r="S122" t="s">
        <v>1</v>
      </c>
      <c r="T122" t="s">
        <v>47</v>
      </c>
      <c r="U122" t="s">
        <v>1</v>
      </c>
      <c r="V122">
        <v>3</v>
      </c>
      <c r="W122" t="s">
        <v>1</v>
      </c>
      <c r="Y122">
        <f>ScoutingData[[#This Row],[autoLower]]+ScoutingData[[#This Row],[autoUpper]]</f>
        <v>0</v>
      </c>
      <c r="Z122">
        <f>(ScoutingData[[#This Row],[autoLower]]*2)+(ScoutingData[[#This Row],[autoUpper]]*4)</f>
        <v>0</v>
      </c>
      <c r="AA122">
        <f>ScoutingData[[#This Row],[lower]]+ScoutingData[[#This Row],[upper]]</f>
        <v>0</v>
      </c>
      <c r="AB122">
        <f>ScoutingData[[#This Row],[lower]]+(ScoutingData[[#This Row],[upper]]*2)</f>
        <v>0</v>
      </c>
      <c r="AC122">
        <f>ScoutingData[[#This Row],[autoCargo]]+ScoutingData[[#This Row],[teleopCargo]]</f>
        <v>0</v>
      </c>
      <c r="AD122">
        <f>IF(ScoutingData[taxi]="Y", 2, 0)</f>
        <v>2</v>
      </c>
      <c r="AE122">
        <f>ScoutingData[autoUpper]*4</f>
        <v>0</v>
      </c>
      <c r="AF122">
        <f>ScoutingData[autoLower]*2</f>
        <v>0</v>
      </c>
      <c r="AG122">
        <f>ScoutingData[upper]*2</f>
        <v>0</v>
      </c>
      <c r="AH122">
        <f>ScoutingData[lower]</f>
        <v>0</v>
      </c>
      <c r="AI122">
        <f>IF(ScoutingData[climb]=1, 4, IF(ScoutingData[climb]=2, 6, IF(ScoutingData[climb]=3, 10, IF(ScoutingData[climb]=4, 15, 0))))</f>
        <v>0</v>
      </c>
      <c r="AJ122">
        <f>ScoutingData[[#This Row],[climbScore]]</f>
        <v>0</v>
      </c>
      <c r="AK12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122">
        <f>IF(ScoutingData[climb]=1, 1, IF(ScoutingData[climb]=2, 2, IF(ScoutingData[climb]=3, 3, IF(ScoutingData[climb]=4, 4, 0))))</f>
        <v>0</v>
      </c>
      <c r="AM122">
        <f>IF(ScoutingData[wasDefended]="Y",1,0)</f>
        <v>1</v>
      </c>
      <c r="AN122">
        <f>IF(ScoutingData[diedOrTipped]="Y",1,0)</f>
        <v>0</v>
      </c>
      <c r="AO122">
        <f>IF(ScoutingData[heldCargo]="Y",1,0)</f>
        <v>0</v>
      </c>
    </row>
    <row r="123" spans="1:41" x14ac:dyDescent="0.3">
      <c r="A123" t="s">
        <v>19</v>
      </c>
      <c r="B123" t="s">
        <v>3</v>
      </c>
      <c r="C123">
        <v>21</v>
      </c>
      <c r="D123" t="str">
        <f>ScoutingData[[#This Row],[eventCode]]&amp;"_"&amp;ScoutingData[[#This Row],[matchLevel]]&amp;ScoutingData[[#This Row],[matchNumber]]</f>
        <v>2022ilch_qm21</v>
      </c>
      <c r="E123" t="s">
        <v>56</v>
      </c>
      <c r="F123">
        <v>111</v>
      </c>
      <c r="G123">
        <v>54</v>
      </c>
      <c r="H123" t="s">
        <v>0</v>
      </c>
      <c r="I123">
        <v>4</v>
      </c>
      <c r="J123">
        <v>0</v>
      </c>
      <c r="K123" t="s">
        <v>0</v>
      </c>
      <c r="L123">
        <v>0</v>
      </c>
      <c r="M123">
        <v>0</v>
      </c>
      <c r="N123" t="s">
        <v>0</v>
      </c>
      <c r="O123" t="s">
        <v>1</v>
      </c>
      <c r="P123" t="s">
        <v>51</v>
      </c>
      <c r="R123" t="s">
        <v>47</v>
      </c>
      <c r="S123" t="s">
        <v>1</v>
      </c>
      <c r="T123" t="s">
        <v>68</v>
      </c>
      <c r="U123" t="s">
        <v>1</v>
      </c>
      <c r="V123">
        <v>5</v>
      </c>
      <c r="W123" t="s">
        <v>1</v>
      </c>
      <c r="X123" t="s">
        <v>193</v>
      </c>
      <c r="Y123">
        <f>ScoutingData[[#This Row],[autoLower]]+ScoutingData[[#This Row],[autoUpper]]</f>
        <v>4</v>
      </c>
      <c r="Z123">
        <f>(ScoutingData[[#This Row],[autoLower]]*2)+(ScoutingData[[#This Row],[autoUpper]]*4)</f>
        <v>16</v>
      </c>
      <c r="AA123">
        <f>ScoutingData[[#This Row],[lower]]+ScoutingData[[#This Row],[upper]]</f>
        <v>0</v>
      </c>
      <c r="AB123">
        <f>ScoutingData[[#This Row],[lower]]+(ScoutingData[[#This Row],[upper]]*2)</f>
        <v>0</v>
      </c>
      <c r="AC123">
        <f>ScoutingData[[#This Row],[autoCargo]]+ScoutingData[[#This Row],[teleopCargo]]</f>
        <v>4</v>
      </c>
      <c r="AD123">
        <f>IF(ScoutingData[taxi]="Y", 2, 0)</f>
        <v>2</v>
      </c>
      <c r="AE123">
        <f>ScoutingData[autoUpper]*4</f>
        <v>16</v>
      </c>
      <c r="AF123">
        <f>ScoutingData[autoLower]*2</f>
        <v>0</v>
      </c>
      <c r="AG123">
        <f>ScoutingData[upper]*2</f>
        <v>0</v>
      </c>
      <c r="AH123">
        <f>ScoutingData[lower]</f>
        <v>0</v>
      </c>
      <c r="AI123">
        <f>IF(ScoutingData[climb]=1, 4, IF(ScoutingData[climb]=2, 6, IF(ScoutingData[climb]=3, 10, IF(ScoutingData[climb]=4, 15, 0))))</f>
        <v>0</v>
      </c>
      <c r="AJ123">
        <f>ScoutingData[[#This Row],[climbScore]]</f>
        <v>0</v>
      </c>
      <c r="AK12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18</v>
      </c>
      <c r="AL123">
        <f>IF(ScoutingData[climb]=1, 1, IF(ScoutingData[climb]=2, 2, IF(ScoutingData[climb]=3, 3, IF(ScoutingData[climb]=4, 4, 0))))</f>
        <v>0</v>
      </c>
      <c r="AM123">
        <f>IF(ScoutingData[wasDefended]="Y",1,0)</f>
        <v>1</v>
      </c>
      <c r="AN123">
        <f>IF(ScoutingData[diedOrTipped]="Y",1,0)</f>
        <v>0</v>
      </c>
      <c r="AO123">
        <f>IF(ScoutingData[heldCargo]="Y",1,0)</f>
        <v>0</v>
      </c>
    </row>
    <row r="124" spans="1:41" x14ac:dyDescent="0.3">
      <c r="A124" t="s">
        <v>19</v>
      </c>
      <c r="B124" t="s">
        <v>3</v>
      </c>
      <c r="C124">
        <v>21</v>
      </c>
      <c r="D124" t="str">
        <f>ScoutingData[[#This Row],[eventCode]]&amp;"_"&amp;ScoutingData[[#This Row],[matchLevel]]&amp;ScoutingData[[#This Row],[matchNumber]]</f>
        <v>2022ilch_qm21</v>
      </c>
      <c r="E124" t="s">
        <v>62</v>
      </c>
      <c r="F124">
        <v>48</v>
      </c>
      <c r="G124">
        <v>43</v>
      </c>
      <c r="H124" t="s">
        <v>0</v>
      </c>
      <c r="I124">
        <v>0</v>
      </c>
      <c r="J124">
        <v>0</v>
      </c>
      <c r="K124" t="s">
        <v>1</v>
      </c>
      <c r="L124">
        <v>6</v>
      </c>
      <c r="M124">
        <v>0</v>
      </c>
      <c r="N124" t="s">
        <v>0</v>
      </c>
      <c r="O124" t="s">
        <v>1</v>
      </c>
      <c r="P124" t="s">
        <v>51</v>
      </c>
      <c r="Q124" t="s">
        <v>194</v>
      </c>
      <c r="R124">
        <v>3</v>
      </c>
      <c r="S124" t="s">
        <v>1</v>
      </c>
      <c r="T124" t="s">
        <v>46</v>
      </c>
      <c r="U124" t="s">
        <v>1</v>
      </c>
      <c r="V124">
        <v>3</v>
      </c>
      <c r="W124" t="s">
        <v>1</v>
      </c>
      <c r="X124" t="s">
        <v>195</v>
      </c>
      <c r="Y124">
        <f>ScoutingData[[#This Row],[autoLower]]+ScoutingData[[#This Row],[autoUpper]]</f>
        <v>0</v>
      </c>
      <c r="Z124">
        <f>(ScoutingData[[#This Row],[autoLower]]*2)+(ScoutingData[[#This Row],[autoUpper]]*4)</f>
        <v>0</v>
      </c>
      <c r="AA124">
        <f>ScoutingData[[#This Row],[lower]]+ScoutingData[[#This Row],[upper]]</f>
        <v>6</v>
      </c>
      <c r="AB124">
        <f>ScoutingData[[#This Row],[lower]]+(ScoutingData[[#This Row],[upper]]*2)</f>
        <v>12</v>
      </c>
      <c r="AC124">
        <f>ScoutingData[[#This Row],[autoCargo]]+ScoutingData[[#This Row],[teleopCargo]]</f>
        <v>6</v>
      </c>
      <c r="AD124">
        <f>IF(ScoutingData[taxi]="Y", 2, 0)</f>
        <v>2</v>
      </c>
      <c r="AE124">
        <f>ScoutingData[autoUpper]*4</f>
        <v>0</v>
      </c>
      <c r="AF124">
        <f>ScoutingData[autoLower]*2</f>
        <v>0</v>
      </c>
      <c r="AG124">
        <f>ScoutingData[upper]*2</f>
        <v>12</v>
      </c>
      <c r="AH124">
        <f>ScoutingData[lower]</f>
        <v>0</v>
      </c>
      <c r="AI124">
        <f>IF(ScoutingData[climb]=1, 4, IF(ScoutingData[climb]=2, 6, IF(ScoutingData[climb]=3, 10, IF(ScoutingData[climb]=4, 15, 0))))</f>
        <v>10</v>
      </c>
      <c r="AJ124">
        <f>ScoutingData[[#This Row],[climbScore]]</f>
        <v>10</v>
      </c>
      <c r="AK12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24</v>
      </c>
      <c r="AL124">
        <f>IF(ScoutingData[climb]=1, 1, IF(ScoutingData[climb]=2, 2, IF(ScoutingData[climb]=3, 3, IF(ScoutingData[climb]=4, 4, 0))))</f>
        <v>3</v>
      </c>
      <c r="AM124">
        <f>IF(ScoutingData[wasDefended]="Y",1,0)</f>
        <v>1</v>
      </c>
      <c r="AN124">
        <f>IF(ScoutingData[diedOrTipped]="Y",1,0)</f>
        <v>0</v>
      </c>
      <c r="AO124">
        <f>IF(ScoutingData[heldCargo]="Y",1,0)</f>
        <v>0</v>
      </c>
    </row>
    <row r="125" spans="1:41" x14ac:dyDescent="0.3">
      <c r="A125" t="s">
        <v>19</v>
      </c>
      <c r="B125" t="s">
        <v>3</v>
      </c>
      <c r="C125">
        <v>21</v>
      </c>
      <c r="D125" t="str">
        <f>ScoutingData[[#This Row],[eventCode]]&amp;"_"&amp;ScoutingData[[#This Row],[matchLevel]]&amp;ScoutingData[[#This Row],[matchNumber]]</f>
        <v>2022ilch_qm21</v>
      </c>
      <c r="E125" t="s">
        <v>53</v>
      </c>
      <c r="F125">
        <v>5125</v>
      </c>
      <c r="G125">
        <v>30</v>
      </c>
      <c r="H125" t="s">
        <v>0</v>
      </c>
      <c r="I125">
        <v>0</v>
      </c>
      <c r="J125">
        <v>2</v>
      </c>
      <c r="K125" t="s">
        <v>1</v>
      </c>
      <c r="L125">
        <v>0</v>
      </c>
      <c r="M125">
        <v>5</v>
      </c>
      <c r="N125" t="s">
        <v>1</v>
      </c>
      <c r="O125" t="s">
        <v>0</v>
      </c>
      <c r="P125" t="s">
        <v>46</v>
      </c>
      <c r="R125">
        <v>2</v>
      </c>
      <c r="S125" t="s">
        <v>1</v>
      </c>
      <c r="T125" t="s">
        <v>46</v>
      </c>
      <c r="U125" t="s">
        <v>1</v>
      </c>
      <c r="V125">
        <v>3</v>
      </c>
      <c r="W125" t="s">
        <v>1</v>
      </c>
      <c r="Y125">
        <f>ScoutingData[[#This Row],[autoLower]]+ScoutingData[[#This Row],[autoUpper]]</f>
        <v>2</v>
      </c>
      <c r="Z125">
        <f>(ScoutingData[[#This Row],[autoLower]]*2)+(ScoutingData[[#This Row],[autoUpper]]*4)</f>
        <v>4</v>
      </c>
      <c r="AA125">
        <f>ScoutingData[[#This Row],[lower]]+ScoutingData[[#This Row],[upper]]</f>
        <v>5</v>
      </c>
      <c r="AB125">
        <f>ScoutingData[[#This Row],[lower]]+(ScoutingData[[#This Row],[upper]]*2)</f>
        <v>5</v>
      </c>
      <c r="AC125">
        <f>ScoutingData[[#This Row],[autoCargo]]+ScoutingData[[#This Row],[teleopCargo]]</f>
        <v>7</v>
      </c>
      <c r="AD125">
        <f>IF(ScoutingData[taxi]="Y", 2, 0)</f>
        <v>2</v>
      </c>
      <c r="AE125">
        <f>ScoutingData[autoUpper]*4</f>
        <v>0</v>
      </c>
      <c r="AF125">
        <f>ScoutingData[autoLower]*2</f>
        <v>4</v>
      </c>
      <c r="AG125">
        <f>ScoutingData[upper]*2</f>
        <v>0</v>
      </c>
      <c r="AH125">
        <f>ScoutingData[lower]</f>
        <v>5</v>
      </c>
      <c r="AI125">
        <f>IF(ScoutingData[climb]=1, 4, IF(ScoutingData[climb]=2, 6, IF(ScoutingData[climb]=3, 10, IF(ScoutingData[climb]=4, 15, 0))))</f>
        <v>6</v>
      </c>
      <c r="AJ125">
        <f>ScoutingData[[#This Row],[climbScore]]</f>
        <v>6</v>
      </c>
      <c r="AK12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17</v>
      </c>
      <c r="AL125">
        <f>IF(ScoutingData[climb]=1, 1, IF(ScoutingData[climb]=2, 2, IF(ScoutingData[climb]=3, 3, IF(ScoutingData[climb]=4, 4, 0))))</f>
        <v>2</v>
      </c>
      <c r="AM125">
        <f>IF(ScoutingData[wasDefended]="Y",1,0)</f>
        <v>0</v>
      </c>
      <c r="AN125">
        <f>IF(ScoutingData[diedOrTipped]="Y",1,0)</f>
        <v>0</v>
      </c>
      <c r="AO125">
        <f>IF(ScoutingData[heldCargo]="Y",1,0)</f>
        <v>0</v>
      </c>
    </row>
    <row r="126" spans="1:41" x14ac:dyDescent="0.3">
      <c r="A126" t="s">
        <v>19</v>
      </c>
      <c r="B126" t="s">
        <v>3</v>
      </c>
      <c r="C126">
        <v>21</v>
      </c>
      <c r="D126" t="str">
        <f>ScoutingData[[#This Row],[eventCode]]&amp;"_"&amp;ScoutingData[[#This Row],[matchLevel]]&amp;ScoutingData[[#This Row],[matchNumber]]</f>
        <v>2022ilch_qm21</v>
      </c>
      <c r="E126" t="s">
        <v>49</v>
      </c>
      <c r="F126">
        <v>2022</v>
      </c>
      <c r="G126">
        <v>54</v>
      </c>
      <c r="H126" t="s">
        <v>0</v>
      </c>
      <c r="I126">
        <v>0</v>
      </c>
      <c r="J126">
        <v>0</v>
      </c>
      <c r="K126" t="s">
        <v>1</v>
      </c>
      <c r="L126">
        <v>0</v>
      </c>
      <c r="M126">
        <v>0</v>
      </c>
      <c r="N126" t="s">
        <v>0</v>
      </c>
      <c r="O126" t="s">
        <v>1</v>
      </c>
      <c r="P126" t="s">
        <v>51</v>
      </c>
      <c r="R126">
        <v>4</v>
      </c>
      <c r="S126" t="s">
        <v>1</v>
      </c>
      <c r="T126" t="s">
        <v>47</v>
      </c>
      <c r="U126" t="s">
        <v>1</v>
      </c>
      <c r="V126">
        <v>3</v>
      </c>
      <c r="W126" t="s">
        <v>1</v>
      </c>
      <c r="X126" t="s">
        <v>196</v>
      </c>
      <c r="Y126">
        <f>ScoutingData[[#This Row],[autoLower]]+ScoutingData[[#This Row],[autoUpper]]</f>
        <v>0</v>
      </c>
      <c r="Z126">
        <f>(ScoutingData[[#This Row],[autoLower]]*2)+(ScoutingData[[#This Row],[autoUpper]]*4)</f>
        <v>0</v>
      </c>
      <c r="AA126">
        <f>ScoutingData[[#This Row],[lower]]+ScoutingData[[#This Row],[upper]]</f>
        <v>0</v>
      </c>
      <c r="AB126">
        <f>ScoutingData[[#This Row],[lower]]+(ScoutingData[[#This Row],[upper]]*2)</f>
        <v>0</v>
      </c>
      <c r="AC126">
        <f>ScoutingData[[#This Row],[autoCargo]]+ScoutingData[[#This Row],[teleopCargo]]</f>
        <v>0</v>
      </c>
      <c r="AD126">
        <f>IF(ScoutingData[taxi]="Y", 2, 0)</f>
        <v>2</v>
      </c>
      <c r="AE126">
        <f>ScoutingData[autoUpper]*4</f>
        <v>0</v>
      </c>
      <c r="AF126">
        <f>ScoutingData[autoLower]*2</f>
        <v>0</v>
      </c>
      <c r="AG126">
        <f>ScoutingData[upper]*2</f>
        <v>0</v>
      </c>
      <c r="AH126">
        <f>ScoutingData[lower]</f>
        <v>0</v>
      </c>
      <c r="AI126">
        <f>IF(ScoutingData[climb]=1, 4, IF(ScoutingData[climb]=2, 6, IF(ScoutingData[climb]=3, 10, IF(ScoutingData[climb]=4, 15, 0))))</f>
        <v>15</v>
      </c>
      <c r="AJ126">
        <f>ScoutingData[[#This Row],[climbScore]]</f>
        <v>15</v>
      </c>
      <c r="AK12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17</v>
      </c>
      <c r="AL126">
        <f>IF(ScoutingData[climb]=1, 1, IF(ScoutingData[climb]=2, 2, IF(ScoutingData[climb]=3, 3, IF(ScoutingData[climb]=4, 4, 0))))</f>
        <v>4</v>
      </c>
      <c r="AM126">
        <f>IF(ScoutingData[wasDefended]="Y",1,0)</f>
        <v>1</v>
      </c>
      <c r="AN126">
        <f>IF(ScoutingData[diedOrTipped]="Y",1,0)</f>
        <v>0</v>
      </c>
      <c r="AO126">
        <f>IF(ScoutingData[heldCargo]="Y",1,0)</f>
        <v>0</v>
      </c>
    </row>
    <row r="127" spans="1:41" x14ac:dyDescent="0.3">
      <c r="A127" t="s">
        <v>19</v>
      </c>
      <c r="B127" t="s">
        <v>3</v>
      </c>
      <c r="C127">
        <v>22</v>
      </c>
      <c r="D127" t="str">
        <f>ScoutingData[[#This Row],[eventCode]]&amp;"_"&amp;ScoutingData[[#This Row],[matchLevel]]&amp;ScoutingData[[#This Row],[matchNumber]]</f>
        <v>2022ilch_qm22</v>
      </c>
      <c r="E127" t="s">
        <v>45</v>
      </c>
      <c r="F127">
        <v>101</v>
      </c>
      <c r="G127">
        <v>56</v>
      </c>
      <c r="H127" t="s">
        <v>0</v>
      </c>
      <c r="I127">
        <v>0</v>
      </c>
      <c r="J127">
        <v>0</v>
      </c>
      <c r="K127" t="s">
        <v>1</v>
      </c>
      <c r="L127">
        <v>0</v>
      </c>
      <c r="M127">
        <v>0</v>
      </c>
      <c r="N127" t="s">
        <v>1</v>
      </c>
      <c r="O127" t="s">
        <v>1</v>
      </c>
      <c r="P127" t="s">
        <v>46</v>
      </c>
      <c r="R127" t="s">
        <v>46</v>
      </c>
      <c r="S127" t="s">
        <v>1</v>
      </c>
      <c r="T127" t="s">
        <v>55</v>
      </c>
      <c r="U127" t="s">
        <v>1</v>
      </c>
      <c r="V127">
        <v>2</v>
      </c>
      <c r="W127" t="s">
        <v>0</v>
      </c>
      <c r="X127" t="s">
        <v>197</v>
      </c>
      <c r="Y127">
        <f>ScoutingData[[#This Row],[autoLower]]+ScoutingData[[#This Row],[autoUpper]]</f>
        <v>0</v>
      </c>
      <c r="Z127">
        <f>(ScoutingData[[#This Row],[autoLower]]*2)+(ScoutingData[[#This Row],[autoUpper]]*4)</f>
        <v>0</v>
      </c>
      <c r="AA127">
        <f>ScoutingData[[#This Row],[lower]]+ScoutingData[[#This Row],[upper]]</f>
        <v>0</v>
      </c>
      <c r="AB127">
        <f>ScoutingData[[#This Row],[lower]]+(ScoutingData[[#This Row],[upper]]*2)</f>
        <v>0</v>
      </c>
      <c r="AC127">
        <f>ScoutingData[[#This Row],[autoCargo]]+ScoutingData[[#This Row],[teleopCargo]]</f>
        <v>0</v>
      </c>
      <c r="AD127">
        <f>IF(ScoutingData[taxi]="Y", 2, 0)</f>
        <v>2</v>
      </c>
      <c r="AE127">
        <f>ScoutingData[autoUpper]*4</f>
        <v>0</v>
      </c>
      <c r="AF127">
        <f>ScoutingData[autoLower]*2</f>
        <v>0</v>
      </c>
      <c r="AG127">
        <f>ScoutingData[upper]*2</f>
        <v>0</v>
      </c>
      <c r="AH127">
        <f>ScoutingData[lower]</f>
        <v>0</v>
      </c>
      <c r="AI127">
        <f>IF(ScoutingData[climb]=1, 4, IF(ScoutingData[climb]=2, 6, IF(ScoutingData[climb]=3, 10, IF(ScoutingData[climb]=4, 15, 0))))</f>
        <v>0</v>
      </c>
      <c r="AJ127">
        <f>ScoutingData[[#This Row],[climbScore]]</f>
        <v>0</v>
      </c>
      <c r="AK12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127">
        <f>IF(ScoutingData[climb]=1, 1, IF(ScoutingData[climb]=2, 2, IF(ScoutingData[climb]=3, 3, IF(ScoutingData[climb]=4, 4, 0))))</f>
        <v>0</v>
      </c>
      <c r="AM127">
        <f>IF(ScoutingData[wasDefended]="Y",1,0)</f>
        <v>0</v>
      </c>
      <c r="AN127">
        <f>IF(ScoutingData[diedOrTipped]="Y",1,0)</f>
        <v>1</v>
      </c>
      <c r="AO127">
        <f>IF(ScoutingData[heldCargo]="Y",1,0)</f>
        <v>0</v>
      </c>
    </row>
    <row r="128" spans="1:41" x14ac:dyDescent="0.3">
      <c r="A128" t="s">
        <v>19</v>
      </c>
      <c r="B128" t="s">
        <v>3</v>
      </c>
      <c r="C128">
        <v>22</v>
      </c>
      <c r="D128" t="str">
        <f>ScoutingData[[#This Row],[eventCode]]&amp;"_"&amp;ScoutingData[[#This Row],[matchLevel]]&amp;ScoutingData[[#This Row],[matchNumber]]</f>
        <v>2022ilch_qm22</v>
      </c>
      <c r="E128" t="s">
        <v>62</v>
      </c>
      <c r="F128">
        <v>4702</v>
      </c>
      <c r="G128">
        <v>32</v>
      </c>
      <c r="H128" t="s">
        <v>0</v>
      </c>
      <c r="I128">
        <v>0</v>
      </c>
      <c r="J128">
        <v>0</v>
      </c>
      <c r="K128" t="s">
        <v>1</v>
      </c>
      <c r="L128">
        <v>0</v>
      </c>
      <c r="M128">
        <v>0</v>
      </c>
      <c r="N128" t="s">
        <v>1</v>
      </c>
      <c r="O128" t="s">
        <v>1</v>
      </c>
      <c r="P128" t="s">
        <v>51</v>
      </c>
      <c r="R128" t="s">
        <v>46</v>
      </c>
      <c r="S128" t="s">
        <v>1</v>
      </c>
      <c r="T128" t="s">
        <v>55</v>
      </c>
      <c r="U128" t="s">
        <v>0</v>
      </c>
      <c r="V128">
        <v>2</v>
      </c>
      <c r="W128" t="s">
        <v>1</v>
      </c>
      <c r="X128" t="s">
        <v>198</v>
      </c>
      <c r="Y128">
        <f>ScoutingData[[#This Row],[autoLower]]+ScoutingData[[#This Row],[autoUpper]]</f>
        <v>0</v>
      </c>
      <c r="Z128">
        <f>(ScoutingData[[#This Row],[autoLower]]*2)+(ScoutingData[[#This Row],[autoUpper]]*4)</f>
        <v>0</v>
      </c>
      <c r="AA128">
        <f>ScoutingData[[#This Row],[lower]]+ScoutingData[[#This Row],[upper]]</f>
        <v>0</v>
      </c>
      <c r="AB128">
        <f>ScoutingData[[#This Row],[lower]]+(ScoutingData[[#This Row],[upper]]*2)</f>
        <v>0</v>
      </c>
      <c r="AC128">
        <f>ScoutingData[[#This Row],[autoCargo]]+ScoutingData[[#This Row],[teleopCargo]]</f>
        <v>0</v>
      </c>
      <c r="AD128">
        <f>IF(ScoutingData[taxi]="Y", 2, 0)</f>
        <v>2</v>
      </c>
      <c r="AE128">
        <f>ScoutingData[autoUpper]*4</f>
        <v>0</v>
      </c>
      <c r="AF128">
        <f>ScoutingData[autoLower]*2</f>
        <v>0</v>
      </c>
      <c r="AG128">
        <f>ScoutingData[upper]*2</f>
        <v>0</v>
      </c>
      <c r="AH128">
        <f>ScoutingData[lower]</f>
        <v>0</v>
      </c>
      <c r="AI128">
        <f>IF(ScoutingData[climb]=1, 4, IF(ScoutingData[climb]=2, 6, IF(ScoutingData[climb]=3, 10, IF(ScoutingData[climb]=4, 15, 0))))</f>
        <v>0</v>
      </c>
      <c r="AJ128">
        <f>ScoutingData[[#This Row],[climbScore]]</f>
        <v>0</v>
      </c>
      <c r="AK12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128">
        <f>IF(ScoutingData[climb]=1, 1, IF(ScoutingData[climb]=2, 2, IF(ScoutingData[climb]=3, 3, IF(ScoutingData[climb]=4, 4, 0))))</f>
        <v>0</v>
      </c>
      <c r="AM128">
        <f>IF(ScoutingData[wasDefended]="Y",1,0)</f>
        <v>0</v>
      </c>
      <c r="AN128">
        <f>IF(ScoutingData[diedOrTipped]="Y",1,0)</f>
        <v>0</v>
      </c>
      <c r="AO128">
        <f>IF(ScoutingData[heldCargo]="Y",1,0)</f>
        <v>1</v>
      </c>
    </row>
    <row r="129" spans="1:41" x14ac:dyDescent="0.3">
      <c r="A129" t="s">
        <v>19</v>
      </c>
      <c r="B129" t="s">
        <v>3</v>
      </c>
      <c r="C129">
        <v>22</v>
      </c>
      <c r="D129" t="str">
        <f>ScoutingData[[#This Row],[eventCode]]&amp;"_"&amp;ScoutingData[[#This Row],[matchLevel]]&amp;ScoutingData[[#This Row],[matchNumber]]</f>
        <v>2022ilch_qm22</v>
      </c>
      <c r="E129" t="s">
        <v>49</v>
      </c>
      <c r="F129">
        <v>8096</v>
      </c>
      <c r="G129">
        <v>29</v>
      </c>
      <c r="H129" t="s">
        <v>0</v>
      </c>
      <c r="I129">
        <v>0</v>
      </c>
      <c r="J129">
        <v>0</v>
      </c>
      <c r="K129" t="s">
        <v>0</v>
      </c>
      <c r="L129">
        <v>3</v>
      </c>
      <c r="M129">
        <v>0</v>
      </c>
      <c r="N129" t="s">
        <v>1</v>
      </c>
      <c r="O129" t="s">
        <v>0</v>
      </c>
      <c r="P129" t="s">
        <v>51</v>
      </c>
      <c r="Q129" t="s">
        <v>199</v>
      </c>
      <c r="R129">
        <v>2</v>
      </c>
      <c r="S129" t="s">
        <v>1</v>
      </c>
      <c r="T129" t="s">
        <v>46</v>
      </c>
      <c r="U129" t="s">
        <v>1</v>
      </c>
      <c r="V129">
        <v>3</v>
      </c>
      <c r="W129" t="s">
        <v>1</v>
      </c>
      <c r="Y129">
        <f>ScoutingData[[#This Row],[autoLower]]+ScoutingData[[#This Row],[autoUpper]]</f>
        <v>0</v>
      </c>
      <c r="Z129">
        <f>(ScoutingData[[#This Row],[autoLower]]*2)+(ScoutingData[[#This Row],[autoUpper]]*4)</f>
        <v>0</v>
      </c>
      <c r="AA129">
        <f>ScoutingData[[#This Row],[lower]]+ScoutingData[[#This Row],[upper]]</f>
        <v>3</v>
      </c>
      <c r="AB129">
        <f>ScoutingData[[#This Row],[lower]]+(ScoutingData[[#This Row],[upper]]*2)</f>
        <v>6</v>
      </c>
      <c r="AC129">
        <f>ScoutingData[[#This Row],[autoCargo]]+ScoutingData[[#This Row],[teleopCargo]]</f>
        <v>3</v>
      </c>
      <c r="AD129">
        <f>IF(ScoutingData[taxi]="Y", 2, 0)</f>
        <v>2</v>
      </c>
      <c r="AE129">
        <f>ScoutingData[autoUpper]*4</f>
        <v>0</v>
      </c>
      <c r="AF129">
        <f>ScoutingData[autoLower]*2</f>
        <v>0</v>
      </c>
      <c r="AG129">
        <f>ScoutingData[upper]*2</f>
        <v>6</v>
      </c>
      <c r="AH129">
        <f>ScoutingData[lower]</f>
        <v>0</v>
      </c>
      <c r="AI129">
        <f>IF(ScoutingData[climb]=1, 4, IF(ScoutingData[climb]=2, 6, IF(ScoutingData[climb]=3, 10, IF(ScoutingData[climb]=4, 15, 0))))</f>
        <v>6</v>
      </c>
      <c r="AJ129">
        <f>ScoutingData[[#This Row],[climbScore]]</f>
        <v>6</v>
      </c>
      <c r="AK12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129">
        <f>IF(ScoutingData[climb]=1, 1, IF(ScoutingData[climb]=2, 2, IF(ScoutingData[climb]=3, 3, IF(ScoutingData[climb]=4, 4, 0))))</f>
        <v>2</v>
      </c>
      <c r="AM129">
        <f>IF(ScoutingData[wasDefended]="Y",1,0)</f>
        <v>0</v>
      </c>
      <c r="AN129">
        <f>IF(ScoutingData[diedOrTipped]="Y",1,0)</f>
        <v>0</v>
      </c>
      <c r="AO129">
        <f>IF(ScoutingData[heldCargo]="Y",1,0)</f>
        <v>0</v>
      </c>
    </row>
    <row r="130" spans="1:41" x14ac:dyDescent="0.3">
      <c r="A130" t="s">
        <v>19</v>
      </c>
      <c r="B130" t="s">
        <v>3</v>
      </c>
      <c r="C130">
        <v>22</v>
      </c>
      <c r="D130" t="str">
        <f>ScoutingData[[#This Row],[eventCode]]&amp;"_"&amp;ScoutingData[[#This Row],[matchLevel]]&amp;ScoutingData[[#This Row],[matchNumber]]</f>
        <v>2022ilch_qm22</v>
      </c>
      <c r="E130" t="s">
        <v>53</v>
      </c>
      <c r="F130">
        <v>4645</v>
      </c>
      <c r="G130">
        <v>41</v>
      </c>
      <c r="H130" t="s">
        <v>1</v>
      </c>
      <c r="I130">
        <v>0</v>
      </c>
      <c r="J130">
        <v>0</v>
      </c>
      <c r="K130" t="s">
        <v>1</v>
      </c>
      <c r="L130">
        <v>0</v>
      </c>
      <c r="M130">
        <v>1</v>
      </c>
      <c r="N130" t="s">
        <v>1</v>
      </c>
      <c r="O130" t="s">
        <v>1</v>
      </c>
      <c r="P130" t="s">
        <v>51</v>
      </c>
      <c r="R130" t="s">
        <v>46</v>
      </c>
      <c r="S130" t="s">
        <v>1</v>
      </c>
      <c r="T130" t="s">
        <v>46</v>
      </c>
      <c r="U130" t="s">
        <v>1</v>
      </c>
      <c r="V130">
        <v>3</v>
      </c>
      <c r="W130" t="s">
        <v>1</v>
      </c>
      <c r="X130" t="s">
        <v>200</v>
      </c>
      <c r="Y130">
        <f>ScoutingData[[#This Row],[autoLower]]+ScoutingData[[#This Row],[autoUpper]]</f>
        <v>0</v>
      </c>
      <c r="Z130">
        <f>(ScoutingData[[#This Row],[autoLower]]*2)+(ScoutingData[[#This Row],[autoUpper]]*4)</f>
        <v>0</v>
      </c>
      <c r="AA130">
        <f>ScoutingData[[#This Row],[lower]]+ScoutingData[[#This Row],[upper]]</f>
        <v>1</v>
      </c>
      <c r="AB130">
        <f>ScoutingData[[#This Row],[lower]]+(ScoutingData[[#This Row],[upper]]*2)</f>
        <v>1</v>
      </c>
      <c r="AC130">
        <f>ScoutingData[[#This Row],[autoCargo]]+ScoutingData[[#This Row],[teleopCargo]]</f>
        <v>1</v>
      </c>
      <c r="AD130">
        <f>IF(ScoutingData[taxi]="Y", 2, 0)</f>
        <v>0</v>
      </c>
      <c r="AE130">
        <f>ScoutingData[autoUpper]*4</f>
        <v>0</v>
      </c>
      <c r="AF130">
        <f>ScoutingData[autoLower]*2</f>
        <v>0</v>
      </c>
      <c r="AG130">
        <f>ScoutingData[upper]*2</f>
        <v>0</v>
      </c>
      <c r="AH130">
        <f>ScoutingData[lower]</f>
        <v>1</v>
      </c>
      <c r="AI130">
        <f>IF(ScoutingData[climb]=1, 4, IF(ScoutingData[climb]=2, 6, IF(ScoutingData[climb]=3, 10, IF(ScoutingData[climb]=4, 15, 0))))</f>
        <v>0</v>
      </c>
      <c r="AJ130">
        <f>ScoutingData[[#This Row],[climbScore]]</f>
        <v>0</v>
      </c>
      <c r="AK13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</v>
      </c>
      <c r="AL130">
        <f>IF(ScoutingData[climb]=1, 1, IF(ScoutingData[climb]=2, 2, IF(ScoutingData[climb]=3, 3, IF(ScoutingData[climb]=4, 4, 0))))</f>
        <v>0</v>
      </c>
      <c r="AM130">
        <f>IF(ScoutingData[wasDefended]="Y",1,0)</f>
        <v>0</v>
      </c>
      <c r="AN130">
        <f>IF(ScoutingData[diedOrTipped]="Y",1,0)</f>
        <v>0</v>
      </c>
      <c r="AO130">
        <f>IF(ScoutingData[heldCargo]="Y",1,0)</f>
        <v>0</v>
      </c>
    </row>
    <row r="131" spans="1:41" x14ac:dyDescent="0.3">
      <c r="A131" t="s">
        <v>19</v>
      </c>
      <c r="B131" t="s">
        <v>3</v>
      </c>
      <c r="C131">
        <v>22</v>
      </c>
      <c r="D131" t="str">
        <f>ScoutingData[[#This Row],[eventCode]]&amp;"_"&amp;ScoutingData[[#This Row],[matchLevel]]&amp;ScoutingData[[#This Row],[matchNumber]]</f>
        <v>2022ilch_qm22</v>
      </c>
      <c r="E131" t="s">
        <v>59</v>
      </c>
      <c r="F131">
        <v>2151</v>
      </c>
      <c r="G131">
        <v>54</v>
      </c>
      <c r="H131" t="s">
        <v>0</v>
      </c>
      <c r="I131">
        <v>0</v>
      </c>
      <c r="J131">
        <v>0</v>
      </c>
      <c r="K131" t="s">
        <v>1</v>
      </c>
      <c r="L131">
        <v>0</v>
      </c>
      <c r="M131">
        <v>0</v>
      </c>
      <c r="N131" t="s">
        <v>0</v>
      </c>
      <c r="O131" t="s">
        <v>1</v>
      </c>
      <c r="P131" t="s">
        <v>55</v>
      </c>
      <c r="Q131" t="s">
        <v>201</v>
      </c>
      <c r="R131" t="s">
        <v>46</v>
      </c>
      <c r="S131" t="s">
        <v>1</v>
      </c>
      <c r="T131" t="s">
        <v>55</v>
      </c>
      <c r="U131" t="s">
        <v>1</v>
      </c>
      <c r="V131">
        <v>2</v>
      </c>
      <c r="W131" t="s">
        <v>1</v>
      </c>
      <c r="Y131">
        <f>ScoutingData[[#This Row],[autoLower]]+ScoutingData[[#This Row],[autoUpper]]</f>
        <v>0</v>
      </c>
      <c r="Z131">
        <f>(ScoutingData[[#This Row],[autoLower]]*2)+(ScoutingData[[#This Row],[autoUpper]]*4)</f>
        <v>0</v>
      </c>
      <c r="AA131">
        <f>ScoutingData[[#This Row],[lower]]+ScoutingData[[#This Row],[upper]]</f>
        <v>0</v>
      </c>
      <c r="AB131">
        <f>ScoutingData[[#This Row],[lower]]+(ScoutingData[[#This Row],[upper]]*2)</f>
        <v>0</v>
      </c>
      <c r="AC131">
        <f>ScoutingData[[#This Row],[autoCargo]]+ScoutingData[[#This Row],[teleopCargo]]</f>
        <v>0</v>
      </c>
      <c r="AD131">
        <f>IF(ScoutingData[taxi]="Y", 2, 0)</f>
        <v>2</v>
      </c>
      <c r="AE131">
        <f>ScoutingData[autoUpper]*4</f>
        <v>0</v>
      </c>
      <c r="AF131">
        <f>ScoutingData[autoLower]*2</f>
        <v>0</v>
      </c>
      <c r="AG131">
        <f>ScoutingData[upper]*2</f>
        <v>0</v>
      </c>
      <c r="AH131">
        <f>ScoutingData[lower]</f>
        <v>0</v>
      </c>
      <c r="AI131">
        <f>IF(ScoutingData[climb]=1, 4, IF(ScoutingData[climb]=2, 6, IF(ScoutingData[climb]=3, 10, IF(ScoutingData[climb]=4, 15, 0))))</f>
        <v>0</v>
      </c>
      <c r="AJ131">
        <f>ScoutingData[[#This Row],[climbScore]]</f>
        <v>0</v>
      </c>
      <c r="AK13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131">
        <f>IF(ScoutingData[climb]=1, 1, IF(ScoutingData[climb]=2, 2, IF(ScoutingData[climb]=3, 3, IF(ScoutingData[climb]=4, 4, 0))))</f>
        <v>0</v>
      </c>
      <c r="AM131">
        <f>IF(ScoutingData[wasDefended]="Y",1,0)</f>
        <v>1</v>
      </c>
      <c r="AN131">
        <f>IF(ScoutingData[diedOrTipped]="Y",1,0)</f>
        <v>0</v>
      </c>
      <c r="AO131">
        <f>IF(ScoutingData[heldCargo]="Y",1,0)</f>
        <v>0</v>
      </c>
    </row>
    <row r="132" spans="1:41" x14ac:dyDescent="0.3">
      <c r="A132" t="s">
        <v>19</v>
      </c>
      <c r="B132" t="s">
        <v>3</v>
      </c>
      <c r="C132">
        <v>22</v>
      </c>
      <c r="D132" t="str">
        <f>ScoutingData[[#This Row],[eventCode]]&amp;"_"&amp;ScoutingData[[#This Row],[matchLevel]]&amp;ScoutingData[[#This Row],[matchNumber]]</f>
        <v>2022ilch_qm22</v>
      </c>
      <c r="E132" t="s">
        <v>56</v>
      </c>
      <c r="F132">
        <v>2220</v>
      </c>
      <c r="G132">
        <v>54</v>
      </c>
      <c r="H132" t="s">
        <v>0</v>
      </c>
      <c r="I132">
        <v>2</v>
      </c>
      <c r="J132">
        <v>0</v>
      </c>
      <c r="K132" t="s">
        <v>0</v>
      </c>
      <c r="L132">
        <v>1</v>
      </c>
      <c r="M132">
        <v>0</v>
      </c>
      <c r="N132" t="s">
        <v>0</v>
      </c>
      <c r="O132" t="s">
        <v>1</v>
      </c>
      <c r="P132" t="s">
        <v>51</v>
      </c>
      <c r="Q132" t="s">
        <v>202</v>
      </c>
      <c r="R132">
        <v>2</v>
      </c>
      <c r="S132" t="s">
        <v>0</v>
      </c>
      <c r="T132" t="s">
        <v>46</v>
      </c>
      <c r="U132" t="s">
        <v>1</v>
      </c>
      <c r="V132">
        <v>4</v>
      </c>
      <c r="W132" t="s">
        <v>1</v>
      </c>
      <c r="X132" t="s">
        <v>203</v>
      </c>
      <c r="Y132">
        <f>ScoutingData[[#This Row],[autoLower]]+ScoutingData[[#This Row],[autoUpper]]</f>
        <v>2</v>
      </c>
      <c r="Z132">
        <f>(ScoutingData[[#This Row],[autoLower]]*2)+(ScoutingData[[#This Row],[autoUpper]]*4)</f>
        <v>8</v>
      </c>
      <c r="AA132">
        <f>ScoutingData[[#This Row],[lower]]+ScoutingData[[#This Row],[upper]]</f>
        <v>1</v>
      </c>
      <c r="AB132">
        <f>ScoutingData[[#This Row],[lower]]+(ScoutingData[[#This Row],[upper]]*2)</f>
        <v>2</v>
      </c>
      <c r="AC132">
        <f>ScoutingData[[#This Row],[autoCargo]]+ScoutingData[[#This Row],[teleopCargo]]</f>
        <v>3</v>
      </c>
      <c r="AD132">
        <f>IF(ScoutingData[taxi]="Y", 2, 0)</f>
        <v>2</v>
      </c>
      <c r="AE132">
        <f>ScoutingData[autoUpper]*4</f>
        <v>8</v>
      </c>
      <c r="AF132">
        <f>ScoutingData[autoLower]*2</f>
        <v>0</v>
      </c>
      <c r="AG132">
        <f>ScoutingData[upper]*2</f>
        <v>2</v>
      </c>
      <c r="AH132">
        <f>ScoutingData[lower]</f>
        <v>0</v>
      </c>
      <c r="AI132">
        <f>IF(ScoutingData[climb]=1, 4, IF(ScoutingData[climb]=2, 6, IF(ScoutingData[climb]=3, 10, IF(ScoutingData[climb]=4, 15, 0))))</f>
        <v>6</v>
      </c>
      <c r="AJ132">
        <f>ScoutingData[[#This Row],[climbScore]]</f>
        <v>6</v>
      </c>
      <c r="AK13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18</v>
      </c>
      <c r="AL132">
        <f>IF(ScoutingData[climb]=1, 1, IF(ScoutingData[climb]=2, 2, IF(ScoutingData[climb]=3, 3, IF(ScoutingData[climb]=4, 4, 0))))</f>
        <v>2</v>
      </c>
      <c r="AM132">
        <f>IF(ScoutingData[wasDefended]="Y",1,0)</f>
        <v>1</v>
      </c>
      <c r="AN132">
        <f>IF(ScoutingData[diedOrTipped]="Y",1,0)</f>
        <v>0</v>
      </c>
      <c r="AO132">
        <f>IF(ScoutingData[heldCargo]="Y",1,0)</f>
        <v>0</v>
      </c>
    </row>
    <row r="133" spans="1:41" x14ac:dyDescent="0.3">
      <c r="A133" t="s">
        <v>19</v>
      </c>
      <c r="B133" t="s">
        <v>3</v>
      </c>
      <c r="C133">
        <v>23</v>
      </c>
      <c r="D133" t="str">
        <f>ScoutingData[[#This Row],[eventCode]]&amp;"_"&amp;ScoutingData[[#This Row],[matchLevel]]&amp;ScoutingData[[#This Row],[matchNumber]]</f>
        <v>2022ilch_qm23</v>
      </c>
      <c r="E133" t="s">
        <v>49</v>
      </c>
      <c r="F133">
        <v>112</v>
      </c>
      <c r="G133">
        <v>55</v>
      </c>
      <c r="H133" t="s">
        <v>0</v>
      </c>
      <c r="I133">
        <v>0</v>
      </c>
      <c r="J133">
        <v>0</v>
      </c>
      <c r="K133" t="s">
        <v>1</v>
      </c>
      <c r="L133">
        <v>9</v>
      </c>
      <c r="M133">
        <v>0</v>
      </c>
      <c r="N133" t="s">
        <v>1</v>
      </c>
      <c r="O133" t="s">
        <v>1</v>
      </c>
      <c r="P133" t="s">
        <v>51</v>
      </c>
      <c r="R133">
        <v>3</v>
      </c>
      <c r="S133" t="s">
        <v>1</v>
      </c>
      <c r="T133" t="s">
        <v>46</v>
      </c>
      <c r="U133" t="s">
        <v>1</v>
      </c>
      <c r="V133">
        <v>4</v>
      </c>
      <c r="W133" t="s">
        <v>1</v>
      </c>
      <c r="Y133">
        <f>ScoutingData[[#This Row],[autoLower]]+ScoutingData[[#This Row],[autoUpper]]</f>
        <v>0</v>
      </c>
      <c r="Z133">
        <f>(ScoutingData[[#This Row],[autoLower]]*2)+(ScoutingData[[#This Row],[autoUpper]]*4)</f>
        <v>0</v>
      </c>
      <c r="AA133">
        <f>ScoutingData[[#This Row],[lower]]+ScoutingData[[#This Row],[upper]]</f>
        <v>9</v>
      </c>
      <c r="AB133">
        <f>ScoutingData[[#This Row],[lower]]+(ScoutingData[[#This Row],[upper]]*2)</f>
        <v>18</v>
      </c>
      <c r="AC133">
        <f>ScoutingData[[#This Row],[autoCargo]]+ScoutingData[[#This Row],[teleopCargo]]</f>
        <v>9</v>
      </c>
      <c r="AD133">
        <f>IF(ScoutingData[taxi]="Y", 2, 0)</f>
        <v>2</v>
      </c>
      <c r="AE133">
        <f>ScoutingData[autoUpper]*4</f>
        <v>0</v>
      </c>
      <c r="AF133">
        <f>ScoutingData[autoLower]*2</f>
        <v>0</v>
      </c>
      <c r="AG133">
        <f>ScoutingData[upper]*2</f>
        <v>18</v>
      </c>
      <c r="AH133">
        <f>ScoutingData[lower]</f>
        <v>0</v>
      </c>
      <c r="AI133">
        <f>IF(ScoutingData[climb]=1, 4, IF(ScoutingData[climb]=2, 6, IF(ScoutingData[climb]=3, 10, IF(ScoutingData[climb]=4, 15, 0))))</f>
        <v>10</v>
      </c>
      <c r="AJ133">
        <f>ScoutingData[[#This Row],[climbScore]]</f>
        <v>10</v>
      </c>
      <c r="AK13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30</v>
      </c>
      <c r="AL133">
        <f>IF(ScoutingData[climb]=1, 1, IF(ScoutingData[climb]=2, 2, IF(ScoutingData[climb]=3, 3, IF(ScoutingData[climb]=4, 4, 0))))</f>
        <v>3</v>
      </c>
      <c r="AM133">
        <f>IF(ScoutingData[wasDefended]="Y",1,0)</f>
        <v>0</v>
      </c>
      <c r="AN133">
        <f>IF(ScoutingData[diedOrTipped]="Y",1,0)</f>
        <v>0</v>
      </c>
      <c r="AO133">
        <f>IF(ScoutingData[heldCargo]="Y",1,0)</f>
        <v>0</v>
      </c>
    </row>
    <row r="134" spans="1:41" x14ac:dyDescent="0.3">
      <c r="A134" t="s">
        <v>19</v>
      </c>
      <c r="B134" t="s">
        <v>3</v>
      </c>
      <c r="C134">
        <v>23</v>
      </c>
      <c r="D134" t="str">
        <f>ScoutingData[[#This Row],[eventCode]]&amp;"_"&amp;ScoutingData[[#This Row],[matchLevel]]&amp;ScoutingData[[#This Row],[matchNumber]]</f>
        <v>2022ilch_qm23</v>
      </c>
      <c r="E134" t="s">
        <v>45</v>
      </c>
      <c r="F134">
        <v>5934</v>
      </c>
      <c r="G134">
        <v>44</v>
      </c>
      <c r="H134" t="s">
        <v>0</v>
      </c>
      <c r="I134">
        <v>0</v>
      </c>
      <c r="J134">
        <v>0</v>
      </c>
      <c r="K134" t="s">
        <v>1</v>
      </c>
      <c r="L134">
        <v>0</v>
      </c>
      <c r="M134">
        <v>0</v>
      </c>
      <c r="N134" t="s">
        <v>1</v>
      </c>
      <c r="O134" t="s">
        <v>1</v>
      </c>
      <c r="P134" t="s">
        <v>46</v>
      </c>
      <c r="R134">
        <v>4</v>
      </c>
      <c r="S134" t="s">
        <v>1</v>
      </c>
      <c r="T134" t="s">
        <v>47</v>
      </c>
      <c r="U134" t="s">
        <v>1</v>
      </c>
      <c r="V134">
        <v>3</v>
      </c>
      <c r="W134" t="s">
        <v>1</v>
      </c>
      <c r="X134" t="s">
        <v>204</v>
      </c>
      <c r="Y134">
        <f>ScoutingData[[#This Row],[autoLower]]+ScoutingData[[#This Row],[autoUpper]]</f>
        <v>0</v>
      </c>
      <c r="Z134">
        <f>(ScoutingData[[#This Row],[autoLower]]*2)+(ScoutingData[[#This Row],[autoUpper]]*4)</f>
        <v>0</v>
      </c>
      <c r="AA134">
        <f>ScoutingData[[#This Row],[lower]]+ScoutingData[[#This Row],[upper]]</f>
        <v>0</v>
      </c>
      <c r="AB134">
        <f>ScoutingData[[#This Row],[lower]]+(ScoutingData[[#This Row],[upper]]*2)</f>
        <v>0</v>
      </c>
      <c r="AC134">
        <f>ScoutingData[[#This Row],[autoCargo]]+ScoutingData[[#This Row],[teleopCargo]]</f>
        <v>0</v>
      </c>
      <c r="AD134">
        <f>IF(ScoutingData[taxi]="Y", 2, 0)</f>
        <v>2</v>
      </c>
      <c r="AE134">
        <f>ScoutingData[autoUpper]*4</f>
        <v>0</v>
      </c>
      <c r="AF134">
        <f>ScoutingData[autoLower]*2</f>
        <v>0</v>
      </c>
      <c r="AG134">
        <f>ScoutingData[upper]*2</f>
        <v>0</v>
      </c>
      <c r="AH134">
        <f>ScoutingData[lower]</f>
        <v>0</v>
      </c>
      <c r="AI134">
        <f>IF(ScoutingData[climb]=1, 4, IF(ScoutingData[climb]=2, 6, IF(ScoutingData[climb]=3, 10, IF(ScoutingData[climb]=4, 15, 0))))</f>
        <v>15</v>
      </c>
      <c r="AJ134">
        <f>ScoutingData[[#This Row],[climbScore]]</f>
        <v>15</v>
      </c>
      <c r="AK13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17</v>
      </c>
      <c r="AL134">
        <f>IF(ScoutingData[climb]=1, 1, IF(ScoutingData[climb]=2, 2, IF(ScoutingData[climb]=3, 3, IF(ScoutingData[climb]=4, 4, 0))))</f>
        <v>4</v>
      </c>
      <c r="AM134">
        <f>IF(ScoutingData[wasDefended]="Y",1,0)</f>
        <v>0</v>
      </c>
      <c r="AN134">
        <f>IF(ScoutingData[diedOrTipped]="Y",1,0)</f>
        <v>0</v>
      </c>
      <c r="AO134">
        <f>IF(ScoutingData[heldCargo]="Y",1,0)</f>
        <v>0</v>
      </c>
    </row>
    <row r="135" spans="1:41" x14ac:dyDescent="0.3">
      <c r="A135" t="s">
        <v>19</v>
      </c>
      <c r="B135" t="s">
        <v>3</v>
      </c>
      <c r="C135">
        <v>23</v>
      </c>
      <c r="D135" t="str">
        <f>ScoutingData[[#This Row],[eventCode]]&amp;"_"&amp;ScoutingData[[#This Row],[matchLevel]]&amp;ScoutingData[[#This Row],[matchNumber]]</f>
        <v>2022ilch_qm23</v>
      </c>
      <c r="E135" t="s">
        <v>53</v>
      </c>
      <c r="F135">
        <v>4145</v>
      </c>
      <c r="G135">
        <v>29</v>
      </c>
      <c r="H135" t="s">
        <v>0</v>
      </c>
      <c r="I135">
        <v>0</v>
      </c>
      <c r="J135">
        <v>0</v>
      </c>
      <c r="K135" t="s">
        <v>0</v>
      </c>
      <c r="L135">
        <v>1</v>
      </c>
      <c r="M135">
        <v>0</v>
      </c>
      <c r="N135" t="s">
        <v>1</v>
      </c>
      <c r="O135" t="s">
        <v>1</v>
      </c>
      <c r="P135" t="s">
        <v>51</v>
      </c>
      <c r="R135" t="s">
        <v>46</v>
      </c>
      <c r="S135" t="s">
        <v>1</v>
      </c>
      <c r="T135" t="s">
        <v>46</v>
      </c>
      <c r="U135" t="s">
        <v>1</v>
      </c>
      <c r="V135">
        <v>3</v>
      </c>
      <c r="W135" t="s">
        <v>1</v>
      </c>
      <c r="X135" t="s">
        <v>205</v>
      </c>
      <c r="Y135">
        <f>ScoutingData[[#This Row],[autoLower]]+ScoutingData[[#This Row],[autoUpper]]</f>
        <v>0</v>
      </c>
      <c r="Z135">
        <f>(ScoutingData[[#This Row],[autoLower]]*2)+(ScoutingData[[#This Row],[autoUpper]]*4)</f>
        <v>0</v>
      </c>
      <c r="AA135">
        <f>ScoutingData[[#This Row],[lower]]+ScoutingData[[#This Row],[upper]]</f>
        <v>1</v>
      </c>
      <c r="AB135">
        <f>ScoutingData[[#This Row],[lower]]+(ScoutingData[[#This Row],[upper]]*2)</f>
        <v>2</v>
      </c>
      <c r="AC135">
        <f>ScoutingData[[#This Row],[autoCargo]]+ScoutingData[[#This Row],[teleopCargo]]</f>
        <v>1</v>
      </c>
      <c r="AD135">
        <f>IF(ScoutingData[taxi]="Y", 2, 0)</f>
        <v>2</v>
      </c>
      <c r="AE135">
        <f>ScoutingData[autoUpper]*4</f>
        <v>0</v>
      </c>
      <c r="AF135">
        <f>ScoutingData[autoLower]*2</f>
        <v>0</v>
      </c>
      <c r="AG135">
        <f>ScoutingData[upper]*2</f>
        <v>2</v>
      </c>
      <c r="AH135">
        <f>ScoutingData[lower]</f>
        <v>0</v>
      </c>
      <c r="AI135">
        <f>IF(ScoutingData[climb]=1, 4, IF(ScoutingData[climb]=2, 6, IF(ScoutingData[climb]=3, 10, IF(ScoutingData[climb]=4, 15, 0))))</f>
        <v>0</v>
      </c>
      <c r="AJ135">
        <f>ScoutingData[[#This Row],[climbScore]]</f>
        <v>0</v>
      </c>
      <c r="AK13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</v>
      </c>
      <c r="AL135">
        <f>IF(ScoutingData[climb]=1, 1, IF(ScoutingData[climb]=2, 2, IF(ScoutingData[climb]=3, 3, IF(ScoutingData[climb]=4, 4, 0))))</f>
        <v>0</v>
      </c>
      <c r="AM135">
        <f>IF(ScoutingData[wasDefended]="Y",1,0)</f>
        <v>0</v>
      </c>
      <c r="AN135">
        <f>IF(ScoutingData[diedOrTipped]="Y",1,0)</f>
        <v>0</v>
      </c>
      <c r="AO135">
        <f>IF(ScoutingData[heldCargo]="Y",1,0)</f>
        <v>0</v>
      </c>
    </row>
    <row r="136" spans="1:41" x14ac:dyDescent="0.3">
      <c r="A136" t="s">
        <v>19</v>
      </c>
      <c r="B136" t="s">
        <v>3</v>
      </c>
      <c r="C136">
        <v>23</v>
      </c>
      <c r="D136" t="str">
        <f>ScoutingData[[#This Row],[eventCode]]&amp;"_"&amp;ScoutingData[[#This Row],[matchLevel]]&amp;ScoutingData[[#This Row],[matchNumber]]</f>
        <v>2022ilch_qm23</v>
      </c>
      <c r="E136" t="s">
        <v>56</v>
      </c>
      <c r="F136">
        <v>1625</v>
      </c>
      <c r="G136">
        <v>54</v>
      </c>
      <c r="H136" t="s">
        <v>0</v>
      </c>
      <c r="I136">
        <v>2</v>
      </c>
      <c r="J136">
        <v>0</v>
      </c>
      <c r="K136" t="s">
        <v>0</v>
      </c>
      <c r="L136">
        <v>7</v>
      </c>
      <c r="M136">
        <v>0</v>
      </c>
      <c r="N136" t="s">
        <v>0</v>
      </c>
      <c r="O136" t="s">
        <v>1</v>
      </c>
      <c r="P136" t="s">
        <v>51</v>
      </c>
      <c r="Q136" t="s">
        <v>206</v>
      </c>
      <c r="R136">
        <v>3</v>
      </c>
      <c r="S136" t="s">
        <v>1</v>
      </c>
      <c r="T136" t="s">
        <v>47</v>
      </c>
      <c r="U136" t="s">
        <v>1</v>
      </c>
      <c r="V136">
        <v>4</v>
      </c>
      <c r="W136" t="s">
        <v>1</v>
      </c>
      <c r="X136" t="s">
        <v>207</v>
      </c>
      <c r="Y136">
        <f>ScoutingData[[#This Row],[autoLower]]+ScoutingData[[#This Row],[autoUpper]]</f>
        <v>2</v>
      </c>
      <c r="Z136">
        <f>(ScoutingData[[#This Row],[autoLower]]*2)+(ScoutingData[[#This Row],[autoUpper]]*4)</f>
        <v>8</v>
      </c>
      <c r="AA136">
        <f>ScoutingData[[#This Row],[lower]]+ScoutingData[[#This Row],[upper]]</f>
        <v>7</v>
      </c>
      <c r="AB136">
        <f>ScoutingData[[#This Row],[lower]]+(ScoutingData[[#This Row],[upper]]*2)</f>
        <v>14</v>
      </c>
      <c r="AC136">
        <f>ScoutingData[[#This Row],[autoCargo]]+ScoutingData[[#This Row],[teleopCargo]]</f>
        <v>9</v>
      </c>
      <c r="AD136">
        <f>IF(ScoutingData[taxi]="Y", 2, 0)</f>
        <v>2</v>
      </c>
      <c r="AE136">
        <f>ScoutingData[autoUpper]*4</f>
        <v>8</v>
      </c>
      <c r="AF136">
        <f>ScoutingData[autoLower]*2</f>
        <v>0</v>
      </c>
      <c r="AG136">
        <f>ScoutingData[upper]*2</f>
        <v>14</v>
      </c>
      <c r="AH136">
        <f>ScoutingData[lower]</f>
        <v>0</v>
      </c>
      <c r="AI136">
        <f>IF(ScoutingData[climb]=1, 4, IF(ScoutingData[climb]=2, 6, IF(ScoutingData[climb]=3, 10, IF(ScoutingData[climb]=4, 15, 0))))</f>
        <v>10</v>
      </c>
      <c r="AJ136">
        <f>ScoutingData[[#This Row],[climbScore]]</f>
        <v>10</v>
      </c>
      <c r="AK13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34</v>
      </c>
      <c r="AL136">
        <f>IF(ScoutingData[climb]=1, 1, IF(ScoutingData[climb]=2, 2, IF(ScoutingData[climb]=3, 3, IF(ScoutingData[climb]=4, 4, 0))))</f>
        <v>3</v>
      </c>
      <c r="AM136">
        <f>IF(ScoutingData[wasDefended]="Y",1,0)</f>
        <v>1</v>
      </c>
      <c r="AN136">
        <f>IF(ScoutingData[diedOrTipped]="Y",1,0)</f>
        <v>0</v>
      </c>
      <c r="AO136">
        <f>IF(ScoutingData[heldCargo]="Y",1,0)</f>
        <v>0</v>
      </c>
    </row>
    <row r="137" spans="1:41" x14ac:dyDescent="0.3">
      <c r="A137" t="s">
        <v>19</v>
      </c>
      <c r="B137" t="s">
        <v>3</v>
      </c>
      <c r="C137">
        <v>23</v>
      </c>
      <c r="D137" t="str">
        <f>ScoutingData[[#This Row],[eventCode]]&amp;"_"&amp;ScoutingData[[#This Row],[matchLevel]]&amp;ScoutingData[[#This Row],[matchNumber]]</f>
        <v>2022ilch_qm23</v>
      </c>
      <c r="E137" t="s">
        <v>62</v>
      </c>
      <c r="F137">
        <v>3734</v>
      </c>
      <c r="G137">
        <v>44</v>
      </c>
      <c r="H137" t="s">
        <v>0</v>
      </c>
      <c r="I137">
        <v>0</v>
      </c>
      <c r="J137">
        <v>0</v>
      </c>
      <c r="K137" t="s">
        <v>1</v>
      </c>
      <c r="L137">
        <v>5</v>
      </c>
      <c r="M137">
        <v>0</v>
      </c>
      <c r="N137" t="s">
        <v>1</v>
      </c>
      <c r="O137" t="s">
        <v>1</v>
      </c>
      <c r="P137" t="s">
        <v>51</v>
      </c>
      <c r="Q137" t="s">
        <v>208</v>
      </c>
      <c r="R137" t="s">
        <v>46</v>
      </c>
      <c r="S137" t="s">
        <v>1</v>
      </c>
      <c r="T137" t="s">
        <v>46</v>
      </c>
      <c r="U137" t="s">
        <v>1</v>
      </c>
      <c r="V137">
        <v>2</v>
      </c>
      <c r="W137" t="s">
        <v>1</v>
      </c>
      <c r="Y137">
        <f>ScoutingData[[#This Row],[autoLower]]+ScoutingData[[#This Row],[autoUpper]]</f>
        <v>0</v>
      </c>
      <c r="Z137">
        <f>(ScoutingData[[#This Row],[autoLower]]*2)+(ScoutingData[[#This Row],[autoUpper]]*4)</f>
        <v>0</v>
      </c>
      <c r="AA137">
        <f>ScoutingData[[#This Row],[lower]]+ScoutingData[[#This Row],[upper]]</f>
        <v>5</v>
      </c>
      <c r="AB137">
        <f>ScoutingData[[#This Row],[lower]]+(ScoutingData[[#This Row],[upper]]*2)</f>
        <v>10</v>
      </c>
      <c r="AC137">
        <f>ScoutingData[[#This Row],[autoCargo]]+ScoutingData[[#This Row],[teleopCargo]]</f>
        <v>5</v>
      </c>
      <c r="AD137">
        <f>IF(ScoutingData[taxi]="Y", 2, 0)</f>
        <v>2</v>
      </c>
      <c r="AE137">
        <f>ScoutingData[autoUpper]*4</f>
        <v>0</v>
      </c>
      <c r="AF137">
        <f>ScoutingData[autoLower]*2</f>
        <v>0</v>
      </c>
      <c r="AG137">
        <f>ScoutingData[upper]*2</f>
        <v>10</v>
      </c>
      <c r="AH137">
        <f>ScoutingData[lower]</f>
        <v>0</v>
      </c>
      <c r="AI137">
        <f>IF(ScoutingData[climb]=1, 4, IF(ScoutingData[climb]=2, 6, IF(ScoutingData[climb]=3, 10, IF(ScoutingData[climb]=4, 15, 0))))</f>
        <v>0</v>
      </c>
      <c r="AJ137">
        <f>ScoutingData[[#This Row],[climbScore]]</f>
        <v>0</v>
      </c>
      <c r="AK13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137">
        <f>IF(ScoutingData[climb]=1, 1, IF(ScoutingData[climb]=2, 2, IF(ScoutingData[climb]=3, 3, IF(ScoutingData[climb]=4, 4, 0))))</f>
        <v>0</v>
      </c>
      <c r="AM137">
        <f>IF(ScoutingData[wasDefended]="Y",1,0)</f>
        <v>0</v>
      </c>
      <c r="AN137">
        <f>IF(ScoutingData[diedOrTipped]="Y",1,0)</f>
        <v>0</v>
      </c>
      <c r="AO137">
        <f>IF(ScoutingData[heldCargo]="Y",1,0)</f>
        <v>0</v>
      </c>
    </row>
    <row r="138" spans="1:41" x14ac:dyDescent="0.3">
      <c r="A138" t="s">
        <v>19</v>
      </c>
      <c r="B138" t="s">
        <v>3</v>
      </c>
      <c r="C138">
        <v>23</v>
      </c>
      <c r="D138" t="str">
        <f>ScoutingData[[#This Row],[eventCode]]&amp;"_"&amp;ScoutingData[[#This Row],[matchLevel]]&amp;ScoutingData[[#This Row],[matchNumber]]</f>
        <v>2022ilch_qm23</v>
      </c>
      <c r="E138" t="s">
        <v>59</v>
      </c>
      <c r="F138">
        <v>2358</v>
      </c>
      <c r="G138">
        <v>55</v>
      </c>
      <c r="H138" t="s">
        <v>0</v>
      </c>
      <c r="I138">
        <v>1</v>
      </c>
      <c r="J138">
        <v>0</v>
      </c>
      <c r="K138" t="s">
        <v>1</v>
      </c>
      <c r="L138">
        <v>11</v>
      </c>
      <c r="M138">
        <v>1</v>
      </c>
      <c r="N138" t="s">
        <v>1</v>
      </c>
      <c r="O138" t="s">
        <v>1</v>
      </c>
      <c r="P138" t="s">
        <v>55</v>
      </c>
      <c r="Q138" t="s">
        <v>209</v>
      </c>
      <c r="R138">
        <v>3</v>
      </c>
      <c r="S138" t="s">
        <v>1</v>
      </c>
      <c r="T138" t="s">
        <v>51</v>
      </c>
      <c r="U138" t="s">
        <v>1</v>
      </c>
      <c r="V138">
        <v>3</v>
      </c>
      <c r="W138" t="s">
        <v>1</v>
      </c>
      <c r="Y138">
        <f>ScoutingData[[#This Row],[autoLower]]+ScoutingData[[#This Row],[autoUpper]]</f>
        <v>1</v>
      </c>
      <c r="Z138">
        <f>(ScoutingData[[#This Row],[autoLower]]*2)+(ScoutingData[[#This Row],[autoUpper]]*4)</f>
        <v>4</v>
      </c>
      <c r="AA138">
        <f>ScoutingData[[#This Row],[lower]]+ScoutingData[[#This Row],[upper]]</f>
        <v>12</v>
      </c>
      <c r="AB138">
        <f>ScoutingData[[#This Row],[lower]]+(ScoutingData[[#This Row],[upper]]*2)</f>
        <v>23</v>
      </c>
      <c r="AC138">
        <f>ScoutingData[[#This Row],[autoCargo]]+ScoutingData[[#This Row],[teleopCargo]]</f>
        <v>13</v>
      </c>
      <c r="AD138">
        <f>IF(ScoutingData[taxi]="Y", 2, 0)</f>
        <v>2</v>
      </c>
      <c r="AE138">
        <f>ScoutingData[autoUpper]*4</f>
        <v>4</v>
      </c>
      <c r="AF138">
        <f>ScoutingData[autoLower]*2</f>
        <v>0</v>
      </c>
      <c r="AG138">
        <f>ScoutingData[upper]*2</f>
        <v>22</v>
      </c>
      <c r="AH138">
        <f>ScoutingData[lower]</f>
        <v>1</v>
      </c>
      <c r="AI138">
        <f>IF(ScoutingData[climb]=1, 4, IF(ScoutingData[climb]=2, 6, IF(ScoutingData[climb]=3, 10, IF(ScoutingData[climb]=4, 15, 0))))</f>
        <v>10</v>
      </c>
      <c r="AJ138">
        <f>ScoutingData[[#This Row],[climbScore]]</f>
        <v>10</v>
      </c>
      <c r="AK13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39</v>
      </c>
      <c r="AL138">
        <f>IF(ScoutingData[climb]=1, 1, IF(ScoutingData[climb]=2, 2, IF(ScoutingData[climb]=3, 3, IF(ScoutingData[climb]=4, 4, 0))))</f>
        <v>3</v>
      </c>
      <c r="AM138">
        <f>IF(ScoutingData[wasDefended]="Y",1,0)</f>
        <v>0</v>
      </c>
      <c r="AN138">
        <f>IF(ScoutingData[diedOrTipped]="Y",1,0)</f>
        <v>0</v>
      </c>
      <c r="AO138">
        <f>IF(ScoutingData[heldCargo]="Y",1,0)</f>
        <v>0</v>
      </c>
    </row>
    <row r="139" spans="1:41" x14ac:dyDescent="0.3">
      <c r="A139" t="s">
        <v>19</v>
      </c>
      <c r="B139" t="s">
        <v>3</v>
      </c>
      <c r="C139">
        <v>24</v>
      </c>
      <c r="D139" t="str">
        <f>ScoutingData[[#This Row],[eventCode]]&amp;"_"&amp;ScoutingData[[#This Row],[matchLevel]]&amp;ScoutingData[[#This Row],[matchNumber]]</f>
        <v>2022ilch_qm24</v>
      </c>
      <c r="E139" t="s">
        <v>49</v>
      </c>
      <c r="F139">
        <v>3488</v>
      </c>
      <c r="G139">
        <v>30</v>
      </c>
      <c r="H139" t="s">
        <v>0</v>
      </c>
      <c r="I139">
        <v>2</v>
      </c>
      <c r="J139">
        <v>0</v>
      </c>
      <c r="K139" t="s">
        <v>0</v>
      </c>
      <c r="L139">
        <v>1</v>
      </c>
      <c r="M139">
        <v>0</v>
      </c>
      <c r="N139" t="s">
        <v>1</v>
      </c>
      <c r="O139" t="s">
        <v>0</v>
      </c>
      <c r="P139" t="s">
        <v>51</v>
      </c>
      <c r="R139">
        <v>2</v>
      </c>
      <c r="S139" t="s">
        <v>1</v>
      </c>
      <c r="T139" t="s">
        <v>46</v>
      </c>
      <c r="U139" t="s">
        <v>1</v>
      </c>
      <c r="V139">
        <v>3</v>
      </c>
      <c r="W139" t="s">
        <v>1</v>
      </c>
      <c r="Y139">
        <f>ScoutingData[[#This Row],[autoLower]]+ScoutingData[[#This Row],[autoUpper]]</f>
        <v>2</v>
      </c>
      <c r="Z139">
        <f>(ScoutingData[[#This Row],[autoLower]]*2)+(ScoutingData[[#This Row],[autoUpper]]*4)</f>
        <v>8</v>
      </c>
      <c r="AA139">
        <f>ScoutingData[[#This Row],[lower]]+ScoutingData[[#This Row],[upper]]</f>
        <v>1</v>
      </c>
      <c r="AB139">
        <f>ScoutingData[[#This Row],[lower]]+(ScoutingData[[#This Row],[upper]]*2)</f>
        <v>2</v>
      </c>
      <c r="AC139">
        <f>ScoutingData[[#This Row],[autoCargo]]+ScoutingData[[#This Row],[teleopCargo]]</f>
        <v>3</v>
      </c>
      <c r="AD139">
        <f>IF(ScoutingData[taxi]="Y", 2, 0)</f>
        <v>2</v>
      </c>
      <c r="AE139">
        <f>ScoutingData[autoUpper]*4</f>
        <v>8</v>
      </c>
      <c r="AF139">
        <f>ScoutingData[autoLower]*2</f>
        <v>0</v>
      </c>
      <c r="AG139">
        <f>ScoutingData[upper]*2</f>
        <v>2</v>
      </c>
      <c r="AH139">
        <f>ScoutingData[lower]</f>
        <v>0</v>
      </c>
      <c r="AI139">
        <f>IF(ScoutingData[climb]=1, 4, IF(ScoutingData[climb]=2, 6, IF(ScoutingData[climb]=3, 10, IF(ScoutingData[climb]=4, 15, 0))))</f>
        <v>6</v>
      </c>
      <c r="AJ139">
        <f>ScoutingData[[#This Row],[climbScore]]</f>
        <v>6</v>
      </c>
      <c r="AK13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18</v>
      </c>
      <c r="AL139">
        <f>IF(ScoutingData[climb]=1, 1, IF(ScoutingData[climb]=2, 2, IF(ScoutingData[climb]=3, 3, IF(ScoutingData[climb]=4, 4, 0))))</f>
        <v>2</v>
      </c>
      <c r="AM139">
        <f>IF(ScoutingData[wasDefended]="Y",1,0)</f>
        <v>0</v>
      </c>
      <c r="AN139">
        <f>IF(ScoutingData[diedOrTipped]="Y",1,0)</f>
        <v>0</v>
      </c>
      <c r="AO139">
        <f>IF(ScoutingData[heldCargo]="Y",1,0)</f>
        <v>0</v>
      </c>
    </row>
    <row r="140" spans="1:41" x14ac:dyDescent="0.3">
      <c r="A140" t="s">
        <v>19</v>
      </c>
      <c r="B140" t="s">
        <v>3</v>
      </c>
      <c r="C140">
        <v>24</v>
      </c>
      <c r="D140" t="str">
        <f>ScoutingData[[#This Row],[eventCode]]&amp;"_"&amp;ScoutingData[[#This Row],[matchLevel]]&amp;ScoutingData[[#This Row],[matchNumber]]</f>
        <v>2022ilch_qm24</v>
      </c>
      <c r="E140" t="s">
        <v>53</v>
      </c>
      <c r="F140">
        <v>4241</v>
      </c>
      <c r="G140">
        <v>42</v>
      </c>
      <c r="H140" t="s">
        <v>0</v>
      </c>
      <c r="I140">
        <v>1</v>
      </c>
      <c r="J140">
        <v>0</v>
      </c>
      <c r="K140" t="s">
        <v>1</v>
      </c>
      <c r="L140">
        <v>1</v>
      </c>
      <c r="M140">
        <v>1</v>
      </c>
      <c r="N140" t="s">
        <v>1</v>
      </c>
      <c r="O140" t="s">
        <v>1</v>
      </c>
      <c r="P140" t="s">
        <v>46</v>
      </c>
      <c r="R140">
        <v>4</v>
      </c>
      <c r="S140" t="s">
        <v>0</v>
      </c>
      <c r="T140" t="s">
        <v>46</v>
      </c>
      <c r="U140" t="s">
        <v>1</v>
      </c>
      <c r="V140">
        <v>3</v>
      </c>
      <c r="W140" t="s">
        <v>1</v>
      </c>
      <c r="Y140">
        <f>ScoutingData[[#This Row],[autoLower]]+ScoutingData[[#This Row],[autoUpper]]</f>
        <v>1</v>
      </c>
      <c r="Z140">
        <f>(ScoutingData[[#This Row],[autoLower]]*2)+(ScoutingData[[#This Row],[autoUpper]]*4)</f>
        <v>4</v>
      </c>
      <c r="AA140">
        <f>ScoutingData[[#This Row],[lower]]+ScoutingData[[#This Row],[upper]]</f>
        <v>2</v>
      </c>
      <c r="AB140">
        <f>ScoutingData[[#This Row],[lower]]+(ScoutingData[[#This Row],[upper]]*2)</f>
        <v>3</v>
      </c>
      <c r="AC140">
        <f>ScoutingData[[#This Row],[autoCargo]]+ScoutingData[[#This Row],[teleopCargo]]</f>
        <v>3</v>
      </c>
      <c r="AD140">
        <f>IF(ScoutingData[taxi]="Y", 2, 0)</f>
        <v>2</v>
      </c>
      <c r="AE140">
        <f>ScoutingData[autoUpper]*4</f>
        <v>4</v>
      </c>
      <c r="AF140">
        <f>ScoutingData[autoLower]*2</f>
        <v>0</v>
      </c>
      <c r="AG140">
        <f>ScoutingData[upper]*2</f>
        <v>2</v>
      </c>
      <c r="AH140">
        <f>ScoutingData[lower]</f>
        <v>1</v>
      </c>
      <c r="AI140">
        <f>IF(ScoutingData[climb]=1, 4, IF(ScoutingData[climb]=2, 6, IF(ScoutingData[climb]=3, 10, IF(ScoutingData[climb]=4, 15, 0))))</f>
        <v>15</v>
      </c>
      <c r="AJ140">
        <f>ScoutingData[[#This Row],[climbScore]]</f>
        <v>15</v>
      </c>
      <c r="AK14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24</v>
      </c>
      <c r="AL140">
        <f>IF(ScoutingData[climb]=1, 1, IF(ScoutingData[climb]=2, 2, IF(ScoutingData[climb]=3, 3, IF(ScoutingData[climb]=4, 4, 0))))</f>
        <v>4</v>
      </c>
      <c r="AM140">
        <f>IF(ScoutingData[wasDefended]="Y",1,0)</f>
        <v>0</v>
      </c>
      <c r="AN140">
        <f>IF(ScoutingData[diedOrTipped]="Y",1,0)</f>
        <v>0</v>
      </c>
      <c r="AO140">
        <f>IF(ScoutingData[heldCargo]="Y",1,0)</f>
        <v>0</v>
      </c>
    </row>
    <row r="141" spans="1:41" x14ac:dyDescent="0.3">
      <c r="A141" t="s">
        <v>19</v>
      </c>
      <c r="B141" t="s">
        <v>3</v>
      </c>
      <c r="C141">
        <v>24</v>
      </c>
      <c r="D141" t="str">
        <f>ScoutingData[[#This Row],[eventCode]]&amp;"_"&amp;ScoutingData[[#This Row],[matchLevel]]&amp;ScoutingData[[#This Row],[matchNumber]]</f>
        <v>2022ilch_qm24</v>
      </c>
      <c r="E141" t="s">
        <v>45</v>
      </c>
      <c r="F141">
        <v>1732</v>
      </c>
      <c r="G141">
        <v>19</v>
      </c>
      <c r="H141" t="s">
        <v>0</v>
      </c>
      <c r="I141">
        <v>3</v>
      </c>
      <c r="J141">
        <v>0</v>
      </c>
      <c r="K141" t="s">
        <v>0</v>
      </c>
      <c r="L141">
        <v>18</v>
      </c>
      <c r="M141">
        <v>0</v>
      </c>
      <c r="N141" t="s">
        <v>1</v>
      </c>
      <c r="O141" t="s">
        <v>1</v>
      </c>
      <c r="P141" t="s">
        <v>51</v>
      </c>
      <c r="Q141" t="s">
        <v>210</v>
      </c>
      <c r="R141" t="s">
        <v>46</v>
      </c>
      <c r="S141" t="s">
        <v>1</v>
      </c>
      <c r="T141" t="s">
        <v>46</v>
      </c>
      <c r="U141" t="s">
        <v>1</v>
      </c>
      <c r="V141">
        <v>5</v>
      </c>
      <c r="W141" t="s">
        <v>1</v>
      </c>
      <c r="X141" t="s">
        <v>211</v>
      </c>
      <c r="Y141">
        <f>ScoutingData[[#This Row],[autoLower]]+ScoutingData[[#This Row],[autoUpper]]</f>
        <v>3</v>
      </c>
      <c r="Z141">
        <f>(ScoutingData[[#This Row],[autoLower]]*2)+(ScoutingData[[#This Row],[autoUpper]]*4)</f>
        <v>12</v>
      </c>
      <c r="AA141">
        <f>ScoutingData[[#This Row],[lower]]+ScoutingData[[#This Row],[upper]]</f>
        <v>18</v>
      </c>
      <c r="AB141">
        <f>ScoutingData[[#This Row],[lower]]+(ScoutingData[[#This Row],[upper]]*2)</f>
        <v>36</v>
      </c>
      <c r="AC141">
        <f>ScoutingData[[#This Row],[autoCargo]]+ScoutingData[[#This Row],[teleopCargo]]</f>
        <v>21</v>
      </c>
      <c r="AD141">
        <f>IF(ScoutingData[taxi]="Y", 2, 0)</f>
        <v>2</v>
      </c>
      <c r="AE141">
        <f>ScoutingData[autoUpper]*4</f>
        <v>12</v>
      </c>
      <c r="AF141">
        <f>ScoutingData[autoLower]*2</f>
        <v>0</v>
      </c>
      <c r="AG141">
        <f>ScoutingData[upper]*2</f>
        <v>36</v>
      </c>
      <c r="AH141">
        <f>ScoutingData[lower]</f>
        <v>0</v>
      </c>
      <c r="AI141">
        <f>IF(ScoutingData[climb]=1, 4, IF(ScoutingData[climb]=2, 6, IF(ScoutingData[climb]=3, 10, IF(ScoutingData[climb]=4, 15, 0))))</f>
        <v>0</v>
      </c>
      <c r="AJ141">
        <f>ScoutingData[[#This Row],[climbScore]]</f>
        <v>0</v>
      </c>
      <c r="AK14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50</v>
      </c>
      <c r="AL141">
        <f>IF(ScoutingData[climb]=1, 1, IF(ScoutingData[climb]=2, 2, IF(ScoutingData[climb]=3, 3, IF(ScoutingData[climb]=4, 4, 0))))</f>
        <v>0</v>
      </c>
      <c r="AM141">
        <f>IF(ScoutingData[wasDefended]="Y",1,0)</f>
        <v>0</v>
      </c>
      <c r="AN141">
        <f>IF(ScoutingData[diedOrTipped]="Y",1,0)</f>
        <v>0</v>
      </c>
      <c r="AO141">
        <f>IF(ScoutingData[heldCargo]="Y",1,0)</f>
        <v>0</v>
      </c>
    </row>
    <row r="142" spans="1:41" x14ac:dyDescent="0.3">
      <c r="A142" t="s">
        <v>19</v>
      </c>
      <c r="B142" t="s">
        <v>3</v>
      </c>
      <c r="C142">
        <v>24</v>
      </c>
      <c r="D142" t="str">
        <f>ScoutingData[[#This Row],[eventCode]]&amp;"_"&amp;ScoutingData[[#This Row],[matchLevel]]&amp;ScoutingData[[#This Row],[matchNumber]]</f>
        <v>2022ilch_qm24</v>
      </c>
      <c r="E142" t="s">
        <v>56</v>
      </c>
      <c r="F142">
        <v>3067</v>
      </c>
      <c r="G142">
        <v>29</v>
      </c>
      <c r="H142" t="s">
        <v>0</v>
      </c>
      <c r="I142">
        <v>1</v>
      </c>
      <c r="J142">
        <v>0</v>
      </c>
      <c r="K142" t="s">
        <v>0</v>
      </c>
      <c r="L142">
        <v>0</v>
      </c>
      <c r="M142">
        <v>2</v>
      </c>
      <c r="N142" t="s">
        <v>1</v>
      </c>
      <c r="O142" t="s">
        <v>1</v>
      </c>
      <c r="P142" t="s">
        <v>51</v>
      </c>
      <c r="Q142" t="s">
        <v>212</v>
      </c>
      <c r="R142">
        <v>2</v>
      </c>
      <c r="S142" t="s">
        <v>1</v>
      </c>
      <c r="T142" t="s">
        <v>46</v>
      </c>
      <c r="U142" t="s">
        <v>1</v>
      </c>
      <c r="V142">
        <v>1</v>
      </c>
      <c r="W142" t="s">
        <v>1</v>
      </c>
      <c r="X142" t="s">
        <v>213</v>
      </c>
      <c r="Y142">
        <f>ScoutingData[[#This Row],[autoLower]]+ScoutingData[[#This Row],[autoUpper]]</f>
        <v>1</v>
      </c>
      <c r="Z142">
        <f>(ScoutingData[[#This Row],[autoLower]]*2)+(ScoutingData[[#This Row],[autoUpper]]*4)</f>
        <v>4</v>
      </c>
      <c r="AA142">
        <f>ScoutingData[[#This Row],[lower]]+ScoutingData[[#This Row],[upper]]</f>
        <v>2</v>
      </c>
      <c r="AB142">
        <f>ScoutingData[[#This Row],[lower]]+(ScoutingData[[#This Row],[upper]]*2)</f>
        <v>2</v>
      </c>
      <c r="AC142">
        <f>ScoutingData[[#This Row],[autoCargo]]+ScoutingData[[#This Row],[teleopCargo]]</f>
        <v>3</v>
      </c>
      <c r="AD142">
        <f>IF(ScoutingData[taxi]="Y", 2, 0)</f>
        <v>2</v>
      </c>
      <c r="AE142">
        <f>ScoutingData[autoUpper]*4</f>
        <v>4</v>
      </c>
      <c r="AF142">
        <f>ScoutingData[autoLower]*2</f>
        <v>0</v>
      </c>
      <c r="AG142">
        <f>ScoutingData[upper]*2</f>
        <v>0</v>
      </c>
      <c r="AH142">
        <f>ScoutingData[lower]</f>
        <v>2</v>
      </c>
      <c r="AI142">
        <f>IF(ScoutingData[climb]=1, 4, IF(ScoutingData[climb]=2, 6, IF(ScoutingData[climb]=3, 10, IF(ScoutingData[climb]=4, 15, 0))))</f>
        <v>6</v>
      </c>
      <c r="AJ142">
        <f>ScoutingData[[#This Row],[climbScore]]</f>
        <v>6</v>
      </c>
      <c r="AK14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142">
        <f>IF(ScoutingData[climb]=1, 1, IF(ScoutingData[climb]=2, 2, IF(ScoutingData[climb]=3, 3, IF(ScoutingData[climb]=4, 4, 0))))</f>
        <v>2</v>
      </c>
      <c r="AM142">
        <f>IF(ScoutingData[wasDefended]="Y",1,0)</f>
        <v>0</v>
      </c>
      <c r="AN142">
        <f>IF(ScoutingData[diedOrTipped]="Y",1,0)</f>
        <v>0</v>
      </c>
      <c r="AO142">
        <f>IF(ScoutingData[heldCargo]="Y",1,0)</f>
        <v>0</v>
      </c>
    </row>
    <row r="143" spans="1:41" x14ac:dyDescent="0.3">
      <c r="A143" t="s">
        <v>19</v>
      </c>
      <c r="B143" t="s">
        <v>3</v>
      </c>
      <c r="C143">
        <v>25</v>
      </c>
      <c r="D143" t="str">
        <f>ScoutingData[[#This Row],[eventCode]]&amp;"_"&amp;ScoutingData[[#This Row],[matchLevel]]&amp;ScoutingData[[#This Row],[matchNumber]]</f>
        <v>2022ilch_qm25</v>
      </c>
      <c r="E143" t="s">
        <v>49</v>
      </c>
      <c r="F143">
        <v>3110</v>
      </c>
      <c r="G143">
        <v>41</v>
      </c>
      <c r="H143" t="s">
        <v>0</v>
      </c>
      <c r="I143">
        <v>0</v>
      </c>
      <c r="J143">
        <v>0</v>
      </c>
      <c r="K143" t="s">
        <v>1</v>
      </c>
      <c r="L143">
        <v>0</v>
      </c>
      <c r="M143">
        <v>0</v>
      </c>
      <c r="N143" t="s">
        <v>1</v>
      </c>
      <c r="O143" t="s">
        <v>1</v>
      </c>
      <c r="P143" t="s">
        <v>46</v>
      </c>
      <c r="R143" t="s">
        <v>46</v>
      </c>
      <c r="S143" t="s">
        <v>1</v>
      </c>
      <c r="T143" t="s">
        <v>55</v>
      </c>
      <c r="U143" t="s">
        <v>1</v>
      </c>
      <c r="V143">
        <v>1</v>
      </c>
      <c r="W143" t="s">
        <v>1</v>
      </c>
      <c r="Y143">
        <f>ScoutingData[[#This Row],[autoLower]]+ScoutingData[[#This Row],[autoUpper]]</f>
        <v>0</v>
      </c>
      <c r="Z143">
        <f>(ScoutingData[[#This Row],[autoLower]]*2)+(ScoutingData[[#This Row],[autoUpper]]*4)</f>
        <v>0</v>
      </c>
      <c r="AA143">
        <f>ScoutingData[[#This Row],[lower]]+ScoutingData[[#This Row],[upper]]</f>
        <v>0</v>
      </c>
      <c r="AB143">
        <f>ScoutingData[[#This Row],[lower]]+(ScoutingData[[#This Row],[upper]]*2)</f>
        <v>0</v>
      </c>
      <c r="AC143">
        <f>ScoutingData[[#This Row],[autoCargo]]+ScoutingData[[#This Row],[teleopCargo]]</f>
        <v>0</v>
      </c>
      <c r="AD143">
        <f>IF(ScoutingData[taxi]="Y", 2, 0)</f>
        <v>2</v>
      </c>
      <c r="AE143">
        <f>ScoutingData[autoUpper]*4</f>
        <v>0</v>
      </c>
      <c r="AF143">
        <f>ScoutingData[autoLower]*2</f>
        <v>0</v>
      </c>
      <c r="AG143">
        <f>ScoutingData[upper]*2</f>
        <v>0</v>
      </c>
      <c r="AH143">
        <f>ScoutingData[lower]</f>
        <v>0</v>
      </c>
      <c r="AI143">
        <f>IF(ScoutingData[climb]=1, 4, IF(ScoutingData[climb]=2, 6, IF(ScoutingData[climb]=3, 10, IF(ScoutingData[climb]=4, 15, 0))))</f>
        <v>0</v>
      </c>
      <c r="AJ143">
        <f>ScoutingData[[#This Row],[climbScore]]</f>
        <v>0</v>
      </c>
      <c r="AK14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143">
        <f>IF(ScoutingData[climb]=1, 1, IF(ScoutingData[climb]=2, 2, IF(ScoutingData[climb]=3, 3, IF(ScoutingData[climb]=4, 4, 0))))</f>
        <v>0</v>
      </c>
      <c r="AM143">
        <f>IF(ScoutingData[wasDefended]="Y",1,0)</f>
        <v>0</v>
      </c>
      <c r="AN143">
        <f>IF(ScoutingData[diedOrTipped]="Y",1,0)</f>
        <v>0</v>
      </c>
      <c r="AO143">
        <f>IF(ScoutingData[heldCargo]="Y",1,0)</f>
        <v>0</v>
      </c>
    </row>
    <row r="144" spans="1:41" x14ac:dyDescent="0.3">
      <c r="A144" t="s">
        <v>19</v>
      </c>
      <c r="B144" t="s">
        <v>3</v>
      </c>
      <c r="C144">
        <v>25</v>
      </c>
      <c r="D144" t="str">
        <f>ScoutingData[[#This Row],[eventCode]]&amp;"_"&amp;ScoutingData[[#This Row],[matchLevel]]&amp;ScoutingData[[#This Row],[matchNumber]]</f>
        <v>2022ilch_qm25</v>
      </c>
      <c r="E144" t="s">
        <v>53</v>
      </c>
      <c r="F144">
        <v>3695</v>
      </c>
      <c r="G144">
        <v>17</v>
      </c>
      <c r="H144" t="s">
        <v>0</v>
      </c>
      <c r="I144">
        <v>1</v>
      </c>
      <c r="J144">
        <v>0</v>
      </c>
      <c r="K144" t="s">
        <v>0</v>
      </c>
      <c r="L144">
        <v>4</v>
      </c>
      <c r="M144">
        <v>0</v>
      </c>
      <c r="N144" t="s">
        <v>1</v>
      </c>
      <c r="O144" t="s">
        <v>1</v>
      </c>
      <c r="P144" t="s">
        <v>51</v>
      </c>
      <c r="R144">
        <v>3</v>
      </c>
      <c r="S144" t="s">
        <v>0</v>
      </c>
      <c r="T144" t="s">
        <v>46</v>
      </c>
      <c r="U144" t="s">
        <v>1</v>
      </c>
      <c r="V144">
        <v>3</v>
      </c>
      <c r="W144" t="s">
        <v>1</v>
      </c>
      <c r="Y144">
        <f>ScoutingData[[#This Row],[autoLower]]+ScoutingData[[#This Row],[autoUpper]]</f>
        <v>1</v>
      </c>
      <c r="Z144">
        <f>(ScoutingData[[#This Row],[autoLower]]*2)+(ScoutingData[[#This Row],[autoUpper]]*4)</f>
        <v>4</v>
      </c>
      <c r="AA144">
        <f>ScoutingData[[#This Row],[lower]]+ScoutingData[[#This Row],[upper]]</f>
        <v>4</v>
      </c>
      <c r="AB144">
        <f>ScoutingData[[#This Row],[lower]]+(ScoutingData[[#This Row],[upper]]*2)</f>
        <v>8</v>
      </c>
      <c r="AC144">
        <f>ScoutingData[[#This Row],[autoCargo]]+ScoutingData[[#This Row],[teleopCargo]]</f>
        <v>5</v>
      </c>
      <c r="AD144">
        <f>IF(ScoutingData[taxi]="Y", 2, 0)</f>
        <v>2</v>
      </c>
      <c r="AE144">
        <f>ScoutingData[autoUpper]*4</f>
        <v>4</v>
      </c>
      <c r="AF144">
        <f>ScoutingData[autoLower]*2</f>
        <v>0</v>
      </c>
      <c r="AG144">
        <f>ScoutingData[upper]*2</f>
        <v>8</v>
      </c>
      <c r="AH144">
        <f>ScoutingData[lower]</f>
        <v>0</v>
      </c>
      <c r="AI144">
        <f>IF(ScoutingData[climb]=1, 4, IF(ScoutingData[climb]=2, 6, IF(ScoutingData[climb]=3, 10, IF(ScoutingData[climb]=4, 15, 0))))</f>
        <v>10</v>
      </c>
      <c r="AJ144">
        <f>ScoutingData[[#This Row],[climbScore]]</f>
        <v>10</v>
      </c>
      <c r="AK14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24</v>
      </c>
      <c r="AL144">
        <f>IF(ScoutingData[climb]=1, 1, IF(ScoutingData[climb]=2, 2, IF(ScoutingData[climb]=3, 3, IF(ScoutingData[climb]=4, 4, 0))))</f>
        <v>3</v>
      </c>
      <c r="AM144">
        <f>IF(ScoutingData[wasDefended]="Y",1,0)</f>
        <v>0</v>
      </c>
      <c r="AN144">
        <f>IF(ScoutingData[diedOrTipped]="Y",1,0)</f>
        <v>0</v>
      </c>
      <c r="AO144">
        <f>IF(ScoutingData[heldCargo]="Y",1,0)</f>
        <v>0</v>
      </c>
    </row>
    <row r="145" spans="1:41" x14ac:dyDescent="0.3">
      <c r="A145" t="s">
        <v>19</v>
      </c>
      <c r="B145" t="s">
        <v>3</v>
      </c>
      <c r="C145">
        <v>25</v>
      </c>
      <c r="D145" t="str">
        <f>ScoutingData[[#This Row],[eventCode]]&amp;"_"&amp;ScoutingData[[#This Row],[matchLevel]]&amp;ScoutingData[[#This Row],[matchNumber]]</f>
        <v>2022ilch_qm25</v>
      </c>
      <c r="E145" t="s">
        <v>62</v>
      </c>
      <c r="F145">
        <v>6651</v>
      </c>
      <c r="G145">
        <v>44</v>
      </c>
      <c r="H145" t="s">
        <v>0</v>
      </c>
      <c r="I145">
        <v>0</v>
      </c>
      <c r="J145">
        <v>0</v>
      </c>
      <c r="K145" t="s">
        <v>1</v>
      </c>
      <c r="L145">
        <v>2</v>
      </c>
      <c r="M145">
        <v>0</v>
      </c>
      <c r="N145" t="s">
        <v>1</v>
      </c>
      <c r="O145" t="s">
        <v>1</v>
      </c>
      <c r="P145" t="s">
        <v>46</v>
      </c>
      <c r="Q145" t="s">
        <v>214</v>
      </c>
      <c r="R145" t="s">
        <v>46</v>
      </c>
      <c r="S145" t="s">
        <v>1</v>
      </c>
      <c r="T145" t="s">
        <v>55</v>
      </c>
      <c r="U145" t="s">
        <v>1</v>
      </c>
      <c r="V145">
        <v>2</v>
      </c>
      <c r="W145" t="s">
        <v>1</v>
      </c>
      <c r="Y145">
        <f>ScoutingData[[#This Row],[autoLower]]+ScoutingData[[#This Row],[autoUpper]]</f>
        <v>0</v>
      </c>
      <c r="Z145">
        <f>(ScoutingData[[#This Row],[autoLower]]*2)+(ScoutingData[[#This Row],[autoUpper]]*4)</f>
        <v>0</v>
      </c>
      <c r="AA145">
        <f>ScoutingData[[#This Row],[lower]]+ScoutingData[[#This Row],[upper]]</f>
        <v>2</v>
      </c>
      <c r="AB145">
        <f>ScoutingData[[#This Row],[lower]]+(ScoutingData[[#This Row],[upper]]*2)</f>
        <v>4</v>
      </c>
      <c r="AC145">
        <f>ScoutingData[[#This Row],[autoCargo]]+ScoutingData[[#This Row],[teleopCargo]]</f>
        <v>2</v>
      </c>
      <c r="AD145">
        <f>IF(ScoutingData[taxi]="Y", 2, 0)</f>
        <v>2</v>
      </c>
      <c r="AE145">
        <f>ScoutingData[autoUpper]*4</f>
        <v>0</v>
      </c>
      <c r="AF145">
        <f>ScoutingData[autoLower]*2</f>
        <v>0</v>
      </c>
      <c r="AG145">
        <f>ScoutingData[upper]*2</f>
        <v>4</v>
      </c>
      <c r="AH145">
        <f>ScoutingData[lower]</f>
        <v>0</v>
      </c>
      <c r="AI145">
        <f>IF(ScoutingData[climb]=1, 4, IF(ScoutingData[climb]=2, 6, IF(ScoutingData[climb]=3, 10, IF(ScoutingData[climb]=4, 15, 0))))</f>
        <v>0</v>
      </c>
      <c r="AJ145">
        <f>ScoutingData[[#This Row],[climbScore]]</f>
        <v>0</v>
      </c>
      <c r="AK14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</v>
      </c>
      <c r="AL145">
        <f>IF(ScoutingData[climb]=1, 1, IF(ScoutingData[climb]=2, 2, IF(ScoutingData[climb]=3, 3, IF(ScoutingData[climb]=4, 4, 0))))</f>
        <v>0</v>
      </c>
      <c r="AM145">
        <f>IF(ScoutingData[wasDefended]="Y",1,0)</f>
        <v>0</v>
      </c>
      <c r="AN145">
        <f>IF(ScoutingData[diedOrTipped]="Y",1,0)</f>
        <v>0</v>
      </c>
      <c r="AO145">
        <f>IF(ScoutingData[heldCargo]="Y",1,0)</f>
        <v>0</v>
      </c>
    </row>
    <row r="146" spans="1:41" x14ac:dyDescent="0.3">
      <c r="A146" t="s">
        <v>19</v>
      </c>
      <c r="B146" t="s">
        <v>3</v>
      </c>
      <c r="C146">
        <v>25</v>
      </c>
      <c r="D146" t="str">
        <f>ScoutingData[[#This Row],[eventCode]]&amp;"_"&amp;ScoutingData[[#This Row],[matchLevel]]&amp;ScoutingData[[#This Row],[matchNumber]]</f>
        <v>2022ilch_qm25</v>
      </c>
      <c r="E146" t="s">
        <v>45</v>
      </c>
      <c r="F146">
        <v>4096</v>
      </c>
      <c r="G146">
        <v>44</v>
      </c>
      <c r="H146" t="s">
        <v>0</v>
      </c>
      <c r="I146">
        <v>2</v>
      </c>
      <c r="J146">
        <v>0</v>
      </c>
      <c r="K146" t="s">
        <v>0</v>
      </c>
      <c r="L146">
        <v>2</v>
      </c>
      <c r="M146">
        <v>1</v>
      </c>
      <c r="N146" t="s">
        <v>0</v>
      </c>
      <c r="O146" t="s">
        <v>1</v>
      </c>
      <c r="P146" t="s">
        <v>55</v>
      </c>
      <c r="Q146" t="s">
        <v>215</v>
      </c>
      <c r="R146">
        <v>2</v>
      </c>
      <c r="S146" t="s">
        <v>1</v>
      </c>
      <c r="T146" t="s">
        <v>47</v>
      </c>
      <c r="U146" t="s">
        <v>1</v>
      </c>
      <c r="V146">
        <v>4</v>
      </c>
      <c r="W146" t="s">
        <v>1</v>
      </c>
      <c r="X146" t="s">
        <v>216</v>
      </c>
      <c r="Y146">
        <f>ScoutingData[[#This Row],[autoLower]]+ScoutingData[[#This Row],[autoUpper]]</f>
        <v>2</v>
      </c>
      <c r="Z146">
        <f>(ScoutingData[[#This Row],[autoLower]]*2)+(ScoutingData[[#This Row],[autoUpper]]*4)</f>
        <v>8</v>
      </c>
      <c r="AA146">
        <f>ScoutingData[[#This Row],[lower]]+ScoutingData[[#This Row],[upper]]</f>
        <v>3</v>
      </c>
      <c r="AB146">
        <f>ScoutingData[[#This Row],[lower]]+(ScoutingData[[#This Row],[upper]]*2)</f>
        <v>5</v>
      </c>
      <c r="AC146">
        <f>ScoutingData[[#This Row],[autoCargo]]+ScoutingData[[#This Row],[teleopCargo]]</f>
        <v>5</v>
      </c>
      <c r="AD146">
        <f>IF(ScoutingData[taxi]="Y", 2, 0)</f>
        <v>2</v>
      </c>
      <c r="AE146">
        <f>ScoutingData[autoUpper]*4</f>
        <v>8</v>
      </c>
      <c r="AF146">
        <f>ScoutingData[autoLower]*2</f>
        <v>0</v>
      </c>
      <c r="AG146">
        <f>ScoutingData[upper]*2</f>
        <v>4</v>
      </c>
      <c r="AH146">
        <f>ScoutingData[lower]</f>
        <v>1</v>
      </c>
      <c r="AI146">
        <f>IF(ScoutingData[climb]=1, 4, IF(ScoutingData[climb]=2, 6, IF(ScoutingData[climb]=3, 10, IF(ScoutingData[climb]=4, 15, 0))))</f>
        <v>6</v>
      </c>
      <c r="AJ146">
        <f>ScoutingData[[#This Row],[climbScore]]</f>
        <v>6</v>
      </c>
      <c r="AK14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21</v>
      </c>
      <c r="AL146">
        <f>IF(ScoutingData[climb]=1, 1, IF(ScoutingData[climb]=2, 2, IF(ScoutingData[climb]=3, 3, IF(ScoutingData[climb]=4, 4, 0))))</f>
        <v>2</v>
      </c>
      <c r="AM146">
        <f>IF(ScoutingData[wasDefended]="Y",1,0)</f>
        <v>1</v>
      </c>
      <c r="AN146">
        <f>IF(ScoutingData[diedOrTipped]="Y",1,0)</f>
        <v>0</v>
      </c>
      <c r="AO146">
        <f>IF(ScoutingData[heldCargo]="Y",1,0)</f>
        <v>0</v>
      </c>
    </row>
    <row r="147" spans="1:41" x14ac:dyDescent="0.3">
      <c r="A147" t="s">
        <v>19</v>
      </c>
      <c r="B147" t="s">
        <v>3</v>
      </c>
      <c r="C147">
        <v>25</v>
      </c>
      <c r="D147" t="str">
        <f>ScoutingData[[#This Row],[eventCode]]&amp;"_"&amp;ScoutingData[[#This Row],[matchLevel]]&amp;ScoutingData[[#This Row],[matchNumber]]</f>
        <v>2022ilch_qm25</v>
      </c>
      <c r="E147" t="s">
        <v>56</v>
      </c>
      <c r="F147">
        <v>2338</v>
      </c>
      <c r="G147">
        <v>54</v>
      </c>
      <c r="H147" t="s">
        <v>0</v>
      </c>
      <c r="I147">
        <v>3</v>
      </c>
      <c r="J147">
        <v>0</v>
      </c>
      <c r="K147" t="s">
        <v>0</v>
      </c>
      <c r="L147">
        <v>12</v>
      </c>
      <c r="M147">
        <v>0</v>
      </c>
      <c r="N147" t="s">
        <v>1</v>
      </c>
      <c r="O147" t="s">
        <v>1</v>
      </c>
      <c r="P147" t="s">
        <v>51</v>
      </c>
      <c r="Q147" t="s">
        <v>217</v>
      </c>
      <c r="R147">
        <v>4</v>
      </c>
      <c r="S147" t="s">
        <v>1</v>
      </c>
      <c r="T147" t="s">
        <v>46</v>
      </c>
      <c r="U147" t="s">
        <v>1</v>
      </c>
      <c r="V147">
        <v>4</v>
      </c>
      <c r="W147" t="s">
        <v>1</v>
      </c>
      <c r="X147" t="s">
        <v>218</v>
      </c>
      <c r="Y147">
        <f>ScoutingData[[#This Row],[autoLower]]+ScoutingData[[#This Row],[autoUpper]]</f>
        <v>3</v>
      </c>
      <c r="Z147">
        <f>(ScoutingData[[#This Row],[autoLower]]*2)+(ScoutingData[[#This Row],[autoUpper]]*4)</f>
        <v>12</v>
      </c>
      <c r="AA147">
        <f>ScoutingData[[#This Row],[lower]]+ScoutingData[[#This Row],[upper]]</f>
        <v>12</v>
      </c>
      <c r="AB147">
        <f>ScoutingData[[#This Row],[lower]]+(ScoutingData[[#This Row],[upper]]*2)</f>
        <v>24</v>
      </c>
      <c r="AC147">
        <f>ScoutingData[[#This Row],[autoCargo]]+ScoutingData[[#This Row],[teleopCargo]]</f>
        <v>15</v>
      </c>
      <c r="AD147">
        <f>IF(ScoutingData[taxi]="Y", 2, 0)</f>
        <v>2</v>
      </c>
      <c r="AE147">
        <f>ScoutingData[autoUpper]*4</f>
        <v>12</v>
      </c>
      <c r="AF147">
        <f>ScoutingData[autoLower]*2</f>
        <v>0</v>
      </c>
      <c r="AG147">
        <f>ScoutingData[upper]*2</f>
        <v>24</v>
      </c>
      <c r="AH147">
        <f>ScoutingData[lower]</f>
        <v>0</v>
      </c>
      <c r="AI147">
        <f>IF(ScoutingData[climb]=1, 4, IF(ScoutingData[climb]=2, 6, IF(ScoutingData[climb]=3, 10, IF(ScoutingData[climb]=4, 15, 0))))</f>
        <v>15</v>
      </c>
      <c r="AJ147">
        <f>ScoutingData[[#This Row],[climbScore]]</f>
        <v>15</v>
      </c>
      <c r="AK14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53</v>
      </c>
      <c r="AL147">
        <f>IF(ScoutingData[climb]=1, 1, IF(ScoutingData[climb]=2, 2, IF(ScoutingData[climb]=3, 3, IF(ScoutingData[climb]=4, 4, 0))))</f>
        <v>4</v>
      </c>
      <c r="AM147">
        <f>IF(ScoutingData[wasDefended]="Y",1,0)</f>
        <v>0</v>
      </c>
      <c r="AN147">
        <f>IF(ScoutingData[diedOrTipped]="Y",1,0)</f>
        <v>0</v>
      </c>
      <c r="AO147">
        <f>IF(ScoutingData[heldCargo]="Y",1,0)</f>
        <v>0</v>
      </c>
    </row>
    <row r="148" spans="1:41" x14ac:dyDescent="0.3">
      <c r="A148" t="s">
        <v>19</v>
      </c>
      <c r="B148" t="s">
        <v>3</v>
      </c>
      <c r="C148">
        <v>25</v>
      </c>
      <c r="D148" t="str">
        <f>ScoutingData[[#This Row],[eventCode]]&amp;"_"&amp;ScoutingData[[#This Row],[matchLevel]]&amp;ScoutingData[[#This Row],[matchNumber]]</f>
        <v>2022ilch_qm25</v>
      </c>
      <c r="E148" t="s">
        <v>59</v>
      </c>
      <c r="F148">
        <v>8122</v>
      </c>
      <c r="G148">
        <v>55</v>
      </c>
      <c r="H148" t="s">
        <v>1</v>
      </c>
      <c r="I148">
        <v>1</v>
      </c>
      <c r="J148">
        <v>0</v>
      </c>
      <c r="K148" t="s">
        <v>1</v>
      </c>
      <c r="L148">
        <v>4</v>
      </c>
      <c r="M148">
        <v>0</v>
      </c>
      <c r="N148" t="s">
        <v>1</v>
      </c>
      <c r="O148" t="s">
        <v>1</v>
      </c>
      <c r="P148" t="s">
        <v>55</v>
      </c>
      <c r="Q148" t="s">
        <v>219</v>
      </c>
      <c r="R148" t="s">
        <v>47</v>
      </c>
      <c r="S148" t="s">
        <v>1</v>
      </c>
      <c r="T148" t="s">
        <v>51</v>
      </c>
      <c r="U148" t="s">
        <v>1</v>
      </c>
      <c r="V148">
        <v>3</v>
      </c>
      <c r="W148" t="s">
        <v>1</v>
      </c>
      <c r="Y148">
        <f>ScoutingData[[#This Row],[autoLower]]+ScoutingData[[#This Row],[autoUpper]]</f>
        <v>1</v>
      </c>
      <c r="Z148">
        <f>(ScoutingData[[#This Row],[autoLower]]*2)+(ScoutingData[[#This Row],[autoUpper]]*4)</f>
        <v>4</v>
      </c>
      <c r="AA148">
        <f>ScoutingData[[#This Row],[lower]]+ScoutingData[[#This Row],[upper]]</f>
        <v>4</v>
      </c>
      <c r="AB148">
        <f>ScoutingData[[#This Row],[lower]]+(ScoutingData[[#This Row],[upper]]*2)</f>
        <v>8</v>
      </c>
      <c r="AC148">
        <f>ScoutingData[[#This Row],[autoCargo]]+ScoutingData[[#This Row],[teleopCargo]]</f>
        <v>5</v>
      </c>
      <c r="AD148">
        <f>IF(ScoutingData[taxi]="Y", 2, 0)</f>
        <v>0</v>
      </c>
      <c r="AE148">
        <f>ScoutingData[autoUpper]*4</f>
        <v>4</v>
      </c>
      <c r="AF148">
        <f>ScoutingData[autoLower]*2</f>
        <v>0</v>
      </c>
      <c r="AG148">
        <f>ScoutingData[upper]*2</f>
        <v>8</v>
      </c>
      <c r="AH148">
        <f>ScoutingData[lower]</f>
        <v>0</v>
      </c>
      <c r="AI148">
        <f>IF(ScoutingData[climb]=1, 4, IF(ScoutingData[climb]=2, 6, IF(ScoutingData[climb]=3, 10, IF(ScoutingData[climb]=4, 15, 0))))</f>
        <v>0</v>
      </c>
      <c r="AJ148">
        <f>ScoutingData[[#This Row],[climbScore]]</f>
        <v>0</v>
      </c>
      <c r="AK14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148">
        <f>IF(ScoutingData[climb]=1, 1, IF(ScoutingData[climb]=2, 2, IF(ScoutingData[climb]=3, 3, IF(ScoutingData[climb]=4, 4, 0))))</f>
        <v>0</v>
      </c>
      <c r="AM148">
        <f>IF(ScoutingData[wasDefended]="Y",1,0)</f>
        <v>0</v>
      </c>
      <c r="AN148">
        <f>IF(ScoutingData[diedOrTipped]="Y",1,0)</f>
        <v>0</v>
      </c>
      <c r="AO148">
        <f>IF(ScoutingData[heldCargo]="Y",1,0)</f>
        <v>0</v>
      </c>
    </row>
    <row r="149" spans="1:41" x14ac:dyDescent="0.3">
      <c r="A149" t="s">
        <v>19</v>
      </c>
      <c r="B149" t="s">
        <v>3</v>
      </c>
      <c r="C149">
        <v>26</v>
      </c>
      <c r="D149" t="str">
        <f>ScoutingData[[#This Row],[eventCode]]&amp;"_"&amp;ScoutingData[[#This Row],[matchLevel]]&amp;ScoutingData[[#This Row],[matchNumber]]</f>
        <v>2022ilch_qm26</v>
      </c>
      <c r="E149" t="s">
        <v>49</v>
      </c>
      <c r="F149">
        <v>8029</v>
      </c>
      <c r="G149">
        <v>41</v>
      </c>
      <c r="H149" t="s">
        <v>0</v>
      </c>
      <c r="I149">
        <v>1</v>
      </c>
      <c r="J149">
        <v>0</v>
      </c>
      <c r="K149" t="s">
        <v>1</v>
      </c>
      <c r="L149">
        <v>0</v>
      </c>
      <c r="M149">
        <v>0</v>
      </c>
      <c r="N149" t="s">
        <v>1</v>
      </c>
      <c r="O149" t="s">
        <v>1</v>
      </c>
      <c r="P149" t="s">
        <v>46</v>
      </c>
      <c r="R149">
        <v>2</v>
      </c>
      <c r="S149" t="s">
        <v>0</v>
      </c>
      <c r="T149" t="s">
        <v>46</v>
      </c>
      <c r="U149" t="s">
        <v>1</v>
      </c>
      <c r="V149">
        <v>3</v>
      </c>
      <c r="W149" t="s">
        <v>1</v>
      </c>
      <c r="X149" t="s">
        <v>220</v>
      </c>
      <c r="Y149">
        <f>ScoutingData[[#This Row],[autoLower]]+ScoutingData[[#This Row],[autoUpper]]</f>
        <v>1</v>
      </c>
      <c r="Z149">
        <f>(ScoutingData[[#This Row],[autoLower]]*2)+(ScoutingData[[#This Row],[autoUpper]]*4)</f>
        <v>4</v>
      </c>
      <c r="AA149">
        <f>ScoutingData[[#This Row],[lower]]+ScoutingData[[#This Row],[upper]]</f>
        <v>0</v>
      </c>
      <c r="AB149">
        <f>ScoutingData[[#This Row],[lower]]+(ScoutingData[[#This Row],[upper]]*2)</f>
        <v>0</v>
      </c>
      <c r="AC149">
        <f>ScoutingData[[#This Row],[autoCargo]]+ScoutingData[[#This Row],[teleopCargo]]</f>
        <v>1</v>
      </c>
      <c r="AD149">
        <f>IF(ScoutingData[taxi]="Y", 2, 0)</f>
        <v>2</v>
      </c>
      <c r="AE149">
        <f>ScoutingData[autoUpper]*4</f>
        <v>4</v>
      </c>
      <c r="AF149">
        <f>ScoutingData[autoLower]*2</f>
        <v>0</v>
      </c>
      <c r="AG149">
        <f>ScoutingData[upper]*2</f>
        <v>0</v>
      </c>
      <c r="AH149">
        <f>ScoutingData[lower]</f>
        <v>0</v>
      </c>
      <c r="AI149">
        <f>IF(ScoutingData[climb]=1, 4, IF(ScoutingData[climb]=2, 6, IF(ScoutingData[climb]=3, 10, IF(ScoutingData[climb]=4, 15, 0))))</f>
        <v>6</v>
      </c>
      <c r="AJ149">
        <f>ScoutingData[[#This Row],[climbScore]]</f>
        <v>6</v>
      </c>
      <c r="AK14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149">
        <f>IF(ScoutingData[climb]=1, 1, IF(ScoutingData[climb]=2, 2, IF(ScoutingData[climb]=3, 3, IF(ScoutingData[climb]=4, 4, 0))))</f>
        <v>2</v>
      </c>
      <c r="AM149">
        <f>IF(ScoutingData[wasDefended]="Y",1,0)</f>
        <v>0</v>
      </c>
      <c r="AN149">
        <f>IF(ScoutingData[diedOrTipped]="Y",1,0)</f>
        <v>0</v>
      </c>
      <c r="AO149">
        <f>IF(ScoutingData[heldCargo]="Y",1,0)</f>
        <v>0</v>
      </c>
    </row>
    <row r="150" spans="1:41" x14ac:dyDescent="0.3">
      <c r="A150" t="s">
        <v>19</v>
      </c>
      <c r="B150" t="s">
        <v>3</v>
      </c>
      <c r="C150">
        <v>26</v>
      </c>
      <c r="D150" t="str">
        <f>ScoutingData[[#This Row],[eventCode]]&amp;"_"&amp;ScoutingData[[#This Row],[matchLevel]]&amp;ScoutingData[[#This Row],[matchNumber]]</f>
        <v>2022ilch_qm26</v>
      </c>
      <c r="E150" t="s">
        <v>49</v>
      </c>
      <c r="F150">
        <v>8029</v>
      </c>
      <c r="G150">
        <v>29</v>
      </c>
      <c r="H150" t="s">
        <v>0</v>
      </c>
      <c r="I150">
        <v>0</v>
      </c>
      <c r="J150">
        <v>0</v>
      </c>
      <c r="K150" t="s">
        <v>1</v>
      </c>
      <c r="L150">
        <v>1</v>
      </c>
      <c r="M150">
        <v>0</v>
      </c>
      <c r="N150" t="s">
        <v>1</v>
      </c>
      <c r="O150" t="s">
        <v>1</v>
      </c>
      <c r="P150" t="s">
        <v>51</v>
      </c>
      <c r="Q150" t="s">
        <v>221</v>
      </c>
      <c r="R150">
        <v>2</v>
      </c>
      <c r="S150" t="s">
        <v>0</v>
      </c>
      <c r="T150" t="s">
        <v>46</v>
      </c>
      <c r="U150" t="s">
        <v>1</v>
      </c>
      <c r="V150">
        <v>2</v>
      </c>
      <c r="W150" t="s">
        <v>1</v>
      </c>
      <c r="Y150">
        <f>ScoutingData[[#This Row],[autoLower]]+ScoutingData[[#This Row],[autoUpper]]</f>
        <v>0</v>
      </c>
      <c r="Z150">
        <f>(ScoutingData[[#This Row],[autoLower]]*2)+(ScoutingData[[#This Row],[autoUpper]]*4)</f>
        <v>0</v>
      </c>
      <c r="AA150">
        <f>ScoutingData[[#This Row],[lower]]+ScoutingData[[#This Row],[upper]]</f>
        <v>1</v>
      </c>
      <c r="AB150">
        <f>ScoutingData[[#This Row],[lower]]+(ScoutingData[[#This Row],[upper]]*2)</f>
        <v>2</v>
      </c>
      <c r="AC150">
        <f>ScoutingData[[#This Row],[autoCargo]]+ScoutingData[[#This Row],[teleopCargo]]</f>
        <v>1</v>
      </c>
      <c r="AD150">
        <f>IF(ScoutingData[taxi]="Y", 2, 0)</f>
        <v>2</v>
      </c>
      <c r="AE150">
        <f>ScoutingData[autoUpper]*4</f>
        <v>0</v>
      </c>
      <c r="AF150">
        <f>ScoutingData[autoLower]*2</f>
        <v>0</v>
      </c>
      <c r="AG150">
        <f>ScoutingData[upper]*2</f>
        <v>2</v>
      </c>
      <c r="AH150">
        <f>ScoutingData[lower]</f>
        <v>0</v>
      </c>
      <c r="AI150">
        <f>IF(ScoutingData[climb]=1, 4, IF(ScoutingData[climb]=2, 6, IF(ScoutingData[climb]=3, 10, IF(ScoutingData[climb]=4, 15, 0))))</f>
        <v>6</v>
      </c>
      <c r="AJ150">
        <f>ScoutingData[[#This Row],[climbScore]]</f>
        <v>6</v>
      </c>
      <c r="AK15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10</v>
      </c>
      <c r="AL150">
        <f>IF(ScoutingData[climb]=1, 1, IF(ScoutingData[climb]=2, 2, IF(ScoutingData[climb]=3, 3, IF(ScoutingData[climb]=4, 4, 0))))</f>
        <v>2</v>
      </c>
      <c r="AM150">
        <f>IF(ScoutingData[wasDefended]="Y",1,0)</f>
        <v>0</v>
      </c>
      <c r="AN150">
        <f>IF(ScoutingData[diedOrTipped]="Y",1,0)</f>
        <v>0</v>
      </c>
      <c r="AO150">
        <f>IF(ScoutingData[heldCargo]="Y",1,0)</f>
        <v>0</v>
      </c>
    </row>
    <row r="151" spans="1:41" x14ac:dyDescent="0.3">
      <c r="A151" t="s">
        <v>19</v>
      </c>
      <c r="B151" t="s">
        <v>3</v>
      </c>
      <c r="C151">
        <v>26</v>
      </c>
      <c r="D151" t="str">
        <f>ScoutingData[[#This Row],[eventCode]]&amp;"_"&amp;ScoutingData[[#This Row],[matchLevel]]&amp;ScoutingData[[#This Row],[matchNumber]]</f>
        <v>2022ilch_qm26</v>
      </c>
      <c r="E151" t="s">
        <v>62</v>
      </c>
      <c r="F151">
        <v>7237</v>
      </c>
      <c r="G151">
        <v>42</v>
      </c>
      <c r="H151" t="s">
        <v>0</v>
      </c>
      <c r="I151">
        <v>0</v>
      </c>
      <c r="J151">
        <v>1</v>
      </c>
      <c r="K151" t="s">
        <v>1</v>
      </c>
      <c r="L151">
        <v>0</v>
      </c>
      <c r="M151">
        <v>6</v>
      </c>
      <c r="N151" t="s">
        <v>1</v>
      </c>
      <c r="O151" t="s">
        <v>1</v>
      </c>
      <c r="P151" t="s">
        <v>51</v>
      </c>
      <c r="Q151" t="s">
        <v>113</v>
      </c>
      <c r="R151" t="s">
        <v>47</v>
      </c>
      <c r="S151" t="s">
        <v>1</v>
      </c>
      <c r="T151" t="s">
        <v>46</v>
      </c>
      <c r="U151" t="s">
        <v>1</v>
      </c>
      <c r="V151">
        <v>3</v>
      </c>
      <c r="W151" t="s">
        <v>1</v>
      </c>
      <c r="Y151">
        <f>ScoutingData[[#This Row],[autoLower]]+ScoutingData[[#This Row],[autoUpper]]</f>
        <v>1</v>
      </c>
      <c r="Z151">
        <f>(ScoutingData[[#This Row],[autoLower]]*2)+(ScoutingData[[#This Row],[autoUpper]]*4)</f>
        <v>2</v>
      </c>
      <c r="AA151">
        <f>ScoutingData[[#This Row],[lower]]+ScoutingData[[#This Row],[upper]]</f>
        <v>6</v>
      </c>
      <c r="AB151">
        <f>ScoutingData[[#This Row],[lower]]+(ScoutingData[[#This Row],[upper]]*2)</f>
        <v>6</v>
      </c>
      <c r="AC151">
        <f>ScoutingData[[#This Row],[autoCargo]]+ScoutingData[[#This Row],[teleopCargo]]</f>
        <v>7</v>
      </c>
      <c r="AD151">
        <f>IF(ScoutingData[taxi]="Y", 2, 0)</f>
        <v>2</v>
      </c>
      <c r="AE151">
        <f>ScoutingData[autoUpper]*4</f>
        <v>0</v>
      </c>
      <c r="AF151">
        <f>ScoutingData[autoLower]*2</f>
        <v>2</v>
      </c>
      <c r="AG151">
        <f>ScoutingData[upper]*2</f>
        <v>0</v>
      </c>
      <c r="AH151">
        <f>ScoutingData[lower]</f>
        <v>6</v>
      </c>
      <c r="AI151">
        <f>IF(ScoutingData[climb]=1, 4, IF(ScoutingData[climb]=2, 6, IF(ScoutingData[climb]=3, 10, IF(ScoutingData[climb]=4, 15, 0))))</f>
        <v>0</v>
      </c>
      <c r="AJ151">
        <f>ScoutingData[[#This Row],[climbScore]]</f>
        <v>0</v>
      </c>
      <c r="AK15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10</v>
      </c>
      <c r="AL151">
        <f>IF(ScoutingData[climb]=1, 1, IF(ScoutingData[climb]=2, 2, IF(ScoutingData[climb]=3, 3, IF(ScoutingData[climb]=4, 4, 0))))</f>
        <v>0</v>
      </c>
      <c r="AM151">
        <f>IF(ScoutingData[wasDefended]="Y",1,0)</f>
        <v>0</v>
      </c>
      <c r="AN151">
        <f>IF(ScoutingData[diedOrTipped]="Y",1,0)</f>
        <v>0</v>
      </c>
      <c r="AO151">
        <f>IF(ScoutingData[heldCargo]="Y",1,0)</f>
        <v>0</v>
      </c>
    </row>
    <row r="152" spans="1:41" x14ac:dyDescent="0.3">
      <c r="A152" t="s">
        <v>19</v>
      </c>
      <c r="B152" t="s">
        <v>3</v>
      </c>
      <c r="C152">
        <v>26</v>
      </c>
      <c r="D152" t="str">
        <f>ScoutingData[[#This Row],[eventCode]]&amp;"_"&amp;ScoutingData[[#This Row],[matchLevel]]&amp;ScoutingData[[#This Row],[matchNumber]]</f>
        <v>2022ilch_qm26</v>
      </c>
      <c r="E152" t="s">
        <v>45</v>
      </c>
      <c r="F152">
        <v>677</v>
      </c>
      <c r="G152">
        <v>44</v>
      </c>
      <c r="H152" t="s">
        <v>0</v>
      </c>
      <c r="I152">
        <v>1</v>
      </c>
      <c r="J152">
        <v>0</v>
      </c>
      <c r="K152" t="s">
        <v>0</v>
      </c>
      <c r="L152">
        <v>0</v>
      </c>
      <c r="M152">
        <v>3</v>
      </c>
      <c r="N152" t="s">
        <v>1</v>
      </c>
      <c r="O152" t="s">
        <v>1</v>
      </c>
      <c r="P152" t="s">
        <v>51</v>
      </c>
      <c r="Q152" t="s">
        <v>222</v>
      </c>
      <c r="R152" t="s">
        <v>46</v>
      </c>
      <c r="S152" t="s">
        <v>1</v>
      </c>
      <c r="T152" t="s">
        <v>46</v>
      </c>
      <c r="U152" t="s">
        <v>1</v>
      </c>
      <c r="V152">
        <v>3</v>
      </c>
      <c r="W152" t="s">
        <v>1</v>
      </c>
      <c r="X152" t="s">
        <v>223</v>
      </c>
      <c r="Y152">
        <f>ScoutingData[[#This Row],[autoLower]]+ScoutingData[[#This Row],[autoUpper]]</f>
        <v>1</v>
      </c>
      <c r="Z152">
        <f>(ScoutingData[[#This Row],[autoLower]]*2)+(ScoutingData[[#This Row],[autoUpper]]*4)</f>
        <v>4</v>
      </c>
      <c r="AA152">
        <f>ScoutingData[[#This Row],[lower]]+ScoutingData[[#This Row],[upper]]</f>
        <v>3</v>
      </c>
      <c r="AB152">
        <f>ScoutingData[[#This Row],[lower]]+(ScoutingData[[#This Row],[upper]]*2)</f>
        <v>3</v>
      </c>
      <c r="AC152">
        <f>ScoutingData[[#This Row],[autoCargo]]+ScoutingData[[#This Row],[teleopCargo]]</f>
        <v>4</v>
      </c>
      <c r="AD152">
        <f>IF(ScoutingData[taxi]="Y", 2, 0)</f>
        <v>2</v>
      </c>
      <c r="AE152">
        <f>ScoutingData[autoUpper]*4</f>
        <v>4</v>
      </c>
      <c r="AF152">
        <f>ScoutingData[autoLower]*2</f>
        <v>0</v>
      </c>
      <c r="AG152">
        <f>ScoutingData[upper]*2</f>
        <v>0</v>
      </c>
      <c r="AH152">
        <f>ScoutingData[lower]</f>
        <v>3</v>
      </c>
      <c r="AI152">
        <f>IF(ScoutingData[climb]=1, 4, IF(ScoutingData[climb]=2, 6, IF(ScoutingData[climb]=3, 10, IF(ScoutingData[climb]=4, 15, 0))))</f>
        <v>0</v>
      </c>
      <c r="AJ152">
        <f>ScoutingData[[#This Row],[climbScore]]</f>
        <v>0</v>
      </c>
      <c r="AK15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9</v>
      </c>
      <c r="AL152">
        <f>IF(ScoutingData[climb]=1, 1, IF(ScoutingData[climb]=2, 2, IF(ScoutingData[climb]=3, 3, IF(ScoutingData[climb]=4, 4, 0))))</f>
        <v>0</v>
      </c>
      <c r="AM152">
        <f>IF(ScoutingData[wasDefended]="Y",1,0)</f>
        <v>0</v>
      </c>
      <c r="AN152">
        <f>IF(ScoutingData[diedOrTipped]="Y",1,0)</f>
        <v>0</v>
      </c>
      <c r="AO152">
        <f>IF(ScoutingData[heldCargo]="Y",1,0)</f>
        <v>0</v>
      </c>
    </row>
    <row r="153" spans="1:41" x14ac:dyDescent="0.3">
      <c r="A153" t="s">
        <v>19</v>
      </c>
      <c r="B153" t="s">
        <v>3</v>
      </c>
      <c r="C153">
        <v>26</v>
      </c>
      <c r="D153" t="str">
        <f>ScoutingData[[#This Row],[eventCode]]&amp;"_"&amp;ScoutingData[[#This Row],[matchLevel]]&amp;ScoutingData[[#This Row],[matchNumber]]</f>
        <v>2022ilch_qm26</v>
      </c>
      <c r="E153" t="s">
        <v>56</v>
      </c>
      <c r="F153">
        <v>4292</v>
      </c>
      <c r="G153">
        <v>42</v>
      </c>
      <c r="H153" t="s">
        <v>0</v>
      </c>
      <c r="I153">
        <v>0</v>
      </c>
      <c r="J153">
        <v>0</v>
      </c>
      <c r="K153" t="s">
        <v>1</v>
      </c>
      <c r="L153">
        <v>0</v>
      </c>
      <c r="M153">
        <v>0</v>
      </c>
      <c r="N153" t="s">
        <v>1</v>
      </c>
      <c r="O153" t="s">
        <v>0</v>
      </c>
      <c r="P153" t="s">
        <v>51</v>
      </c>
      <c r="Q153" t="s">
        <v>201</v>
      </c>
      <c r="R153" t="s">
        <v>47</v>
      </c>
      <c r="S153" t="s">
        <v>1</v>
      </c>
      <c r="T153" t="s">
        <v>46</v>
      </c>
      <c r="U153" t="s">
        <v>1</v>
      </c>
      <c r="V153">
        <v>2</v>
      </c>
      <c r="W153" t="s">
        <v>1</v>
      </c>
      <c r="X153" t="s">
        <v>224</v>
      </c>
      <c r="Y153">
        <f>ScoutingData[[#This Row],[autoLower]]+ScoutingData[[#This Row],[autoUpper]]</f>
        <v>0</v>
      </c>
      <c r="Z153">
        <f>(ScoutingData[[#This Row],[autoLower]]*2)+(ScoutingData[[#This Row],[autoUpper]]*4)</f>
        <v>0</v>
      </c>
      <c r="AA153">
        <f>ScoutingData[[#This Row],[lower]]+ScoutingData[[#This Row],[upper]]</f>
        <v>0</v>
      </c>
      <c r="AB153">
        <f>ScoutingData[[#This Row],[lower]]+(ScoutingData[[#This Row],[upper]]*2)</f>
        <v>0</v>
      </c>
      <c r="AC153">
        <f>ScoutingData[[#This Row],[autoCargo]]+ScoutingData[[#This Row],[teleopCargo]]</f>
        <v>0</v>
      </c>
      <c r="AD153">
        <f>IF(ScoutingData[taxi]="Y", 2, 0)</f>
        <v>2</v>
      </c>
      <c r="AE153">
        <f>ScoutingData[autoUpper]*4</f>
        <v>0</v>
      </c>
      <c r="AF153">
        <f>ScoutingData[autoLower]*2</f>
        <v>0</v>
      </c>
      <c r="AG153">
        <f>ScoutingData[upper]*2</f>
        <v>0</v>
      </c>
      <c r="AH153">
        <f>ScoutingData[lower]</f>
        <v>0</v>
      </c>
      <c r="AI153">
        <f>IF(ScoutingData[climb]=1, 4, IF(ScoutingData[climb]=2, 6, IF(ScoutingData[climb]=3, 10, IF(ScoutingData[climb]=4, 15, 0))))</f>
        <v>0</v>
      </c>
      <c r="AJ153">
        <f>ScoutingData[[#This Row],[climbScore]]</f>
        <v>0</v>
      </c>
      <c r="AK15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153">
        <f>IF(ScoutingData[climb]=1, 1, IF(ScoutingData[climb]=2, 2, IF(ScoutingData[climb]=3, 3, IF(ScoutingData[climb]=4, 4, 0))))</f>
        <v>0</v>
      </c>
      <c r="AM153">
        <f>IF(ScoutingData[wasDefended]="Y",1,0)</f>
        <v>0</v>
      </c>
      <c r="AN153">
        <f>IF(ScoutingData[diedOrTipped]="Y",1,0)</f>
        <v>0</v>
      </c>
      <c r="AO153">
        <f>IF(ScoutingData[heldCargo]="Y",1,0)</f>
        <v>0</v>
      </c>
    </row>
    <row r="154" spans="1:41" x14ac:dyDescent="0.3">
      <c r="A154" t="s">
        <v>19</v>
      </c>
      <c r="B154" t="s">
        <v>3</v>
      </c>
      <c r="C154">
        <v>26</v>
      </c>
      <c r="D154" t="str">
        <f>ScoutingData[[#This Row],[eventCode]]&amp;"_"&amp;ScoutingData[[#This Row],[matchLevel]]&amp;ScoutingData[[#This Row],[matchNumber]]</f>
        <v>2022ilch_qm26</v>
      </c>
      <c r="E154" t="s">
        <v>59</v>
      </c>
      <c r="F154">
        <v>2062</v>
      </c>
      <c r="G154">
        <v>17</v>
      </c>
      <c r="H154" t="s">
        <v>0</v>
      </c>
      <c r="I154">
        <v>0</v>
      </c>
      <c r="J154">
        <v>0</v>
      </c>
      <c r="K154" t="s">
        <v>1</v>
      </c>
      <c r="L154">
        <v>5</v>
      </c>
      <c r="M154">
        <v>0</v>
      </c>
      <c r="N154" t="s">
        <v>1</v>
      </c>
      <c r="O154" t="s">
        <v>1</v>
      </c>
      <c r="P154" t="s">
        <v>55</v>
      </c>
      <c r="Q154" t="s">
        <v>225</v>
      </c>
      <c r="R154" t="s">
        <v>47</v>
      </c>
      <c r="S154" t="s">
        <v>1</v>
      </c>
      <c r="T154" t="s">
        <v>47</v>
      </c>
      <c r="U154" t="s">
        <v>1</v>
      </c>
      <c r="V154">
        <v>3</v>
      </c>
      <c r="W154" t="s">
        <v>1</v>
      </c>
      <c r="Y154">
        <f>ScoutingData[[#This Row],[autoLower]]+ScoutingData[[#This Row],[autoUpper]]</f>
        <v>0</v>
      </c>
      <c r="Z154">
        <f>(ScoutingData[[#This Row],[autoLower]]*2)+(ScoutingData[[#This Row],[autoUpper]]*4)</f>
        <v>0</v>
      </c>
      <c r="AA154">
        <f>ScoutingData[[#This Row],[lower]]+ScoutingData[[#This Row],[upper]]</f>
        <v>5</v>
      </c>
      <c r="AB154">
        <f>ScoutingData[[#This Row],[lower]]+(ScoutingData[[#This Row],[upper]]*2)</f>
        <v>10</v>
      </c>
      <c r="AC154">
        <f>ScoutingData[[#This Row],[autoCargo]]+ScoutingData[[#This Row],[teleopCargo]]</f>
        <v>5</v>
      </c>
      <c r="AD154">
        <f>IF(ScoutingData[taxi]="Y", 2, 0)</f>
        <v>2</v>
      </c>
      <c r="AE154">
        <f>ScoutingData[autoUpper]*4</f>
        <v>0</v>
      </c>
      <c r="AF154">
        <f>ScoutingData[autoLower]*2</f>
        <v>0</v>
      </c>
      <c r="AG154">
        <f>ScoutingData[upper]*2</f>
        <v>10</v>
      </c>
      <c r="AH154">
        <f>ScoutingData[lower]</f>
        <v>0</v>
      </c>
      <c r="AI154">
        <f>IF(ScoutingData[climb]=1, 4, IF(ScoutingData[climb]=2, 6, IF(ScoutingData[climb]=3, 10, IF(ScoutingData[climb]=4, 15, 0))))</f>
        <v>0</v>
      </c>
      <c r="AJ154">
        <f>ScoutingData[[#This Row],[climbScore]]</f>
        <v>0</v>
      </c>
      <c r="AK15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154">
        <f>IF(ScoutingData[climb]=1, 1, IF(ScoutingData[climb]=2, 2, IF(ScoutingData[climb]=3, 3, IF(ScoutingData[climb]=4, 4, 0))))</f>
        <v>0</v>
      </c>
      <c r="AM154">
        <f>IF(ScoutingData[wasDefended]="Y",1,0)</f>
        <v>0</v>
      </c>
      <c r="AN154">
        <f>IF(ScoutingData[diedOrTipped]="Y",1,0)</f>
        <v>0</v>
      </c>
      <c r="AO154">
        <f>IF(ScoutingData[heldCargo]="Y",1,0)</f>
        <v>0</v>
      </c>
    </row>
    <row r="155" spans="1:41" x14ac:dyDescent="0.3">
      <c r="A155" t="s">
        <v>19</v>
      </c>
      <c r="B155" t="s">
        <v>3</v>
      </c>
      <c r="C155">
        <v>27</v>
      </c>
      <c r="D155" t="str">
        <f>ScoutingData[[#This Row],[eventCode]]&amp;"_"&amp;ScoutingData[[#This Row],[matchLevel]]&amp;ScoutingData[[#This Row],[matchNumber]]</f>
        <v>2022ilch_qm27</v>
      </c>
      <c r="E155" t="s">
        <v>49</v>
      </c>
      <c r="F155">
        <v>3352</v>
      </c>
      <c r="G155">
        <v>29</v>
      </c>
      <c r="H155" t="s">
        <v>0</v>
      </c>
      <c r="I155">
        <v>0</v>
      </c>
      <c r="J155">
        <v>1</v>
      </c>
      <c r="K155" t="s">
        <v>1</v>
      </c>
      <c r="L155">
        <v>0</v>
      </c>
      <c r="M155">
        <v>2</v>
      </c>
      <c r="N155" t="s">
        <v>1</v>
      </c>
      <c r="O155" t="s">
        <v>0</v>
      </c>
      <c r="P155" t="s">
        <v>46</v>
      </c>
      <c r="R155">
        <v>2</v>
      </c>
      <c r="S155" t="s">
        <v>1</v>
      </c>
      <c r="T155" t="s">
        <v>46</v>
      </c>
      <c r="U155" t="s">
        <v>1</v>
      </c>
      <c r="V155">
        <v>2</v>
      </c>
      <c r="W155" t="s">
        <v>1</v>
      </c>
      <c r="Y155">
        <f>ScoutingData[[#This Row],[autoLower]]+ScoutingData[[#This Row],[autoUpper]]</f>
        <v>1</v>
      </c>
      <c r="Z155">
        <f>(ScoutingData[[#This Row],[autoLower]]*2)+(ScoutingData[[#This Row],[autoUpper]]*4)</f>
        <v>2</v>
      </c>
      <c r="AA155">
        <f>ScoutingData[[#This Row],[lower]]+ScoutingData[[#This Row],[upper]]</f>
        <v>2</v>
      </c>
      <c r="AB155">
        <f>ScoutingData[[#This Row],[lower]]+(ScoutingData[[#This Row],[upper]]*2)</f>
        <v>2</v>
      </c>
      <c r="AC155">
        <f>ScoutingData[[#This Row],[autoCargo]]+ScoutingData[[#This Row],[teleopCargo]]</f>
        <v>3</v>
      </c>
      <c r="AD155">
        <f>IF(ScoutingData[taxi]="Y", 2, 0)</f>
        <v>2</v>
      </c>
      <c r="AE155">
        <f>ScoutingData[autoUpper]*4</f>
        <v>0</v>
      </c>
      <c r="AF155">
        <f>ScoutingData[autoLower]*2</f>
        <v>2</v>
      </c>
      <c r="AG155">
        <f>ScoutingData[upper]*2</f>
        <v>0</v>
      </c>
      <c r="AH155">
        <f>ScoutingData[lower]</f>
        <v>2</v>
      </c>
      <c r="AI155">
        <f>IF(ScoutingData[climb]=1, 4, IF(ScoutingData[climb]=2, 6, IF(ScoutingData[climb]=3, 10, IF(ScoutingData[climb]=4, 15, 0))))</f>
        <v>6</v>
      </c>
      <c r="AJ155">
        <f>ScoutingData[[#This Row],[climbScore]]</f>
        <v>6</v>
      </c>
      <c r="AK15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155">
        <f>IF(ScoutingData[climb]=1, 1, IF(ScoutingData[climb]=2, 2, IF(ScoutingData[climb]=3, 3, IF(ScoutingData[climb]=4, 4, 0))))</f>
        <v>2</v>
      </c>
      <c r="AM155">
        <f>IF(ScoutingData[wasDefended]="Y",1,0)</f>
        <v>0</v>
      </c>
      <c r="AN155">
        <f>IF(ScoutingData[diedOrTipped]="Y",1,0)</f>
        <v>0</v>
      </c>
      <c r="AO155">
        <f>IF(ScoutingData[heldCargo]="Y",1,0)</f>
        <v>0</v>
      </c>
    </row>
    <row r="156" spans="1:41" x14ac:dyDescent="0.3">
      <c r="A156" t="s">
        <v>19</v>
      </c>
      <c r="B156" t="s">
        <v>3</v>
      </c>
      <c r="C156">
        <v>27</v>
      </c>
      <c r="D156" t="str">
        <f>ScoutingData[[#This Row],[eventCode]]&amp;"_"&amp;ScoutingData[[#This Row],[matchLevel]]&amp;ScoutingData[[#This Row],[matchNumber]]</f>
        <v>2022ilch_qm27</v>
      </c>
      <c r="E156" t="s">
        <v>59</v>
      </c>
      <c r="F156">
        <v>2151</v>
      </c>
      <c r="G156">
        <v>67</v>
      </c>
      <c r="H156" t="s">
        <v>0</v>
      </c>
      <c r="I156">
        <v>0</v>
      </c>
      <c r="J156">
        <v>0</v>
      </c>
      <c r="K156" t="s">
        <v>1</v>
      </c>
      <c r="L156">
        <v>0</v>
      </c>
      <c r="M156">
        <v>0</v>
      </c>
      <c r="N156" t="s">
        <v>1</v>
      </c>
      <c r="O156" t="s">
        <v>1</v>
      </c>
      <c r="P156" t="s">
        <v>46</v>
      </c>
      <c r="Q156" t="s">
        <v>226</v>
      </c>
      <c r="R156" t="s">
        <v>46</v>
      </c>
      <c r="S156" t="s">
        <v>1</v>
      </c>
      <c r="T156" t="s">
        <v>55</v>
      </c>
      <c r="U156" t="s">
        <v>1</v>
      </c>
      <c r="V156">
        <v>2</v>
      </c>
      <c r="W156" t="s">
        <v>1</v>
      </c>
      <c r="X156" t="s">
        <v>227</v>
      </c>
      <c r="Y156">
        <f>ScoutingData[[#This Row],[autoLower]]+ScoutingData[[#This Row],[autoUpper]]</f>
        <v>0</v>
      </c>
      <c r="Z156">
        <f>(ScoutingData[[#This Row],[autoLower]]*2)+(ScoutingData[[#This Row],[autoUpper]]*4)</f>
        <v>0</v>
      </c>
      <c r="AA156">
        <f>ScoutingData[[#This Row],[lower]]+ScoutingData[[#This Row],[upper]]</f>
        <v>0</v>
      </c>
      <c r="AB156">
        <f>ScoutingData[[#This Row],[lower]]+(ScoutingData[[#This Row],[upper]]*2)</f>
        <v>0</v>
      </c>
      <c r="AC156">
        <f>ScoutingData[[#This Row],[autoCargo]]+ScoutingData[[#This Row],[teleopCargo]]</f>
        <v>0</v>
      </c>
      <c r="AD156">
        <f>IF(ScoutingData[taxi]="Y", 2, 0)</f>
        <v>2</v>
      </c>
      <c r="AE156">
        <f>ScoutingData[autoUpper]*4</f>
        <v>0</v>
      </c>
      <c r="AF156">
        <f>ScoutingData[autoLower]*2</f>
        <v>0</v>
      </c>
      <c r="AG156">
        <f>ScoutingData[upper]*2</f>
        <v>0</v>
      </c>
      <c r="AH156">
        <f>ScoutingData[lower]</f>
        <v>0</v>
      </c>
      <c r="AI156">
        <f>IF(ScoutingData[climb]=1, 4, IF(ScoutingData[climb]=2, 6, IF(ScoutingData[climb]=3, 10, IF(ScoutingData[climb]=4, 15, 0))))</f>
        <v>0</v>
      </c>
      <c r="AJ156">
        <f>ScoutingData[[#This Row],[climbScore]]</f>
        <v>0</v>
      </c>
      <c r="AK15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156">
        <f>IF(ScoutingData[climb]=1, 1, IF(ScoutingData[climb]=2, 2, IF(ScoutingData[climb]=3, 3, IF(ScoutingData[climb]=4, 4, 0))))</f>
        <v>0</v>
      </c>
      <c r="AM156">
        <f>IF(ScoutingData[wasDefended]="Y",1,0)</f>
        <v>0</v>
      </c>
      <c r="AN156">
        <f>IF(ScoutingData[diedOrTipped]="Y",1,0)</f>
        <v>0</v>
      </c>
      <c r="AO156">
        <f>IF(ScoutingData[heldCargo]="Y",1,0)</f>
        <v>0</v>
      </c>
    </row>
    <row r="157" spans="1:41" x14ac:dyDescent="0.3">
      <c r="A157" t="s">
        <v>19</v>
      </c>
      <c r="B157" t="s">
        <v>3</v>
      </c>
      <c r="C157">
        <v>27</v>
      </c>
      <c r="D157" t="str">
        <f>ScoutingData[[#This Row],[eventCode]]&amp;"_"&amp;ScoutingData[[#This Row],[matchLevel]]&amp;ScoutingData[[#This Row],[matchNumber]]</f>
        <v>2022ilch_qm27</v>
      </c>
      <c r="E157" t="s">
        <v>45</v>
      </c>
      <c r="F157">
        <v>3061</v>
      </c>
      <c r="G157">
        <v>19</v>
      </c>
      <c r="H157" t="s">
        <v>0</v>
      </c>
      <c r="I157">
        <v>4</v>
      </c>
      <c r="J157">
        <v>0</v>
      </c>
      <c r="K157" t="s">
        <v>0</v>
      </c>
      <c r="L157">
        <v>8</v>
      </c>
      <c r="M157">
        <v>1</v>
      </c>
      <c r="N157" t="s">
        <v>1</v>
      </c>
      <c r="O157" t="s">
        <v>1</v>
      </c>
      <c r="P157" t="s">
        <v>51</v>
      </c>
      <c r="Q157" t="s">
        <v>228</v>
      </c>
      <c r="R157">
        <v>4</v>
      </c>
      <c r="S157" t="s">
        <v>0</v>
      </c>
      <c r="T157" t="s">
        <v>46</v>
      </c>
      <c r="U157" t="s">
        <v>1</v>
      </c>
      <c r="V157">
        <v>5</v>
      </c>
      <c r="W157" t="s">
        <v>1</v>
      </c>
      <c r="X157" t="s">
        <v>229</v>
      </c>
      <c r="Y157">
        <f>ScoutingData[[#This Row],[autoLower]]+ScoutingData[[#This Row],[autoUpper]]</f>
        <v>4</v>
      </c>
      <c r="Z157">
        <f>(ScoutingData[[#This Row],[autoLower]]*2)+(ScoutingData[[#This Row],[autoUpper]]*4)</f>
        <v>16</v>
      </c>
      <c r="AA157">
        <f>ScoutingData[[#This Row],[lower]]+ScoutingData[[#This Row],[upper]]</f>
        <v>9</v>
      </c>
      <c r="AB157">
        <f>ScoutingData[[#This Row],[lower]]+(ScoutingData[[#This Row],[upper]]*2)</f>
        <v>17</v>
      </c>
      <c r="AC157">
        <f>ScoutingData[[#This Row],[autoCargo]]+ScoutingData[[#This Row],[teleopCargo]]</f>
        <v>13</v>
      </c>
      <c r="AD157">
        <f>IF(ScoutingData[taxi]="Y", 2, 0)</f>
        <v>2</v>
      </c>
      <c r="AE157">
        <f>ScoutingData[autoUpper]*4</f>
        <v>16</v>
      </c>
      <c r="AF157">
        <f>ScoutingData[autoLower]*2</f>
        <v>0</v>
      </c>
      <c r="AG157">
        <f>ScoutingData[upper]*2</f>
        <v>16</v>
      </c>
      <c r="AH157">
        <f>ScoutingData[lower]</f>
        <v>1</v>
      </c>
      <c r="AI157">
        <f>IF(ScoutingData[climb]=1, 4, IF(ScoutingData[climb]=2, 6, IF(ScoutingData[climb]=3, 10, IF(ScoutingData[climb]=4, 15, 0))))</f>
        <v>15</v>
      </c>
      <c r="AJ157">
        <f>ScoutingData[[#This Row],[climbScore]]</f>
        <v>15</v>
      </c>
      <c r="AK15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50</v>
      </c>
      <c r="AL157">
        <f>IF(ScoutingData[climb]=1, 1, IF(ScoutingData[climb]=2, 2, IF(ScoutingData[climb]=3, 3, IF(ScoutingData[climb]=4, 4, 0))))</f>
        <v>4</v>
      </c>
      <c r="AM157">
        <f>IF(ScoutingData[wasDefended]="Y",1,0)</f>
        <v>0</v>
      </c>
      <c r="AN157">
        <f>IF(ScoutingData[diedOrTipped]="Y",1,0)</f>
        <v>0</v>
      </c>
      <c r="AO157">
        <f>IF(ScoutingData[heldCargo]="Y",1,0)</f>
        <v>0</v>
      </c>
    </row>
    <row r="158" spans="1:41" x14ac:dyDescent="0.3">
      <c r="A158" t="s">
        <v>19</v>
      </c>
      <c r="B158" t="s">
        <v>3</v>
      </c>
      <c r="C158">
        <v>27</v>
      </c>
      <c r="D158" t="str">
        <f>ScoutingData[[#This Row],[eventCode]]&amp;"_"&amp;ScoutingData[[#This Row],[matchLevel]]&amp;ScoutingData[[#This Row],[matchNumber]]</f>
        <v>2022ilch_qm27</v>
      </c>
      <c r="E158" t="s">
        <v>53</v>
      </c>
      <c r="F158">
        <v>101</v>
      </c>
      <c r="G158">
        <v>29</v>
      </c>
      <c r="H158" t="s">
        <v>0</v>
      </c>
      <c r="I158">
        <v>0</v>
      </c>
      <c r="J158">
        <v>0</v>
      </c>
      <c r="K158" t="s">
        <v>1</v>
      </c>
      <c r="L158">
        <v>0</v>
      </c>
      <c r="M158">
        <v>0</v>
      </c>
      <c r="N158" t="s">
        <v>1</v>
      </c>
      <c r="O158" t="s">
        <v>1</v>
      </c>
      <c r="P158" t="s">
        <v>46</v>
      </c>
      <c r="R158" t="s">
        <v>46</v>
      </c>
      <c r="S158" t="s">
        <v>1</v>
      </c>
      <c r="T158" t="s">
        <v>47</v>
      </c>
      <c r="U158" t="s">
        <v>1</v>
      </c>
      <c r="V158">
        <v>3</v>
      </c>
      <c r="W158" t="s">
        <v>1</v>
      </c>
      <c r="Y158">
        <f>ScoutingData[[#This Row],[autoLower]]+ScoutingData[[#This Row],[autoUpper]]</f>
        <v>0</v>
      </c>
      <c r="Z158">
        <f>(ScoutingData[[#This Row],[autoLower]]*2)+(ScoutingData[[#This Row],[autoUpper]]*4)</f>
        <v>0</v>
      </c>
      <c r="AA158">
        <f>ScoutingData[[#This Row],[lower]]+ScoutingData[[#This Row],[upper]]</f>
        <v>0</v>
      </c>
      <c r="AB158">
        <f>ScoutingData[[#This Row],[lower]]+(ScoutingData[[#This Row],[upper]]*2)</f>
        <v>0</v>
      </c>
      <c r="AC158">
        <f>ScoutingData[[#This Row],[autoCargo]]+ScoutingData[[#This Row],[teleopCargo]]</f>
        <v>0</v>
      </c>
      <c r="AD158">
        <f>IF(ScoutingData[taxi]="Y", 2, 0)</f>
        <v>2</v>
      </c>
      <c r="AE158">
        <f>ScoutingData[autoUpper]*4</f>
        <v>0</v>
      </c>
      <c r="AF158">
        <f>ScoutingData[autoLower]*2</f>
        <v>0</v>
      </c>
      <c r="AG158">
        <f>ScoutingData[upper]*2</f>
        <v>0</v>
      </c>
      <c r="AH158">
        <f>ScoutingData[lower]</f>
        <v>0</v>
      </c>
      <c r="AI158">
        <f>IF(ScoutingData[climb]=1, 4, IF(ScoutingData[climb]=2, 6, IF(ScoutingData[climb]=3, 10, IF(ScoutingData[climb]=4, 15, 0))))</f>
        <v>0</v>
      </c>
      <c r="AJ158">
        <f>ScoutingData[[#This Row],[climbScore]]</f>
        <v>0</v>
      </c>
      <c r="AK15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158">
        <f>IF(ScoutingData[climb]=1, 1, IF(ScoutingData[climb]=2, 2, IF(ScoutingData[climb]=3, 3, IF(ScoutingData[climb]=4, 4, 0))))</f>
        <v>0</v>
      </c>
      <c r="AM158">
        <f>IF(ScoutingData[wasDefended]="Y",1,0)</f>
        <v>0</v>
      </c>
      <c r="AN158">
        <f>IF(ScoutingData[diedOrTipped]="Y",1,0)</f>
        <v>0</v>
      </c>
      <c r="AO158">
        <f>IF(ScoutingData[heldCargo]="Y",1,0)</f>
        <v>0</v>
      </c>
    </row>
    <row r="159" spans="1:41" x14ac:dyDescent="0.3">
      <c r="A159" t="s">
        <v>19</v>
      </c>
      <c r="B159" t="s">
        <v>3</v>
      </c>
      <c r="C159">
        <v>27</v>
      </c>
      <c r="D159" t="str">
        <f>ScoutingData[[#This Row],[eventCode]]&amp;"_"&amp;ScoutingData[[#This Row],[matchLevel]]&amp;ScoutingData[[#This Row],[matchNumber]]</f>
        <v>2022ilch_qm27</v>
      </c>
      <c r="E159" t="s">
        <v>62</v>
      </c>
      <c r="F159">
        <v>111</v>
      </c>
      <c r="G159">
        <v>29</v>
      </c>
      <c r="H159" t="s">
        <v>0</v>
      </c>
      <c r="I159">
        <v>2</v>
      </c>
      <c r="J159">
        <v>0</v>
      </c>
      <c r="K159" t="s">
        <v>1</v>
      </c>
      <c r="L159">
        <v>20</v>
      </c>
      <c r="M159">
        <v>0</v>
      </c>
      <c r="N159" t="s">
        <v>0</v>
      </c>
      <c r="O159" t="s">
        <v>1</v>
      </c>
      <c r="P159" t="s">
        <v>51</v>
      </c>
      <c r="Q159" t="s">
        <v>230</v>
      </c>
      <c r="R159">
        <v>4</v>
      </c>
      <c r="S159" t="s">
        <v>1</v>
      </c>
      <c r="T159" t="s">
        <v>46</v>
      </c>
      <c r="U159" t="s">
        <v>1</v>
      </c>
      <c r="V159">
        <v>5</v>
      </c>
      <c r="W159" t="s">
        <v>1</v>
      </c>
      <c r="Y159">
        <f>ScoutingData[[#This Row],[autoLower]]+ScoutingData[[#This Row],[autoUpper]]</f>
        <v>2</v>
      </c>
      <c r="Z159">
        <f>(ScoutingData[[#This Row],[autoLower]]*2)+(ScoutingData[[#This Row],[autoUpper]]*4)</f>
        <v>8</v>
      </c>
      <c r="AA159">
        <f>ScoutingData[[#This Row],[lower]]+ScoutingData[[#This Row],[upper]]</f>
        <v>20</v>
      </c>
      <c r="AB159">
        <f>ScoutingData[[#This Row],[lower]]+(ScoutingData[[#This Row],[upper]]*2)</f>
        <v>40</v>
      </c>
      <c r="AC159">
        <f>ScoutingData[[#This Row],[autoCargo]]+ScoutingData[[#This Row],[teleopCargo]]</f>
        <v>22</v>
      </c>
      <c r="AD159">
        <f>IF(ScoutingData[taxi]="Y", 2, 0)</f>
        <v>2</v>
      </c>
      <c r="AE159">
        <f>ScoutingData[autoUpper]*4</f>
        <v>8</v>
      </c>
      <c r="AF159">
        <f>ScoutingData[autoLower]*2</f>
        <v>0</v>
      </c>
      <c r="AG159">
        <f>ScoutingData[upper]*2</f>
        <v>40</v>
      </c>
      <c r="AH159">
        <f>ScoutingData[lower]</f>
        <v>0</v>
      </c>
      <c r="AI159">
        <f>IF(ScoutingData[climb]=1, 4, IF(ScoutingData[climb]=2, 6, IF(ScoutingData[climb]=3, 10, IF(ScoutingData[climb]=4, 15, 0))))</f>
        <v>15</v>
      </c>
      <c r="AJ159">
        <f>ScoutingData[[#This Row],[climbScore]]</f>
        <v>15</v>
      </c>
      <c r="AK15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65</v>
      </c>
      <c r="AL159">
        <f>IF(ScoutingData[climb]=1, 1, IF(ScoutingData[climb]=2, 2, IF(ScoutingData[climb]=3, 3, IF(ScoutingData[climb]=4, 4, 0))))</f>
        <v>4</v>
      </c>
      <c r="AM159">
        <f>IF(ScoutingData[wasDefended]="Y",1,0)</f>
        <v>1</v>
      </c>
      <c r="AN159">
        <f>IF(ScoutingData[diedOrTipped]="Y",1,0)</f>
        <v>0</v>
      </c>
      <c r="AO159">
        <f>IF(ScoutingData[heldCargo]="Y",1,0)</f>
        <v>0</v>
      </c>
    </row>
    <row r="160" spans="1:41" x14ac:dyDescent="0.3">
      <c r="A160" t="s">
        <v>19</v>
      </c>
      <c r="B160" t="s">
        <v>3</v>
      </c>
      <c r="C160">
        <v>27</v>
      </c>
      <c r="D160" t="str">
        <f>ScoutingData[[#This Row],[eventCode]]&amp;"_"&amp;ScoutingData[[#This Row],[matchLevel]]&amp;ScoutingData[[#This Row],[matchNumber]]</f>
        <v>2022ilch_qm27</v>
      </c>
      <c r="E160" t="s">
        <v>56</v>
      </c>
      <c r="F160">
        <v>8868</v>
      </c>
      <c r="G160">
        <v>29</v>
      </c>
      <c r="H160" t="s">
        <v>0</v>
      </c>
      <c r="I160">
        <v>0</v>
      </c>
      <c r="J160">
        <v>0</v>
      </c>
      <c r="K160" t="s">
        <v>1</v>
      </c>
      <c r="L160">
        <v>0</v>
      </c>
      <c r="M160">
        <v>0</v>
      </c>
      <c r="N160" t="s">
        <v>0</v>
      </c>
      <c r="O160" t="s">
        <v>1</v>
      </c>
      <c r="P160" t="s">
        <v>46</v>
      </c>
      <c r="R160" t="s">
        <v>46</v>
      </c>
      <c r="S160" t="s">
        <v>1</v>
      </c>
      <c r="T160" t="s">
        <v>68</v>
      </c>
      <c r="U160" t="s">
        <v>1</v>
      </c>
      <c r="V160">
        <v>4</v>
      </c>
      <c r="W160" t="s">
        <v>1</v>
      </c>
      <c r="X160" t="s">
        <v>231</v>
      </c>
      <c r="Y160">
        <f>ScoutingData[[#This Row],[autoLower]]+ScoutingData[[#This Row],[autoUpper]]</f>
        <v>0</v>
      </c>
      <c r="Z160">
        <f>(ScoutingData[[#This Row],[autoLower]]*2)+(ScoutingData[[#This Row],[autoUpper]]*4)</f>
        <v>0</v>
      </c>
      <c r="AA160">
        <f>ScoutingData[[#This Row],[lower]]+ScoutingData[[#This Row],[upper]]</f>
        <v>0</v>
      </c>
      <c r="AB160">
        <f>ScoutingData[[#This Row],[lower]]+(ScoutingData[[#This Row],[upper]]*2)</f>
        <v>0</v>
      </c>
      <c r="AC160">
        <f>ScoutingData[[#This Row],[autoCargo]]+ScoutingData[[#This Row],[teleopCargo]]</f>
        <v>0</v>
      </c>
      <c r="AD160">
        <f>IF(ScoutingData[taxi]="Y", 2, 0)</f>
        <v>2</v>
      </c>
      <c r="AE160">
        <f>ScoutingData[autoUpper]*4</f>
        <v>0</v>
      </c>
      <c r="AF160">
        <f>ScoutingData[autoLower]*2</f>
        <v>0</v>
      </c>
      <c r="AG160">
        <f>ScoutingData[upper]*2</f>
        <v>0</v>
      </c>
      <c r="AH160">
        <f>ScoutingData[lower]</f>
        <v>0</v>
      </c>
      <c r="AI160">
        <f>IF(ScoutingData[climb]=1, 4, IF(ScoutingData[climb]=2, 6, IF(ScoutingData[climb]=3, 10, IF(ScoutingData[climb]=4, 15, 0))))</f>
        <v>0</v>
      </c>
      <c r="AJ160">
        <f>ScoutingData[[#This Row],[climbScore]]</f>
        <v>0</v>
      </c>
      <c r="AK16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160">
        <f>IF(ScoutingData[climb]=1, 1, IF(ScoutingData[climb]=2, 2, IF(ScoutingData[climb]=3, 3, IF(ScoutingData[climb]=4, 4, 0))))</f>
        <v>0</v>
      </c>
      <c r="AM160">
        <f>IF(ScoutingData[wasDefended]="Y",1,0)</f>
        <v>1</v>
      </c>
      <c r="AN160">
        <f>IF(ScoutingData[diedOrTipped]="Y",1,0)</f>
        <v>0</v>
      </c>
      <c r="AO160">
        <f>IF(ScoutingData[heldCargo]="Y",1,0)</f>
        <v>0</v>
      </c>
    </row>
    <row r="161" spans="1:41" x14ac:dyDescent="0.3">
      <c r="A161" t="s">
        <v>19</v>
      </c>
      <c r="B161" t="s">
        <v>3</v>
      </c>
      <c r="C161">
        <v>28</v>
      </c>
      <c r="D161" t="str">
        <f>ScoutingData[[#This Row],[eventCode]]&amp;"_"&amp;ScoutingData[[#This Row],[matchLevel]]&amp;ScoutingData[[#This Row],[matchNumber]]</f>
        <v>2022ilch_qm28</v>
      </c>
      <c r="E161" t="s">
        <v>62</v>
      </c>
      <c r="F161">
        <v>4787</v>
      </c>
      <c r="G161">
        <v>30</v>
      </c>
      <c r="H161" t="s">
        <v>0</v>
      </c>
      <c r="I161">
        <v>0</v>
      </c>
      <c r="J161">
        <v>1</v>
      </c>
      <c r="K161" t="s">
        <v>1</v>
      </c>
      <c r="L161">
        <v>0</v>
      </c>
      <c r="M161">
        <v>3</v>
      </c>
      <c r="N161" t="s">
        <v>0</v>
      </c>
      <c r="O161" t="s">
        <v>1</v>
      </c>
      <c r="P161" t="s">
        <v>46</v>
      </c>
      <c r="Q161" t="s">
        <v>232</v>
      </c>
      <c r="R161" t="s">
        <v>46</v>
      </c>
      <c r="S161" t="s">
        <v>1</v>
      </c>
      <c r="T161" t="s">
        <v>46</v>
      </c>
      <c r="U161" t="s">
        <v>1</v>
      </c>
      <c r="V161">
        <v>3</v>
      </c>
      <c r="W161" t="s">
        <v>0</v>
      </c>
      <c r="Y161">
        <f>ScoutingData[[#This Row],[autoLower]]+ScoutingData[[#This Row],[autoUpper]]</f>
        <v>1</v>
      </c>
      <c r="Z161">
        <f>(ScoutingData[[#This Row],[autoLower]]*2)+(ScoutingData[[#This Row],[autoUpper]]*4)</f>
        <v>2</v>
      </c>
      <c r="AA161">
        <f>ScoutingData[[#This Row],[lower]]+ScoutingData[[#This Row],[upper]]</f>
        <v>3</v>
      </c>
      <c r="AB161">
        <f>ScoutingData[[#This Row],[lower]]+(ScoutingData[[#This Row],[upper]]*2)</f>
        <v>3</v>
      </c>
      <c r="AC161">
        <f>ScoutingData[[#This Row],[autoCargo]]+ScoutingData[[#This Row],[teleopCargo]]</f>
        <v>4</v>
      </c>
      <c r="AD161">
        <f>IF(ScoutingData[taxi]="Y", 2, 0)</f>
        <v>2</v>
      </c>
      <c r="AE161">
        <f>ScoutingData[autoUpper]*4</f>
        <v>0</v>
      </c>
      <c r="AF161">
        <f>ScoutingData[autoLower]*2</f>
        <v>2</v>
      </c>
      <c r="AG161">
        <f>ScoutingData[upper]*2</f>
        <v>0</v>
      </c>
      <c r="AH161">
        <f>ScoutingData[lower]</f>
        <v>3</v>
      </c>
      <c r="AI161">
        <f>IF(ScoutingData[climb]=1, 4, IF(ScoutingData[climb]=2, 6, IF(ScoutingData[climb]=3, 10, IF(ScoutingData[climb]=4, 15, 0))))</f>
        <v>0</v>
      </c>
      <c r="AJ161">
        <f>ScoutingData[[#This Row],[climbScore]]</f>
        <v>0</v>
      </c>
      <c r="AK16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7</v>
      </c>
      <c r="AL161">
        <f>IF(ScoutingData[climb]=1, 1, IF(ScoutingData[climb]=2, 2, IF(ScoutingData[climb]=3, 3, IF(ScoutingData[climb]=4, 4, 0))))</f>
        <v>0</v>
      </c>
      <c r="AM161">
        <f>IF(ScoutingData[wasDefended]="Y",1,0)</f>
        <v>1</v>
      </c>
      <c r="AN161">
        <f>IF(ScoutingData[diedOrTipped]="Y",1,0)</f>
        <v>1</v>
      </c>
      <c r="AO161">
        <f>IF(ScoutingData[heldCargo]="Y",1,0)</f>
        <v>0</v>
      </c>
    </row>
    <row r="162" spans="1:41" x14ac:dyDescent="0.3">
      <c r="A162" t="s">
        <v>19</v>
      </c>
      <c r="B162" t="s">
        <v>3</v>
      </c>
      <c r="C162">
        <v>28</v>
      </c>
      <c r="D162" t="str">
        <f>ScoutingData[[#This Row],[eventCode]]&amp;"_"&amp;ScoutingData[[#This Row],[matchLevel]]&amp;ScoutingData[[#This Row],[matchNumber]]</f>
        <v>2022ilch_qm28</v>
      </c>
      <c r="E162" t="s">
        <v>62</v>
      </c>
      <c r="F162">
        <v>4787</v>
      </c>
      <c r="G162">
        <v>30</v>
      </c>
      <c r="H162" t="s">
        <v>0</v>
      </c>
      <c r="I162">
        <v>0</v>
      </c>
      <c r="J162">
        <v>1</v>
      </c>
      <c r="K162" t="s">
        <v>1</v>
      </c>
      <c r="L162">
        <v>0</v>
      </c>
      <c r="M162">
        <v>3</v>
      </c>
      <c r="N162" t="s">
        <v>0</v>
      </c>
      <c r="O162" t="s">
        <v>1</v>
      </c>
      <c r="P162" t="s">
        <v>46</v>
      </c>
      <c r="Q162" t="s">
        <v>232</v>
      </c>
      <c r="R162" t="s">
        <v>46</v>
      </c>
      <c r="S162" t="s">
        <v>1</v>
      </c>
      <c r="T162" t="s">
        <v>46</v>
      </c>
      <c r="U162" t="s">
        <v>1</v>
      </c>
      <c r="V162">
        <v>3</v>
      </c>
      <c r="W162" t="s">
        <v>0</v>
      </c>
      <c r="Y162">
        <f>ScoutingData[[#This Row],[autoLower]]+ScoutingData[[#This Row],[autoUpper]]</f>
        <v>1</v>
      </c>
      <c r="Z162">
        <f>(ScoutingData[[#This Row],[autoLower]]*2)+(ScoutingData[[#This Row],[autoUpper]]*4)</f>
        <v>2</v>
      </c>
      <c r="AA162">
        <f>ScoutingData[[#This Row],[lower]]+ScoutingData[[#This Row],[upper]]</f>
        <v>3</v>
      </c>
      <c r="AB162">
        <f>ScoutingData[[#This Row],[lower]]+(ScoutingData[[#This Row],[upper]]*2)</f>
        <v>3</v>
      </c>
      <c r="AC162">
        <f>ScoutingData[[#This Row],[autoCargo]]+ScoutingData[[#This Row],[teleopCargo]]</f>
        <v>4</v>
      </c>
      <c r="AD162">
        <f>IF(ScoutingData[taxi]="Y", 2, 0)</f>
        <v>2</v>
      </c>
      <c r="AE162">
        <f>ScoutingData[autoUpper]*4</f>
        <v>0</v>
      </c>
      <c r="AF162">
        <f>ScoutingData[autoLower]*2</f>
        <v>2</v>
      </c>
      <c r="AG162">
        <f>ScoutingData[upper]*2</f>
        <v>0</v>
      </c>
      <c r="AH162">
        <f>ScoutingData[lower]</f>
        <v>3</v>
      </c>
      <c r="AI162">
        <f>IF(ScoutingData[climb]=1, 4, IF(ScoutingData[climb]=2, 6, IF(ScoutingData[climb]=3, 10, IF(ScoutingData[climb]=4, 15, 0))))</f>
        <v>0</v>
      </c>
      <c r="AJ162">
        <f>ScoutingData[[#This Row],[climbScore]]</f>
        <v>0</v>
      </c>
      <c r="AK16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7</v>
      </c>
      <c r="AL162">
        <f>IF(ScoutingData[climb]=1, 1, IF(ScoutingData[climb]=2, 2, IF(ScoutingData[climb]=3, 3, IF(ScoutingData[climb]=4, 4, 0))))</f>
        <v>0</v>
      </c>
      <c r="AM162">
        <f>IF(ScoutingData[wasDefended]="Y",1,0)</f>
        <v>1</v>
      </c>
      <c r="AN162">
        <f>IF(ScoutingData[diedOrTipped]="Y",1,0)</f>
        <v>1</v>
      </c>
      <c r="AO162">
        <f>IF(ScoutingData[heldCargo]="Y",1,0)</f>
        <v>0</v>
      </c>
    </row>
    <row r="163" spans="1:41" x14ac:dyDescent="0.3">
      <c r="A163" t="s">
        <v>19</v>
      </c>
      <c r="B163" t="s">
        <v>3</v>
      </c>
      <c r="C163">
        <v>28</v>
      </c>
      <c r="D163" t="str">
        <f>ScoutingData[[#This Row],[eventCode]]&amp;"_"&amp;ScoutingData[[#This Row],[matchLevel]]&amp;ScoutingData[[#This Row],[matchNumber]]</f>
        <v>2022ilch_qm28</v>
      </c>
      <c r="E163" t="s">
        <v>59</v>
      </c>
      <c r="F163">
        <v>4702</v>
      </c>
      <c r="G163">
        <v>32</v>
      </c>
      <c r="H163" t="s">
        <v>0</v>
      </c>
      <c r="I163">
        <v>0</v>
      </c>
      <c r="J163">
        <v>0</v>
      </c>
      <c r="K163" t="s">
        <v>1</v>
      </c>
      <c r="L163">
        <v>0</v>
      </c>
      <c r="M163">
        <v>0</v>
      </c>
      <c r="N163" t="s">
        <v>1</v>
      </c>
      <c r="O163" t="s">
        <v>1</v>
      </c>
      <c r="P163" t="s">
        <v>51</v>
      </c>
      <c r="R163">
        <v>2</v>
      </c>
      <c r="S163" t="s">
        <v>1</v>
      </c>
      <c r="T163" t="s">
        <v>46</v>
      </c>
      <c r="U163" t="s">
        <v>1</v>
      </c>
      <c r="V163">
        <v>1</v>
      </c>
      <c r="W163" t="s">
        <v>1</v>
      </c>
      <c r="Y163">
        <f>ScoutingData[[#This Row],[autoLower]]+ScoutingData[[#This Row],[autoUpper]]</f>
        <v>0</v>
      </c>
      <c r="Z163">
        <f>(ScoutingData[[#This Row],[autoLower]]*2)+(ScoutingData[[#This Row],[autoUpper]]*4)</f>
        <v>0</v>
      </c>
      <c r="AA163">
        <f>ScoutingData[[#This Row],[lower]]+ScoutingData[[#This Row],[upper]]</f>
        <v>0</v>
      </c>
      <c r="AB163">
        <f>ScoutingData[[#This Row],[lower]]+(ScoutingData[[#This Row],[upper]]*2)</f>
        <v>0</v>
      </c>
      <c r="AC163">
        <f>ScoutingData[[#This Row],[autoCargo]]+ScoutingData[[#This Row],[teleopCargo]]</f>
        <v>0</v>
      </c>
      <c r="AD163">
        <f>IF(ScoutingData[taxi]="Y", 2, 0)</f>
        <v>2</v>
      </c>
      <c r="AE163">
        <f>ScoutingData[autoUpper]*4</f>
        <v>0</v>
      </c>
      <c r="AF163">
        <f>ScoutingData[autoLower]*2</f>
        <v>0</v>
      </c>
      <c r="AG163">
        <f>ScoutingData[upper]*2</f>
        <v>0</v>
      </c>
      <c r="AH163">
        <f>ScoutingData[lower]</f>
        <v>0</v>
      </c>
      <c r="AI163">
        <f>IF(ScoutingData[climb]=1, 4, IF(ScoutingData[climb]=2, 6, IF(ScoutingData[climb]=3, 10, IF(ScoutingData[climb]=4, 15, 0))))</f>
        <v>6</v>
      </c>
      <c r="AJ163">
        <f>ScoutingData[[#This Row],[climbScore]]</f>
        <v>6</v>
      </c>
      <c r="AK16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163">
        <f>IF(ScoutingData[climb]=1, 1, IF(ScoutingData[climb]=2, 2, IF(ScoutingData[climb]=3, 3, IF(ScoutingData[climb]=4, 4, 0))))</f>
        <v>2</v>
      </c>
      <c r="AM163">
        <f>IF(ScoutingData[wasDefended]="Y",1,0)</f>
        <v>0</v>
      </c>
      <c r="AN163">
        <f>IF(ScoutingData[diedOrTipped]="Y",1,0)</f>
        <v>0</v>
      </c>
      <c r="AO163">
        <f>IF(ScoutingData[heldCargo]="Y",1,0)</f>
        <v>0</v>
      </c>
    </row>
    <row r="164" spans="1:41" x14ac:dyDescent="0.3">
      <c r="A164" t="s">
        <v>19</v>
      </c>
      <c r="B164" t="s">
        <v>3</v>
      </c>
      <c r="C164">
        <v>28</v>
      </c>
      <c r="D164" t="str">
        <f>ScoutingData[[#This Row],[eventCode]]&amp;"_"&amp;ScoutingData[[#This Row],[matchLevel]]&amp;ScoutingData[[#This Row],[matchNumber]]</f>
        <v>2022ilch_qm28</v>
      </c>
      <c r="E164" t="s">
        <v>49</v>
      </c>
      <c r="F164">
        <v>4145</v>
      </c>
      <c r="G164">
        <v>29</v>
      </c>
      <c r="H164" t="s">
        <v>0</v>
      </c>
      <c r="I164">
        <v>0</v>
      </c>
      <c r="J164">
        <v>0</v>
      </c>
      <c r="K164" t="s">
        <v>0</v>
      </c>
      <c r="L164">
        <v>4</v>
      </c>
      <c r="M164">
        <v>3</v>
      </c>
      <c r="N164" t="s">
        <v>0</v>
      </c>
      <c r="O164" t="s">
        <v>1</v>
      </c>
      <c r="P164" t="s">
        <v>46</v>
      </c>
      <c r="Q164" t="s">
        <v>233</v>
      </c>
      <c r="R164" t="s">
        <v>46</v>
      </c>
      <c r="S164" t="s">
        <v>1</v>
      </c>
      <c r="T164" t="s">
        <v>46</v>
      </c>
      <c r="U164" t="s">
        <v>1</v>
      </c>
      <c r="V164">
        <v>4</v>
      </c>
      <c r="W164" t="s">
        <v>1</v>
      </c>
      <c r="Y164">
        <f>ScoutingData[[#This Row],[autoLower]]+ScoutingData[[#This Row],[autoUpper]]</f>
        <v>0</v>
      </c>
      <c r="Z164">
        <f>(ScoutingData[[#This Row],[autoLower]]*2)+(ScoutingData[[#This Row],[autoUpper]]*4)</f>
        <v>0</v>
      </c>
      <c r="AA164">
        <f>ScoutingData[[#This Row],[lower]]+ScoutingData[[#This Row],[upper]]</f>
        <v>7</v>
      </c>
      <c r="AB164">
        <f>ScoutingData[[#This Row],[lower]]+(ScoutingData[[#This Row],[upper]]*2)</f>
        <v>11</v>
      </c>
      <c r="AC164">
        <f>ScoutingData[[#This Row],[autoCargo]]+ScoutingData[[#This Row],[teleopCargo]]</f>
        <v>7</v>
      </c>
      <c r="AD164">
        <f>IF(ScoutingData[taxi]="Y", 2, 0)</f>
        <v>2</v>
      </c>
      <c r="AE164">
        <f>ScoutingData[autoUpper]*4</f>
        <v>0</v>
      </c>
      <c r="AF164">
        <f>ScoutingData[autoLower]*2</f>
        <v>0</v>
      </c>
      <c r="AG164">
        <f>ScoutingData[upper]*2</f>
        <v>8</v>
      </c>
      <c r="AH164">
        <f>ScoutingData[lower]</f>
        <v>3</v>
      </c>
      <c r="AI164">
        <f>IF(ScoutingData[climb]=1, 4, IF(ScoutingData[climb]=2, 6, IF(ScoutingData[climb]=3, 10, IF(ScoutingData[climb]=4, 15, 0))))</f>
        <v>0</v>
      </c>
      <c r="AJ164">
        <f>ScoutingData[[#This Row],[climbScore]]</f>
        <v>0</v>
      </c>
      <c r="AK16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13</v>
      </c>
      <c r="AL164">
        <f>IF(ScoutingData[climb]=1, 1, IF(ScoutingData[climb]=2, 2, IF(ScoutingData[climb]=3, 3, IF(ScoutingData[climb]=4, 4, 0))))</f>
        <v>0</v>
      </c>
      <c r="AM164">
        <f>IF(ScoutingData[wasDefended]="Y",1,0)</f>
        <v>1</v>
      </c>
      <c r="AN164">
        <f>IF(ScoutingData[diedOrTipped]="Y",1,0)</f>
        <v>0</v>
      </c>
      <c r="AO164">
        <f>IF(ScoutingData[heldCargo]="Y",1,0)</f>
        <v>0</v>
      </c>
    </row>
    <row r="165" spans="1:41" x14ac:dyDescent="0.3">
      <c r="A165" t="s">
        <v>19</v>
      </c>
      <c r="B165" t="s">
        <v>3</v>
      </c>
      <c r="C165">
        <v>28</v>
      </c>
      <c r="D165" t="str">
        <f>ScoutingData[[#This Row],[eventCode]]&amp;"_"&amp;ScoutingData[[#This Row],[matchLevel]]&amp;ScoutingData[[#This Row],[matchNumber]]</f>
        <v>2022ilch_qm28</v>
      </c>
      <c r="E165" t="s">
        <v>45</v>
      </c>
      <c r="F165">
        <v>2022</v>
      </c>
      <c r="G165">
        <v>19</v>
      </c>
      <c r="H165" t="s">
        <v>1</v>
      </c>
      <c r="I165">
        <v>0</v>
      </c>
      <c r="J165">
        <v>0</v>
      </c>
      <c r="K165" t="s">
        <v>1</v>
      </c>
      <c r="L165">
        <v>2</v>
      </c>
      <c r="M165">
        <v>0</v>
      </c>
      <c r="N165" t="s">
        <v>1</v>
      </c>
      <c r="O165" t="s">
        <v>0</v>
      </c>
      <c r="P165" t="s">
        <v>51</v>
      </c>
      <c r="Q165" t="s">
        <v>234</v>
      </c>
      <c r="R165">
        <v>3</v>
      </c>
      <c r="S165" t="s">
        <v>1</v>
      </c>
      <c r="T165" t="s">
        <v>46</v>
      </c>
      <c r="U165" t="s">
        <v>1</v>
      </c>
      <c r="V165">
        <v>4</v>
      </c>
      <c r="W165" t="s">
        <v>1</v>
      </c>
      <c r="X165" t="s">
        <v>235</v>
      </c>
      <c r="Y165">
        <f>ScoutingData[[#This Row],[autoLower]]+ScoutingData[[#This Row],[autoUpper]]</f>
        <v>0</v>
      </c>
      <c r="Z165">
        <f>(ScoutingData[[#This Row],[autoLower]]*2)+(ScoutingData[[#This Row],[autoUpper]]*4)</f>
        <v>0</v>
      </c>
      <c r="AA165">
        <f>ScoutingData[[#This Row],[lower]]+ScoutingData[[#This Row],[upper]]</f>
        <v>2</v>
      </c>
      <c r="AB165">
        <f>ScoutingData[[#This Row],[lower]]+(ScoutingData[[#This Row],[upper]]*2)</f>
        <v>4</v>
      </c>
      <c r="AC165">
        <f>ScoutingData[[#This Row],[autoCargo]]+ScoutingData[[#This Row],[teleopCargo]]</f>
        <v>2</v>
      </c>
      <c r="AD165">
        <f>IF(ScoutingData[taxi]="Y", 2, 0)</f>
        <v>0</v>
      </c>
      <c r="AE165">
        <f>ScoutingData[autoUpper]*4</f>
        <v>0</v>
      </c>
      <c r="AF165">
        <f>ScoutingData[autoLower]*2</f>
        <v>0</v>
      </c>
      <c r="AG165">
        <f>ScoutingData[upper]*2</f>
        <v>4</v>
      </c>
      <c r="AH165">
        <f>ScoutingData[lower]</f>
        <v>0</v>
      </c>
      <c r="AI165">
        <f>IF(ScoutingData[climb]=1, 4, IF(ScoutingData[climb]=2, 6, IF(ScoutingData[climb]=3, 10, IF(ScoutingData[climb]=4, 15, 0))))</f>
        <v>10</v>
      </c>
      <c r="AJ165">
        <f>ScoutingData[[#This Row],[climbScore]]</f>
        <v>10</v>
      </c>
      <c r="AK16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165">
        <f>IF(ScoutingData[climb]=1, 1, IF(ScoutingData[climb]=2, 2, IF(ScoutingData[climb]=3, 3, IF(ScoutingData[climb]=4, 4, 0))))</f>
        <v>3</v>
      </c>
      <c r="AM165">
        <f>IF(ScoutingData[wasDefended]="Y",1,0)</f>
        <v>0</v>
      </c>
      <c r="AN165">
        <f>IF(ScoutingData[diedOrTipped]="Y",1,0)</f>
        <v>0</v>
      </c>
      <c r="AO165">
        <f>IF(ScoutingData[heldCargo]="Y",1,0)</f>
        <v>0</v>
      </c>
    </row>
    <row r="166" spans="1:41" x14ac:dyDescent="0.3">
      <c r="A166" t="s">
        <v>19</v>
      </c>
      <c r="B166" t="s">
        <v>3</v>
      </c>
      <c r="C166">
        <v>28</v>
      </c>
      <c r="D166" t="str">
        <f>ScoutingData[[#This Row],[eventCode]]&amp;"_"&amp;ScoutingData[[#This Row],[matchLevel]]&amp;ScoutingData[[#This Row],[matchNumber]]</f>
        <v>2022ilch_qm28</v>
      </c>
      <c r="E166" t="s">
        <v>53</v>
      </c>
      <c r="F166">
        <v>8802</v>
      </c>
      <c r="G166">
        <v>42</v>
      </c>
      <c r="H166" t="s">
        <v>0</v>
      </c>
      <c r="I166">
        <v>0</v>
      </c>
      <c r="J166">
        <v>0</v>
      </c>
      <c r="K166" t="s">
        <v>1</v>
      </c>
      <c r="L166">
        <v>0</v>
      </c>
      <c r="M166">
        <v>0</v>
      </c>
      <c r="N166" t="s">
        <v>1</v>
      </c>
      <c r="O166" t="s">
        <v>1</v>
      </c>
      <c r="P166" t="s">
        <v>46</v>
      </c>
      <c r="R166">
        <v>2</v>
      </c>
      <c r="S166" t="s">
        <v>1</v>
      </c>
      <c r="T166" t="s">
        <v>68</v>
      </c>
      <c r="U166" t="s">
        <v>1</v>
      </c>
      <c r="V166">
        <v>3</v>
      </c>
      <c r="W166" t="s">
        <v>1</v>
      </c>
      <c r="Y166">
        <f>ScoutingData[[#This Row],[autoLower]]+ScoutingData[[#This Row],[autoUpper]]</f>
        <v>0</v>
      </c>
      <c r="Z166">
        <f>(ScoutingData[[#This Row],[autoLower]]*2)+(ScoutingData[[#This Row],[autoUpper]]*4)</f>
        <v>0</v>
      </c>
      <c r="AA166">
        <f>ScoutingData[[#This Row],[lower]]+ScoutingData[[#This Row],[upper]]</f>
        <v>0</v>
      </c>
      <c r="AB166">
        <f>ScoutingData[[#This Row],[lower]]+(ScoutingData[[#This Row],[upper]]*2)</f>
        <v>0</v>
      </c>
      <c r="AC166">
        <f>ScoutingData[[#This Row],[autoCargo]]+ScoutingData[[#This Row],[teleopCargo]]</f>
        <v>0</v>
      </c>
      <c r="AD166">
        <f>IF(ScoutingData[taxi]="Y", 2, 0)</f>
        <v>2</v>
      </c>
      <c r="AE166">
        <f>ScoutingData[autoUpper]*4</f>
        <v>0</v>
      </c>
      <c r="AF166">
        <f>ScoutingData[autoLower]*2</f>
        <v>0</v>
      </c>
      <c r="AG166">
        <f>ScoutingData[upper]*2</f>
        <v>0</v>
      </c>
      <c r="AH166">
        <f>ScoutingData[lower]</f>
        <v>0</v>
      </c>
      <c r="AI166">
        <f>IF(ScoutingData[climb]=1, 4, IF(ScoutingData[climb]=2, 6, IF(ScoutingData[climb]=3, 10, IF(ScoutingData[climb]=4, 15, 0))))</f>
        <v>6</v>
      </c>
      <c r="AJ166">
        <f>ScoutingData[[#This Row],[climbScore]]</f>
        <v>6</v>
      </c>
      <c r="AK16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166">
        <f>IF(ScoutingData[climb]=1, 1, IF(ScoutingData[climb]=2, 2, IF(ScoutingData[climb]=3, 3, IF(ScoutingData[climb]=4, 4, 0))))</f>
        <v>2</v>
      </c>
      <c r="AM166">
        <f>IF(ScoutingData[wasDefended]="Y",1,0)</f>
        <v>0</v>
      </c>
      <c r="AN166">
        <f>IF(ScoutingData[diedOrTipped]="Y",1,0)</f>
        <v>0</v>
      </c>
      <c r="AO166">
        <f>IF(ScoutingData[heldCargo]="Y",1,0)</f>
        <v>0</v>
      </c>
    </row>
    <row r="167" spans="1:41" x14ac:dyDescent="0.3">
      <c r="A167" t="s">
        <v>19</v>
      </c>
      <c r="B167" t="s">
        <v>3</v>
      </c>
      <c r="C167">
        <v>28</v>
      </c>
      <c r="D167" t="str">
        <f>ScoutingData[[#This Row],[eventCode]]&amp;"_"&amp;ScoutingData[[#This Row],[matchLevel]]&amp;ScoutingData[[#This Row],[matchNumber]]</f>
        <v>2022ilch_qm28</v>
      </c>
      <c r="E167" t="s">
        <v>56</v>
      </c>
      <c r="F167">
        <v>112</v>
      </c>
      <c r="G167">
        <v>29</v>
      </c>
      <c r="H167" t="s">
        <v>0</v>
      </c>
      <c r="I167">
        <v>0</v>
      </c>
      <c r="J167">
        <v>0</v>
      </c>
      <c r="K167" t="s">
        <v>0</v>
      </c>
      <c r="L167">
        <v>5</v>
      </c>
      <c r="M167">
        <v>0</v>
      </c>
      <c r="N167" t="s">
        <v>0</v>
      </c>
      <c r="O167" t="s">
        <v>1</v>
      </c>
      <c r="P167" t="s">
        <v>51</v>
      </c>
      <c r="Q167" t="s">
        <v>236</v>
      </c>
      <c r="R167">
        <v>2</v>
      </c>
      <c r="S167" t="s">
        <v>1</v>
      </c>
      <c r="T167" t="s">
        <v>46</v>
      </c>
      <c r="U167" t="s">
        <v>1</v>
      </c>
      <c r="V167">
        <v>3</v>
      </c>
      <c r="W167" t="s">
        <v>1</v>
      </c>
      <c r="X167" t="s">
        <v>237</v>
      </c>
      <c r="Y167">
        <f>ScoutingData[[#This Row],[autoLower]]+ScoutingData[[#This Row],[autoUpper]]</f>
        <v>0</v>
      </c>
      <c r="Z167">
        <f>(ScoutingData[[#This Row],[autoLower]]*2)+(ScoutingData[[#This Row],[autoUpper]]*4)</f>
        <v>0</v>
      </c>
      <c r="AA167">
        <f>ScoutingData[[#This Row],[lower]]+ScoutingData[[#This Row],[upper]]</f>
        <v>5</v>
      </c>
      <c r="AB167">
        <f>ScoutingData[[#This Row],[lower]]+(ScoutingData[[#This Row],[upper]]*2)</f>
        <v>10</v>
      </c>
      <c r="AC167">
        <f>ScoutingData[[#This Row],[autoCargo]]+ScoutingData[[#This Row],[teleopCargo]]</f>
        <v>5</v>
      </c>
      <c r="AD167">
        <f>IF(ScoutingData[taxi]="Y", 2, 0)</f>
        <v>2</v>
      </c>
      <c r="AE167">
        <f>ScoutingData[autoUpper]*4</f>
        <v>0</v>
      </c>
      <c r="AF167">
        <f>ScoutingData[autoLower]*2</f>
        <v>0</v>
      </c>
      <c r="AG167">
        <f>ScoutingData[upper]*2</f>
        <v>10</v>
      </c>
      <c r="AH167">
        <f>ScoutingData[lower]</f>
        <v>0</v>
      </c>
      <c r="AI167">
        <f>IF(ScoutingData[climb]=1, 4, IF(ScoutingData[climb]=2, 6, IF(ScoutingData[climb]=3, 10, IF(ScoutingData[climb]=4, 15, 0))))</f>
        <v>6</v>
      </c>
      <c r="AJ167">
        <f>ScoutingData[[#This Row],[climbScore]]</f>
        <v>6</v>
      </c>
      <c r="AK16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18</v>
      </c>
      <c r="AL167">
        <f>IF(ScoutingData[climb]=1, 1, IF(ScoutingData[climb]=2, 2, IF(ScoutingData[climb]=3, 3, IF(ScoutingData[climb]=4, 4, 0))))</f>
        <v>2</v>
      </c>
      <c r="AM167">
        <f>IF(ScoutingData[wasDefended]="Y",1,0)</f>
        <v>1</v>
      </c>
      <c r="AN167">
        <f>IF(ScoutingData[diedOrTipped]="Y",1,0)</f>
        <v>0</v>
      </c>
      <c r="AO167">
        <f>IF(ScoutingData[heldCargo]="Y",1,0)</f>
        <v>0</v>
      </c>
    </row>
    <row r="168" spans="1:41" x14ac:dyDescent="0.3">
      <c r="A168" t="s">
        <v>19</v>
      </c>
      <c r="B168" t="s">
        <v>3</v>
      </c>
      <c r="C168">
        <v>29</v>
      </c>
      <c r="D168" t="str">
        <f>ScoutingData[[#This Row],[eventCode]]&amp;"_"&amp;ScoutingData[[#This Row],[matchLevel]]&amp;ScoutingData[[#This Row],[matchNumber]]</f>
        <v>2022ilch_qm29</v>
      </c>
      <c r="E168" t="s">
        <v>59</v>
      </c>
      <c r="F168">
        <v>3734</v>
      </c>
      <c r="G168">
        <v>56</v>
      </c>
      <c r="H168" t="s">
        <v>0</v>
      </c>
      <c r="I168">
        <v>0</v>
      </c>
      <c r="J168">
        <v>0</v>
      </c>
      <c r="K168" t="s">
        <v>0</v>
      </c>
      <c r="L168">
        <v>5</v>
      </c>
      <c r="M168">
        <v>0</v>
      </c>
      <c r="N168" t="s">
        <v>1</v>
      </c>
      <c r="O168" t="s">
        <v>1</v>
      </c>
      <c r="P168" t="s">
        <v>51</v>
      </c>
      <c r="Q168" t="s">
        <v>238</v>
      </c>
      <c r="R168">
        <v>2</v>
      </c>
      <c r="S168" t="s">
        <v>1</v>
      </c>
      <c r="T168" t="s">
        <v>46</v>
      </c>
      <c r="U168" t="s">
        <v>1</v>
      </c>
      <c r="V168">
        <v>1</v>
      </c>
      <c r="W168" t="s">
        <v>1</v>
      </c>
      <c r="Y168">
        <f>ScoutingData[[#This Row],[autoLower]]+ScoutingData[[#This Row],[autoUpper]]</f>
        <v>0</v>
      </c>
      <c r="Z168">
        <f>(ScoutingData[[#This Row],[autoLower]]*2)+(ScoutingData[[#This Row],[autoUpper]]*4)</f>
        <v>0</v>
      </c>
      <c r="AA168">
        <f>ScoutingData[[#This Row],[lower]]+ScoutingData[[#This Row],[upper]]</f>
        <v>5</v>
      </c>
      <c r="AB168">
        <f>ScoutingData[[#This Row],[lower]]+(ScoutingData[[#This Row],[upper]]*2)</f>
        <v>10</v>
      </c>
      <c r="AC168">
        <f>ScoutingData[[#This Row],[autoCargo]]+ScoutingData[[#This Row],[teleopCargo]]</f>
        <v>5</v>
      </c>
      <c r="AD168">
        <f>IF(ScoutingData[taxi]="Y", 2, 0)</f>
        <v>2</v>
      </c>
      <c r="AE168">
        <f>ScoutingData[autoUpper]*4</f>
        <v>0</v>
      </c>
      <c r="AF168">
        <f>ScoutingData[autoLower]*2</f>
        <v>0</v>
      </c>
      <c r="AG168">
        <f>ScoutingData[upper]*2</f>
        <v>10</v>
      </c>
      <c r="AH168">
        <f>ScoutingData[lower]</f>
        <v>0</v>
      </c>
      <c r="AI168">
        <f>IF(ScoutingData[climb]=1, 4, IF(ScoutingData[climb]=2, 6, IF(ScoutingData[climb]=3, 10, IF(ScoutingData[climb]=4, 15, 0))))</f>
        <v>6</v>
      </c>
      <c r="AJ168">
        <f>ScoutingData[[#This Row],[climbScore]]</f>
        <v>6</v>
      </c>
      <c r="AK16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18</v>
      </c>
      <c r="AL168">
        <f>IF(ScoutingData[climb]=1, 1, IF(ScoutingData[climb]=2, 2, IF(ScoutingData[climb]=3, 3, IF(ScoutingData[climb]=4, 4, 0))))</f>
        <v>2</v>
      </c>
      <c r="AM168">
        <f>IF(ScoutingData[wasDefended]="Y",1,0)</f>
        <v>0</v>
      </c>
      <c r="AN168">
        <f>IF(ScoutingData[diedOrTipped]="Y",1,0)</f>
        <v>0</v>
      </c>
      <c r="AO168">
        <f>IF(ScoutingData[heldCargo]="Y",1,0)</f>
        <v>0</v>
      </c>
    </row>
    <row r="169" spans="1:41" x14ac:dyDescent="0.3">
      <c r="A169" t="s">
        <v>19</v>
      </c>
      <c r="B169" t="s">
        <v>3</v>
      </c>
      <c r="C169">
        <v>29</v>
      </c>
      <c r="D169" t="str">
        <f>ScoutingData[[#This Row],[eventCode]]&amp;"_"&amp;ScoutingData[[#This Row],[matchLevel]]&amp;ScoutingData[[#This Row],[matchNumber]]</f>
        <v>2022ilch_qm29</v>
      </c>
      <c r="E169" t="s">
        <v>45</v>
      </c>
      <c r="F169">
        <v>1732</v>
      </c>
      <c r="G169">
        <v>19</v>
      </c>
      <c r="H169" t="s">
        <v>0</v>
      </c>
      <c r="I169">
        <v>5</v>
      </c>
      <c r="J169">
        <v>0</v>
      </c>
      <c r="K169" t="s">
        <v>0</v>
      </c>
      <c r="L169">
        <v>17</v>
      </c>
      <c r="M169">
        <v>0</v>
      </c>
      <c r="N169" t="s">
        <v>1</v>
      </c>
      <c r="O169" t="s">
        <v>1</v>
      </c>
      <c r="P169" t="s">
        <v>51</v>
      </c>
      <c r="Q169" t="s">
        <v>239</v>
      </c>
      <c r="R169">
        <v>3</v>
      </c>
      <c r="S169" t="s">
        <v>1</v>
      </c>
      <c r="T169" t="s">
        <v>46</v>
      </c>
      <c r="U169" t="s">
        <v>1</v>
      </c>
      <c r="V169">
        <v>5</v>
      </c>
      <c r="W169" t="s">
        <v>1</v>
      </c>
      <c r="X169" t="s">
        <v>240</v>
      </c>
      <c r="Y169">
        <f>ScoutingData[[#This Row],[autoLower]]+ScoutingData[[#This Row],[autoUpper]]</f>
        <v>5</v>
      </c>
      <c r="Z169">
        <f>(ScoutingData[[#This Row],[autoLower]]*2)+(ScoutingData[[#This Row],[autoUpper]]*4)</f>
        <v>20</v>
      </c>
      <c r="AA169">
        <f>ScoutingData[[#This Row],[lower]]+ScoutingData[[#This Row],[upper]]</f>
        <v>17</v>
      </c>
      <c r="AB169">
        <f>ScoutingData[[#This Row],[lower]]+(ScoutingData[[#This Row],[upper]]*2)</f>
        <v>34</v>
      </c>
      <c r="AC169">
        <f>ScoutingData[[#This Row],[autoCargo]]+ScoutingData[[#This Row],[teleopCargo]]</f>
        <v>22</v>
      </c>
      <c r="AD169">
        <f>IF(ScoutingData[taxi]="Y", 2, 0)</f>
        <v>2</v>
      </c>
      <c r="AE169">
        <f>ScoutingData[autoUpper]*4</f>
        <v>20</v>
      </c>
      <c r="AF169">
        <f>ScoutingData[autoLower]*2</f>
        <v>0</v>
      </c>
      <c r="AG169">
        <f>ScoutingData[upper]*2</f>
        <v>34</v>
      </c>
      <c r="AH169">
        <f>ScoutingData[lower]</f>
        <v>0</v>
      </c>
      <c r="AI169">
        <f>IF(ScoutingData[climb]=1, 4, IF(ScoutingData[climb]=2, 6, IF(ScoutingData[climb]=3, 10, IF(ScoutingData[climb]=4, 15, 0))))</f>
        <v>10</v>
      </c>
      <c r="AJ169">
        <f>ScoutingData[[#This Row],[climbScore]]</f>
        <v>10</v>
      </c>
      <c r="AK16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66</v>
      </c>
      <c r="AL169">
        <f>IF(ScoutingData[climb]=1, 1, IF(ScoutingData[climb]=2, 2, IF(ScoutingData[climb]=3, 3, IF(ScoutingData[climb]=4, 4, 0))))</f>
        <v>3</v>
      </c>
      <c r="AM169">
        <f>IF(ScoutingData[wasDefended]="Y",1,0)</f>
        <v>0</v>
      </c>
      <c r="AN169">
        <f>IF(ScoutingData[diedOrTipped]="Y",1,0)</f>
        <v>0</v>
      </c>
      <c r="AO169">
        <f>IF(ScoutingData[heldCargo]="Y",1,0)</f>
        <v>0</v>
      </c>
    </row>
    <row r="170" spans="1:41" x14ac:dyDescent="0.3">
      <c r="A170" t="s">
        <v>19</v>
      </c>
      <c r="B170" t="s">
        <v>3</v>
      </c>
      <c r="C170">
        <v>29</v>
      </c>
      <c r="D170" t="str">
        <f>ScoutingData[[#This Row],[eventCode]]&amp;"_"&amp;ScoutingData[[#This Row],[matchLevel]]&amp;ScoutingData[[#This Row],[matchNumber]]</f>
        <v>2022ilch_qm29</v>
      </c>
      <c r="E170" t="s">
        <v>62</v>
      </c>
      <c r="F170">
        <v>5125</v>
      </c>
      <c r="G170">
        <v>29</v>
      </c>
      <c r="H170" t="s">
        <v>0</v>
      </c>
      <c r="I170">
        <v>0</v>
      </c>
      <c r="J170">
        <v>0</v>
      </c>
      <c r="K170" t="s">
        <v>1</v>
      </c>
      <c r="L170">
        <v>0</v>
      </c>
      <c r="M170">
        <v>2</v>
      </c>
      <c r="N170" t="s">
        <v>1</v>
      </c>
      <c r="O170" t="s">
        <v>1</v>
      </c>
      <c r="P170" t="s">
        <v>51</v>
      </c>
      <c r="Q170" t="s">
        <v>201</v>
      </c>
      <c r="R170">
        <v>1</v>
      </c>
      <c r="S170" t="s">
        <v>1</v>
      </c>
      <c r="T170" t="s">
        <v>46</v>
      </c>
      <c r="U170" t="s">
        <v>1</v>
      </c>
      <c r="V170">
        <v>2</v>
      </c>
      <c r="W170" t="s">
        <v>1</v>
      </c>
      <c r="X170" t="s">
        <v>241</v>
      </c>
      <c r="Y170">
        <f>ScoutingData[[#This Row],[autoLower]]+ScoutingData[[#This Row],[autoUpper]]</f>
        <v>0</v>
      </c>
      <c r="Z170">
        <f>(ScoutingData[[#This Row],[autoLower]]*2)+(ScoutingData[[#This Row],[autoUpper]]*4)</f>
        <v>0</v>
      </c>
      <c r="AA170">
        <f>ScoutingData[[#This Row],[lower]]+ScoutingData[[#This Row],[upper]]</f>
        <v>2</v>
      </c>
      <c r="AB170">
        <f>ScoutingData[[#This Row],[lower]]+(ScoutingData[[#This Row],[upper]]*2)</f>
        <v>2</v>
      </c>
      <c r="AC170">
        <f>ScoutingData[[#This Row],[autoCargo]]+ScoutingData[[#This Row],[teleopCargo]]</f>
        <v>2</v>
      </c>
      <c r="AD170">
        <f>IF(ScoutingData[taxi]="Y", 2, 0)</f>
        <v>2</v>
      </c>
      <c r="AE170">
        <f>ScoutingData[autoUpper]*4</f>
        <v>0</v>
      </c>
      <c r="AF170">
        <f>ScoutingData[autoLower]*2</f>
        <v>0</v>
      </c>
      <c r="AG170">
        <f>ScoutingData[upper]*2</f>
        <v>0</v>
      </c>
      <c r="AH170">
        <f>ScoutingData[lower]</f>
        <v>2</v>
      </c>
      <c r="AI170">
        <f>IF(ScoutingData[climb]=1, 4, IF(ScoutingData[climb]=2, 6, IF(ScoutingData[climb]=3, 10, IF(ScoutingData[climb]=4, 15, 0))))</f>
        <v>4</v>
      </c>
      <c r="AJ170">
        <f>ScoutingData[[#This Row],[climbScore]]</f>
        <v>4</v>
      </c>
      <c r="AK17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170">
        <f>IF(ScoutingData[climb]=1, 1, IF(ScoutingData[climb]=2, 2, IF(ScoutingData[climb]=3, 3, IF(ScoutingData[climb]=4, 4, 0))))</f>
        <v>1</v>
      </c>
      <c r="AM170">
        <f>IF(ScoutingData[wasDefended]="Y",1,0)</f>
        <v>0</v>
      </c>
      <c r="AN170">
        <f>IF(ScoutingData[diedOrTipped]="Y",1,0)</f>
        <v>0</v>
      </c>
      <c r="AO170">
        <f>IF(ScoutingData[heldCargo]="Y",1,0)</f>
        <v>0</v>
      </c>
    </row>
    <row r="171" spans="1:41" x14ac:dyDescent="0.3">
      <c r="A171" t="s">
        <v>19</v>
      </c>
      <c r="B171" t="s">
        <v>3</v>
      </c>
      <c r="C171">
        <v>29</v>
      </c>
      <c r="D171" t="str">
        <f>ScoutingData[[#This Row],[eventCode]]&amp;"_"&amp;ScoutingData[[#This Row],[matchLevel]]&amp;ScoutingData[[#This Row],[matchNumber]]</f>
        <v>2022ilch_qm29</v>
      </c>
      <c r="E171" t="s">
        <v>49</v>
      </c>
      <c r="F171">
        <v>1739</v>
      </c>
      <c r="G171">
        <v>29</v>
      </c>
      <c r="H171" t="s">
        <v>0</v>
      </c>
      <c r="I171">
        <v>0</v>
      </c>
      <c r="J171">
        <v>0</v>
      </c>
      <c r="K171" t="s">
        <v>1</v>
      </c>
      <c r="L171">
        <v>0</v>
      </c>
      <c r="M171">
        <v>4</v>
      </c>
      <c r="N171" t="s">
        <v>1</v>
      </c>
      <c r="O171" t="s">
        <v>0</v>
      </c>
      <c r="P171" t="s">
        <v>51</v>
      </c>
      <c r="R171">
        <v>2</v>
      </c>
      <c r="S171" t="s">
        <v>1</v>
      </c>
      <c r="T171" t="s">
        <v>46</v>
      </c>
      <c r="U171" t="s">
        <v>1</v>
      </c>
      <c r="V171">
        <v>2</v>
      </c>
      <c r="W171" t="s">
        <v>1</v>
      </c>
      <c r="Y171">
        <f>ScoutingData[[#This Row],[autoLower]]+ScoutingData[[#This Row],[autoUpper]]</f>
        <v>0</v>
      </c>
      <c r="Z171">
        <f>(ScoutingData[[#This Row],[autoLower]]*2)+(ScoutingData[[#This Row],[autoUpper]]*4)</f>
        <v>0</v>
      </c>
      <c r="AA171">
        <f>ScoutingData[[#This Row],[lower]]+ScoutingData[[#This Row],[upper]]</f>
        <v>4</v>
      </c>
      <c r="AB171">
        <f>ScoutingData[[#This Row],[lower]]+(ScoutingData[[#This Row],[upper]]*2)</f>
        <v>4</v>
      </c>
      <c r="AC171">
        <f>ScoutingData[[#This Row],[autoCargo]]+ScoutingData[[#This Row],[teleopCargo]]</f>
        <v>4</v>
      </c>
      <c r="AD171">
        <f>IF(ScoutingData[taxi]="Y", 2, 0)</f>
        <v>2</v>
      </c>
      <c r="AE171">
        <f>ScoutingData[autoUpper]*4</f>
        <v>0</v>
      </c>
      <c r="AF171">
        <f>ScoutingData[autoLower]*2</f>
        <v>0</v>
      </c>
      <c r="AG171">
        <f>ScoutingData[upper]*2</f>
        <v>0</v>
      </c>
      <c r="AH171">
        <f>ScoutingData[lower]</f>
        <v>4</v>
      </c>
      <c r="AI171">
        <f>IF(ScoutingData[climb]=1, 4, IF(ScoutingData[climb]=2, 6, IF(ScoutingData[climb]=3, 10, IF(ScoutingData[climb]=4, 15, 0))))</f>
        <v>6</v>
      </c>
      <c r="AJ171">
        <f>ScoutingData[[#This Row],[climbScore]]</f>
        <v>6</v>
      </c>
      <c r="AK17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171">
        <f>IF(ScoutingData[climb]=1, 1, IF(ScoutingData[climb]=2, 2, IF(ScoutingData[climb]=3, 3, IF(ScoutingData[climb]=4, 4, 0))))</f>
        <v>2</v>
      </c>
      <c r="AM171">
        <f>IF(ScoutingData[wasDefended]="Y",1,0)</f>
        <v>0</v>
      </c>
      <c r="AN171">
        <f>IF(ScoutingData[diedOrTipped]="Y",1,0)</f>
        <v>0</v>
      </c>
      <c r="AO171">
        <f>IF(ScoutingData[heldCargo]="Y",1,0)</f>
        <v>0</v>
      </c>
    </row>
    <row r="172" spans="1:41" x14ac:dyDescent="0.3">
      <c r="A172" t="s">
        <v>19</v>
      </c>
      <c r="B172" t="s">
        <v>3</v>
      </c>
      <c r="C172">
        <v>29</v>
      </c>
      <c r="D172" t="str">
        <f>ScoutingData[[#This Row],[eventCode]]&amp;"_"&amp;ScoutingData[[#This Row],[matchLevel]]&amp;ScoutingData[[#This Row],[matchNumber]]</f>
        <v>2022ilch_qm29</v>
      </c>
      <c r="E172" t="s">
        <v>53</v>
      </c>
      <c r="F172">
        <v>5847</v>
      </c>
      <c r="G172">
        <v>54</v>
      </c>
      <c r="H172" t="s">
        <v>0</v>
      </c>
      <c r="I172">
        <v>2</v>
      </c>
      <c r="J172">
        <v>0</v>
      </c>
      <c r="K172" t="s">
        <v>1</v>
      </c>
      <c r="L172">
        <v>4</v>
      </c>
      <c r="M172">
        <v>0</v>
      </c>
      <c r="N172" t="s">
        <v>0</v>
      </c>
      <c r="O172" t="s">
        <v>1</v>
      </c>
      <c r="P172" t="s">
        <v>51</v>
      </c>
      <c r="R172">
        <v>4</v>
      </c>
      <c r="S172" t="s">
        <v>1</v>
      </c>
      <c r="T172" t="s">
        <v>46</v>
      </c>
      <c r="U172" t="s">
        <v>1</v>
      </c>
      <c r="V172">
        <v>3</v>
      </c>
      <c r="W172" t="s">
        <v>1</v>
      </c>
      <c r="X172" t="s">
        <v>242</v>
      </c>
      <c r="Y172">
        <f>ScoutingData[[#This Row],[autoLower]]+ScoutingData[[#This Row],[autoUpper]]</f>
        <v>2</v>
      </c>
      <c r="Z172">
        <f>(ScoutingData[[#This Row],[autoLower]]*2)+(ScoutingData[[#This Row],[autoUpper]]*4)</f>
        <v>8</v>
      </c>
      <c r="AA172">
        <f>ScoutingData[[#This Row],[lower]]+ScoutingData[[#This Row],[upper]]</f>
        <v>4</v>
      </c>
      <c r="AB172">
        <f>ScoutingData[[#This Row],[lower]]+(ScoutingData[[#This Row],[upper]]*2)</f>
        <v>8</v>
      </c>
      <c r="AC172">
        <f>ScoutingData[[#This Row],[autoCargo]]+ScoutingData[[#This Row],[teleopCargo]]</f>
        <v>6</v>
      </c>
      <c r="AD172">
        <f>IF(ScoutingData[taxi]="Y", 2, 0)</f>
        <v>2</v>
      </c>
      <c r="AE172">
        <f>ScoutingData[autoUpper]*4</f>
        <v>8</v>
      </c>
      <c r="AF172">
        <f>ScoutingData[autoLower]*2</f>
        <v>0</v>
      </c>
      <c r="AG172">
        <f>ScoutingData[upper]*2</f>
        <v>8</v>
      </c>
      <c r="AH172">
        <f>ScoutingData[lower]</f>
        <v>0</v>
      </c>
      <c r="AI172">
        <f>IF(ScoutingData[climb]=1, 4, IF(ScoutingData[climb]=2, 6, IF(ScoutingData[climb]=3, 10, IF(ScoutingData[climb]=4, 15, 0))))</f>
        <v>15</v>
      </c>
      <c r="AJ172">
        <f>ScoutingData[[#This Row],[climbScore]]</f>
        <v>15</v>
      </c>
      <c r="AK17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33</v>
      </c>
      <c r="AL172">
        <f>IF(ScoutingData[climb]=1, 1, IF(ScoutingData[climb]=2, 2, IF(ScoutingData[climb]=3, 3, IF(ScoutingData[climb]=4, 4, 0))))</f>
        <v>4</v>
      </c>
      <c r="AM172">
        <f>IF(ScoutingData[wasDefended]="Y",1,0)</f>
        <v>1</v>
      </c>
      <c r="AN172">
        <f>IF(ScoutingData[diedOrTipped]="Y",1,0)</f>
        <v>0</v>
      </c>
      <c r="AO172">
        <f>IF(ScoutingData[heldCargo]="Y",1,0)</f>
        <v>0</v>
      </c>
    </row>
    <row r="173" spans="1:41" x14ac:dyDescent="0.3">
      <c r="A173" t="s">
        <v>19</v>
      </c>
      <c r="B173" t="s">
        <v>3</v>
      </c>
      <c r="C173">
        <v>29</v>
      </c>
      <c r="D173" t="str">
        <f>ScoutingData[[#This Row],[eventCode]]&amp;"_"&amp;ScoutingData[[#This Row],[matchLevel]]&amp;ScoutingData[[#This Row],[matchNumber]]</f>
        <v>2022ilch_qm29</v>
      </c>
      <c r="E173" t="s">
        <v>56</v>
      </c>
      <c r="F173">
        <v>8096</v>
      </c>
      <c r="G173">
        <v>29</v>
      </c>
      <c r="H173" t="s">
        <v>0</v>
      </c>
      <c r="I173">
        <v>0</v>
      </c>
      <c r="J173">
        <v>0</v>
      </c>
      <c r="K173" t="s">
        <v>0</v>
      </c>
      <c r="L173">
        <v>1</v>
      </c>
      <c r="M173">
        <v>0</v>
      </c>
      <c r="N173" t="s">
        <v>0</v>
      </c>
      <c r="O173" t="s">
        <v>1</v>
      </c>
      <c r="P173" t="s">
        <v>51</v>
      </c>
      <c r="Q173" t="s">
        <v>113</v>
      </c>
      <c r="R173">
        <v>1</v>
      </c>
      <c r="S173" t="s">
        <v>1</v>
      </c>
      <c r="T173" t="s">
        <v>51</v>
      </c>
      <c r="U173" t="s">
        <v>1</v>
      </c>
      <c r="V173">
        <v>3</v>
      </c>
      <c r="W173" t="s">
        <v>1</v>
      </c>
      <c r="X173" t="s">
        <v>243</v>
      </c>
      <c r="Y173">
        <f>ScoutingData[[#This Row],[autoLower]]+ScoutingData[[#This Row],[autoUpper]]</f>
        <v>0</v>
      </c>
      <c r="Z173">
        <f>(ScoutingData[[#This Row],[autoLower]]*2)+(ScoutingData[[#This Row],[autoUpper]]*4)</f>
        <v>0</v>
      </c>
      <c r="AA173">
        <f>ScoutingData[[#This Row],[lower]]+ScoutingData[[#This Row],[upper]]</f>
        <v>1</v>
      </c>
      <c r="AB173">
        <f>ScoutingData[[#This Row],[lower]]+(ScoutingData[[#This Row],[upper]]*2)</f>
        <v>2</v>
      </c>
      <c r="AC173">
        <f>ScoutingData[[#This Row],[autoCargo]]+ScoutingData[[#This Row],[teleopCargo]]</f>
        <v>1</v>
      </c>
      <c r="AD173">
        <f>IF(ScoutingData[taxi]="Y", 2, 0)</f>
        <v>2</v>
      </c>
      <c r="AE173">
        <f>ScoutingData[autoUpper]*4</f>
        <v>0</v>
      </c>
      <c r="AF173">
        <f>ScoutingData[autoLower]*2</f>
        <v>0</v>
      </c>
      <c r="AG173">
        <f>ScoutingData[upper]*2</f>
        <v>2</v>
      </c>
      <c r="AH173">
        <f>ScoutingData[lower]</f>
        <v>0</v>
      </c>
      <c r="AI173">
        <f>IF(ScoutingData[climb]=1, 4, IF(ScoutingData[climb]=2, 6, IF(ScoutingData[climb]=3, 10, IF(ScoutingData[climb]=4, 15, 0))))</f>
        <v>4</v>
      </c>
      <c r="AJ173">
        <f>ScoutingData[[#This Row],[climbScore]]</f>
        <v>4</v>
      </c>
      <c r="AK17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173">
        <f>IF(ScoutingData[climb]=1, 1, IF(ScoutingData[climb]=2, 2, IF(ScoutingData[climb]=3, 3, IF(ScoutingData[climb]=4, 4, 0))))</f>
        <v>1</v>
      </c>
      <c r="AM173">
        <f>IF(ScoutingData[wasDefended]="Y",1,0)</f>
        <v>1</v>
      </c>
      <c r="AN173">
        <f>IF(ScoutingData[diedOrTipped]="Y",1,0)</f>
        <v>0</v>
      </c>
      <c r="AO173">
        <f>IF(ScoutingData[heldCargo]="Y",1,0)</f>
        <v>0</v>
      </c>
    </row>
    <row r="174" spans="1:41" x14ac:dyDescent="0.3">
      <c r="A174" t="s">
        <v>19</v>
      </c>
      <c r="B174" t="s">
        <v>3</v>
      </c>
      <c r="C174">
        <v>30</v>
      </c>
      <c r="D174" t="str">
        <f>ScoutingData[[#This Row],[eventCode]]&amp;"_"&amp;ScoutingData[[#This Row],[matchLevel]]&amp;ScoutingData[[#This Row],[matchNumber]]</f>
        <v>2022ilch_qm30</v>
      </c>
      <c r="E174" t="s">
        <v>49</v>
      </c>
      <c r="F174">
        <v>7560</v>
      </c>
      <c r="G174">
        <v>41</v>
      </c>
      <c r="H174" t="s">
        <v>0</v>
      </c>
      <c r="I174">
        <v>0</v>
      </c>
      <c r="J174">
        <v>0</v>
      </c>
      <c r="K174" t="s">
        <v>1</v>
      </c>
      <c r="L174">
        <v>0</v>
      </c>
      <c r="M174">
        <v>0</v>
      </c>
      <c r="N174" t="s">
        <v>1</v>
      </c>
      <c r="O174" t="s">
        <v>1</v>
      </c>
      <c r="P174" t="s">
        <v>46</v>
      </c>
      <c r="R174">
        <v>2</v>
      </c>
      <c r="S174" t="s">
        <v>1</v>
      </c>
      <c r="T174" t="s">
        <v>55</v>
      </c>
      <c r="U174" t="s">
        <v>1</v>
      </c>
      <c r="V174">
        <v>2</v>
      </c>
      <c r="W174" t="s">
        <v>1</v>
      </c>
      <c r="Y174">
        <f>ScoutingData[[#This Row],[autoLower]]+ScoutingData[[#This Row],[autoUpper]]</f>
        <v>0</v>
      </c>
      <c r="Z174">
        <f>(ScoutingData[[#This Row],[autoLower]]*2)+(ScoutingData[[#This Row],[autoUpper]]*4)</f>
        <v>0</v>
      </c>
      <c r="AA174">
        <f>ScoutingData[[#This Row],[lower]]+ScoutingData[[#This Row],[upper]]</f>
        <v>0</v>
      </c>
      <c r="AB174">
        <f>ScoutingData[[#This Row],[lower]]+(ScoutingData[[#This Row],[upper]]*2)</f>
        <v>0</v>
      </c>
      <c r="AC174">
        <f>ScoutingData[[#This Row],[autoCargo]]+ScoutingData[[#This Row],[teleopCargo]]</f>
        <v>0</v>
      </c>
      <c r="AD174">
        <f>IF(ScoutingData[taxi]="Y", 2, 0)</f>
        <v>2</v>
      </c>
      <c r="AE174">
        <f>ScoutingData[autoUpper]*4</f>
        <v>0</v>
      </c>
      <c r="AF174">
        <f>ScoutingData[autoLower]*2</f>
        <v>0</v>
      </c>
      <c r="AG174">
        <f>ScoutingData[upper]*2</f>
        <v>0</v>
      </c>
      <c r="AH174">
        <f>ScoutingData[lower]</f>
        <v>0</v>
      </c>
      <c r="AI174">
        <f>IF(ScoutingData[climb]=1, 4, IF(ScoutingData[climb]=2, 6, IF(ScoutingData[climb]=3, 10, IF(ScoutingData[climb]=4, 15, 0))))</f>
        <v>6</v>
      </c>
      <c r="AJ174">
        <f>ScoutingData[[#This Row],[climbScore]]</f>
        <v>6</v>
      </c>
      <c r="AK17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174">
        <f>IF(ScoutingData[climb]=1, 1, IF(ScoutingData[climb]=2, 2, IF(ScoutingData[climb]=3, 3, IF(ScoutingData[climb]=4, 4, 0))))</f>
        <v>2</v>
      </c>
      <c r="AM174">
        <f>IF(ScoutingData[wasDefended]="Y",1,0)</f>
        <v>0</v>
      </c>
      <c r="AN174">
        <f>IF(ScoutingData[diedOrTipped]="Y",1,0)</f>
        <v>0</v>
      </c>
      <c r="AO174">
        <f>IF(ScoutingData[heldCargo]="Y",1,0)</f>
        <v>0</v>
      </c>
    </row>
    <row r="175" spans="1:41" x14ac:dyDescent="0.3">
      <c r="A175" t="s">
        <v>19</v>
      </c>
      <c r="B175" t="s">
        <v>3</v>
      </c>
      <c r="C175">
        <v>30</v>
      </c>
      <c r="D175" t="str">
        <f>ScoutingData[[#This Row],[eventCode]]&amp;"_"&amp;ScoutingData[[#This Row],[matchLevel]]&amp;ScoutingData[[#This Row],[matchNumber]]</f>
        <v>2022ilch_qm30</v>
      </c>
      <c r="E175" t="s">
        <v>59</v>
      </c>
      <c r="F175">
        <v>48</v>
      </c>
      <c r="G175">
        <v>19</v>
      </c>
      <c r="H175" t="s">
        <v>0</v>
      </c>
      <c r="I175">
        <v>3</v>
      </c>
      <c r="J175">
        <v>0</v>
      </c>
      <c r="K175" t="s">
        <v>0</v>
      </c>
      <c r="L175">
        <v>10</v>
      </c>
      <c r="M175">
        <v>0</v>
      </c>
      <c r="N175" t="s">
        <v>1</v>
      </c>
      <c r="O175" t="s">
        <v>1</v>
      </c>
      <c r="P175" t="s">
        <v>51</v>
      </c>
      <c r="Q175" t="s">
        <v>244</v>
      </c>
      <c r="R175">
        <v>3</v>
      </c>
      <c r="S175" t="s">
        <v>1</v>
      </c>
      <c r="T175" t="s">
        <v>46</v>
      </c>
      <c r="U175" t="s">
        <v>1</v>
      </c>
      <c r="V175">
        <v>4</v>
      </c>
      <c r="W175" t="s">
        <v>1</v>
      </c>
      <c r="Y175">
        <f>ScoutingData[[#This Row],[autoLower]]+ScoutingData[[#This Row],[autoUpper]]</f>
        <v>3</v>
      </c>
      <c r="Z175">
        <f>(ScoutingData[[#This Row],[autoLower]]*2)+(ScoutingData[[#This Row],[autoUpper]]*4)</f>
        <v>12</v>
      </c>
      <c r="AA175">
        <f>ScoutingData[[#This Row],[lower]]+ScoutingData[[#This Row],[upper]]</f>
        <v>10</v>
      </c>
      <c r="AB175">
        <f>ScoutingData[[#This Row],[lower]]+(ScoutingData[[#This Row],[upper]]*2)</f>
        <v>20</v>
      </c>
      <c r="AC175">
        <f>ScoutingData[[#This Row],[autoCargo]]+ScoutingData[[#This Row],[teleopCargo]]</f>
        <v>13</v>
      </c>
      <c r="AD175">
        <f>IF(ScoutingData[taxi]="Y", 2, 0)</f>
        <v>2</v>
      </c>
      <c r="AE175">
        <f>ScoutingData[autoUpper]*4</f>
        <v>12</v>
      </c>
      <c r="AF175">
        <f>ScoutingData[autoLower]*2</f>
        <v>0</v>
      </c>
      <c r="AG175">
        <f>ScoutingData[upper]*2</f>
        <v>20</v>
      </c>
      <c r="AH175">
        <f>ScoutingData[lower]</f>
        <v>0</v>
      </c>
      <c r="AI175">
        <f>IF(ScoutingData[climb]=1, 4, IF(ScoutingData[climb]=2, 6, IF(ScoutingData[climb]=3, 10, IF(ScoutingData[climb]=4, 15, 0))))</f>
        <v>10</v>
      </c>
      <c r="AJ175">
        <f>ScoutingData[[#This Row],[climbScore]]</f>
        <v>10</v>
      </c>
      <c r="AK17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44</v>
      </c>
      <c r="AL175">
        <f>IF(ScoutingData[climb]=1, 1, IF(ScoutingData[climb]=2, 2, IF(ScoutingData[climb]=3, 3, IF(ScoutingData[climb]=4, 4, 0))))</f>
        <v>3</v>
      </c>
      <c r="AM175">
        <f>IF(ScoutingData[wasDefended]="Y",1,0)</f>
        <v>0</v>
      </c>
      <c r="AN175">
        <f>IF(ScoutingData[diedOrTipped]="Y",1,0)</f>
        <v>0</v>
      </c>
      <c r="AO175">
        <f>IF(ScoutingData[heldCargo]="Y",1,0)</f>
        <v>0</v>
      </c>
    </row>
    <row r="176" spans="1:41" x14ac:dyDescent="0.3">
      <c r="A176" t="s">
        <v>19</v>
      </c>
      <c r="B176" t="s">
        <v>3</v>
      </c>
      <c r="C176">
        <v>30</v>
      </c>
      <c r="D176" t="str">
        <f>ScoutingData[[#This Row],[eventCode]]&amp;"_"&amp;ScoutingData[[#This Row],[matchLevel]]&amp;ScoutingData[[#This Row],[matchNumber]]</f>
        <v>2022ilch_qm30</v>
      </c>
      <c r="E176" t="s">
        <v>45</v>
      </c>
      <c r="F176">
        <v>1781</v>
      </c>
      <c r="G176">
        <v>43</v>
      </c>
      <c r="H176" t="s">
        <v>0</v>
      </c>
      <c r="I176">
        <v>0</v>
      </c>
      <c r="J176">
        <v>0</v>
      </c>
      <c r="K176" t="s">
        <v>0</v>
      </c>
      <c r="L176">
        <v>3</v>
      </c>
      <c r="M176">
        <v>0</v>
      </c>
      <c r="N176" t="s">
        <v>1</v>
      </c>
      <c r="O176" t="s">
        <v>1</v>
      </c>
      <c r="P176" t="s">
        <v>51</v>
      </c>
      <c r="Q176" t="s">
        <v>245</v>
      </c>
      <c r="R176">
        <v>3</v>
      </c>
      <c r="S176" t="s">
        <v>1</v>
      </c>
      <c r="T176" t="s">
        <v>46</v>
      </c>
      <c r="U176" t="s">
        <v>1</v>
      </c>
      <c r="V176">
        <v>5</v>
      </c>
      <c r="W176" t="s">
        <v>1</v>
      </c>
      <c r="Y176">
        <f>ScoutingData[[#This Row],[autoLower]]+ScoutingData[[#This Row],[autoUpper]]</f>
        <v>0</v>
      </c>
      <c r="Z176">
        <f>(ScoutingData[[#This Row],[autoLower]]*2)+(ScoutingData[[#This Row],[autoUpper]]*4)</f>
        <v>0</v>
      </c>
      <c r="AA176">
        <f>ScoutingData[[#This Row],[lower]]+ScoutingData[[#This Row],[upper]]</f>
        <v>3</v>
      </c>
      <c r="AB176">
        <f>ScoutingData[[#This Row],[lower]]+(ScoutingData[[#This Row],[upper]]*2)</f>
        <v>6</v>
      </c>
      <c r="AC176">
        <f>ScoutingData[[#This Row],[autoCargo]]+ScoutingData[[#This Row],[teleopCargo]]</f>
        <v>3</v>
      </c>
      <c r="AD176">
        <f>IF(ScoutingData[taxi]="Y", 2, 0)</f>
        <v>2</v>
      </c>
      <c r="AE176">
        <f>ScoutingData[autoUpper]*4</f>
        <v>0</v>
      </c>
      <c r="AF176">
        <f>ScoutingData[autoLower]*2</f>
        <v>0</v>
      </c>
      <c r="AG176">
        <f>ScoutingData[upper]*2</f>
        <v>6</v>
      </c>
      <c r="AH176">
        <f>ScoutingData[lower]</f>
        <v>0</v>
      </c>
      <c r="AI176">
        <f>IF(ScoutingData[climb]=1, 4, IF(ScoutingData[climb]=2, 6, IF(ScoutingData[climb]=3, 10, IF(ScoutingData[climb]=4, 15, 0))))</f>
        <v>10</v>
      </c>
      <c r="AJ176">
        <f>ScoutingData[[#This Row],[climbScore]]</f>
        <v>10</v>
      </c>
      <c r="AK17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18</v>
      </c>
      <c r="AL176">
        <f>IF(ScoutingData[climb]=1, 1, IF(ScoutingData[climb]=2, 2, IF(ScoutingData[climb]=3, 3, IF(ScoutingData[climb]=4, 4, 0))))</f>
        <v>3</v>
      </c>
      <c r="AM176">
        <f>IF(ScoutingData[wasDefended]="Y",1,0)</f>
        <v>0</v>
      </c>
      <c r="AN176">
        <f>IF(ScoutingData[diedOrTipped]="Y",1,0)</f>
        <v>0</v>
      </c>
      <c r="AO176">
        <f>IF(ScoutingData[heldCargo]="Y",1,0)</f>
        <v>0</v>
      </c>
    </row>
    <row r="177" spans="1:41" x14ac:dyDescent="0.3">
      <c r="A177" t="s">
        <v>19</v>
      </c>
      <c r="B177" t="s">
        <v>3</v>
      </c>
      <c r="C177">
        <v>30</v>
      </c>
      <c r="D177" t="str">
        <f>ScoutingData[[#This Row],[eventCode]]&amp;"_"&amp;ScoutingData[[#This Row],[matchLevel]]&amp;ScoutingData[[#This Row],[matchNumber]]</f>
        <v>2022ilch_qm30</v>
      </c>
      <c r="E177" t="s">
        <v>62</v>
      </c>
      <c r="F177">
        <v>2451</v>
      </c>
      <c r="G177">
        <v>42</v>
      </c>
      <c r="H177" t="s">
        <v>1</v>
      </c>
      <c r="I177">
        <v>3</v>
      </c>
      <c r="J177">
        <v>0</v>
      </c>
      <c r="K177" t="s">
        <v>1</v>
      </c>
      <c r="L177">
        <v>15</v>
      </c>
      <c r="M177">
        <v>0</v>
      </c>
      <c r="N177" t="s">
        <v>0</v>
      </c>
      <c r="O177" t="s">
        <v>1</v>
      </c>
      <c r="P177" t="s">
        <v>51</v>
      </c>
      <c r="Q177" t="s">
        <v>246</v>
      </c>
      <c r="R177" t="s">
        <v>46</v>
      </c>
      <c r="S177" t="s">
        <v>1</v>
      </c>
      <c r="T177" t="s">
        <v>46</v>
      </c>
      <c r="U177" t="s">
        <v>1</v>
      </c>
      <c r="V177">
        <v>3</v>
      </c>
      <c r="W177" t="s">
        <v>1</v>
      </c>
      <c r="Y177">
        <f>ScoutingData[[#This Row],[autoLower]]+ScoutingData[[#This Row],[autoUpper]]</f>
        <v>3</v>
      </c>
      <c r="Z177">
        <f>(ScoutingData[[#This Row],[autoLower]]*2)+(ScoutingData[[#This Row],[autoUpper]]*4)</f>
        <v>12</v>
      </c>
      <c r="AA177">
        <f>ScoutingData[[#This Row],[lower]]+ScoutingData[[#This Row],[upper]]</f>
        <v>15</v>
      </c>
      <c r="AB177">
        <f>ScoutingData[[#This Row],[lower]]+(ScoutingData[[#This Row],[upper]]*2)</f>
        <v>30</v>
      </c>
      <c r="AC177">
        <f>ScoutingData[[#This Row],[autoCargo]]+ScoutingData[[#This Row],[teleopCargo]]</f>
        <v>18</v>
      </c>
      <c r="AD177">
        <f>IF(ScoutingData[taxi]="Y", 2, 0)</f>
        <v>0</v>
      </c>
      <c r="AE177">
        <f>ScoutingData[autoUpper]*4</f>
        <v>12</v>
      </c>
      <c r="AF177">
        <f>ScoutingData[autoLower]*2</f>
        <v>0</v>
      </c>
      <c r="AG177">
        <f>ScoutingData[upper]*2</f>
        <v>30</v>
      </c>
      <c r="AH177">
        <f>ScoutingData[lower]</f>
        <v>0</v>
      </c>
      <c r="AI177">
        <f>IF(ScoutingData[climb]=1, 4, IF(ScoutingData[climb]=2, 6, IF(ScoutingData[climb]=3, 10, IF(ScoutingData[climb]=4, 15, 0))))</f>
        <v>0</v>
      </c>
      <c r="AJ177">
        <f>ScoutingData[[#This Row],[climbScore]]</f>
        <v>0</v>
      </c>
      <c r="AK17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42</v>
      </c>
      <c r="AL177">
        <f>IF(ScoutingData[climb]=1, 1, IF(ScoutingData[climb]=2, 2, IF(ScoutingData[climb]=3, 3, IF(ScoutingData[climb]=4, 4, 0))))</f>
        <v>0</v>
      </c>
      <c r="AM177">
        <f>IF(ScoutingData[wasDefended]="Y",1,0)</f>
        <v>1</v>
      </c>
      <c r="AN177">
        <f>IF(ScoutingData[diedOrTipped]="Y",1,0)</f>
        <v>0</v>
      </c>
      <c r="AO177">
        <f>IF(ScoutingData[heldCargo]="Y",1,0)</f>
        <v>0</v>
      </c>
    </row>
    <row r="178" spans="1:41" x14ac:dyDescent="0.3">
      <c r="A178" t="s">
        <v>19</v>
      </c>
      <c r="B178" t="s">
        <v>3</v>
      </c>
      <c r="C178">
        <v>30</v>
      </c>
      <c r="D178" t="str">
        <f>ScoutingData[[#This Row],[eventCode]]&amp;"_"&amp;ScoutingData[[#This Row],[matchLevel]]&amp;ScoutingData[[#This Row],[matchNumber]]</f>
        <v>2022ilch_qm30</v>
      </c>
      <c r="E178" t="s">
        <v>53</v>
      </c>
      <c r="F178">
        <v>6381</v>
      </c>
      <c r="G178">
        <v>29</v>
      </c>
      <c r="H178" t="s">
        <v>0</v>
      </c>
      <c r="I178">
        <v>2</v>
      </c>
      <c r="J178">
        <v>0</v>
      </c>
      <c r="K178" t="s">
        <v>0</v>
      </c>
      <c r="L178">
        <v>7</v>
      </c>
      <c r="M178">
        <v>0</v>
      </c>
      <c r="N178" t="s">
        <v>1</v>
      </c>
      <c r="O178" t="s">
        <v>1</v>
      </c>
      <c r="P178" t="s">
        <v>46</v>
      </c>
      <c r="R178">
        <v>1</v>
      </c>
      <c r="S178" t="s">
        <v>1</v>
      </c>
      <c r="T178" t="s">
        <v>46</v>
      </c>
      <c r="U178" t="s">
        <v>0</v>
      </c>
      <c r="V178">
        <v>3</v>
      </c>
      <c r="W178" t="s">
        <v>1</v>
      </c>
      <c r="Y178">
        <f>ScoutingData[[#This Row],[autoLower]]+ScoutingData[[#This Row],[autoUpper]]</f>
        <v>2</v>
      </c>
      <c r="Z178">
        <f>(ScoutingData[[#This Row],[autoLower]]*2)+(ScoutingData[[#This Row],[autoUpper]]*4)</f>
        <v>8</v>
      </c>
      <c r="AA178">
        <f>ScoutingData[[#This Row],[lower]]+ScoutingData[[#This Row],[upper]]</f>
        <v>7</v>
      </c>
      <c r="AB178">
        <f>ScoutingData[[#This Row],[lower]]+(ScoutingData[[#This Row],[upper]]*2)</f>
        <v>14</v>
      </c>
      <c r="AC178">
        <f>ScoutingData[[#This Row],[autoCargo]]+ScoutingData[[#This Row],[teleopCargo]]</f>
        <v>9</v>
      </c>
      <c r="AD178">
        <f>IF(ScoutingData[taxi]="Y", 2, 0)</f>
        <v>2</v>
      </c>
      <c r="AE178">
        <f>ScoutingData[autoUpper]*4</f>
        <v>8</v>
      </c>
      <c r="AF178">
        <f>ScoutingData[autoLower]*2</f>
        <v>0</v>
      </c>
      <c r="AG178">
        <f>ScoutingData[upper]*2</f>
        <v>14</v>
      </c>
      <c r="AH178">
        <f>ScoutingData[lower]</f>
        <v>0</v>
      </c>
      <c r="AI178">
        <f>IF(ScoutingData[climb]=1, 4, IF(ScoutingData[climb]=2, 6, IF(ScoutingData[climb]=3, 10, IF(ScoutingData[climb]=4, 15, 0))))</f>
        <v>4</v>
      </c>
      <c r="AJ178">
        <f>ScoutingData[[#This Row],[climbScore]]</f>
        <v>4</v>
      </c>
      <c r="AK17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28</v>
      </c>
      <c r="AL178">
        <f>IF(ScoutingData[climb]=1, 1, IF(ScoutingData[climb]=2, 2, IF(ScoutingData[climb]=3, 3, IF(ScoutingData[climb]=4, 4, 0))))</f>
        <v>1</v>
      </c>
      <c r="AM178">
        <f>IF(ScoutingData[wasDefended]="Y",1,0)</f>
        <v>0</v>
      </c>
      <c r="AN178">
        <f>IF(ScoutingData[diedOrTipped]="Y",1,0)</f>
        <v>0</v>
      </c>
      <c r="AO178">
        <f>IF(ScoutingData[heldCargo]="Y",1,0)</f>
        <v>1</v>
      </c>
    </row>
    <row r="179" spans="1:41" x14ac:dyDescent="0.3">
      <c r="A179" t="s">
        <v>19</v>
      </c>
      <c r="B179" t="s">
        <v>3</v>
      </c>
      <c r="C179">
        <v>30</v>
      </c>
      <c r="D179" t="str">
        <f>ScoutingData[[#This Row],[eventCode]]&amp;"_"&amp;ScoutingData[[#This Row],[matchLevel]]&amp;ScoutingData[[#This Row],[matchNumber]]</f>
        <v>2022ilch_qm30</v>
      </c>
      <c r="E179" t="s">
        <v>56</v>
      </c>
      <c r="F179">
        <v>1625</v>
      </c>
      <c r="G179">
        <v>29</v>
      </c>
      <c r="H179" t="s">
        <v>0</v>
      </c>
      <c r="I179">
        <v>0</v>
      </c>
      <c r="J179">
        <v>0</v>
      </c>
      <c r="K179" t="s">
        <v>1</v>
      </c>
      <c r="L179">
        <v>7</v>
      </c>
      <c r="M179">
        <v>0</v>
      </c>
      <c r="N179" t="s">
        <v>0</v>
      </c>
      <c r="O179" t="s">
        <v>1</v>
      </c>
      <c r="P179" t="s">
        <v>51</v>
      </c>
      <c r="Q179" t="s">
        <v>247</v>
      </c>
      <c r="R179">
        <v>4</v>
      </c>
      <c r="S179" t="s">
        <v>0</v>
      </c>
      <c r="T179" t="s">
        <v>46</v>
      </c>
      <c r="U179" t="s">
        <v>1</v>
      </c>
      <c r="V179">
        <v>4</v>
      </c>
      <c r="W179" t="s">
        <v>1</v>
      </c>
      <c r="X179" t="s">
        <v>248</v>
      </c>
      <c r="Y179">
        <f>ScoutingData[[#This Row],[autoLower]]+ScoutingData[[#This Row],[autoUpper]]</f>
        <v>0</v>
      </c>
      <c r="Z179">
        <f>(ScoutingData[[#This Row],[autoLower]]*2)+(ScoutingData[[#This Row],[autoUpper]]*4)</f>
        <v>0</v>
      </c>
      <c r="AA179">
        <f>ScoutingData[[#This Row],[lower]]+ScoutingData[[#This Row],[upper]]</f>
        <v>7</v>
      </c>
      <c r="AB179">
        <f>ScoutingData[[#This Row],[lower]]+(ScoutingData[[#This Row],[upper]]*2)</f>
        <v>14</v>
      </c>
      <c r="AC179">
        <f>ScoutingData[[#This Row],[autoCargo]]+ScoutingData[[#This Row],[teleopCargo]]</f>
        <v>7</v>
      </c>
      <c r="AD179">
        <f>IF(ScoutingData[taxi]="Y", 2, 0)</f>
        <v>2</v>
      </c>
      <c r="AE179">
        <f>ScoutingData[autoUpper]*4</f>
        <v>0</v>
      </c>
      <c r="AF179">
        <f>ScoutingData[autoLower]*2</f>
        <v>0</v>
      </c>
      <c r="AG179">
        <f>ScoutingData[upper]*2</f>
        <v>14</v>
      </c>
      <c r="AH179">
        <f>ScoutingData[lower]</f>
        <v>0</v>
      </c>
      <c r="AI179">
        <f>IF(ScoutingData[climb]=1, 4, IF(ScoutingData[climb]=2, 6, IF(ScoutingData[climb]=3, 10, IF(ScoutingData[climb]=4, 15, 0))))</f>
        <v>15</v>
      </c>
      <c r="AJ179">
        <f>ScoutingData[[#This Row],[climbScore]]</f>
        <v>15</v>
      </c>
      <c r="AK17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31</v>
      </c>
      <c r="AL179">
        <f>IF(ScoutingData[climb]=1, 1, IF(ScoutingData[climb]=2, 2, IF(ScoutingData[climb]=3, 3, IF(ScoutingData[climb]=4, 4, 0))))</f>
        <v>4</v>
      </c>
      <c r="AM179">
        <f>IF(ScoutingData[wasDefended]="Y",1,0)</f>
        <v>1</v>
      </c>
      <c r="AN179">
        <f>IF(ScoutingData[diedOrTipped]="Y",1,0)</f>
        <v>0</v>
      </c>
      <c r="AO179">
        <f>IF(ScoutingData[heldCargo]="Y",1,0)</f>
        <v>0</v>
      </c>
    </row>
    <row r="180" spans="1:41" x14ac:dyDescent="0.3">
      <c r="A180" t="s">
        <v>19</v>
      </c>
      <c r="B180" t="s">
        <v>3</v>
      </c>
      <c r="C180">
        <v>31</v>
      </c>
      <c r="D180" t="str">
        <f>ScoutingData[[#This Row],[eventCode]]&amp;"_"&amp;ScoutingData[[#This Row],[matchLevel]]&amp;ScoutingData[[#This Row],[matchNumber]]</f>
        <v>2022ilch_qm31</v>
      </c>
      <c r="E180" t="s">
        <v>62</v>
      </c>
      <c r="F180">
        <v>5934</v>
      </c>
      <c r="G180">
        <v>42</v>
      </c>
      <c r="H180" t="s">
        <v>1</v>
      </c>
      <c r="I180">
        <v>0</v>
      </c>
      <c r="J180">
        <v>2</v>
      </c>
      <c r="K180" t="s">
        <v>1</v>
      </c>
      <c r="L180">
        <v>0</v>
      </c>
      <c r="M180">
        <v>5</v>
      </c>
      <c r="N180" t="s">
        <v>1</v>
      </c>
      <c r="O180" t="s">
        <v>0</v>
      </c>
      <c r="P180" t="s">
        <v>46</v>
      </c>
      <c r="Q180" t="s">
        <v>249</v>
      </c>
      <c r="R180" t="s">
        <v>46</v>
      </c>
      <c r="S180" t="s">
        <v>1</v>
      </c>
      <c r="T180" t="s">
        <v>46</v>
      </c>
      <c r="U180" t="s">
        <v>1</v>
      </c>
      <c r="V180">
        <v>1</v>
      </c>
      <c r="W180" t="s">
        <v>0</v>
      </c>
      <c r="Y180">
        <f>ScoutingData[[#This Row],[autoLower]]+ScoutingData[[#This Row],[autoUpper]]</f>
        <v>2</v>
      </c>
      <c r="Z180">
        <f>(ScoutingData[[#This Row],[autoLower]]*2)+(ScoutingData[[#This Row],[autoUpper]]*4)</f>
        <v>4</v>
      </c>
      <c r="AA180">
        <f>ScoutingData[[#This Row],[lower]]+ScoutingData[[#This Row],[upper]]</f>
        <v>5</v>
      </c>
      <c r="AB180">
        <f>ScoutingData[[#This Row],[lower]]+(ScoutingData[[#This Row],[upper]]*2)</f>
        <v>5</v>
      </c>
      <c r="AC180">
        <f>ScoutingData[[#This Row],[autoCargo]]+ScoutingData[[#This Row],[teleopCargo]]</f>
        <v>7</v>
      </c>
      <c r="AD180">
        <f>IF(ScoutingData[taxi]="Y", 2, 0)</f>
        <v>0</v>
      </c>
      <c r="AE180">
        <f>ScoutingData[autoUpper]*4</f>
        <v>0</v>
      </c>
      <c r="AF180">
        <f>ScoutingData[autoLower]*2</f>
        <v>4</v>
      </c>
      <c r="AG180">
        <f>ScoutingData[upper]*2</f>
        <v>0</v>
      </c>
      <c r="AH180">
        <f>ScoutingData[lower]</f>
        <v>5</v>
      </c>
      <c r="AI180">
        <f>IF(ScoutingData[climb]=1, 4, IF(ScoutingData[climb]=2, 6, IF(ScoutingData[climb]=3, 10, IF(ScoutingData[climb]=4, 15, 0))))</f>
        <v>0</v>
      </c>
      <c r="AJ180">
        <f>ScoutingData[[#This Row],[climbScore]]</f>
        <v>0</v>
      </c>
      <c r="AK18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9</v>
      </c>
      <c r="AL180">
        <f>IF(ScoutingData[climb]=1, 1, IF(ScoutingData[climb]=2, 2, IF(ScoutingData[climb]=3, 3, IF(ScoutingData[climb]=4, 4, 0))))</f>
        <v>0</v>
      </c>
      <c r="AM180">
        <f>IF(ScoutingData[wasDefended]="Y",1,0)</f>
        <v>0</v>
      </c>
      <c r="AN180">
        <f>IF(ScoutingData[diedOrTipped]="Y",1,0)</f>
        <v>1</v>
      </c>
      <c r="AO180">
        <f>IF(ScoutingData[heldCargo]="Y",1,0)</f>
        <v>0</v>
      </c>
    </row>
    <row r="181" spans="1:41" x14ac:dyDescent="0.3">
      <c r="A181" t="s">
        <v>19</v>
      </c>
      <c r="B181" t="s">
        <v>3</v>
      </c>
      <c r="C181">
        <v>31</v>
      </c>
      <c r="D181" t="str">
        <f>ScoutingData[[#This Row],[eventCode]]&amp;"_"&amp;ScoutingData[[#This Row],[matchLevel]]&amp;ScoutingData[[#This Row],[matchNumber]]</f>
        <v>2022ilch_qm31</v>
      </c>
      <c r="E181" t="s">
        <v>49</v>
      </c>
      <c r="F181">
        <v>4645</v>
      </c>
      <c r="G181">
        <v>54</v>
      </c>
      <c r="H181" t="s">
        <v>1</v>
      </c>
      <c r="I181">
        <v>0</v>
      </c>
      <c r="J181">
        <v>0</v>
      </c>
      <c r="K181" t="s">
        <v>1</v>
      </c>
      <c r="L181">
        <v>0</v>
      </c>
      <c r="M181">
        <v>0</v>
      </c>
      <c r="N181" t="s">
        <v>1</v>
      </c>
      <c r="O181" t="s">
        <v>1</v>
      </c>
      <c r="P181" t="s">
        <v>51</v>
      </c>
      <c r="Q181" t="s">
        <v>250</v>
      </c>
      <c r="R181" t="s">
        <v>46</v>
      </c>
      <c r="S181" t="s">
        <v>1</v>
      </c>
      <c r="T181" t="s">
        <v>46</v>
      </c>
      <c r="U181" t="s">
        <v>1</v>
      </c>
      <c r="V181">
        <v>3</v>
      </c>
      <c r="W181" t="s">
        <v>1</v>
      </c>
      <c r="Y181">
        <f>ScoutingData[[#This Row],[autoLower]]+ScoutingData[[#This Row],[autoUpper]]</f>
        <v>0</v>
      </c>
      <c r="Z181">
        <f>(ScoutingData[[#This Row],[autoLower]]*2)+(ScoutingData[[#This Row],[autoUpper]]*4)</f>
        <v>0</v>
      </c>
      <c r="AA181">
        <f>ScoutingData[[#This Row],[lower]]+ScoutingData[[#This Row],[upper]]</f>
        <v>0</v>
      </c>
      <c r="AB181">
        <f>ScoutingData[[#This Row],[lower]]+(ScoutingData[[#This Row],[upper]]*2)</f>
        <v>0</v>
      </c>
      <c r="AC181">
        <f>ScoutingData[[#This Row],[autoCargo]]+ScoutingData[[#This Row],[teleopCargo]]</f>
        <v>0</v>
      </c>
      <c r="AD181">
        <f>IF(ScoutingData[taxi]="Y", 2, 0)</f>
        <v>0</v>
      </c>
      <c r="AE181">
        <f>ScoutingData[autoUpper]*4</f>
        <v>0</v>
      </c>
      <c r="AF181">
        <f>ScoutingData[autoLower]*2</f>
        <v>0</v>
      </c>
      <c r="AG181">
        <f>ScoutingData[upper]*2</f>
        <v>0</v>
      </c>
      <c r="AH181">
        <f>ScoutingData[lower]</f>
        <v>0</v>
      </c>
      <c r="AI181">
        <f>IF(ScoutingData[climb]=1, 4, IF(ScoutingData[climb]=2, 6, IF(ScoutingData[climb]=3, 10, IF(ScoutingData[climb]=4, 15, 0))))</f>
        <v>0</v>
      </c>
      <c r="AJ181">
        <f>ScoutingData[[#This Row],[climbScore]]</f>
        <v>0</v>
      </c>
      <c r="AK18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0</v>
      </c>
      <c r="AL181">
        <f>IF(ScoutingData[climb]=1, 1, IF(ScoutingData[climb]=2, 2, IF(ScoutingData[climb]=3, 3, IF(ScoutingData[climb]=4, 4, 0))))</f>
        <v>0</v>
      </c>
      <c r="AM181">
        <f>IF(ScoutingData[wasDefended]="Y",1,0)</f>
        <v>0</v>
      </c>
      <c r="AN181">
        <f>IF(ScoutingData[diedOrTipped]="Y",1,0)</f>
        <v>0</v>
      </c>
      <c r="AO181">
        <f>IF(ScoutingData[heldCargo]="Y",1,0)</f>
        <v>0</v>
      </c>
    </row>
    <row r="182" spans="1:41" x14ac:dyDescent="0.3">
      <c r="A182" t="s">
        <v>19</v>
      </c>
      <c r="B182" t="s">
        <v>3</v>
      </c>
      <c r="C182">
        <v>31</v>
      </c>
      <c r="D182" t="str">
        <f>ScoutingData[[#This Row],[eventCode]]&amp;"_"&amp;ScoutingData[[#This Row],[matchLevel]]&amp;ScoutingData[[#This Row],[matchNumber]]</f>
        <v>2022ilch_qm31</v>
      </c>
      <c r="E182" t="s">
        <v>45</v>
      </c>
      <c r="F182">
        <v>7460</v>
      </c>
      <c r="G182">
        <v>56</v>
      </c>
      <c r="H182" t="s">
        <v>0</v>
      </c>
      <c r="I182">
        <v>2</v>
      </c>
      <c r="J182">
        <v>0</v>
      </c>
      <c r="K182" t="s">
        <v>0</v>
      </c>
      <c r="L182">
        <v>8</v>
      </c>
      <c r="M182">
        <v>0</v>
      </c>
      <c r="N182" t="s">
        <v>1</v>
      </c>
      <c r="O182" t="s">
        <v>1</v>
      </c>
      <c r="P182" t="s">
        <v>51</v>
      </c>
      <c r="Q182" t="s">
        <v>251</v>
      </c>
      <c r="R182" t="s">
        <v>47</v>
      </c>
      <c r="S182" t="s">
        <v>0</v>
      </c>
      <c r="T182" t="s">
        <v>46</v>
      </c>
      <c r="U182" t="s">
        <v>1</v>
      </c>
      <c r="V182">
        <v>4</v>
      </c>
      <c r="W182" t="s">
        <v>1</v>
      </c>
      <c r="X182" t="s">
        <v>252</v>
      </c>
      <c r="Y182">
        <f>ScoutingData[[#This Row],[autoLower]]+ScoutingData[[#This Row],[autoUpper]]</f>
        <v>2</v>
      </c>
      <c r="Z182">
        <f>(ScoutingData[[#This Row],[autoLower]]*2)+(ScoutingData[[#This Row],[autoUpper]]*4)</f>
        <v>8</v>
      </c>
      <c r="AA182">
        <f>ScoutingData[[#This Row],[lower]]+ScoutingData[[#This Row],[upper]]</f>
        <v>8</v>
      </c>
      <c r="AB182">
        <f>ScoutingData[[#This Row],[lower]]+(ScoutingData[[#This Row],[upper]]*2)</f>
        <v>16</v>
      </c>
      <c r="AC182">
        <f>ScoutingData[[#This Row],[autoCargo]]+ScoutingData[[#This Row],[teleopCargo]]</f>
        <v>10</v>
      </c>
      <c r="AD182">
        <f>IF(ScoutingData[taxi]="Y", 2, 0)</f>
        <v>2</v>
      </c>
      <c r="AE182">
        <f>ScoutingData[autoUpper]*4</f>
        <v>8</v>
      </c>
      <c r="AF182">
        <f>ScoutingData[autoLower]*2</f>
        <v>0</v>
      </c>
      <c r="AG182">
        <f>ScoutingData[upper]*2</f>
        <v>16</v>
      </c>
      <c r="AH182">
        <f>ScoutingData[lower]</f>
        <v>0</v>
      </c>
      <c r="AI182">
        <f>IF(ScoutingData[climb]=1, 4, IF(ScoutingData[climb]=2, 6, IF(ScoutingData[climb]=3, 10, IF(ScoutingData[climb]=4, 15, 0))))</f>
        <v>0</v>
      </c>
      <c r="AJ182">
        <f>ScoutingData[[#This Row],[climbScore]]</f>
        <v>0</v>
      </c>
      <c r="AK18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26</v>
      </c>
      <c r="AL182">
        <f>IF(ScoutingData[climb]=1, 1, IF(ScoutingData[climb]=2, 2, IF(ScoutingData[climb]=3, 3, IF(ScoutingData[climb]=4, 4, 0))))</f>
        <v>0</v>
      </c>
      <c r="AM182">
        <f>IF(ScoutingData[wasDefended]="Y",1,0)</f>
        <v>0</v>
      </c>
      <c r="AN182">
        <f>IF(ScoutingData[diedOrTipped]="Y",1,0)</f>
        <v>0</v>
      </c>
      <c r="AO182">
        <f>IF(ScoutingData[heldCargo]="Y",1,0)</f>
        <v>0</v>
      </c>
    </row>
    <row r="183" spans="1:41" x14ac:dyDescent="0.3">
      <c r="A183" t="s">
        <v>19</v>
      </c>
      <c r="B183" t="s">
        <v>3</v>
      </c>
      <c r="C183">
        <v>31</v>
      </c>
      <c r="D183" t="str">
        <f>ScoutingData[[#This Row],[eventCode]]&amp;"_"&amp;ScoutingData[[#This Row],[matchLevel]]&amp;ScoutingData[[#This Row],[matchNumber]]</f>
        <v>2022ilch_qm31</v>
      </c>
      <c r="E183" t="s">
        <v>53</v>
      </c>
      <c r="F183">
        <v>3488</v>
      </c>
      <c r="G183">
        <v>29</v>
      </c>
      <c r="H183" t="s">
        <v>0</v>
      </c>
      <c r="I183">
        <v>1</v>
      </c>
      <c r="J183">
        <v>0</v>
      </c>
      <c r="K183" t="s">
        <v>1</v>
      </c>
      <c r="L183">
        <v>4</v>
      </c>
      <c r="M183">
        <v>0</v>
      </c>
      <c r="N183" t="s">
        <v>1</v>
      </c>
      <c r="O183" t="s">
        <v>1</v>
      </c>
      <c r="P183" t="s">
        <v>51</v>
      </c>
      <c r="R183" t="s">
        <v>46</v>
      </c>
      <c r="S183" t="s">
        <v>1</v>
      </c>
      <c r="T183" t="s">
        <v>46</v>
      </c>
      <c r="U183" t="s">
        <v>1</v>
      </c>
      <c r="V183">
        <v>3</v>
      </c>
      <c r="W183" t="s">
        <v>1</v>
      </c>
      <c r="Y183">
        <f>ScoutingData[[#This Row],[autoLower]]+ScoutingData[[#This Row],[autoUpper]]</f>
        <v>1</v>
      </c>
      <c r="Z183">
        <f>(ScoutingData[[#This Row],[autoLower]]*2)+(ScoutingData[[#This Row],[autoUpper]]*4)</f>
        <v>4</v>
      </c>
      <c r="AA183">
        <f>ScoutingData[[#This Row],[lower]]+ScoutingData[[#This Row],[upper]]</f>
        <v>4</v>
      </c>
      <c r="AB183">
        <f>ScoutingData[[#This Row],[lower]]+(ScoutingData[[#This Row],[upper]]*2)</f>
        <v>8</v>
      </c>
      <c r="AC183">
        <f>ScoutingData[[#This Row],[autoCargo]]+ScoutingData[[#This Row],[teleopCargo]]</f>
        <v>5</v>
      </c>
      <c r="AD183">
        <f>IF(ScoutingData[taxi]="Y", 2, 0)</f>
        <v>2</v>
      </c>
      <c r="AE183">
        <f>ScoutingData[autoUpper]*4</f>
        <v>4</v>
      </c>
      <c r="AF183">
        <f>ScoutingData[autoLower]*2</f>
        <v>0</v>
      </c>
      <c r="AG183">
        <f>ScoutingData[upper]*2</f>
        <v>8</v>
      </c>
      <c r="AH183">
        <f>ScoutingData[lower]</f>
        <v>0</v>
      </c>
      <c r="AI183">
        <f>IF(ScoutingData[climb]=1, 4, IF(ScoutingData[climb]=2, 6, IF(ScoutingData[climb]=3, 10, IF(ScoutingData[climb]=4, 15, 0))))</f>
        <v>0</v>
      </c>
      <c r="AJ183">
        <f>ScoutingData[[#This Row],[climbScore]]</f>
        <v>0</v>
      </c>
      <c r="AK18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183">
        <f>IF(ScoutingData[climb]=1, 1, IF(ScoutingData[climb]=2, 2, IF(ScoutingData[climb]=3, 3, IF(ScoutingData[climb]=4, 4, 0))))</f>
        <v>0</v>
      </c>
      <c r="AM183">
        <f>IF(ScoutingData[wasDefended]="Y",1,0)</f>
        <v>0</v>
      </c>
      <c r="AN183">
        <f>IF(ScoutingData[diedOrTipped]="Y",1,0)</f>
        <v>0</v>
      </c>
      <c r="AO183">
        <f>IF(ScoutingData[heldCargo]="Y",1,0)</f>
        <v>0</v>
      </c>
    </row>
    <row r="184" spans="1:41" x14ac:dyDescent="0.3">
      <c r="A184" t="s">
        <v>19</v>
      </c>
      <c r="B184" t="s">
        <v>3</v>
      </c>
      <c r="C184">
        <v>31</v>
      </c>
      <c r="D184" t="str">
        <f>ScoutingData[[#This Row],[eventCode]]&amp;"_"&amp;ScoutingData[[#This Row],[matchLevel]]&amp;ScoutingData[[#This Row],[matchNumber]]</f>
        <v>2022ilch_qm31</v>
      </c>
      <c r="E184" t="s">
        <v>59</v>
      </c>
      <c r="F184">
        <v>2220</v>
      </c>
      <c r="G184">
        <v>20</v>
      </c>
      <c r="H184" t="s">
        <v>0</v>
      </c>
      <c r="I184">
        <v>4</v>
      </c>
      <c r="J184">
        <v>0</v>
      </c>
      <c r="K184" t="s">
        <v>0</v>
      </c>
      <c r="L184">
        <v>2</v>
      </c>
      <c r="M184">
        <v>0</v>
      </c>
      <c r="N184" t="s">
        <v>0</v>
      </c>
      <c r="O184" t="s">
        <v>1</v>
      </c>
      <c r="P184" t="s">
        <v>51</v>
      </c>
      <c r="Q184" t="s">
        <v>253</v>
      </c>
      <c r="R184" t="s">
        <v>47</v>
      </c>
      <c r="S184" t="s">
        <v>1</v>
      </c>
      <c r="T184" t="s">
        <v>46</v>
      </c>
      <c r="U184" t="s">
        <v>1</v>
      </c>
      <c r="V184">
        <v>3</v>
      </c>
      <c r="W184" t="s">
        <v>1</v>
      </c>
      <c r="Y184">
        <f>ScoutingData[[#This Row],[autoLower]]+ScoutingData[[#This Row],[autoUpper]]</f>
        <v>4</v>
      </c>
      <c r="Z184">
        <f>(ScoutingData[[#This Row],[autoLower]]*2)+(ScoutingData[[#This Row],[autoUpper]]*4)</f>
        <v>16</v>
      </c>
      <c r="AA184">
        <f>ScoutingData[[#This Row],[lower]]+ScoutingData[[#This Row],[upper]]</f>
        <v>2</v>
      </c>
      <c r="AB184">
        <f>ScoutingData[[#This Row],[lower]]+(ScoutingData[[#This Row],[upper]]*2)</f>
        <v>4</v>
      </c>
      <c r="AC184">
        <f>ScoutingData[[#This Row],[autoCargo]]+ScoutingData[[#This Row],[teleopCargo]]</f>
        <v>6</v>
      </c>
      <c r="AD184">
        <f>IF(ScoutingData[taxi]="Y", 2, 0)</f>
        <v>2</v>
      </c>
      <c r="AE184">
        <f>ScoutingData[autoUpper]*4</f>
        <v>16</v>
      </c>
      <c r="AF184">
        <f>ScoutingData[autoLower]*2</f>
        <v>0</v>
      </c>
      <c r="AG184">
        <f>ScoutingData[upper]*2</f>
        <v>4</v>
      </c>
      <c r="AH184">
        <f>ScoutingData[lower]</f>
        <v>0</v>
      </c>
      <c r="AI184">
        <f>IF(ScoutingData[climb]=1, 4, IF(ScoutingData[climb]=2, 6, IF(ScoutingData[climb]=3, 10, IF(ScoutingData[climb]=4, 15, 0))))</f>
        <v>0</v>
      </c>
      <c r="AJ184">
        <f>ScoutingData[[#This Row],[climbScore]]</f>
        <v>0</v>
      </c>
      <c r="AK18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22</v>
      </c>
      <c r="AL184">
        <f>IF(ScoutingData[climb]=1, 1, IF(ScoutingData[climb]=2, 2, IF(ScoutingData[climb]=3, 3, IF(ScoutingData[climb]=4, 4, 0))))</f>
        <v>0</v>
      </c>
      <c r="AM184">
        <f>IF(ScoutingData[wasDefended]="Y",1,0)</f>
        <v>1</v>
      </c>
      <c r="AN184">
        <f>IF(ScoutingData[diedOrTipped]="Y",1,0)</f>
        <v>0</v>
      </c>
      <c r="AO184">
        <f>IF(ScoutingData[heldCargo]="Y",1,0)</f>
        <v>0</v>
      </c>
    </row>
    <row r="185" spans="1:41" x14ac:dyDescent="0.3">
      <c r="A185" t="s">
        <v>19</v>
      </c>
      <c r="B185" t="s">
        <v>3</v>
      </c>
      <c r="C185">
        <v>31</v>
      </c>
      <c r="D185" t="str">
        <f>ScoutingData[[#This Row],[eventCode]]&amp;"_"&amp;ScoutingData[[#This Row],[matchLevel]]&amp;ScoutingData[[#This Row],[matchNumber]]</f>
        <v>2022ilch_qm31</v>
      </c>
      <c r="E185" t="s">
        <v>56</v>
      </c>
      <c r="F185">
        <v>5553</v>
      </c>
      <c r="G185">
        <v>29</v>
      </c>
      <c r="H185" t="s">
        <v>0</v>
      </c>
      <c r="I185">
        <v>0</v>
      </c>
      <c r="J185">
        <v>0</v>
      </c>
      <c r="K185" t="s">
        <v>1</v>
      </c>
      <c r="L185">
        <v>0</v>
      </c>
      <c r="M185">
        <v>0</v>
      </c>
      <c r="N185" t="s">
        <v>0</v>
      </c>
      <c r="O185" t="s">
        <v>1</v>
      </c>
      <c r="P185" t="s">
        <v>51</v>
      </c>
      <c r="R185">
        <v>2</v>
      </c>
      <c r="S185" t="s">
        <v>1</v>
      </c>
      <c r="T185" t="s">
        <v>51</v>
      </c>
      <c r="U185" t="s">
        <v>1</v>
      </c>
      <c r="V185">
        <v>3</v>
      </c>
      <c r="W185" t="s">
        <v>1</v>
      </c>
      <c r="X185" t="s">
        <v>254</v>
      </c>
      <c r="Y185">
        <f>ScoutingData[[#This Row],[autoLower]]+ScoutingData[[#This Row],[autoUpper]]</f>
        <v>0</v>
      </c>
      <c r="Z185">
        <f>(ScoutingData[[#This Row],[autoLower]]*2)+(ScoutingData[[#This Row],[autoUpper]]*4)</f>
        <v>0</v>
      </c>
      <c r="AA185">
        <f>ScoutingData[[#This Row],[lower]]+ScoutingData[[#This Row],[upper]]</f>
        <v>0</v>
      </c>
      <c r="AB185">
        <f>ScoutingData[[#This Row],[lower]]+(ScoutingData[[#This Row],[upper]]*2)</f>
        <v>0</v>
      </c>
      <c r="AC185">
        <f>ScoutingData[[#This Row],[autoCargo]]+ScoutingData[[#This Row],[teleopCargo]]</f>
        <v>0</v>
      </c>
      <c r="AD185">
        <f>IF(ScoutingData[taxi]="Y", 2, 0)</f>
        <v>2</v>
      </c>
      <c r="AE185">
        <f>ScoutingData[autoUpper]*4</f>
        <v>0</v>
      </c>
      <c r="AF185">
        <f>ScoutingData[autoLower]*2</f>
        <v>0</v>
      </c>
      <c r="AG185">
        <f>ScoutingData[upper]*2</f>
        <v>0</v>
      </c>
      <c r="AH185">
        <f>ScoutingData[lower]</f>
        <v>0</v>
      </c>
      <c r="AI185">
        <f>IF(ScoutingData[climb]=1, 4, IF(ScoutingData[climb]=2, 6, IF(ScoutingData[climb]=3, 10, IF(ScoutingData[climb]=4, 15, 0))))</f>
        <v>6</v>
      </c>
      <c r="AJ185">
        <f>ScoutingData[[#This Row],[climbScore]]</f>
        <v>6</v>
      </c>
      <c r="AK18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185">
        <f>IF(ScoutingData[climb]=1, 1, IF(ScoutingData[climb]=2, 2, IF(ScoutingData[climb]=3, 3, IF(ScoutingData[climb]=4, 4, 0))))</f>
        <v>2</v>
      </c>
      <c r="AM185">
        <f>IF(ScoutingData[wasDefended]="Y",1,0)</f>
        <v>1</v>
      </c>
      <c r="AN185">
        <f>IF(ScoutingData[diedOrTipped]="Y",1,0)</f>
        <v>0</v>
      </c>
      <c r="AO185">
        <f>IF(ScoutingData[heldCargo]="Y",1,0)</f>
        <v>0</v>
      </c>
    </row>
    <row r="186" spans="1:41" x14ac:dyDescent="0.3">
      <c r="A186" t="s">
        <v>19</v>
      </c>
      <c r="B186" t="s">
        <v>3</v>
      </c>
      <c r="C186">
        <v>32</v>
      </c>
      <c r="D186" t="str">
        <f>ScoutingData[[#This Row],[eventCode]]&amp;"_"&amp;ScoutingData[[#This Row],[matchLevel]]&amp;ScoutingData[[#This Row],[matchNumber]]</f>
        <v>2022ilch_qm32</v>
      </c>
      <c r="E186" t="s">
        <v>45</v>
      </c>
      <c r="F186">
        <v>4096</v>
      </c>
      <c r="G186">
        <v>44</v>
      </c>
      <c r="H186" t="s">
        <v>0</v>
      </c>
      <c r="I186">
        <v>0</v>
      </c>
      <c r="J186">
        <v>0</v>
      </c>
      <c r="K186" t="s">
        <v>0</v>
      </c>
      <c r="L186">
        <v>4</v>
      </c>
      <c r="M186">
        <v>1</v>
      </c>
      <c r="N186" t="s">
        <v>1</v>
      </c>
      <c r="O186" t="s">
        <v>1</v>
      </c>
      <c r="P186" t="s">
        <v>51</v>
      </c>
      <c r="Q186" t="s">
        <v>255</v>
      </c>
      <c r="R186">
        <v>2</v>
      </c>
      <c r="S186" t="s">
        <v>1</v>
      </c>
      <c r="T186" t="s">
        <v>46</v>
      </c>
      <c r="U186" t="s">
        <v>1</v>
      </c>
      <c r="V186">
        <v>4</v>
      </c>
      <c r="W186" t="s">
        <v>1</v>
      </c>
      <c r="X186" t="s">
        <v>256</v>
      </c>
      <c r="Y186">
        <f>ScoutingData[[#This Row],[autoLower]]+ScoutingData[[#This Row],[autoUpper]]</f>
        <v>0</v>
      </c>
      <c r="Z186">
        <f>(ScoutingData[[#This Row],[autoLower]]*2)+(ScoutingData[[#This Row],[autoUpper]]*4)</f>
        <v>0</v>
      </c>
      <c r="AA186">
        <f>ScoutingData[[#This Row],[lower]]+ScoutingData[[#This Row],[upper]]</f>
        <v>5</v>
      </c>
      <c r="AB186">
        <f>ScoutingData[[#This Row],[lower]]+(ScoutingData[[#This Row],[upper]]*2)</f>
        <v>9</v>
      </c>
      <c r="AC186">
        <f>ScoutingData[[#This Row],[autoCargo]]+ScoutingData[[#This Row],[teleopCargo]]</f>
        <v>5</v>
      </c>
      <c r="AD186">
        <f>IF(ScoutingData[taxi]="Y", 2, 0)</f>
        <v>2</v>
      </c>
      <c r="AE186">
        <f>ScoutingData[autoUpper]*4</f>
        <v>0</v>
      </c>
      <c r="AF186">
        <f>ScoutingData[autoLower]*2</f>
        <v>0</v>
      </c>
      <c r="AG186">
        <f>ScoutingData[upper]*2</f>
        <v>8</v>
      </c>
      <c r="AH186">
        <f>ScoutingData[lower]</f>
        <v>1</v>
      </c>
      <c r="AI186">
        <f>IF(ScoutingData[climb]=1, 4, IF(ScoutingData[climb]=2, 6, IF(ScoutingData[climb]=3, 10, IF(ScoutingData[climb]=4, 15, 0))))</f>
        <v>6</v>
      </c>
      <c r="AJ186">
        <f>ScoutingData[[#This Row],[climbScore]]</f>
        <v>6</v>
      </c>
      <c r="AK18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17</v>
      </c>
      <c r="AL186">
        <f>IF(ScoutingData[climb]=1, 1, IF(ScoutingData[climb]=2, 2, IF(ScoutingData[climb]=3, 3, IF(ScoutingData[climb]=4, 4, 0))))</f>
        <v>2</v>
      </c>
      <c r="AM186">
        <f>IF(ScoutingData[wasDefended]="Y",1,0)</f>
        <v>0</v>
      </c>
      <c r="AN186">
        <f>IF(ScoutingData[diedOrTipped]="Y",1,0)</f>
        <v>0</v>
      </c>
      <c r="AO186">
        <f>IF(ScoutingData[heldCargo]="Y",1,0)</f>
        <v>0</v>
      </c>
    </row>
    <row r="187" spans="1:41" x14ac:dyDescent="0.3">
      <c r="A187" t="s">
        <v>19</v>
      </c>
      <c r="B187" t="s">
        <v>3</v>
      </c>
      <c r="C187">
        <v>32</v>
      </c>
      <c r="D187" t="str">
        <f>ScoutingData[[#This Row],[eventCode]]&amp;"_"&amp;ScoutingData[[#This Row],[matchLevel]]&amp;ScoutingData[[#This Row],[matchNumber]]</f>
        <v>2022ilch_qm32</v>
      </c>
      <c r="E187" t="s">
        <v>53</v>
      </c>
      <c r="F187">
        <v>4292</v>
      </c>
      <c r="G187">
        <v>17</v>
      </c>
      <c r="H187" t="s">
        <v>0</v>
      </c>
      <c r="I187">
        <v>0</v>
      </c>
      <c r="J187">
        <v>0</v>
      </c>
      <c r="K187" t="s">
        <v>1</v>
      </c>
      <c r="L187">
        <v>0</v>
      </c>
      <c r="M187">
        <v>1</v>
      </c>
      <c r="N187" t="s">
        <v>1</v>
      </c>
      <c r="O187" t="s">
        <v>1</v>
      </c>
      <c r="P187" t="s">
        <v>51</v>
      </c>
      <c r="R187">
        <v>2</v>
      </c>
      <c r="S187" t="s">
        <v>0</v>
      </c>
      <c r="T187" t="s">
        <v>46</v>
      </c>
      <c r="U187" t="s">
        <v>1</v>
      </c>
      <c r="V187">
        <v>3</v>
      </c>
      <c r="W187" t="s">
        <v>1</v>
      </c>
      <c r="Y187">
        <f>ScoutingData[[#This Row],[autoLower]]+ScoutingData[[#This Row],[autoUpper]]</f>
        <v>0</v>
      </c>
      <c r="Z187">
        <f>(ScoutingData[[#This Row],[autoLower]]*2)+(ScoutingData[[#This Row],[autoUpper]]*4)</f>
        <v>0</v>
      </c>
      <c r="AA187">
        <f>ScoutingData[[#This Row],[lower]]+ScoutingData[[#This Row],[upper]]</f>
        <v>1</v>
      </c>
      <c r="AB187">
        <f>ScoutingData[[#This Row],[lower]]+(ScoutingData[[#This Row],[upper]]*2)</f>
        <v>1</v>
      </c>
      <c r="AC187">
        <f>ScoutingData[[#This Row],[autoCargo]]+ScoutingData[[#This Row],[teleopCargo]]</f>
        <v>1</v>
      </c>
      <c r="AD187">
        <f>IF(ScoutingData[taxi]="Y", 2, 0)</f>
        <v>2</v>
      </c>
      <c r="AE187">
        <f>ScoutingData[autoUpper]*4</f>
        <v>0</v>
      </c>
      <c r="AF187">
        <f>ScoutingData[autoLower]*2</f>
        <v>0</v>
      </c>
      <c r="AG187">
        <f>ScoutingData[upper]*2</f>
        <v>0</v>
      </c>
      <c r="AH187">
        <f>ScoutingData[lower]</f>
        <v>1</v>
      </c>
      <c r="AI187">
        <f>IF(ScoutingData[climb]=1, 4, IF(ScoutingData[climb]=2, 6, IF(ScoutingData[climb]=3, 10, IF(ScoutingData[climb]=4, 15, 0))))</f>
        <v>6</v>
      </c>
      <c r="AJ187">
        <f>ScoutingData[[#This Row],[climbScore]]</f>
        <v>6</v>
      </c>
      <c r="AK18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9</v>
      </c>
      <c r="AL187">
        <f>IF(ScoutingData[climb]=1, 1, IF(ScoutingData[climb]=2, 2, IF(ScoutingData[climb]=3, 3, IF(ScoutingData[climb]=4, 4, 0))))</f>
        <v>2</v>
      </c>
      <c r="AM187">
        <f>IF(ScoutingData[wasDefended]="Y",1,0)</f>
        <v>0</v>
      </c>
      <c r="AN187">
        <f>IF(ScoutingData[diedOrTipped]="Y",1,0)</f>
        <v>0</v>
      </c>
      <c r="AO187">
        <f>IF(ScoutingData[heldCargo]="Y",1,0)</f>
        <v>0</v>
      </c>
    </row>
    <row r="188" spans="1:41" x14ac:dyDescent="0.3">
      <c r="A188" t="s">
        <v>19</v>
      </c>
      <c r="B188" t="s">
        <v>3</v>
      </c>
      <c r="C188">
        <v>32</v>
      </c>
      <c r="D188" t="str">
        <f>ScoutingData[[#This Row],[eventCode]]&amp;"_"&amp;ScoutingData[[#This Row],[matchLevel]]&amp;ScoutingData[[#This Row],[matchNumber]]</f>
        <v>2022ilch_qm32</v>
      </c>
      <c r="E188" t="s">
        <v>62</v>
      </c>
      <c r="F188">
        <v>2358</v>
      </c>
      <c r="G188">
        <v>42</v>
      </c>
      <c r="H188" t="s">
        <v>0</v>
      </c>
      <c r="I188">
        <v>2</v>
      </c>
      <c r="J188">
        <v>0</v>
      </c>
      <c r="K188" t="s">
        <v>1</v>
      </c>
      <c r="L188">
        <v>9</v>
      </c>
      <c r="M188">
        <v>0</v>
      </c>
      <c r="N188" t="s">
        <v>1</v>
      </c>
      <c r="O188" t="s">
        <v>1</v>
      </c>
      <c r="P188" t="s">
        <v>51</v>
      </c>
      <c r="Q188" t="s">
        <v>257</v>
      </c>
      <c r="R188">
        <v>4</v>
      </c>
      <c r="S188" t="s">
        <v>1</v>
      </c>
      <c r="T188" t="s">
        <v>46</v>
      </c>
      <c r="U188" t="s">
        <v>1</v>
      </c>
      <c r="V188">
        <v>3</v>
      </c>
      <c r="W188" t="s">
        <v>1</v>
      </c>
      <c r="X188" t="s">
        <v>258</v>
      </c>
      <c r="Y188">
        <f>ScoutingData[[#This Row],[autoLower]]+ScoutingData[[#This Row],[autoUpper]]</f>
        <v>2</v>
      </c>
      <c r="Z188">
        <f>(ScoutingData[[#This Row],[autoLower]]*2)+(ScoutingData[[#This Row],[autoUpper]]*4)</f>
        <v>8</v>
      </c>
      <c r="AA188">
        <f>ScoutingData[[#This Row],[lower]]+ScoutingData[[#This Row],[upper]]</f>
        <v>9</v>
      </c>
      <c r="AB188">
        <f>ScoutingData[[#This Row],[lower]]+(ScoutingData[[#This Row],[upper]]*2)</f>
        <v>18</v>
      </c>
      <c r="AC188">
        <f>ScoutingData[[#This Row],[autoCargo]]+ScoutingData[[#This Row],[teleopCargo]]</f>
        <v>11</v>
      </c>
      <c r="AD188">
        <f>IF(ScoutingData[taxi]="Y", 2, 0)</f>
        <v>2</v>
      </c>
      <c r="AE188">
        <f>ScoutingData[autoUpper]*4</f>
        <v>8</v>
      </c>
      <c r="AF188">
        <f>ScoutingData[autoLower]*2</f>
        <v>0</v>
      </c>
      <c r="AG188">
        <f>ScoutingData[upper]*2</f>
        <v>18</v>
      </c>
      <c r="AH188">
        <f>ScoutingData[lower]</f>
        <v>0</v>
      </c>
      <c r="AI188">
        <f>IF(ScoutingData[climb]=1, 4, IF(ScoutingData[climb]=2, 6, IF(ScoutingData[climb]=3, 10, IF(ScoutingData[climb]=4, 15, 0))))</f>
        <v>15</v>
      </c>
      <c r="AJ188">
        <f>ScoutingData[[#This Row],[climbScore]]</f>
        <v>15</v>
      </c>
      <c r="AK18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43</v>
      </c>
      <c r="AL188">
        <f>IF(ScoutingData[climb]=1, 1, IF(ScoutingData[climb]=2, 2, IF(ScoutingData[climb]=3, 3, IF(ScoutingData[climb]=4, 4, 0))))</f>
        <v>4</v>
      </c>
      <c r="AM188">
        <f>IF(ScoutingData[wasDefended]="Y",1,0)</f>
        <v>0</v>
      </c>
      <c r="AN188">
        <f>IF(ScoutingData[diedOrTipped]="Y",1,0)</f>
        <v>0</v>
      </c>
      <c r="AO188">
        <f>IF(ScoutingData[heldCargo]="Y",1,0)</f>
        <v>0</v>
      </c>
    </row>
    <row r="189" spans="1:41" x14ac:dyDescent="0.3">
      <c r="A189" t="s">
        <v>19</v>
      </c>
      <c r="B189" t="s">
        <v>3</v>
      </c>
      <c r="C189">
        <v>32</v>
      </c>
      <c r="D189" t="str">
        <f>ScoutingData[[#This Row],[eventCode]]&amp;"_"&amp;ScoutingData[[#This Row],[matchLevel]]&amp;ScoutingData[[#This Row],[matchNumber]]</f>
        <v>2022ilch_qm32</v>
      </c>
      <c r="E189" t="s">
        <v>56</v>
      </c>
      <c r="F189">
        <v>101</v>
      </c>
      <c r="G189">
        <v>29</v>
      </c>
      <c r="H189" t="s">
        <v>0</v>
      </c>
      <c r="I189">
        <v>0</v>
      </c>
      <c r="J189">
        <v>0</v>
      </c>
      <c r="K189" t="s">
        <v>1</v>
      </c>
      <c r="L189">
        <v>0</v>
      </c>
      <c r="M189">
        <v>0</v>
      </c>
      <c r="N189" t="s">
        <v>1</v>
      </c>
      <c r="O189" t="s">
        <v>1</v>
      </c>
      <c r="P189" t="s">
        <v>51</v>
      </c>
      <c r="R189" t="s">
        <v>46</v>
      </c>
      <c r="S189" t="s">
        <v>1</v>
      </c>
      <c r="T189" t="s">
        <v>47</v>
      </c>
      <c r="U189" t="s">
        <v>1</v>
      </c>
      <c r="V189">
        <v>4</v>
      </c>
      <c r="W189" t="s">
        <v>1</v>
      </c>
      <c r="X189" t="s">
        <v>259</v>
      </c>
      <c r="Y189">
        <f>ScoutingData[[#This Row],[autoLower]]+ScoutingData[[#This Row],[autoUpper]]</f>
        <v>0</v>
      </c>
      <c r="Z189">
        <f>(ScoutingData[[#This Row],[autoLower]]*2)+(ScoutingData[[#This Row],[autoUpper]]*4)</f>
        <v>0</v>
      </c>
      <c r="AA189">
        <f>ScoutingData[[#This Row],[lower]]+ScoutingData[[#This Row],[upper]]</f>
        <v>0</v>
      </c>
      <c r="AB189">
        <f>ScoutingData[[#This Row],[lower]]+(ScoutingData[[#This Row],[upper]]*2)</f>
        <v>0</v>
      </c>
      <c r="AC189">
        <f>ScoutingData[[#This Row],[autoCargo]]+ScoutingData[[#This Row],[teleopCargo]]</f>
        <v>0</v>
      </c>
      <c r="AD189">
        <f>IF(ScoutingData[taxi]="Y", 2, 0)</f>
        <v>2</v>
      </c>
      <c r="AE189">
        <f>ScoutingData[autoUpper]*4</f>
        <v>0</v>
      </c>
      <c r="AF189">
        <f>ScoutingData[autoLower]*2</f>
        <v>0</v>
      </c>
      <c r="AG189">
        <f>ScoutingData[upper]*2</f>
        <v>0</v>
      </c>
      <c r="AH189">
        <f>ScoutingData[lower]</f>
        <v>0</v>
      </c>
      <c r="AI189">
        <f>IF(ScoutingData[climb]=1, 4, IF(ScoutingData[climb]=2, 6, IF(ScoutingData[climb]=3, 10, IF(ScoutingData[climb]=4, 15, 0))))</f>
        <v>0</v>
      </c>
      <c r="AJ189">
        <f>ScoutingData[[#This Row],[climbScore]]</f>
        <v>0</v>
      </c>
      <c r="AK18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189">
        <f>IF(ScoutingData[climb]=1, 1, IF(ScoutingData[climb]=2, 2, IF(ScoutingData[climb]=3, 3, IF(ScoutingData[climb]=4, 4, 0))))</f>
        <v>0</v>
      </c>
      <c r="AM189">
        <f>IF(ScoutingData[wasDefended]="Y",1,0)</f>
        <v>0</v>
      </c>
      <c r="AN189">
        <f>IF(ScoutingData[diedOrTipped]="Y",1,0)</f>
        <v>0</v>
      </c>
      <c r="AO189">
        <f>IF(ScoutingData[heldCargo]="Y",1,0)</f>
        <v>0</v>
      </c>
    </row>
    <row r="190" spans="1:41" x14ac:dyDescent="0.3">
      <c r="A190" t="s">
        <v>19</v>
      </c>
      <c r="B190" t="s">
        <v>3</v>
      </c>
      <c r="C190">
        <v>32</v>
      </c>
      <c r="D190" t="str">
        <f>ScoutingData[[#This Row],[eventCode]]&amp;"_"&amp;ScoutingData[[#This Row],[matchLevel]]&amp;ScoutingData[[#This Row],[matchNumber]]</f>
        <v>2022ilch_qm32</v>
      </c>
      <c r="E190" t="s">
        <v>49</v>
      </c>
      <c r="F190">
        <v>2830</v>
      </c>
      <c r="G190">
        <v>55</v>
      </c>
      <c r="H190" t="s">
        <v>0</v>
      </c>
      <c r="I190">
        <v>2</v>
      </c>
      <c r="J190">
        <v>0</v>
      </c>
      <c r="K190" t="s">
        <v>0</v>
      </c>
      <c r="L190">
        <v>9</v>
      </c>
      <c r="M190">
        <v>0</v>
      </c>
      <c r="N190" t="s">
        <v>1</v>
      </c>
      <c r="O190" t="s">
        <v>0</v>
      </c>
      <c r="P190" t="s">
        <v>46</v>
      </c>
      <c r="R190">
        <v>1</v>
      </c>
      <c r="S190" t="s">
        <v>1</v>
      </c>
      <c r="T190" t="s">
        <v>46</v>
      </c>
      <c r="U190" t="s">
        <v>1</v>
      </c>
      <c r="V190">
        <v>4</v>
      </c>
      <c r="W190" t="s">
        <v>1</v>
      </c>
      <c r="Y190">
        <f>ScoutingData[[#This Row],[autoLower]]+ScoutingData[[#This Row],[autoUpper]]</f>
        <v>2</v>
      </c>
      <c r="Z190">
        <f>(ScoutingData[[#This Row],[autoLower]]*2)+(ScoutingData[[#This Row],[autoUpper]]*4)</f>
        <v>8</v>
      </c>
      <c r="AA190">
        <f>ScoutingData[[#This Row],[lower]]+ScoutingData[[#This Row],[upper]]</f>
        <v>9</v>
      </c>
      <c r="AB190">
        <f>ScoutingData[[#This Row],[lower]]+(ScoutingData[[#This Row],[upper]]*2)</f>
        <v>18</v>
      </c>
      <c r="AC190">
        <f>ScoutingData[[#This Row],[autoCargo]]+ScoutingData[[#This Row],[teleopCargo]]</f>
        <v>11</v>
      </c>
      <c r="AD190">
        <f>IF(ScoutingData[taxi]="Y", 2, 0)</f>
        <v>2</v>
      </c>
      <c r="AE190">
        <f>ScoutingData[autoUpper]*4</f>
        <v>8</v>
      </c>
      <c r="AF190">
        <f>ScoutingData[autoLower]*2</f>
        <v>0</v>
      </c>
      <c r="AG190">
        <f>ScoutingData[upper]*2</f>
        <v>18</v>
      </c>
      <c r="AH190">
        <f>ScoutingData[lower]</f>
        <v>0</v>
      </c>
      <c r="AI190">
        <f>IF(ScoutingData[climb]=1, 4, IF(ScoutingData[climb]=2, 6, IF(ScoutingData[climb]=3, 10, IF(ScoutingData[climb]=4, 15, 0))))</f>
        <v>4</v>
      </c>
      <c r="AJ190">
        <f>ScoutingData[[#This Row],[climbScore]]</f>
        <v>4</v>
      </c>
      <c r="AK19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32</v>
      </c>
      <c r="AL190">
        <f>IF(ScoutingData[climb]=1, 1, IF(ScoutingData[climb]=2, 2, IF(ScoutingData[climb]=3, 3, IF(ScoutingData[climb]=4, 4, 0))))</f>
        <v>1</v>
      </c>
      <c r="AM190">
        <f>IF(ScoutingData[wasDefended]="Y",1,0)</f>
        <v>0</v>
      </c>
      <c r="AN190">
        <f>IF(ScoutingData[diedOrTipped]="Y",1,0)</f>
        <v>0</v>
      </c>
      <c r="AO190">
        <f>IF(ScoutingData[heldCargo]="Y",1,0)</f>
        <v>0</v>
      </c>
    </row>
    <row r="191" spans="1:41" x14ac:dyDescent="0.3">
      <c r="A191" t="s">
        <v>19</v>
      </c>
      <c r="B191" t="s">
        <v>3</v>
      </c>
      <c r="C191">
        <v>33</v>
      </c>
      <c r="D191" t="str">
        <f>ScoutingData[[#This Row],[eventCode]]&amp;"_"&amp;ScoutingData[[#This Row],[matchLevel]]&amp;ScoutingData[[#This Row],[matchNumber]]</f>
        <v>2022ilch_qm33</v>
      </c>
      <c r="E191" t="s">
        <v>59</v>
      </c>
      <c r="F191">
        <v>4702</v>
      </c>
      <c r="G191">
        <v>44</v>
      </c>
      <c r="H191" t="s">
        <v>0</v>
      </c>
      <c r="I191">
        <v>0</v>
      </c>
      <c r="J191">
        <v>0</v>
      </c>
      <c r="K191" t="s">
        <v>1</v>
      </c>
      <c r="L191">
        <v>0</v>
      </c>
      <c r="M191">
        <v>0</v>
      </c>
      <c r="N191" t="s">
        <v>1</v>
      </c>
      <c r="O191" t="s">
        <v>1</v>
      </c>
      <c r="P191" t="s">
        <v>46</v>
      </c>
      <c r="R191" t="s">
        <v>46</v>
      </c>
      <c r="S191" t="s">
        <v>1</v>
      </c>
      <c r="T191" t="s">
        <v>46</v>
      </c>
      <c r="U191" t="s">
        <v>1</v>
      </c>
      <c r="V191">
        <v>1</v>
      </c>
      <c r="W191" t="s">
        <v>0</v>
      </c>
      <c r="Y191">
        <f>ScoutingData[[#This Row],[autoLower]]+ScoutingData[[#This Row],[autoUpper]]</f>
        <v>0</v>
      </c>
      <c r="Z191">
        <f>(ScoutingData[[#This Row],[autoLower]]*2)+(ScoutingData[[#This Row],[autoUpper]]*4)</f>
        <v>0</v>
      </c>
      <c r="AA191">
        <f>ScoutingData[[#This Row],[lower]]+ScoutingData[[#This Row],[upper]]</f>
        <v>0</v>
      </c>
      <c r="AB191">
        <f>ScoutingData[[#This Row],[lower]]+(ScoutingData[[#This Row],[upper]]*2)</f>
        <v>0</v>
      </c>
      <c r="AC191">
        <f>ScoutingData[[#This Row],[autoCargo]]+ScoutingData[[#This Row],[teleopCargo]]</f>
        <v>0</v>
      </c>
      <c r="AD191">
        <f>IF(ScoutingData[taxi]="Y", 2, 0)</f>
        <v>2</v>
      </c>
      <c r="AE191">
        <f>ScoutingData[autoUpper]*4</f>
        <v>0</v>
      </c>
      <c r="AF191">
        <f>ScoutingData[autoLower]*2</f>
        <v>0</v>
      </c>
      <c r="AG191">
        <f>ScoutingData[upper]*2</f>
        <v>0</v>
      </c>
      <c r="AH191">
        <f>ScoutingData[lower]</f>
        <v>0</v>
      </c>
      <c r="AI191">
        <f>IF(ScoutingData[climb]=1, 4, IF(ScoutingData[climb]=2, 6, IF(ScoutingData[climb]=3, 10, IF(ScoutingData[climb]=4, 15, 0))))</f>
        <v>0</v>
      </c>
      <c r="AJ191">
        <f>ScoutingData[[#This Row],[climbScore]]</f>
        <v>0</v>
      </c>
      <c r="AK19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191">
        <f>IF(ScoutingData[climb]=1, 1, IF(ScoutingData[climb]=2, 2, IF(ScoutingData[climb]=3, 3, IF(ScoutingData[climb]=4, 4, 0))))</f>
        <v>0</v>
      </c>
      <c r="AM191">
        <f>IF(ScoutingData[wasDefended]="Y",1,0)</f>
        <v>0</v>
      </c>
      <c r="AN191">
        <f>IF(ScoutingData[diedOrTipped]="Y",1,0)</f>
        <v>1</v>
      </c>
      <c r="AO191">
        <f>IF(ScoutingData[heldCargo]="Y",1,0)</f>
        <v>0</v>
      </c>
    </row>
    <row r="192" spans="1:41" x14ac:dyDescent="0.3">
      <c r="A192" t="s">
        <v>19</v>
      </c>
      <c r="B192" t="s">
        <v>3</v>
      </c>
      <c r="C192">
        <v>33</v>
      </c>
      <c r="D192" t="str">
        <f>ScoutingData[[#This Row],[eventCode]]&amp;"_"&amp;ScoutingData[[#This Row],[matchLevel]]&amp;ScoutingData[[#This Row],[matchNumber]]</f>
        <v>2022ilch_qm33</v>
      </c>
      <c r="E192" t="s">
        <v>62</v>
      </c>
      <c r="F192">
        <v>5822</v>
      </c>
      <c r="G192">
        <v>29</v>
      </c>
      <c r="H192" t="s">
        <v>0</v>
      </c>
      <c r="I192">
        <v>0</v>
      </c>
      <c r="J192">
        <v>1</v>
      </c>
      <c r="K192" t="s">
        <v>1</v>
      </c>
      <c r="L192">
        <v>0</v>
      </c>
      <c r="M192">
        <v>0</v>
      </c>
      <c r="N192" t="s">
        <v>0</v>
      </c>
      <c r="O192" t="s">
        <v>1</v>
      </c>
      <c r="P192" t="s">
        <v>46</v>
      </c>
      <c r="Q192" t="s">
        <v>201</v>
      </c>
      <c r="R192" t="s">
        <v>46</v>
      </c>
      <c r="S192" t="s">
        <v>1</v>
      </c>
      <c r="T192" t="s">
        <v>46</v>
      </c>
      <c r="U192" t="s">
        <v>1</v>
      </c>
      <c r="V192">
        <v>2</v>
      </c>
      <c r="W192" t="s">
        <v>0</v>
      </c>
      <c r="X192" t="s">
        <v>260</v>
      </c>
      <c r="Y192">
        <f>ScoutingData[[#This Row],[autoLower]]+ScoutingData[[#This Row],[autoUpper]]</f>
        <v>1</v>
      </c>
      <c r="Z192">
        <f>(ScoutingData[[#This Row],[autoLower]]*2)+(ScoutingData[[#This Row],[autoUpper]]*4)</f>
        <v>2</v>
      </c>
      <c r="AA192">
        <f>ScoutingData[[#This Row],[lower]]+ScoutingData[[#This Row],[upper]]</f>
        <v>0</v>
      </c>
      <c r="AB192">
        <f>ScoutingData[[#This Row],[lower]]+(ScoutingData[[#This Row],[upper]]*2)</f>
        <v>0</v>
      </c>
      <c r="AC192">
        <f>ScoutingData[[#This Row],[autoCargo]]+ScoutingData[[#This Row],[teleopCargo]]</f>
        <v>1</v>
      </c>
      <c r="AD192">
        <f>IF(ScoutingData[taxi]="Y", 2, 0)</f>
        <v>2</v>
      </c>
      <c r="AE192">
        <f>ScoutingData[autoUpper]*4</f>
        <v>0</v>
      </c>
      <c r="AF192">
        <f>ScoutingData[autoLower]*2</f>
        <v>2</v>
      </c>
      <c r="AG192">
        <f>ScoutingData[upper]*2</f>
        <v>0</v>
      </c>
      <c r="AH192">
        <f>ScoutingData[lower]</f>
        <v>0</v>
      </c>
      <c r="AI192">
        <f>IF(ScoutingData[climb]=1, 4, IF(ScoutingData[climb]=2, 6, IF(ScoutingData[climb]=3, 10, IF(ScoutingData[climb]=4, 15, 0))))</f>
        <v>0</v>
      </c>
      <c r="AJ192">
        <f>ScoutingData[[#This Row],[climbScore]]</f>
        <v>0</v>
      </c>
      <c r="AK19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</v>
      </c>
      <c r="AL192">
        <f>IF(ScoutingData[climb]=1, 1, IF(ScoutingData[climb]=2, 2, IF(ScoutingData[climb]=3, 3, IF(ScoutingData[climb]=4, 4, 0))))</f>
        <v>0</v>
      </c>
      <c r="AM192">
        <f>IF(ScoutingData[wasDefended]="Y",1,0)</f>
        <v>1</v>
      </c>
      <c r="AN192">
        <f>IF(ScoutingData[diedOrTipped]="Y",1,0)</f>
        <v>1</v>
      </c>
      <c r="AO192">
        <f>IF(ScoutingData[heldCargo]="Y",1,0)</f>
        <v>0</v>
      </c>
    </row>
    <row r="193" spans="1:41" x14ac:dyDescent="0.3">
      <c r="A193" t="s">
        <v>19</v>
      </c>
      <c r="B193" t="s">
        <v>3</v>
      </c>
      <c r="C193">
        <v>33</v>
      </c>
      <c r="D193" t="str">
        <f>ScoutingData[[#This Row],[eventCode]]&amp;"_"&amp;ScoutingData[[#This Row],[matchLevel]]&amp;ScoutingData[[#This Row],[matchNumber]]</f>
        <v>2022ilch_qm33</v>
      </c>
      <c r="E193" t="s">
        <v>45</v>
      </c>
      <c r="F193">
        <v>8802</v>
      </c>
      <c r="G193">
        <v>56</v>
      </c>
      <c r="H193" t="s">
        <v>0</v>
      </c>
      <c r="I193">
        <v>0</v>
      </c>
      <c r="J193">
        <v>0</v>
      </c>
      <c r="K193" t="s">
        <v>1</v>
      </c>
      <c r="L193">
        <v>0</v>
      </c>
      <c r="M193">
        <v>0</v>
      </c>
      <c r="N193" t="s">
        <v>1</v>
      </c>
      <c r="O193" t="s">
        <v>1</v>
      </c>
      <c r="P193" t="s">
        <v>46</v>
      </c>
      <c r="R193">
        <v>2</v>
      </c>
      <c r="S193" t="s">
        <v>1</v>
      </c>
      <c r="T193" t="s">
        <v>68</v>
      </c>
      <c r="U193" t="s">
        <v>1</v>
      </c>
      <c r="V193">
        <v>5</v>
      </c>
      <c r="W193" t="s">
        <v>1</v>
      </c>
      <c r="X193" t="s">
        <v>534</v>
      </c>
      <c r="Y193">
        <f>ScoutingData[[#This Row],[autoLower]]+ScoutingData[[#This Row],[autoUpper]]</f>
        <v>0</v>
      </c>
      <c r="Z193">
        <f>(ScoutingData[[#This Row],[autoLower]]*2)+(ScoutingData[[#This Row],[autoUpper]]*4)</f>
        <v>0</v>
      </c>
      <c r="AA193">
        <f>ScoutingData[[#This Row],[lower]]+ScoutingData[[#This Row],[upper]]</f>
        <v>0</v>
      </c>
      <c r="AB193">
        <f>ScoutingData[[#This Row],[lower]]+(ScoutingData[[#This Row],[upper]]*2)</f>
        <v>0</v>
      </c>
      <c r="AC193">
        <f>ScoutingData[[#This Row],[autoCargo]]+ScoutingData[[#This Row],[teleopCargo]]</f>
        <v>0</v>
      </c>
      <c r="AD193">
        <f>IF(ScoutingData[taxi]="Y", 2, 0)</f>
        <v>2</v>
      </c>
      <c r="AE193">
        <f>ScoutingData[autoUpper]*4</f>
        <v>0</v>
      </c>
      <c r="AF193">
        <f>ScoutingData[autoLower]*2</f>
        <v>0</v>
      </c>
      <c r="AG193">
        <f>ScoutingData[upper]*2</f>
        <v>0</v>
      </c>
      <c r="AH193">
        <f>ScoutingData[lower]</f>
        <v>0</v>
      </c>
      <c r="AI193">
        <f>IF(ScoutingData[climb]=1, 4, IF(ScoutingData[climb]=2, 6, IF(ScoutingData[climb]=3, 10, IF(ScoutingData[climb]=4, 15, 0))))</f>
        <v>6</v>
      </c>
      <c r="AJ193">
        <f>ScoutingData[[#This Row],[climbScore]]</f>
        <v>6</v>
      </c>
      <c r="AK19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193">
        <f>IF(ScoutingData[climb]=1, 1, IF(ScoutingData[climb]=2, 2, IF(ScoutingData[climb]=3, 3, IF(ScoutingData[climb]=4, 4, 0))))</f>
        <v>2</v>
      </c>
      <c r="AM193">
        <f>IF(ScoutingData[wasDefended]="Y",1,0)</f>
        <v>0</v>
      </c>
      <c r="AN193">
        <f>IF(ScoutingData[diedOrTipped]="Y",1,0)</f>
        <v>0</v>
      </c>
      <c r="AO193">
        <f>IF(ScoutingData[heldCargo]="Y",1,0)</f>
        <v>0</v>
      </c>
    </row>
    <row r="194" spans="1:41" x14ac:dyDescent="0.3">
      <c r="A194" t="s">
        <v>19</v>
      </c>
      <c r="B194" t="s">
        <v>3</v>
      </c>
      <c r="C194">
        <v>33</v>
      </c>
      <c r="D194" t="str">
        <f>ScoutingData[[#This Row],[eventCode]]&amp;"_"&amp;ScoutingData[[#This Row],[matchLevel]]&amp;ScoutingData[[#This Row],[matchNumber]]</f>
        <v>2022ilch_qm33</v>
      </c>
      <c r="E194" t="s">
        <v>49</v>
      </c>
      <c r="F194">
        <v>4241</v>
      </c>
      <c r="G194">
        <v>30</v>
      </c>
      <c r="H194" t="s">
        <v>0</v>
      </c>
      <c r="I194">
        <v>0</v>
      </c>
      <c r="J194">
        <v>0</v>
      </c>
      <c r="K194" t="s">
        <v>1</v>
      </c>
      <c r="L194">
        <v>0</v>
      </c>
      <c r="M194">
        <v>0</v>
      </c>
      <c r="N194" t="s">
        <v>1</v>
      </c>
      <c r="O194" t="s">
        <v>1</v>
      </c>
      <c r="P194" t="s">
        <v>46</v>
      </c>
      <c r="R194">
        <v>2</v>
      </c>
      <c r="S194" t="s">
        <v>1</v>
      </c>
      <c r="T194" t="s">
        <v>46</v>
      </c>
      <c r="U194" t="s">
        <v>1</v>
      </c>
      <c r="V194">
        <v>3</v>
      </c>
      <c r="W194" t="s">
        <v>1</v>
      </c>
      <c r="X194" t="s">
        <v>261</v>
      </c>
      <c r="Y194">
        <f>ScoutingData[[#This Row],[autoLower]]+ScoutingData[[#This Row],[autoUpper]]</f>
        <v>0</v>
      </c>
      <c r="Z194">
        <f>(ScoutingData[[#This Row],[autoLower]]*2)+(ScoutingData[[#This Row],[autoUpper]]*4)</f>
        <v>0</v>
      </c>
      <c r="AA194">
        <f>ScoutingData[[#This Row],[lower]]+ScoutingData[[#This Row],[upper]]</f>
        <v>0</v>
      </c>
      <c r="AB194">
        <f>ScoutingData[[#This Row],[lower]]+(ScoutingData[[#This Row],[upper]]*2)</f>
        <v>0</v>
      </c>
      <c r="AC194">
        <f>ScoutingData[[#This Row],[autoCargo]]+ScoutingData[[#This Row],[teleopCargo]]</f>
        <v>0</v>
      </c>
      <c r="AD194">
        <f>IF(ScoutingData[taxi]="Y", 2, 0)</f>
        <v>2</v>
      </c>
      <c r="AE194">
        <f>ScoutingData[autoUpper]*4</f>
        <v>0</v>
      </c>
      <c r="AF194">
        <f>ScoutingData[autoLower]*2</f>
        <v>0</v>
      </c>
      <c r="AG194">
        <f>ScoutingData[upper]*2</f>
        <v>0</v>
      </c>
      <c r="AH194">
        <f>ScoutingData[lower]</f>
        <v>0</v>
      </c>
      <c r="AI194">
        <f>IF(ScoutingData[climb]=1, 4, IF(ScoutingData[climb]=2, 6, IF(ScoutingData[climb]=3, 10, IF(ScoutingData[climb]=4, 15, 0))))</f>
        <v>6</v>
      </c>
      <c r="AJ194">
        <f>ScoutingData[[#This Row],[climbScore]]</f>
        <v>6</v>
      </c>
      <c r="AK19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194">
        <f>IF(ScoutingData[climb]=1, 1, IF(ScoutingData[climb]=2, 2, IF(ScoutingData[climb]=3, 3, IF(ScoutingData[climb]=4, 4, 0))))</f>
        <v>2</v>
      </c>
      <c r="AM194">
        <f>IF(ScoutingData[wasDefended]="Y",1,0)</f>
        <v>0</v>
      </c>
      <c r="AN194">
        <f>IF(ScoutingData[diedOrTipped]="Y",1,0)</f>
        <v>0</v>
      </c>
      <c r="AO194">
        <f>IF(ScoutingData[heldCargo]="Y",1,0)</f>
        <v>0</v>
      </c>
    </row>
    <row r="195" spans="1:41" x14ac:dyDescent="0.3">
      <c r="A195" t="s">
        <v>19</v>
      </c>
      <c r="B195" t="s">
        <v>3</v>
      </c>
      <c r="C195">
        <v>33</v>
      </c>
      <c r="D195" t="str">
        <f>ScoutingData[[#This Row],[eventCode]]&amp;"_"&amp;ScoutingData[[#This Row],[matchLevel]]&amp;ScoutingData[[#This Row],[matchNumber]]</f>
        <v>2022ilch_qm33</v>
      </c>
      <c r="E195" t="s">
        <v>53</v>
      </c>
      <c r="F195">
        <v>3061</v>
      </c>
      <c r="G195">
        <v>42</v>
      </c>
      <c r="H195" t="s">
        <v>0</v>
      </c>
      <c r="I195">
        <v>3</v>
      </c>
      <c r="J195">
        <v>0</v>
      </c>
      <c r="K195" t="s">
        <v>0</v>
      </c>
      <c r="L195">
        <v>5</v>
      </c>
      <c r="M195">
        <v>0</v>
      </c>
      <c r="N195" t="s">
        <v>1</v>
      </c>
      <c r="O195" t="s">
        <v>1</v>
      </c>
      <c r="P195" t="s">
        <v>46</v>
      </c>
      <c r="R195">
        <v>2</v>
      </c>
      <c r="S195" t="s">
        <v>1</v>
      </c>
      <c r="T195" t="s">
        <v>46</v>
      </c>
      <c r="U195" t="s">
        <v>1</v>
      </c>
      <c r="V195">
        <v>3</v>
      </c>
      <c r="W195" t="s">
        <v>1</v>
      </c>
      <c r="Y195">
        <f>ScoutingData[[#This Row],[autoLower]]+ScoutingData[[#This Row],[autoUpper]]</f>
        <v>3</v>
      </c>
      <c r="Z195">
        <f>(ScoutingData[[#This Row],[autoLower]]*2)+(ScoutingData[[#This Row],[autoUpper]]*4)</f>
        <v>12</v>
      </c>
      <c r="AA195">
        <f>ScoutingData[[#This Row],[lower]]+ScoutingData[[#This Row],[upper]]</f>
        <v>5</v>
      </c>
      <c r="AB195">
        <f>ScoutingData[[#This Row],[lower]]+(ScoutingData[[#This Row],[upper]]*2)</f>
        <v>10</v>
      </c>
      <c r="AC195">
        <f>ScoutingData[[#This Row],[autoCargo]]+ScoutingData[[#This Row],[teleopCargo]]</f>
        <v>8</v>
      </c>
      <c r="AD195">
        <f>IF(ScoutingData[taxi]="Y", 2, 0)</f>
        <v>2</v>
      </c>
      <c r="AE195">
        <f>ScoutingData[autoUpper]*4</f>
        <v>12</v>
      </c>
      <c r="AF195">
        <f>ScoutingData[autoLower]*2</f>
        <v>0</v>
      </c>
      <c r="AG195">
        <f>ScoutingData[upper]*2</f>
        <v>10</v>
      </c>
      <c r="AH195">
        <f>ScoutingData[lower]</f>
        <v>0</v>
      </c>
      <c r="AI195">
        <f>IF(ScoutingData[climb]=1, 4, IF(ScoutingData[climb]=2, 6, IF(ScoutingData[climb]=3, 10, IF(ScoutingData[climb]=4, 15, 0))))</f>
        <v>6</v>
      </c>
      <c r="AJ195">
        <f>ScoutingData[[#This Row],[climbScore]]</f>
        <v>6</v>
      </c>
      <c r="AK19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30</v>
      </c>
      <c r="AL195">
        <f>IF(ScoutingData[climb]=1, 1, IF(ScoutingData[climb]=2, 2, IF(ScoutingData[climb]=3, 3, IF(ScoutingData[climb]=4, 4, 0))))</f>
        <v>2</v>
      </c>
      <c r="AM195">
        <f>IF(ScoutingData[wasDefended]="Y",1,0)</f>
        <v>0</v>
      </c>
      <c r="AN195">
        <f>IF(ScoutingData[diedOrTipped]="Y",1,0)</f>
        <v>0</v>
      </c>
      <c r="AO195">
        <f>IF(ScoutingData[heldCargo]="Y",1,0)</f>
        <v>0</v>
      </c>
    </row>
    <row r="196" spans="1:41" x14ac:dyDescent="0.3">
      <c r="A196" t="s">
        <v>19</v>
      </c>
      <c r="B196" t="s">
        <v>3</v>
      </c>
      <c r="C196">
        <v>33</v>
      </c>
      <c r="D196" t="str">
        <f>ScoutingData[[#This Row],[eventCode]]&amp;"_"&amp;ScoutingData[[#This Row],[matchLevel]]&amp;ScoutingData[[#This Row],[matchNumber]]</f>
        <v>2022ilch_qm33</v>
      </c>
      <c r="E196" t="s">
        <v>56</v>
      </c>
      <c r="F196">
        <v>2338</v>
      </c>
      <c r="G196">
        <v>54</v>
      </c>
      <c r="H196" t="s">
        <v>0</v>
      </c>
      <c r="I196">
        <v>0</v>
      </c>
      <c r="J196">
        <v>5</v>
      </c>
      <c r="K196" t="s">
        <v>0</v>
      </c>
      <c r="L196">
        <v>12</v>
      </c>
      <c r="M196">
        <v>0</v>
      </c>
      <c r="N196" t="s">
        <v>1</v>
      </c>
      <c r="O196" t="s">
        <v>1</v>
      </c>
      <c r="P196" t="s">
        <v>51</v>
      </c>
      <c r="Q196" t="s">
        <v>262</v>
      </c>
      <c r="R196">
        <v>4</v>
      </c>
      <c r="S196" t="s">
        <v>1</v>
      </c>
      <c r="T196" t="s">
        <v>46</v>
      </c>
      <c r="U196" t="s">
        <v>1</v>
      </c>
      <c r="V196">
        <v>4</v>
      </c>
      <c r="W196" t="s">
        <v>1</v>
      </c>
      <c r="X196" t="s">
        <v>263</v>
      </c>
      <c r="Y196">
        <f>ScoutingData[[#This Row],[autoLower]]+ScoutingData[[#This Row],[autoUpper]]</f>
        <v>5</v>
      </c>
      <c r="Z196">
        <f>(ScoutingData[[#This Row],[autoLower]]*2)+(ScoutingData[[#This Row],[autoUpper]]*4)</f>
        <v>10</v>
      </c>
      <c r="AA196">
        <f>ScoutingData[[#This Row],[lower]]+ScoutingData[[#This Row],[upper]]</f>
        <v>12</v>
      </c>
      <c r="AB196">
        <f>ScoutingData[[#This Row],[lower]]+(ScoutingData[[#This Row],[upper]]*2)</f>
        <v>24</v>
      </c>
      <c r="AC196">
        <f>ScoutingData[[#This Row],[autoCargo]]+ScoutingData[[#This Row],[teleopCargo]]</f>
        <v>17</v>
      </c>
      <c r="AD196">
        <f>IF(ScoutingData[taxi]="Y", 2, 0)</f>
        <v>2</v>
      </c>
      <c r="AE196">
        <f>ScoutingData[autoUpper]*4</f>
        <v>0</v>
      </c>
      <c r="AF196">
        <f>ScoutingData[autoLower]*2</f>
        <v>10</v>
      </c>
      <c r="AG196">
        <f>ScoutingData[upper]*2</f>
        <v>24</v>
      </c>
      <c r="AH196">
        <f>ScoutingData[lower]</f>
        <v>0</v>
      </c>
      <c r="AI196">
        <f>IF(ScoutingData[climb]=1, 4, IF(ScoutingData[climb]=2, 6, IF(ScoutingData[climb]=3, 10, IF(ScoutingData[climb]=4, 15, 0))))</f>
        <v>15</v>
      </c>
      <c r="AJ196">
        <f>ScoutingData[[#This Row],[climbScore]]</f>
        <v>15</v>
      </c>
      <c r="AK19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51</v>
      </c>
      <c r="AL196">
        <f>IF(ScoutingData[climb]=1, 1, IF(ScoutingData[climb]=2, 2, IF(ScoutingData[climb]=3, 3, IF(ScoutingData[climb]=4, 4, 0))))</f>
        <v>4</v>
      </c>
      <c r="AM196">
        <f>IF(ScoutingData[wasDefended]="Y",1,0)</f>
        <v>0</v>
      </c>
      <c r="AN196">
        <f>IF(ScoutingData[diedOrTipped]="Y",1,0)</f>
        <v>0</v>
      </c>
      <c r="AO196">
        <f>IF(ScoutingData[heldCargo]="Y",1,0)</f>
        <v>0</v>
      </c>
    </row>
    <row r="197" spans="1:41" x14ac:dyDescent="0.3">
      <c r="A197" t="s">
        <v>19</v>
      </c>
      <c r="B197" t="s">
        <v>3</v>
      </c>
      <c r="C197">
        <v>34</v>
      </c>
      <c r="D197" t="str">
        <f>ScoutingData[[#This Row],[eventCode]]&amp;"_"&amp;ScoutingData[[#This Row],[matchLevel]]&amp;ScoutingData[[#This Row],[matchNumber]]</f>
        <v>2022ilch_qm34</v>
      </c>
      <c r="E197" t="s">
        <v>49</v>
      </c>
      <c r="F197">
        <v>111</v>
      </c>
      <c r="G197">
        <v>54</v>
      </c>
      <c r="H197" t="s">
        <v>0</v>
      </c>
      <c r="I197">
        <v>5</v>
      </c>
      <c r="J197">
        <v>0</v>
      </c>
      <c r="K197" t="s">
        <v>0</v>
      </c>
      <c r="L197">
        <v>9</v>
      </c>
      <c r="M197">
        <v>0</v>
      </c>
      <c r="N197" t="s">
        <v>0</v>
      </c>
      <c r="O197" t="s">
        <v>1</v>
      </c>
      <c r="P197" t="s">
        <v>55</v>
      </c>
      <c r="Q197" t="s">
        <v>264</v>
      </c>
      <c r="R197">
        <v>4</v>
      </c>
      <c r="S197" t="s">
        <v>1</v>
      </c>
      <c r="T197" t="s">
        <v>46</v>
      </c>
      <c r="U197" t="s">
        <v>1</v>
      </c>
      <c r="V197">
        <v>5</v>
      </c>
      <c r="W197" t="s">
        <v>1</v>
      </c>
      <c r="Y197">
        <f>ScoutingData[[#This Row],[autoLower]]+ScoutingData[[#This Row],[autoUpper]]</f>
        <v>5</v>
      </c>
      <c r="Z197">
        <f>(ScoutingData[[#This Row],[autoLower]]*2)+(ScoutingData[[#This Row],[autoUpper]]*4)</f>
        <v>20</v>
      </c>
      <c r="AA197">
        <f>ScoutingData[[#This Row],[lower]]+ScoutingData[[#This Row],[upper]]</f>
        <v>9</v>
      </c>
      <c r="AB197">
        <f>ScoutingData[[#This Row],[lower]]+(ScoutingData[[#This Row],[upper]]*2)</f>
        <v>18</v>
      </c>
      <c r="AC197">
        <f>ScoutingData[[#This Row],[autoCargo]]+ScoutingData[[#This Row],[teleopCargo]]</f>
        <v>14</v>
      </c>
      <c r="AD197">
        <f>IF(ScoutingData[taxi]="Y", 2, 0)</f>
        <v>2</v>
      </c>
      <c r="AE197">
        <f>ScoutingData[autoUpper]*4</f>
        <v>20</v>
      </c>
      <c r="AF197">
        <f>ScoutingData[autoLower]*2</f>
        <v>0</v>
      </c>
      <c r="AG197">
        <f>ScoutingData[upper]*2</f>
        <v>18</v>
      </c>
      <c r="AH197">
        <f>ScoutingData[lower]</f>
        <v>0</v>
      </c>
      <c r="AI197">
        <f>IF(ScoutingData[climb]=1, 4, IF(ScoutingData[climb]=2, 6, IF(ScoutingData[climb]=3, 10, IF(ScoutingData[climb]=4, 15, 0))))</f>
        <v>15</v>
      </c>
      <c r="AJ197">
        <f>ScoutingData[[#This Row],[climbScore]]</f>
        <v>15</v>
      </c>
      <c r="AK19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55</v>
      </c>
      <c r="AL197">
        <f>IF(ScoutingData[climb]=1, 1, IF(ScoutingData[climb]=2, 2, IF(ScoutingData[climb]=3, 3, IF(ScoutingData[climb]=4, 4, 0))))</f>
        <v>4</v>
      </c>
      <c r="AM197">
        <f>IF(ScoutingData[wasDefended]="Y",1,0)</f>
        <v>1</v>
      </c>
      <c r="AN197">
        <f>IF(ScoutingData[diedOrTipped]="Y",1,0)</f>
        <v>0</v>
      </c>
      <c r="AO197">
        <f>IF(ScoutingData[heldCargo]="Y",1,0)</f>
        <v>0</v>
      </c>
    </row>
    <row r="198" spans="1:41" x14ac:dyDescent="0.3">
      <c r="A198" t="s">
        <v>19</v>
      </c>
      <c r="B198" t="s">
        <v>3</v>
      </c>
      <c r="C198">
        <v>34</v>
      </c>
      <c r="D198" t="str">
        <f>ScoutingData[[#This Row],[eventCode]]&amp;"_"&amp;ScoutingData[[#This Row],[matchLevel]]&amp;ScoutingData[[#This Row],[matchNumber]]</f>
        <v>2022ilch_qm34</v>
      </c>
      <c r="E198" t="s">
        <v>53</v>
      </c>
      <c r="F198">
        <v>2062</v>
      </c>
      <c r="G198">
        <v>41</v>
      </c>
      <c r="H198" t="s">
        <v>0</v>
      </c>
      <c r="I198">
        <v>1</v>
      </c>
      <c r="J198">
        <v>0</v>
      </c>
      <c r="K198" t="s">
        <v>0</v>
      </c>
      <c r="L198">
        <v>1</v>
      </c>
      <c r="M198">
        <v>0</v>
      </c>
      <c r="N198" t="s">
        <v>1</v>
      </c>
      <c r="O198" t="s">
        <v>1</v>
      </c>
      <c r="P198" t="s">
        <v>51</v>
      </c>
      <c r="R198">
        <v>2</v>
      </c>
      <c r="S198" t="s">
        <v>1</v>
      </c>
      <c r="T198" t="s">
        <v>46</v>
      </c>
      <c r="U198" t="s">
        <v>1</v>
      </c>
      <c r="V198">
        <v>3</v>
      </c>
      <c r="W198" t="s">
        <v>1</v>
      </c>
      <c r="Y198">
        <f>ScoutingData[[#This Row],[autoLower]]+ScoutingData[[#This Row],[autoUpper]]</f>
        <v>1</v>
      </c>
      <c r="Z198">
        <f>(ScoutingData[[#This Row],[autoLower]]*2)+(ScoutingData[[#This Row],[autoUpper]]*4)</f>
        <v>4</v>
      </c>
      <c r="AA198">
        <f>ScoutingData[[#This Row],[lower]]+ScoutingData[[#This Row],[upper]]</f>
        <v>1</v>
      </c>
      <c r="AB198">
        <f>ScoutingData[[#This Row],[lower]]+(ScoutingData[[#This Row],[upper]]*2)</f>
        <v>2</v>
      </c>
      <c r="AC198">
        <f>ScoutingData[[#This Row],[autoCargo]]+ScoutingData[[#This Row],[teleopCargo]]</f>
        <v>2</v>
      </c>
      <c r="AD198">
        <f>IF(ScoutingData[taxi]="Y", 2, 0)</f>
        <v>2</v>
      </c>
      <c r="AE198">
        <f>ScoutingData[autoUpper]*4</f>
        <v>4</v>
      </c>
      <c r="AF198">
        <f>ScoutingData[autoLower]*2</f>
        <v>0</v>
      </c>
      <c r="AG198">
        <f>ScoutingData[upper]*2</f>
        <v>2</v>
      </c>
      <c r="AH198">
        <f>ScoutingData[lower]</f>
        <v>0</v>
      </c>
      <c r="AI198">
        <f>IF(ScoutingData[climb]=1, 4, IF(ScoutingData[climb]=2, 6, IF(ScoutingData[climb]=3, 10, IF(ScoutingData[climb]=4, 15, 0))))</f>
        <v>6</v>
      </c>
      <c r="AJ198">
        <f>ScoutingData[[#This Row],[climbScore]]</f>
        <v>6</v>
      </c>
      <c r="AK19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198">
        <f>IF(ScoutingData[climb]=1, 1, IF(ScoutingData[climb]=2, 2, IF(ScoutingData[climb]=3, 3, IF(ScoutingData[climb]=4, 4, 0))))</f>
        <v>2</v>
      </c>
      <c r="AM198">
        <f>IF(ScoutingData[wasDefended]="Y",1,0)</f>
        <v>0</v>
      </c>
      <c r="AN198">
        <f>IF(ScoutingData[diedOrTipped]="Y",1,0)</f>
        <v>0</v>
      </c>
      <c r="AO198">
        <f>IF(ScoutingData[heldCargo]="Y",1,0)</f>
        <v>0</v>
      </c>
    </row>
    <row r="199" spans="1:41" x14ac:dyDescent="0.3">
      <c r="A199" t="s">
        <v>19</v>
      </c>
      <c r="B199" t="s">
        <v>3</v>
      </c>
      <c r="C199">
        <v>34</v>
      </c>
      <c r="D199" t="str">
        <f>ScoutingData[[#This Row],[eventCode]]&amp;"_"&amp;ScoutingData[[#This Row],[matchLevel]]&amp;ScoutingData[[#This Row],[matchNumber]]</f>
        <v>2022ilch_qm34</v>
      </c>
      <c r="E199" t="s">
        <v>45</v>
      </c>
      <c r="F199">
        <v>8868</v>
      </c>
      <c r="G199">
        <v>44</v>
      </c>
      <c r="H199" t="s">
        <v>0</v>
      </c>
      <c r="I199">
        <v>0</v>
      </c>
      <c r="J199">
        <v>0</v>
      </c>
      <c r="K199" t="s">
        <v>1</v>
      </c>
      <c r="L199">
        <v>0</v>
      </c>
      <c r="M199">
        <v>0</v>
      </c>
      <c r="N199" t="s">
        <v>1</v>
      </c>
      <c r="O199" t="s">
        <v>1</v>
      </c>
      <c r="P199" t="s">
        <v>46</v>
      </c>
      <c r="R199" t="s">
        <v>46</v>
      </c>
      <c r="S199" t="s">
        <v>1</v>
      </c>
      <c r="T199" t="s">
        <v>47</v>
      </c>
      <c r="U199" t="s">
        <v>1</v>
      </c>
      <c r="V199">
        <v>3</v>
      </c>
      <c r="W199" t="s">
        <v>1</v>
      </c>
      <c r="X199" t="s">
        <v>265</v>
      </c>
      <c r="Y199">
        <f>ScoutingData[[#This Row],[autoLower]]+ScoutingData[[#This Row],[autoUpper]]</f>
        <v>0</v>
      </c>
      <c r="Z199">
        <f>(ScoutingData[[#This Row],[autoLower]]*2)+(ScoutingData[[#This Row],[autoUpper]]*4)</f>
        <v>0</v>
      </c>
      <c r="AA199">
        <f>ScoutingData[[#This Row],[lower]]+ScoutingData[[#This Row],[upper]]</f>
        <v>0</v>
      </c>
      <c r="AB199">
        <f>ScoutingData[[#This Row],[lower]]+(ScoutingData[[#This Row],[upper]]*2)</f>
        <v>0</v>
      </c>
      <c r="AC199">
        <f>ScoutingData[[#This Row],[autoCargo]]+ScoutingData[[#This Row],[teleopCargo]]</f>
        <v>0</v>
      </c>
      <c r="AD199">
        <f>IF(ScoutingData[taxi]="Y", 2, 0)</f>
        <v>2</v>
      </c>
      <c r="AE199">
        <f>ScoutingData[autoUpper]*4</f>
        <v>0</v>
      </c>
      <c r="AF199">
        <f>ScoutingData[autoLower]*2</f>
        <v>0</v>
      </c>
      <c r="AG199">
        <f>ScoutingData[upper]*2</f>
        <v>0</v>
      </c>
      <c r="AH199">
        <f>ScoutingData[lower]</f>
        <v>0</v>
      </c>
      <c r="AI199">
        <f>IF(ScoutingData[climb]=1, 4, IF(ScoutingData[climb]=2, 6, IF(ScoutingData[climb]=3, 10, IF(ScoutingData[climb]=4, 15, 0))))</f>
        <v>0</v>
      </c>
      <c r="AJ199">
        <f>ScoutingData[[#This Row],[climbScore]]</f>
        <v>0</v>
      </c>
      <c r="AK19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199">
        <f>IF(ScoutingData[climb]=1, 1, IF(ScoutingData[climb]=2, 2, IF(ScoutingData[climb]=3, 3, IF(ScoutingData[climb]=4, 4, 0))))</f>
        <v>0</v>
      </c>
      <c r="AM199">
        <f>IF(ScoutingData[wasDefended]="Y",1,0)</f>
        <v>0</v>
      </c>
      <c r="AN199">
        <f>IF(ScoutingData[diedOrTipped]="Y",1,0)</f>
        <v>0</v>
      </c>
      <c r="AO199">
        <f>IF(ScoutingData[heldCargo]="Y",1,0)</f>
        <v>0</v>
      </c>
    </row>
    <row r="200" spans="1:41" x14ac:dyDescent="0.3">
      <c r="A200" t="s">
        <v>19</v>
      </c>
      <c r="B200" t="s">
        <v>3</v>
      </c>
      <c r="C200">
        <v>34</v>
      </c>
      <c r="D200" t="str">
        <f>ScoutingData[[#This Row],[eventCode]]&amp;"_"&amp;ScoutingData[[#This Row],[matchLevel]]&amp;ScoutingData[[#This Row],[matchNumber]]</f>
        <v>2022ilch_qm34</v>
      </c>
      <c r="E200" t="s">
        <v>59</v>
      </c>
      <c r="F200">
        <v>3067</v>
      </c>
      <c r="G200">
        <v>44</v>
      </c>
      <c r="H200" t="s">
        <v>0</v>
      </c>
      <c r="I200">
        <v>0</v>
      </c>
      <c r="J200">
        <v>1</v>
      </c>
      <c r="K200" t="s">
        <v>0</v>
      </c>
      <c r="L200">
        <v>2</v>
      </c>
      <c r="M200">
        <v>0</v>
      </c>
      <c r="N200" t="s">
        <v>1</v>
      </c>
      <c r="O200" t="s">
        <v>1</v>
      </c>
      <c r="P200" t="s">
        <v>51</v>
      </c>
      <c r="Q200" t="s">
        <v>266</v>
      </c>
      <c r="R200">
        <v>2</v>
      </c>
      <c r="S200" t="s">
        <v>1</v>
      </c>
      <c r="T200" t="s">
        <v>46</v>
      </c>
      <c r="U200" t="s">
        <v>1</v>
      </c>
      <c r="V200">
        <v>2</v>
      </c>
      <c r="W200" t="s">
        <v>1</v>
      </c>
      <c r="Y200">
        <f>ScoutingData[[#This Row],[autoLower]]+ScoutingData[[#This Row],[autoUpper]]</f>
        <v>1</v>
      </c>
      <c r="Z200">
        <f>(ScoutingData[[#This Row],[autoLower]]*2)+(ScoutingData[[#This Row],[autoUpper]]*4)</f>
        <v>2</v>
      </c>
      <c r="AA200">
        <f>ScoutingData[[#This Row],[lower]]+ScoutingData[[#This Row],[upper]]</f>
        <v>2</v>
      </c>
      <c r="AB200">
        <f>ScoutingData[[#This Row],[lower]]+(ScoutingData[[#This Row],[upper]]*2)</f>
        <v>4</v>
      </c>
      <c r="AC200">
        <f>ScoutingData[[#This Row],[autoCargo]]+ScoutingData[[#This Row],[teleopCargo]]</f>
        <v>3</v>
      </c>
      <c r="AD200">
        <f>IF(ScoutingData[taxi]="Y", 2, 0)</f>
        <v>2</v>
      </c>
      <c r="AE200">
        <f>ScoutingData[autoUpper]*4</f>
        <v>0</v>
      </c>
      <c r="AF200">
        <f>ScoutingData[autoLower]*2</f>
        <v>2</v>
      </c>
      <c r="AG200">
        <f>ScoutingData[upper]*2</f>
        <v>4</v>
      </c>
      <c r="AH200">
        <f>ScoutingData[lower]</f>
        <v>0</v>
      </c>
      <c r="AI200">
        <f>IF(ScoutingData[climb]=1, 4, IF(ScoutingData[climb]=2, 6, IF(ScoutingData[climb]=3, 10, IF(ScoutingData[climb]=4, 15, 0))))</f>
        <v>6</v>
      </c>
      <c r="AJ200">
        <f>ScoutingData[[#This Row],[climbScore]]</f>
        <v>6</v>
      </c>
      <c r="AK20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200">
        <f>IF(ScoutingData[climb]=1, 1, IF(ScoutingData[climb]=2, 2, IF(ScoutingData[climb]=3, 3, IF(ScoutingData[climb]=4, 4, 0))))</f>
        <v>2</v>
      </c>
      <c r="AM200">
        <f>IF(ScoutingData[wasDefended]="Y",1,0)</f>
        <v>0</v>
      </c>
      <c r="AN200">
        <f>IF(ScoutingData[diedOrTipped]="Y",1,0)</f>
        <v>0</v>
      </c>
      <c r="AO200">
        <f>IF(ScoutingData[heldCargo]="Y",1,0)</f>
        <v>0</v>
      </c>
    </row>
    <row r="201" spans="1:41" x14ac:dyDescent="0.3">
      <c r="A201" t="s">
        <v>19</v>
      </c>
      <c r="B201" t="s">
        <v>3</v>
      </c>
      <c r="C201">
        <v>34</v>
      </c>
      <c r="D201" t="str">
        <f>ScoutingData[[#This Row],[eventCode]]&amp;"_"&amp;ScoutingData[[#This Row],[matchLevel]]&amp;ScoutingData[[#This Row],[matchNumber]]</f>
        <v>2022ilch_qm34</v>
      </c>
      <c r="E201" t="s">
        <v>62</v>
      </c>
      <c r="F201">
        <v>4145</v>
      </c>
      <c r="G201">
        <v>44</v>
      </c>
      <c r="H201" t="s">
        <v>0</v>
      </c>
      <c r="I201">
        <v>0</v>
      </c>
      <c r="J201">
        <v>0</v>
      </c>
      <c r="K201" t="s">
        <v>1</v>
      </c>
      <c r="L201">
        <v>8</v>
      </c>
      <c r="M201">
        <v>0</v>
      </c>
      <c r="N201" t="s">
        <v>1</v>
      </c>
      <c r="O201" t="s">
        <v>1</v>
      </c>
      <c r="P201" t="s">
        <v>55</v>
      </c>
      <c r="Q201" t="s">
        <v>267</v>
      </c>
      <c r="R201" t="s">
        <v>46</v>
      </c>
      <c r="S201" t="s">
        <v>1</v>
      </c>
      <c r="T201" t="s">
        <v>47</v>
      </c>
      <c r="U201" t="s">
        <v>1</v>
      </c>
      <c r="V201">
        <v>3</v>
      </c>
      <c r="W201" t="s">
        <v>1</v>
      </c>
      <c r="Y201">
        <f>ScoutingData[[#This Row],[autoLower]]+ScoutingData[[#This Row],[autoUpper]]</f>
        <v>0</v>
      </c>
      <c r="Z201">
        <f>(ScoutingData[[#This Row],[autoLower]]*2)+(ScoutingData[[#This Row],[autoUpper]]*4)</f>
        <v>0</v>
      </c>
      <c r="AA201">
        <f>ScoutingData[[#This Row],[lower]]+ScoutingData[[#This Row],[upper]]</f>
        <v>8</v>
      </c>
      <c r="AB201">
        <f>ScoutingData[[#This Row],[lower]]+(ScoutingData[[#This Row],[upper]]*2)</f>
        <v>16</v>
      </c>
      <c r="AC201">
        <f>ScoutingData[[#This Row],[autoCargo]]+ScoutingData[[#This Row],[teleopCargo]]</f>
        <v>8</v>
      </c>
      <c r="AD201">
        <f>IF(ScoutingData[taxi]="Y", 2, 0)</f>
        <v>2</v>
      </c>
      <c r="AE201">
        <f>ScoutingData[autoUpper]*4</f>
        <v>0</v>
      </c>
      <c r="AF201">
        <f>ScoutingData[autoLower]*2</f>
        <v>0</v>
      </c>
      <c r="AG201">
        <f>ScoutingData[upper]*2</f>
        <v>16</v>
      </c>
      <c r="AH201">
        <f>ScoutingData[lower]</f>
        <v>0</v>
      </c>
      <c r="AI201">
        <f>IF(ScoutingData[climb]=1, 4, IF(ScoutingData[climb]=2, 6, IF(ScoutingData[climb]=3, 10, IF(ScoutingData[climb]=4, 15, 0))))</f>
        <v>0</v>
      </c>
      <c r="AJ201">
        <f>ScoutingData[[#This Row],[climbScore]]</f>
        <v>0</v>
      </c>
      <c r="AK20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18</v>
      </c>
      <c r="AL201">
        <f>IF(ScoutingData[climb]=1, 1, IF(ScoutingData[climb]=2, 2, IF(ScoutingData[climb]=3, 3, IF(ScoutingData[climb]=4, 4, 0))))</f>
        <v>0</v>
      </c>
      <c r="AM201">
        <f>IF(ScoutingData[wasDefended]="Y",1,0)</f>
        <v>0</v>
      </c>
      <c r="AN201">
        <f>IF(ScoutingData[diedOrTipped]="Y",1,0)</f>
        <v>0</v>
      </c>
      <c r="AO201">
        <f>IF(ScoutingData[heldCargo]="Y",1,0)</f>
        <v>0</v>
      </c>
    </row>
    <row r="202" spans="1:41" x14ac:dyDescent="0.3">
      <c r="A202" t="s">
        <v>19</v>
      </c>
      <c r="B202" t="s">
        <v>3</v>
      </c>
      <c r="C202">
        <v>34</v>
      </c>
      <c r="D202" t="str">
        <f>ScoutingData[[#This Row],[eventCode]]&amp;"_"&amp;ScoutingData[[#This Row],[matchLevel]]&amp;ScoutingData[[#This Row],[matchNumber]]</f>
        <v>2022ilch_qm34</v>
      </c>
      <c r="E202" t="s">
        <v>56</v>
      </c>
      <c r="F202">
        <v>1739</v>
      </c>
      <c r="G202">
        <v>42</v>
      </c>
      <c r="H202" t="s">
        <v>0</v>
      </c>
      <c r="I202">
        <v>0</v>
      </c>
      <c r="J202">
        <v>0</v>
      </c>
      <c r="K202" t="s">
        <v>1</v>
      </c>
      <c r="L202">
        <v>0</v>
      </c>
      <c r="M202">
        <v>3</v>
      </c>
      <c r="N202" t="s">
        <v>1</v>
      </c>
      <c r="O202" t="s">
        <v>1</v>
      </c>
      <c r="P202" t="s">
        <v>51</v>
      </c>
      <c r="Q202" t="s">
        <v>268</v>
      </c>
      <c r="R202">
        <v>4</v>
      </c>
      <c r="S202" t="s">
        <v>1</v>
      </c>
      <c r="T202" t="s">
        <v>46</v>
      </c>
      <c r="U202" t="s">
        <v>1</v>
      </c>
      <c r="V202">
        <v>2</v>
      </c>
      <c r="W202" t="s">
        <v>1</v>
      </c>
      <c r="Y202">
        <f>ScoutingData[[#This Row],[autoLower]]+ScoutingData[[#This Row],[autoUpper]]</f>
        <v>0</v>
      </c>
      <c r="Z202">
        <f>(ScoutingData[[#This Row],[autoLower]]*2)+(ScoutingData[[#This Row],[autoUpper]]*4)</f>
        <v>0</v>
      </c>
      <c r="AA202">
        <f>ScoutingData[[#This Row],[lower]]+ScoutingData[[#This Row],[upper]]</f>
        <v>3</v>
      </c>
      <c r="AB202">
        <f>ScoutingData[[#This Row],[lower]]+(ScoutingData[[#This Row],[upper]]*2)</f>
        <v>3</v>
      </c>
      <c r="AC202">
        <f>ScoutingData[[#This Row],[autoCargo]]+ScoutingData[[#This Row],[teleopCargo]]</f>
        <v>3</v>
      </c>
      <c r="AD202">
        <f>IF(ScoutingData[taxi]="Y", 2, 0)</f>
        <v>2</v>
      </c>
      <c r="AE202">
        <f>ScoutingData[autoUpper]*4</f>
        <v>0</v>
      </c>
      <c r="AF202">
        <f>ScoutingData[autoLower]*2</f>
        <v>0</v>
      </c>
      <c r="AG202">
        <f>ScoutingData[upper]*2</f>
        <v>0</v>
      </c>
      <c r="AH202">
        <f>ScoutingData[lower]</f>
        <v>3</v>
      </c>
      <c r="AI202">
        <f>IF(ScoutingData[climb]=1, 4, IF(ScoutingData[climb]=2, 6, IF(ScoutingData[climb]=3, 10, IF(ScoutingData[climb]=4, 15, 0))))</f>
        <v>15</v>
      </c>
      <c r="AJ202">
        <f>ScoutingData[[#This Row],[climbScore]]</f>
        <v>15</v>
      </c>
      <c r="AK20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20</v>
      </c>
      <c r="AL202">
        <f>IF(ScoutingData[climb]=1, 1, IF(ScoutingData[climb]=2, 2, IF(ScoutingData[climb]=3, 3, IF(ScoutingData[climb]=4, 4, 0))))</f>
        <v>4</v>
      </c>
      <c r="AM202">
        <f>IF(ScoutingData[wasDefended]="Y",1,0)</f>
        <v>0</v>
      </c>
      <c r="AN202">
        <f>IF(ScoutingData[diedOrTipped]="Y",1,0)</f>
        <v>0</v>
      </c>
      <c r="AO202">
        <f>IF(ScoutingData[heldCargo]="Y",1,0)</f>
        <v>0</v>
      </c>
    </row>
    <row r="203" spans="1:41" x14ac:dyDescent="0.3">
      <c r="A203" t="s">
        <v>19</v>
      </c>
      <c r="B203" t="s">
        <v>3</v>
      </c>
      <c r="C203">
        <v>36</v>
      </c>
      <c r="D203" t="str">
        <f>ScoutingData[[#This Row],[eventCode]]&amp;"_"&amp;ScoutingData[[#This Row],[matchLevel]]&amp;ScoutingData[[#This Row],[matchNumber]]</f>
        <v>2022ilch_qm36</v>
      </c>
      <c r="E203" t="s">
        <v>49</v>
      </c>
      <c r="F203">
        <v>5125</v>
      </c>
      <c r="G203">
        <v>30</v>
      </c>
      <c r="H203" t="s">
        <v>1</v>
      </c>
      <c r="I203">
        <v>0</v>
      </c>
      <c r="J203">
        <v>1</v>
      </c>
      <c r="K203" t="s">
        <v>1</v>
      </c>
      <c r="L203">
        <v>0</v>
      </c>
      <c r="M203">
        <v>2</v>
      </c>
      <c r="N203" t="s">
        <v>1</v>
      </c>
      <c r="O203" t="s">
        <v>0</v>
      </c>
      <c r="P203" t="s">
        <v>51</v>
      </c>
      <c r="R203">
        <v>2</v>
      </c>
      <c r="S203" t="s">
        <v>1</v>
      </c>
      <c r="T203" t="s">
        <v>46</v>
      </c>
      <c r="U203" t="s">
        <v>1</v>
      </c>
      <c r="V203">
        <v>3</v>
      </c>
      <c r="W203" t="s">
        <v>1</v>
      </c>
      <c r="Y203">
        <f>ScoutingData[[#This Row],[autoLower]]+ScoutingData[[#This Row],[autoUpper]]</f>
        <v>1</v>
      </c>
      <c r="Z203">
        <f>(ScoutingData[[#This Row],[autoLower]]*2)+(ScoutingData[[#This Row],[autoUpper]]*4)</f>
        <v>2</v>
      </c>
      <c r="AA203">
        <f>ScoutingData[[#This Row],[lower]]+ScoutingData[[#This Row],[upper]]</f>
        <v>2</v>
      </c>
      <c r="AB203">
        <f>ScoutingData[[#This Row],[lower]]+(ScoutingData[[#This Row],[upper]]*2)</f>
        <v>2</v>
      </c>
      <c r="AC203">
        <f>ScoutingData[[#This Row],[autoCargo]]+ScoutingData[[#This Row],[teleopCargo]]</f>
        <v>3</v>
      </c>
      <c r="AD203">
        <f>IF(ScoutingData[taxi]="Y", 2, 0)</f>
        <v>0</v>
      </c>
      <c r="AE203">
        <f>ScoutingData[autoUpper]*4</f>
        <v>0</v>
      </c>
      <c r="AF203">
        <f>ScoutingData[autoLower]*2</f>
        <v>2</v>
      </c>
      <c r="AG203">
        <f>ScoutingData[upper]*2</f>
        <v>0</v>
      </c>
      <c r="AH203">
        <f>ScoutingData[lower]</f>
        <v>2</v>
      </c>
      <c r="AI203">
        <f>IF(ScoutingData[climb]=1, 4, IF(ScoutingData[climb]=2, 6, IF(ScoutingData[climb]=3, 10, IF(ScoutingData[climb]=4, 15, 0))))</f>
        <v>6</v>
      </c>
      <c r="AJ203">
        <f>ScoutingData[[#This Row],[climbScore]]</f>
        <v>6</v>
      </c>
      <c r="AK20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10</v>
      </c>
      <c r="AL203">
        <f>IF(ScoutingData[climb]=1, 1, IF(ScoutingData[climb]=2, 2, IF(ScoutingData[climb]=3, 3, IF(ScoutingData[climb]=4, 4, 0))))</f>
        <v>2</v>
      </c>
      <c r="AM203">
        <f>IF(ScoutingData[wasDefended]="Y",1,0)</f>
        <v>0</v>
      </c>
      <c r="AN203">
        <f>IF(ScoutingData[diedOrTipped]="Y",1,0)</f>
        <v>0</v>
      </c>
      <c r="AO203">
        <f>IF(ScoutingData[heldCargo]="Y",1,0)</f>
        <v>0</v>
      </c>
    </row>
    <row r="204" spans="1:41" x14ac:dyDescent="0.3">
      <c r="A204" t="s">
        <v>19</v>
      </c>
      <c r="B204" t="s">
        <v>3</v>
      </c>
      <c r="C204">
        <v>37</v>
      </c>
      <c r="D204" t="str">
        <f>ScoutingData[[#This Row],[eventCode]]&amp;"_"&amp;ScoutingData[[#This Row],[matchLevel]]&amp;ScoutingData[[#This Row],[matchNumber]]</f>
        <v>2022ilch_qm37</v>
      </c>
      <c r="E204" t="s">
        <v>49</v>
      </c>
      <c r="F204">
        <v>5553</v>
      </c>
      <c r="G204">
        <v>17</v>
      </c>
      <c r="H204" t="s">
        <v>0</v>
      </c>
      <c r="I204">
        <v>1</v>
      </c>
      <c r="J204">
        <v>0</v>
      </c>
      <c r="K204" t="s">
        <v>0</v>
      </c>
      <c r="L204">
        <v>3</v>
      </c>
      <c r="M204">
        <v>0</v>
      </c>
      <c r="N204" t="s">
        <v>1</v>
      </c>
      <c r="O204" t="s">
        <v>1</v>
      </c>
      <c r="P204" t="s">
        <v>51</v>
      </c>
      <c r="R204">
        <v>3</v>
      </c>
      <c r="S204" t="s">
        <v>0</v>
      </c>
      <c r="T204" t="s">
        <v>46</v>
      </c>
      <c r="U204" t="s">
        <v>1</v>
      </c>
      <c r="V204">
        <v>2</v>
      </c>
      <c r="W204" t="s">
        <v>1</v>
      </c>
      <c r="Y204">
        <f>ScoutingData[[#This Row],[autoLower]]+ScoutingData[[#This Row],[autoUpper]]</f>
        <v>1</v>
      </c>
      <c r="Z204">
        <f>(ScoutingData[[#This Row],[autoLower]]*2)+(ScoutingData[[#This Row],[autoUpper]]*4)</f>
        <v>4</v>
      </c>
      <c r="AA204">
        <f>ScoutingData[[#This Row],[lower]]+ScoutingData[[#This Row],[upper]]</f>
        <v>3</v>
      </c>
      <c r="AB204">
        <f>ScoutingData[[#This Row],[lower]]+(ScoutingData[[#This Row],[upper]]*2)</f>
        <v>6</v>
      </c>
      <c r="AC204">
        <f>ScoutingData[[#This Row],[autoCargo]]+ScoutingData[[#This Row],[teleopCargo]]</f>
        <v>4</v>
      </c>
      <c r="AD204">
        <f>IF(ScoutingData[taxi]="Y", 2, 0)</f>
        <v>2</v>
      </c>
      <c r="AE204">
        <f>ScoutingData[autoUpper]*4</f>
        <v>4</v>
      </c>
      <c r="AF204">
        <f>ScoutingData[autoLower]*2</f>
        <v>0</v>
      </c>
      <c r="AG204">
        <f>ScoutingData[upper]*2</f>
        <v>6</v>
      </c>
      <c r="AH204">
        <f>ScoutingData[lower]</f>
        <v>0</v>
      </c>
      <c r="AI204">
        <f>IF(ScoutingData[climb]=1, 4, IF(ScoutingData[climb]=2, 6, IF(ScoutingData[climb]=3, 10, IF(ScoutingData[climb]=4, 15, 0))))</f>
        <v>10</v>
      </c>
      <c r="AJ204">
        <f>ScoutingData[[#This Row],[climbScore]]</f>
        <v>10</v>
      </c>
      <c r="AK20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22</v>
      </c>
      <c r="AL204">
        <f>IF(ScoutingData[climb]=1, 1, IF(ScoutingData[climb]=2, 2, IF(ScoutingData[climb]=3, 3, IF(ScoutingData[climb]=4, 4, 0))))</f>
        <v>3</v>
      </c>
      <c r="AM204">
        <f>IF(ScoutingData[wasDefended]="Y",1,0)</f>
        <v>0</v>
      </c>
      <c r="AN204">
        <f>IF(ScoutingData[diedOrTipped]="Y",1,0)</f>
        <v>0</v>
      </c>
      <c r="AO204">
        <f>IF(ScoutingData[heldCargo]="Y",1,0)</f>
        <v>0</v>
      </c>
    </row>
    <row r="205" spans="1:41" x14ac:dyDescent="0.3">
      <c r="A205" t="s">
        <v>19</v>
      </c>
      <c r="B205" t="s">
        <v>3</v>
      </c>
      <c r="C205">
        <v>35</v>
      </c>
      <c r="D205" t="str">
        <f>ScoutingData[[#This Row],[eventCode]]&amp;"_"&amp;ScoutingData[[#This Row],[matchLevel]]&amp;ScoutingData[[#This Row],[matchNumber]]</f>
        <v>2022ilch_qm35</v>
      </c>
      <c r="E205" t="s">
        <v>59</v>
      </c>
      <c r="F205">
        <v>2022</v>
      </c>
      <c r="G205">
        <v>32</v>
      </c>
      <c r="H205" t="s">
        <v>0</v>
      </c>
      <c r="I205">
        <v>0</v>
      </c>
      <c r="J205">
        <v>0</v>
      </c>
      <c r="K205" t="s">
        <v>1</v>
      </c>
      <c r="L205">
        <v>2</v>
      </c>
      <c r="M205">
        <v>0</v>
      </c>
      <c r="N205" t="s">
        <v>1</v>
      </c>
      <c r="O205" t="s">
        <v>0</v>
      </c>
      <c r="P205" t="s">
        <v>51</v>
      </c>
      <c r="Q205" t="s">
        <v>269</v>
      </c>
      <c r="R205" t="s">
        <v>46</v>
      </c>
      <c r="S205" t="s">
        <v>1</v>
      </c>
      <c r="T205" t="s">
        <v>46</v>
      </c>
      <c r="U205" t="s">
        <v>1</v>
      </c>
      <c r="V205">
        <v>3</v>
      </c>
      <c r="W205" t="s">
        <v>1</v>
      </c>
      <c r="Y205">
        <f>ScoutingData[[#This Row],[autoLower]]+ScoutingData[[#This Row],[autoUpper]]</f>
        <v>0</v>
      </c>
      <c r="Z205">
        <f>(ScoutingData[[#This Row],[autoLower]]*2)+(ScoutingData[[#This Row],[autoUpper]]*4)</f>
        <v>0</v>
      </c>
      <c r="AA205">
        <f>ScoutingData[[#This Row],[lower]]+ScoutingData[[#This Row],[upper]]</f>
        <v>2</v>
      </c>
      <c r="AB205">
        <f>ScoutingData[[#This Row],[lower]]+(ScoutingData[[#This Row],[upper]]*2)</f>
        <v>4</v>
      </c>
      <c r="AC205">
        <f>ScoutingData[[#This Row],[autoCargo]]+ScoutingData[[#This Row],[teleopCargo]]</f>
        <v>2</v>
      </c>
      <c r="AD205">
        <f>IF(ScoutingData[taxi]="Y", 2, 0)</f>
        <v>2</v>
      </c>
      <c r="AE205">
        <f>ScoutingData[autoUpper]*4</f>
        <v>0</v>
      </c>
      <c r="AF205">
        <f>ScoutingData[autoLower]*2</f>
        <v>0</v>
      </c>
      <c r="AG205">
        <f>ScoutingData[upper]*2</f>
        <v>4</v>
      </c>
      <c r="AH205">
        <f>ScoutingData[lower]</f>
        <v>0</v>
      </c>
      <c r="AI205">
        <f>IF(ScoutingData[climb]=1, 4, IF(ScoutingData[climb]=2, 6, IF(ScoutingData[climb]=3, 10, IF(ScoutingData[climb]=4, 15, 0))))</f>
        <v>0</v>
      </c>
      <c r="AJ205">
        <f>ScoutingData[[#This Row],[climbScore]]</f>
        <v>0</v>
      </c>
      <c r="AK20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</v>
      </c>
      <c r="AL205">
        <f>IF(ScoutingData[climb]=1, 1, IF(ScoutingData[climb]=2, 2, IF(ScoutingData[climb]=3, 3, IF(ScoutingData[climb]=4, 4, 0))))</f>
        <v>0</v>
      </c>
      <c r="AM205">
        <f>IF(ScoutingData[wasDefended]="Y",1,0)</f>
        <v>0</v>
      </c>
      <c r="AN205">
        <f>IF(ScoutingData[diedOrTipped]="Y",1,0)</f>
        <v>0</v>
      </c>
      <c r="AO205">
        <f>IF(ScoutingData[heldCargo]="Y",1,0)</f>
        <v>0</v>
      </c>
    </row>
    <row r="206" spans="1:41" x14ac:dyDescent="0.3">
      <c r="A206" t="s">
        <v>19</v>
      </c>
      <c r="B206" t="s">
        <v>3</v>
      </c>
      <c r="C206">
        <v>35</v>
      </c>
      <c r="D206" t="str">
        <f>ScoutingData[[#This Row],[eventCode]]&amp;"_"&amp;ScoutingData[[#This Row],[matchLevel]]&amp;ScoutingData[[#This Row],[matchNumber]]</f>
        <v>2022ilch_qm35</v>
      </c>
      <c r="E206" t="s">
        <v>53</v>
      </c>
      <c r="F206">
        <v>8096</v>
      </c>
      <c r="G206">
        <v>29</v>
      </c>
      <c r="H206" t="s">
        <v>0</v>
      </c>
      <c r="I206">
        <v>2</v>
      </c>
      <c r="J206">
        <v>0</v>
      </c>
      <c r="K206" t="s">
        <v>0</v>
      </c>
      <c r="L206">
        <v>0</v>
      </c>
      <c r="M206">
        <v>0</v>
      </c>
      <c r="N206" t="s">
        <v>1</v>
      </c>
      <c r="O206" t="s">
        <v>1</v>
      </c>
      <c r="P206" t="s">
        <v>51</v>
      </c>
      <c r="R206" t="s">
        <v>47</v>
      </c>
      <c r="S206" t="s">
        <v>1</v>
      </c>
      <c r="T206" t="s">
        <v>68</v>
      </c>
      <c r="U206" t="s">
        <v>1</v>
      </c>
      <c r="V206">
        <v>4</v>
      </c>
      <c r="W206" t="s">
        <v>1</v>
      </c>
      <c r="X206" t="s">
        <v>535</v>
      </c>
      <c r="Y206">
        <f>ScoutingData[[#This Row],[autoLower]]+ScoutingData[[#This Row],[autoUpper]]</f>
        <v>2</v>
      </c>
      <c r="Z206">
        <f>(ScoutingData[[#This Row],[autoLower]]*2)+(ScoutingData[[#This Row],[autoUpper]]*4)</f>
        <v>8</v>
      </c>
      <c r="AA206">
        <f>ScoutingData[[#This Row],[lower]]+ScoutingData[[#This Row],[upper]]</f>
        <v>0</v>
      </c>
      <c r="AB206">
        <f>ScoutingData[[#This Row],[lower]]+(ScoutingData[[#This Row],[upper]]*2)</f>
        <v>0</v>
      </c>
      <c r="AC206">
        <f>ScoutingData[[#This Row],[autoCargo]]+ScoutingData[[#This Row],[teleopCargo]]</f>
        <v>2</v>
      </c>
      <c r="AD206">
        <f>IF(ScoutingData[taxi]="Y", 2, 0)</f>
        <v>2</v>
      </c>
      <c r="AE206">
        <f>ScoutingData[autoUpper]*4</f>
        <v>8</v>
      </c>
      <c r="AF206">
        <f>ScoutingData[autoLower]*2</f>
        <v>0</v>
      </c>
      <c r="AG206">
        <f>ScoutingData[upper]*2</f>
        <v>0</v>
      </c>
      <c r="AH206">
        <f>ScoutingData[lower]</f>
        <v>0</v>
      </c>
      <c r="AI206">
        <f>IF(ScoutingData[climb]=1, 4, IF(ScoutingData[climb]=2, 6, IF(ScoutingData[climb]=3, 10, IF(ScoutingData[climb]=4, 15, 0))))</f>
        <v>0</v>
      </c>
      <c r="AJ206">
        <f>ScoutingData[[#This Row],[climbScore]]</f>
        <v>0</v>
      </c>
      <c r="AK20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10</v>
      </c>
      <c r="AL206">
        <f>IF(ScoutingData[climb]=1, 1, IF(ScoutingData[climb]=2, 2, IF(ScoutingData[climb]=3, 3, IF(ScoutingData[climb]=4, 4, 0))))</f>
        <v>0</v>
      </c>
      <c r="AM206">
        <f>IF(ScoutingData[wasDefended]="Y",1,0)</f>
        <v>0</v>
      </c>
      <c r="AN206">
        <f>IF(ScoutingData[diedOrTipped]="Y",1,0)</f>
        <v>0</v>
      </c>
      <c r="AO206">
        <f>IF(ScoutingData[heldCargo]="Y",1,0)</f>
        <v>0</v>
      </c>
    </row>
    <row r="207" spans="1:41" x14ac:dyDescent="0.3">
      <c r="A207" t="s">
        <v>19</v>
      </c>
      <c r="B207" t="s">
        <v>3</v>
      </c>
      <c r="C207">
        <v>36</v>
      </c>
      <c r="D207" t="str">
        <f>ScoutingData[[#This Row],[eventCode]]&amp;"_"&amp;ScoutingData[[#This Row],[matchLevel]]&amp;ScoutingData[[#This Row],[matchNumber]]</f>
        <v>2022ilch_qm36</v>
      </c>
      <c r="E207" t="s">
        <v>53</v>
      </c>
      <c r="F207">
        <v>7560</v>
      </c>
      <c r="G207">
        <v>41</v>
      </c>
      <c r="H207" t="s">
        <v>0</v>
      </c>
      <c r="I207">
        <v>0</v>
      </c>
      <c r="J207">
        <v>0</v>
      </c>
      <c r="K207" t="s">
        <v>1</v>
      </c>
      <c r="L207">
        <v>0</v>
      </c>
      <c r="M207">
        <v>8</v>
      </c>
      <c r="N207" t="s">
        <v>1</v>
      </c>
      <c r="O207" t="s">
        <v>0</v>
      </c>
      <c r="P207" t="s">
        <v>51</v>
      </c>
      <c r="R207">
        <v>2</v>
      </c>
      <c r="S207" t="s">
        <v>1</v>
      </c>
      <c r="T207" t="s">
        <v>46</v>
      </c>
      <c r="U207" t="s">
        <v>1</v>
      </c>
      <c r="V207">
        <v>4</v>
      </c>
      <c r="W207" t="s">
        <v>1</v>
      </c>
      <c r="Y207">
        <f>ScoutingData[[#This Row],[autoLower]]+ScoutingData[[#This Row],[autoUpper]]</f>
        <v>0</v>
      </c>
      <c r="Z207">
        <f>(ScoutingData[[#This Row],[autoLower]]*2)+(ScoutingData[[#This Row],[autoUpper]]*4)</f>
        <v>0</v>
      </c>
      <c r="AA207">
        <f>ScoutingData[[#This Row],[lower]]+ScoutingData[[#This Row],[upper]]</f>
        <v>8</v>
      </c>
      <c r="AB207">
        <f>ScoutingData[[#This Row],[lower]]+(ScoutingData[[#This Row],[upper]]*2)</f>
        <v>8</v>
      </c>
      <c r="AC207">
        <f>ScoutingData[[#This Row],[autoCargo]]+ScoutingData[[#This Row],[teleopCargo]]</f>
        <v>8</v>
      </c>
      <c r="AD207">
        <f>IF(ScoutingData[taxi]="Y", 2, 0)</f>
        <v>2</v>
      </c>
      <c r="AE207">
        <f>ScoutingData[autoUpper]*4</f>
        <v>0</v>
      </c>
      <c r="AF207">
        <f>ScoutingData[autoLower]*2</f>
        <v>0</v>
      </c>
      <c r="AG207">
        <f>ScoutingData[upper]*2</f>
        <v>0</v>
      </c>
      <c r="AH207">
        <f>ScoutingData[lower]</f>
        <v>8</v>
      </c>
      <c r="AI207">
        <f>IF(ScoutingData[climb]=1, 4, IF(ScoutingData[climb]=2, 6, IF(ScoutingData[climb]=3, 10, IF(ScoutingData[climb]=4, 15, 0))))</f>
        <v>6</v>
      </c>
      <c r="AJ207">
        <f>ScoutingData[[#This Row],[climbScore]]</f>
        <v>6</v>
      </c>
      <c r="AK20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16</v>
      </c>
      <c r="AL207">
        <f>IF(ScoutingData[climb]=1, 1, IF(ScoutingData[climb]=2, 2, IF(ScoutingData[climb]=3, 3, IF(ScoutingData[climb]=4, 4, 0))))</f>
        <v>2</v>
      </c>
      <c r="AM207">
        <f>IF(ScoutingData[wasDefended]="Y",1,0)</f>
        <v>0</v>
      </c>
      <c r="AN207">
        <f>IF(ScoutingData[diedOrTipped]="Y",1,0)</f>
        <v>0</v>
      </c>
      <c r="AO207">
        <f>IF(ScoutingData[heldCargo]="Y",1,0)</f>
        <v>0</v>
      </c>
    </row>
    <row r="208" spans="1:41" x14ac:dyDescent="0.3">
      <c r="A208" t="s">
        <v>19</v>
      </c>
      <c r="B208" t="s">
        <v>3</v>
      </c>
      <c r="C208">
        <v>37</v>
      </c>
      <c r="D208" t="str">
        <f>ScoutingData[[#This Row],[eventCode]]&amp;"_"&amp;ScoutingData[[#This Row],[matchLevel]]&amp;ScoutingData[[#This Row],[matchNumber]]</f>
        <v>2022ilch_qm37</v>
      </c>
      <c r="E208" t="s">
        <v>53</v>
      </c>
      <c r="F208">
        <v>3110</v>
      </c>
      <c r="G208">
        <v>41</v>
      </c>
      <c r="H208" t="s">
        <v>1</v>
      </c>
      <c r="I208">
        <v>0</v>
      </c>
      <c r="J208">
        <v>0</v>
      </c>
      <c r="K208" t="s">
        <v>1</v>
      </c>
      <c r="L208">
        <v>0</v>
      </c>
      <c r="M208">
        <v>0</v>
      </c>
      <c r="N208" t="s">
        <v>1</v>
      </c>
      <c r="O208" t="s">
        <v>1</v>
      </c>
      <c r="P208" t="s">
        <v>46</v>
      </c>
      <c r="R208" t="s">
        <v>46</v>
      </c>
      <c r="S208" t="s">
        <v>1</v>
      </c>
      <c r="T208" t="s">
        <v>46</v>
      </c>
      <c r="U208" t="s">
        <v>1</v>
      </c>
      <c r="V208">
        <v>1</v>
      </c>
      <c r="W208" t="s">
        <v>0</v>
      </c>
      <c r="X208" t="s">
        <v>270</v>
      </c>
      <c r="Y208">
        <f>ScoutingData[[#This Row],[autoLower]]+ScoutingData[[#This Row],[autoUpper]]</f>
        <v>0</v>
      </c>
      <c r="Z208">
        <f>(ScoutingData[[#This Row],[autoLower]]*2)+(ScoutingData[[#This Row],[autoUpper]]*4)</f>
        <v>0</v>
      </c>
      <c r="AA208">
        <f>ScoutingData[[#This Row],[lower]]+ScoutingData[[#This Row],[upper]]</f>
        <v>0</v>
      </c>
      <c r="AB208">
        <f>ScoutingData[[#This Row],[lower]]+(ScoutingData[[#This Row],[upper]]*2)</f>
        <v>0</v>
      </c>
      <c r="AC208">
        <f>ScoutingData[[#This Row],[autoCargo]]+ScoutingData[[#This Row],[teleopCargo]]</f>
        <v>0</v>
      </c>
      <c r="AD208">
        <f>IF(ScoutingData[taxi]="Y", 2, 0)</f>
        <v>0</v>
      </c>
      <c r="AE208">
        <f>ScoutingData[autoUpper]*4</f>
        <v>0</v>
      </c>
      <c r="AF208">
        <f>ScoutingData[autoLower]*2</f>
        <v>0</v>
      </c>
      <c r="AG208">
        <f>ScoutingData[upper]*2</f>
        <v>0</v>
      </c>
      <c r="AH208">
        <f>ScoutingData[lower]</f>
        <v>0</v>
      </c>
      <c r="AI208">
        <f>IF(ScoutingData[climb]=1, 4, IF(ScoutingData[climb]=2, 6, IF(ScoutingData[climb]=3, 10, IF(ScoutingData[climb]=4, 15, 0))))</f>
        <v>0</v>
      </c>
      <c r="AJ208">
        <f>ScoutingData[[#This Row],[climbScore]]</f>
        <v>0</v>
      </c>
      <c r="AK20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0</v>
      </c>
      <c r="AL208">
        <f>IF(ScoutingData[climb]=1, 1, IF(ScoutingData[climb]=2, 2, IF(ScoutingData[climb]=3, 3, IF(ScoutingData[climb]=4, 4, 0))))</f>
        <v>0</v>
      </c>
      <c r="AM208">
        <f>IF(ScoutingData[wasDefended]="Y",1,0)</f>
        <v>0</v>
      </c>
      <c r="AN208">
        <f>IF(ScoutingData[diedOrTipped]="Y",1,0)</f>
        <v>1</v>
      </c>
      <c r="AO208">
        <f>IF(ScoutingData[heldCargo]="Y",1,0)</f>
        <v>0</v>
      </c>
    </row>
    <row r="209" spans="1:41" x14ac:dyDescent="0.3">
      <c r="A209" t="s">
        <v>19</v>
      </c>
      <c r="B209" t="s">
        <v>3</v>
      </c>
      <c r="C209">
        <v>38</v>
      </c>
      <c r="D209" t="str">
        <f>ScoutingData[[#This Row],[eventCode]]&amp;"_"&amp;ScoutingData[[#This Row],[matchLevel]]&amp;ScoutingData[[#This Row],[matchNumber]]</f>
        <v>2022ilch_qm38</v>
      </c>
      <c r="E209" t="s">
        <v>49</v>
      </c>
      <c r="F209">
        <v>2220</v>
      </c>
      <c r="G209">
        <v>55</v>
      </c>
      <c r="H209" t="s">
        <v>0</v>
      </c>
      <c r="I209">
        <v>1</v>
      </c>
      <c r="J209">
        <v>0</v>
      </c>
      <c r="K209" t="s">
        <v>1</v>
      </c>
      <c r="L209">
        <v>2</v>
      </c>
      <c r="M209">
        <v>0</v>
      </c>
      <c r="N209" t="s">
        <v>1</v>
      </c>
      <c r="O209" t="s">
        <v>1</v>
      </c>
      <c r="P209" t="s">
        <v>51</v>
      </c>
      <c r="R209">
        <v>4</v>
      </c>
      <c r="S209" t="s">
        <v>1</v>
      </c>
      <c r="T209" t="s">
        <v>46</v>
      </c>
      <c r="U209" t="s">
        <v>1</v>
      </c>
      <c r="V209">
        <v>3</v>
      </c>
      <c r="W209" t="s">
        <v>1</v>
      </c>
      <c r="Y209">
        <f>ScoutingData[[#This Row],[autoLower]]+ScoutingData[[#This Row],[autoUpper]]</f>
        <v>1</v>
      </c>
      <c r="Z209">
        <f>(ScoutingData[[#This Row],[autoLower]]*2)+(ScoutingData[[#This Row],[autoUpper]]*4)</f>
        <v>4</v>
      </c>
      <c r="AA209">
        <f>ScoutingData[[#This Row],[lower]]+ScoutingData[[#This Row],[upper]]</f>
        <v>2</v>
      </c>
      <c r="AB209">
        <f>ScoutingData[[#This Row],[lower]]+(ScoutingData[[#This Row],[upper]]*2)</f>
        <v>4</v>
      </c>
      <c r="AC209">
        <f>ScoutingData[[#This Row],[autoCargo]]+ScoutingData[[#This Row],[teleopCargo]]</f>
        <v>3</v>
      </c>
      <c r="AD209">
        <f>IF(ScoutingData[taxi]="Y", 2, 0)</f>
        <v>2</v>
      </c>
      <c r="AE209">
        <f>ScoutingData[autoUpper]*4</f>
        <v>4</v>
      </c>
      <c r="AF209">
        <f>ScoutingData[autoLower]*2</f>
        <v>0</v>
      </c>
      <c r="AG209">
        <f>ScoutingData[upper]*2</f>
        <v>4</v>
      </c>
      <c r="AH209">
        <f>ScoutingData[lower]</f>
        <v>0</v>
      </c>
      <c r="AI209">
        <f>IF(ScoutingData[climb]=1, 4, IF(ScoutingData[climb]=2, 6, IF(ScoutingData[climb]=3, 10, IF(ScoutingData[climb]=4, 15, 0))))</f>
        <v>15</v>
      </c>
      <c r="AJ209">
        <f>ScoutingData[[#This Row],[climbScore]]</f>
        <v>15</v>
      </c>
      <c r="AK20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25</v>
      </c>
      <c r="AL209">
        <f>IF(ScoutingData[climb]=1, 1, IF(ScoutingData[climb]=2, 2, IF(ScoutingData[climb]=3, 3, IF(ScoutingData[climb]=4, 4, 0))))</f>
        <v>4</v>
      </c>
      <c r="AM209">
        <f>IF(ScoutingData[wasDefended]="Y",1,0)</f>
        <v>0</v>
      </c>
      <c r="AN209">
        <f>IF(ScoutingData[diedOrTipped]="Y",1,0)</f>
        <v>0</v>
      </c>
      <c r="AO209">
        <f>IF(ScoutingData[heldCargo]="Y",1,0)</f>
        <v>0</v>
      </c>
    </row>
    <row r="210" spans="1:41" x14ac:dyDescent="0.3">
      <c r="A210" t="s">
        <v>19</v>
      </c>
      <c r="B210" t="s">
        <v>3</v>
      </c>
      <c r="C210">
        <v>39</v>
      </c>
      <c r="D210" t="str">
        <f>ScoutingData[[#This Row],[eventCode]]&amp;"_"&amp;ScoutingData[[#This Row],[matchLevel]]&amp;ScoutingData[[#This Row],[matchNumber]]</f>
        <v>2022ilch_qm39</v>
      </c>
      <c r="E210" t="s">
        <v>49</v>
      </c>
      <c r="F210">
        <v>7237</v>
      </c>
      <c r="G210">
        <v>30</v>
      </c>
      <c r="H210" t="s">
        <v>0</v>
      </c>
      <c r="I210">
        <v>0</v>
      </c>
      <c r="J210">
        <v>0</v>
      </c>
      <c r="K210" t="s">
        <v>1</v>
      </c>
      <c r="L210">
        <v>0</v>
      </c>
      <c r="M210">
        <v>9</v>
      </c>
      <c r="N210" t="s">
        <v>1</v>
      </c>
      <c r="O210" t="s">
        <v>0</v>
      </c>
      <c r="P210" t="s">
        <v>51</v>
      </c>
      <c r="R210">
        <v>2</v>
      </c>
      <c r="S210" t="s">
        <v>1</v>
      </c>
      <c r="T210" t="s">
        <v>46</v>
      </c>
      <c r="U210" t="s">
        <v>1</v>
      </c>
      <c r="V210">
        <v>3</v>
      </c>
      <c r="W210" t="s">
        <v>1</v>
      </c>
      <c r="Y210">
        <f>ScoutingData[[#This Row],[autoLower]]+ScoutingData[[#This Row],[autoUpper]]</f>
        <v>0</v>
      </c>
      <c r="Z210">
        <f>(ScoutingData[[#This Row],[autoLower]]*2)+(ScoutingData[[#This Row],[autoUpper]]*4)</f>
        <v>0</v>
      </c>
      <c r="AA210">
        <f>ScoutingData[[#This Row],[lower]]+ScoutingData[[#This Row],[upper]]</f>
        <v>9</v>
      </c>
      <c r="AB210">
        <f>ScoutingData[[#This Row],[lower]]+(ScoutingData[[#This Row],[upper]]*2)</f>
        <v>9</v>
      </c>
      <c r="AC210">
        <f>ScoutingData[[#This Row],[autoCargo]]+ScoutingData[[#This Row],[teleopCargo]]</f>
        <v>9</v>
      </c>
      <c r="AD210">
        <f>IF(ScoutingData[taxi]="Y", 2, 0)</f>
        <v>2</v>
      </c>
      <c r="AE210">
        <f>ScoutingData[autoUpper]*4</f>
        <v>0</v>
      </c>
      <c r="AF210">
        <f>ScoutingData[autoLower]*2</f>
        <v>0</v>
      </c>
      <c r="AG210">
        <f>ScoutingData[upper]*2</f>
        <v>0</v>
      </c>
      <c r="AH210">
        <f>ScoutingData[lower]</f>
        <v>9</v>
      </c>
      <c r="AI210">
        <f>IF(ScoutingData[climb]=1, 4, IF(ScoutingData[climb]=2, 6, IF(ScoutingData[climb]=3, 10, IF(ScoutingData[climb]=4, 15, 0))))</f>
        <v>6</v>
      </c>
      <c r="AJ210">
        <f>ScoutingData[[#This Row],[climbScore]]</f>
        <v>6</v>
      </c>
      <c r="AK21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17</v>
      </c>
      <c r="AL210">
        <f>IF(ScoutingData[climb]=1, 1, IF(ScoutingData[climb]=2, 2, IF(ScoutingData[climb]=3, 3, IF(ScoutingData[climb]=4, 4, 0))))</f>
        <v>2</v>
      </c>
      <c r="AM210">
        <f>IF(ScoutingData[wasDefended]="Y",1,0)</f>
        <v>0</v>
      </c>
      <c r="AN210">
        <f>IF(ScoutingData[diedOrTipped]="Y",1,0)</f>
        <v>0</v>
      </c>
      <c r="AO210">
        <f>IF(ScoutingData[heldCargo]="Y",1,0)</f>
        <v>0</v>
      </c>
    </row>
    <row r="211" spans="1:41" x14ac:dyDescent="0.3">
      <c r="A211" t="s">
        <v>19</v>
      </c>
      <c r="B211" t="s">
        <v>3</v>
      </c>
      <c r="C211">
        <v>35</v>
      </c>
      <c r="D211" t="str">
        <f>ScoutingData[[#This Row],[eventCode]]&amp;"_"&amp;ScoutingData[[#This Row],[matchLevel]]&amp;ScoutingData[[#This Row],[matchNumber]]</f>
        <v>2022ilch_qm35</v>
      </c>
      <c r="E211" t="s">
        <v>45</v>
      </c>
      <c r="F211">
        <v>8880</v>
      </c>
      <c r="G211">
        <v>32</v>
      </c>
      <c r="H211" t="s">
        <v>0</v>
      </c>
      <c r="I211">
        <v>1</v>
      </c>
      <c r="J211">
        <v>0</v>
      </c>
      <c r="K211" t="s">
        <v>1</v>
      </c>
      <c r="L211">
        <v>0</v>
      </c>
      <c r="M211">
        <v>0</v>
      </c>
      <c r="N211" t="s">
        <v>1</v>
      </c>
      <c r="O211" t="s">
        <v>1</v>
      </c>
      <c r="P211" t="s">
        <v>51</v>
      </c>
      <c r="Q211" t="s">
        <v>271</v>
      </c>
      <c r="R211" t="s">
        <v>47</v>
      </c>
      <c r="S211" t="s">
        <v>1</v>
      </c>
      <c r="T211" t="s">
        <v>47</v>
      </c>
      <c r="U211" t="s">
        <v>1</v>
      </c>
      <c r="V211">
        <v>4</v>
      </c>
      <c r="W211" t="s">
        <v>1</v>
      </c>
      <c r="X211" t="s">
        <v>272</v>
      </c>
      <c r="Y211">
        <f>ScoutingData[[#This Row],[autoLower]]+ScoutingData[[#This Row],[autoUpper]]</f>
        <v>1</v>
      </c>
      <c r="Z211">
        <f>(ScoutingData[[#This Row],[autoLower]]*2)+(ScoutingData[[#This Row],[autoUpper]]*4)</f>
        <v>4</v>
      </c>
      <c r="AA211">
        <f>ScoutingData[[#This Row],[lower]]+ScoutingData[[#This Row],[upper]]</f>
        <v>0</v>
      </c>
      <c r="AB211">
        <f>ScoutingData[[#This Row],[lower]]+(ScoutingData[[#This Row],[upper]]*2)</f>
        <v>0</v>
      </c>
      <c r="AC211">
        <f>ScoutingData[[#This Row],[autoCargo]]+ScoutingData[[#This Row],[teleopCargo]]</f>
        <v>1</v>
      </c>
      <c r="AD211">
        <f>IF(ScoutingData[taxi]="Y", 2, 0)</f>
        <v>2</v>
      </c>
      <c r="AE211">
        <f>ScoutingData[autoUpper]*4</f>
        <v>4</v>
      </c>
      <c r="AF211">
        <f>ScoutingData[autoLower]*2</f>
        <v>0</v>
      </c>
      <c r="AG211">
        <f>ScoutingData[upper]*2</f>
        <v>0</v>
      </c>
      <c r="AH211">
        <f>ScoutingData[lower]</f>
        <v>0</v>
      </c>
      <c r="AI211">
        <f>IF(ScoutingData[climb]=1, 4, IF(ScoutingData[climb]=2, 6, IF(ScoutingData[climb]=3, 10, IF(ScoutingData[climb]=4, 15, 0))))</f>
        <v>0</v>
      </c>
      <c r="AJ211">
        <f>ScoutingData[[#This Row],[climbScore]]</f>
        <v>0</v>
      </c>
      <c r="AK21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</v>
      </c>
      <c r="AL211">
        <f>IF(ScoutingData[climb]=1, 1, IF(ScoutingData[climb]=2, 2, IF(ScoutingData[climb]=3, 3, IF(ScoutingData[climb]=4, 4, 0))))</f>
        <v>0</v>
      </c>
      <c r="AM211">
        <f>IF(ScoutingData[wasDefended]="Y",1,0)</f>
        <v>0</v>
      </c>
      <c r="AN211">
        <f>IF(ScoutingData[diedOrTipped]="Y",1,0)</f>
        <v>0</v>
      </c>
      <c r="AO211">
        <f>IF(ScoutingData[heldCargo]="Y",1,0)</f>
        <v>0</v>
      </c>
    </row>
    <row r="212" spans="1:41" x14ac:dyDescent="0.3">
      <c r="A212" t="s">
        <v>19</v>
      </c>
      <c r="B212" t="s">
        <v>3</v>
      </c>
      <c r="C212">
        <v>36</v>
      </c>
      <c r="D212" t="str">
        <f>ScoutingData[[#This Row],[eventCode]]&amp;"_"&amp;ScoutingData[[#This Row],[matchLevel]]&amp;ScoutingData[[#This Row],[matchNumber]]</f>
        <v>2022ilch_qm36</v>
      </c>
      <c r="E212" t="s">
        <v>45</v>
      </c>
      <c r="F212">
        <v>4645</v>
      </c>
      <c r="G212">
        <v>32</v>
      </c>
      <c r="H212" t="s">
        <v>1</v>
      </c>
      <c r="I212">
        <v>0</v>
      </c>
      <c r="J212">
        <v>0</v>
      </c>
      <c r="K212" t="s">
        <v>1</v>
      </c>
      <c r="L212">
        <v>1</v>
      </c>
      <c r="M212">
        <v>0</v>
      </c>
      <c r="N212" t="s">
        <v>1</v>
      </c>
      <c r="O212" t="s">
        <v>1</v>
      </c>
      <c r="P212" t="s">
        <v>51</v>
      </c>
      <c r="Q212" t="s">
        <v>273</v>
      </c>
      <c r="R212" t="s">
        <v>46</v>
      </c>
      <c r="S212" t="s">
        <v>1</v>
      </c>
      <c r="T212" t="s">
        <v>46</v>
      </c>
      <c r="U212" t="s">
        <v>1</v>
      </c>
      <c r="V212">
        <v>2</v>
      </c>
      <c r="W212" t="s">
        <v>1</v>
      </c>
      <c r="X212" t="s">
        <v>274</v>
      </c>
      <c r="Y212">
        <f>ScoutingData[[#This Row],[autoLower]]+ScoutingData[[#This Row],[autoUpper]]</f>
        <v>0</v>
      </c>
      <c r="Z212">
        <f>(ScoutingData[[#This Row],[autoLower]]*2)+(ScoutingData[[#This Row],[autoUpper]]*4)</f>
        <v>0</v>
      </c>
      <c r="AA212">
        <f>ScoutingData[[#This Row],[lower]]+ScoutingData[[#This Row],[upper]]</f>
        <v>1</v>
      </c>
      <c r="AB212">
        <f>ScoutingData[[#This Row],[lower]]+(ScoutingData[[#This Row],[upper]]*2)</f>
        <v>2</v>
      </c>
      <c r="AC212">
        <f>ScoutingData[[#This Row],[autoCargo]]+ScoutingData[[#This Row],[teleopCargo]]</f>
        <v>1</v>
      </c>
      <c r="AD212">
        <f>IF(ScoutingData[taxi]="Y", 2, 0)</f>
        <v>0</v>
      </c>
      <c r="AE212">
        <f>ScoutingData[autoUpper]*4</f>
        <v>0</v>
      </c>
      <c r="AF212">
        <f>ScoutingData[autoLower]*2</f>
        <v>0</v>
      </c>
      <c r="AG212">
        <f>ScoutingData[upper]*2</f>
        <v>2</v>
      </c>
      <c r="AH212">
        <f>ScoutingData[lower]</f>
        <v>0</v>
      </c>
      <c r="AI212">
        <f>IF(ScoutingData[climb]=1, 4, IF(ScoutingData[climb]=2, 6, IF(ScoutingData[climb]=3, 10, IF(ScoutingData[climb]=4, 15, 0))))</f>
        <v>0</v>
      </c>
      <c r="AJ212">
        <f>ScoutingData[[#This Row],[climbScore]]</f>
        <v>0</v>
      </c>
      <c r="AK21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212">
        <f>IF(ScoutingData[climb]=1, 1, IF(ScoutingData[climb]=2, 2, IF(ScoutingData[climb]=3, 3, IF(ScoutingData[climb]=4, 4, 0))))</f>
        <v>0</v>
      </c>
      <c r="AM212">
        <f>IF(ScoutingData[wasDefended]="Y",1,0)</f>
        <v>0</v>
      </c>
      <c r="AN212">
        <f>IF(ScoutingData[diedOrTipped]="Y",1,0)</f>
        <v>0</v>
      </c>
      <c r="AO212">
        <f>IF(ScoutingData[heldCargo]="Y",1,0)</f>
        <v>0</v>
      </c>
    </row>
    <row r="213" spans="1:41" x14ac:dyDescent="0.3">
      <c r="A213" t="s">
        <v>19</v>
      </c>
      <c r="B213" t="s">
        <v>3</v>
      </c>
      <c r="C213">
        <v>37</v>
      </c>
      <c r="D213" t="str">
        <f>ScoutingData[[#This Row],[eventCode]]&amp;"_"&amp;ScoutingData[[#This Row],[matchLevel]]&amp;ScoutingData[[#This Row],[matchNumber]]</f>
        <v>2022ilch_qm37</v>
      </c>
      <c r="E213" t="s">
        <v>45</v>
      </c>
      <c r="F213">
        <v>2151</v>
      </c>
      <c r="G213">
        <v>44</v>
      </c>
      <c r="H213" t="s">
        <v>0</v>
      </c>
      <c r="I213">
        <v>1</v>
      </c>
      <c r="J213">
        <v>0</v>
      </c>
      <c r="K213" t="s">
        <v>1</v>
      </c>
      <c r="L213">
        <v>0</v>
      </c>
      <c r="M213">
        <v>0</v>
      </c>
      <c r="N213" t="s">
        <v>1</v>
      </c>
      <c r="O213" t="s">
        <v>1</v>
      </c>
      <c r="P213" t="s">
        <v>51</v>
      </c>
      <c r="R213" t="s">
        <v>46</v>
      </c>
      <c r="S213" t="s">
        <v>1</v>
      </c>
      <c r="T213" t="s">
        <v>55</v>
      </c>
      <c r="U213" t="s">
        <v>1</v>
      </c>
      <c r="V213">
        <v>2</v>
      </c>
      <c r="W213" t="s">
        <v>1</v>
      </c>
      <c r="X213" t="s">
        <v>275</v>
      </c>
      <c r="Y213">
        <f>ScoutingData[[#This Row],[autoLower]]+ScoutingData[[#This Row],[autoUpper]]</f>
        <v>1</v>
      </c>
      <c r="Z213">
        <f>(ScoutingData[[#This Row],[autoLower]]*2)+(ScoutingData[[#This Row],[autoUpper]]*4)</f>
        <v>4</v>
      </c>
      <c r="AA213">
        <f>ScoutingData[[#This Row],[lower]]+ScoutingData[[#This Row],[upper]]</f>
        <v>0</v>
      </c>
      <c r="AB213">
        <f>ScoutingData[[#This Row],[lower]]+(ScoutingData[[#This Row],[upper]]*2)</f>
        <v>0</v>
      </c>
      <c r="AC213">
        <f>ScoutingData[[#This Row],[autoCargo]]+ScoutingData[[#This Row],[teleopCargo]]</f>
        <v>1</v>
      </c>
      <c r="AD213">
        <f>IF(ScoutingData[taxi]="Y", 2, 0)</f>
        <v>2</v>
      </c>
      <c r="AE213">
        <f>ScoutingData[autoUpper]*4</f>
        <v>4</v>
      </c>
      <c r="AF213">
        <f>ScoutingData[autoLower]*2</f>
        <v>0</v>
      </c>
      <c r="AG213">
        <f>ScoutingData[upper]*2</f>
        <v>0</v>
      </c>
      <c r="AH213">
        <f>ScoutingData[lower]</f>
        <v>0</v>
      </c>
      <c r="AI213">
        <f>IF(ScoutingData[climb]=1, 4, IF(ScoutingData[climb]=2, 6, IF(ScoutingData[climb]=3, 10, IF(ScoutingData[climb]=4, 15, 0))))</f>
        <v>0</v>
      </c>
      <c r="AJ213">
        <f>ScoutingData[[#This Row],[climbScore]]</f>
        <v>0</v>
      </c>
      <c r="AK21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</v>
      </c>
      <c r="AL213">
        <f>IF(ScoutingData[climb]=1, 1, IF(ScoutingData[climb]=2, 2, IF(ScoutingData[climb]=3, 3, IF(ScoutingData[climb]=4, 4, 0))))</f>
        <v>0</v>
      </c>
      <c r="AM213">
        <f>IF(ScoutingData[wasDefended]="Y",1,0)</f>
        <v>0</v>
      </c>
      <c r="AN213">
        <f>IF(ScoutingData[diedOrTipped]="Y",1,0)</f>
        <v>0</v>
      </c>
      <c r="AO213">
        <f>IF(ScoutingData[heldCargo]="Y",1,0)</f>
        <v>0</v>
      </c>
    </row>
    <row r="214" spans="1:41" x14ac:dyDescent="0.3">
      <c r="A214" t="s">
        <v>19</v>
      </c>
      <c r="B214" t="s">
        <v>3</v>
      </c>
      <c r="C214">
        <v>38</v>
      </c>
      <c r="D214" t="str">
        <f>ScoutingData[[#This Row],[eventCode]]&amp;"_"&amp;ScoutingData[[#This Row],[matchLevel]]&amp;ScoutingData[[#This Row],[matchNumber]]</f>
        <v>2022ilch_qm38</v>
      </c>
      <c r="E214" t="s">
        <v>45</v>
      </c>
      <c r="F214">
        <v>2830</v>
      </c>
      <c r="G214">
        <v>19</v>
      </c>
      <c r="H214" t="s">
        <v>0</v>
      </c>
      <c r="I214">
        <v>2</v>
      </c>
      <c r="J214">
        <v>0</v>
      </c>
      <c r="K214" t="s">
        <v>0</v>
      </c>
      <c r="L214">
        <v>13</v>
      </c>
      <c r="M214">
        <v>0</v>
      </c>
      <c r="N214" t="s">
        <v>1</v>
      </c>
      <c r="O214" t="s">
        <v>0</v>
      </c>
      <c r="P214" t="s">
        <v>51</v>
      </c>
      <c r="Q214" t="s">
        <v>276</v>
      </c>
      <c r="R214">
        <v>2</v>
      </c>
      <c r="S214" t="s">
        <v>1</v>
      </c>
      <c r="T214" t="s">
        <v>46</v>
      </c>
      <c r="U214" t="s">
        <v>1</v>
      </c>
      <c r="V214">
        <v>4</v>
      </c>
      <c r="W214" t="s">
        <v>1</v>
      </c>
      <c r="X214" t="s">
        <v>536</v>
      </c>
      <c r="Y214">
        <f>ScoutingData[[#This Row],[autoLower]]+ScoutingData[[#This Row],[autoUpper]]</f>
        <v>2</v>
      </c>
      <c r="Z214">
        <f>(ScoutingData[[#This Row],[autoLower]]*2)+(ScoutingData[[#This Row],[autoUpper]]*4)</f>
        <v>8</v>
      </c>
      <c r="AA214">
        <f>ScoutingData[[#This Row],[lower]]+ScoutingData[[#This Row],[upper]]</f>
        <v>13</v>
      </c>
      <c r="AB214">
        <f>ScoutingData[[#This Row],[lower]]+(ScoutingData[[#This Row],[upper]]*2)</f>
        <v>26</v>
      </c>
      <c r="AC214">
        <f>ScoutingData[[#This Row],[autoCargo]]+ScoutingData[[#This Row],[teleopCargo]]</f>
        <v>15</v>
      </c>
      <c r="AD214">
        <f>IF(ScoutingData[taxi]="Y", 2, 0)</f>
        <v>2</v>
      </c>
      <c r="AE214">
        <f>ScoutingData[autoUpper]*4</f>
        <v>8</v>
      </c>
      <c r="AF214">
        <f>ScoutingData[autoLower]*2</f>
        <v>0</v>
      </c>
      <c r="AG214">
        <f>ScoutingData[upper]*2</f>
        <v>26</v>
      </c>
      <c r="AH214">
        <f>ScoutingData[lower]</f>
        <v>0</v>
      </c>
      <c r="AI214">
        <f>IF(ScoutingData[climb]=1, 4, IF(ScoutingData[climb]=2, 6, IF(ScoutingData[climb]=3, 10, IF(ScoutingData[climb]=4, 15, 0))))</f>
        <v>6</v>
      </c>
      <c r="AJ214">
        <f>ScoutingData[[#This Row],[climbScore]]</f>
        <v>6</v>
      </c>
      <c r="AK21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42</v>
      </c>
      <c r="AL214">
        <f>IF(ScoutingData[climb]=1, 1, IF(ScoutingData[climb]=2, 2, IF(ScoutingData[climb]=3, 3, IF(ScoutingData[climb]=4, 4, 0))))</f>
        <v>2</v>
      </c>
      <c r="AM214">
        <f>IF(ScoutingData[wasDefended]="Y",1,0)</f>
        <v>0</v>
      </c>
      <c r="AN214">
        <f>IF(ScoutingData[diedOrTipped]="Y",1,0)</f>
        <v>0</v>
      </c>
      <c r="AO214">
        <f>IF(ScoutingData[heldCargo]="Y",1,0)</f>
        <v>0</v>
      </c>
    </row>
    <row r="215" spans="1:41" x14ac:dyDescent="0.3">
      <c r="A215" t="s">
        <v>19</v>
      </c>
      <c r="B215" t="s">
        <v>3</v>
      </c>
      <c r="C215">
        <v>39</v>
      </c>
      <c r="D215" t="str">
        <f>ScoutingData[[#This Row],[eventCode]]&amp;"_"&amp;ScoutingData[[#This Row],[matchLevel]]&amp;ScoutingData[[#This Row],[matchNumber]]</f>
        <v>2022ilch_qm39</v>
      </c>
      <c r="E215" t="s">
        <v>45</v>
      </c>
      <c r="F215">
        <v>48</v>
      </c>
      <c r="G215">
        <v>20</v>
      </c>
      <c r="H215" t="s">
        <v>0</v>
      </c>
      <c r="I215">
        <v>3</v>
      </c>
      <c r="J215">
        <v>0</v>
      </c>
      <c r="K215" t="s">
        <v>0</v>
      </c>
      <c r="L215">
        <v>7</v>
      </c>
      <c r="M215">
        <v>0</v>
      </c>
      <c r="N215" t="s">
        <v>1</v>
      </c>
      <c r="O215" t="s">
        <v>1</v>
      </c>
      <c r="P215" t="s">
        <v>46</v>
      </c>
      <c r="Q215" t="s">
        <v>277</v>
      </c>
      <c r="R215">
        <v>3</v>
      </c>
      <c r="S215" t="s">
        <v>0</v>
      </c>
      <c r="T215" t="s">
        <v>46</v>
      </c>
      <c r="U215" t="s">
        <v>1</v>
      </c>
      <c r="V215">
        <v>4</v>
      </c>
      <c r="W215" t="s">
        <v>1</v>
      </c>
      <c r="X215" t="s">
        <v>278</v>
      </c>
      <c r="Y215">
        <f>ScoutingData[[#This Row],[autoLower]]+ScoutingData[[#This Row],[autoUpper]]</f>
        <v>3</v>
      </c>
      <c r="Z215">
        <f>(ScoutingData[[#This Row],[autoLower]]*2)+(ScoutingData[[#This Row],[autoUpper]]*4)</f>
        <v>12</v>
      </c>
      <c r="AA215">
        <f>ScoutingData[[#This Row],[lower]]+ScoutingData[[#This Row],[upper]]</f>
        <v>7</v>
      </c>
      <c r="AB215">
        <f>ScoutingData[[#This Row],[lower]]+(ScoutingData[[#This Row],[upper]]*2)</f>
        <v>14</v>
      </c>
      <c r="AC215">
        <f>ScoutingData[[#This Row],[autoCargo]]+ScoutingData[[#This Row],[teleopCargo]]</f>
        <v>10</v>
      </c>
      <c r="AD215">
        <f>IF(ScoutingData[taxi]="Y", 2, 0)</f>
        <v>2</v>
      </c>
      <c r="AE215">
        <f>ScoutingData[autoUpper]*4</f>
        <v>12</v>
      </c>
      <c r="AF215">
        <f>ScoutingData[autoLower]*2</f>
        <v>0</v>
      </c>
      <c r="AG215">
        <f>ScoutingData[upper]*2</f>
        <v>14</v>
      </c>
      <c r="AH215">
        <f>ScoutingData[lower]</f>
        <v>0</v>
      </c>
      <c r="AI215">
        <f>IF(ScoutingData[climb]=1, 4, IF(ScoutingData[climb]=2, 6, IF(ScoutingData[climb]=3, 10, IF(ScoutingData[climb]=4, 15, 0))))</f>
        <v>10</v>
      </c>
      <c r="AJ215">
        <f>ScoutingData[[#This Row],[climbScore]]</f>
        <v>10</v>
      </c>
      <c r="AK21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38</v>
      </c>
      <c r="AL215">
        <f>IF(ScoutingData[climb]=1, 1, IF(ScoutingData[climb]=2, 2, IF(ScoutingData[climb]=3, 3, IF(ScoutingData[climb]=4, 4, 0))))</f>
        <v>3</v>
      </c>
      <c r="AM215">
        <f>IF(ScoutingData[wasDefended]="Y",1,0)</f>
        <v>0</v>
      </c>
      <c r="AN215">
        <f>IF(ScoutingData[diedOrTipped]="Y",1,0)</f>
        <v>0</v>
      </c>
      <c r="AO215">
        <f>IF(ScoutingData[heldCargo]="Y",1,0)</f>
        <v>0</v>
      </c>
    </row>
    <row r="216" spans="1:41" x14ac:dyDescent="0.3">
      <c r="A216" t="s">
        <v>19</v>
      </c>
      <c r="B216" t="s">
        <v>3</v>
      </c>
      <c r="C216">
        <v>39</v>
      </c>
      <c r="D216" t="str">
        <f>ScoutingData[[#This Row],[eventCode]]&amp;"_"&amp;ScoutingData[[#This Row],[matchLevel]]&amp;ScoutingData[[#This Row],[matchNumber]]</f>
        <v>2022ilch_qm39</v>
      </c>
      <c r="E216" t="s">
        <v>59</v>
      </c>
      <c r="F216">
        <v>5847</v>
      </c>
      <c r="G216">
        <v>19</v>
      </c>
      <c r="H216" t="s">
        <v>0</v>
      </c>
      <c r="I216">
        <v>1</v>
      </c>
      <c r="J216">
        <v>0</v>
      </c>
      <c r="K216" t="s">
        <v>0</v>
      </c>
      <c r="L216">
        <v>5</v>
      </c>
      <c r="M216">
        <v>0</v>
      </c>
      <c r="N216" t="s">
        <v>1</v>
      </c>
      <c r="O216" t="s">
        <v>1</v>
      </c>
      <c r="P216" t="s">
        <v>51</v>
      </c>
      <c r="Q216" t="s">
        <v>279</v>
      </c>
      <c r="R216">
        <v>3</v>
      </c>
      <c r="S216" t="s">
        <v>1</v>
      </c>
      <c r="T216" t="s">
        <v>46</v>
      </c>
      <c r="U216" t="s">
        <v>1</v>
      </c>
      <c r="V216">
        <v>2</v>
      </c>
      <c r="W216" t="s">
        <v>1</v>
      </c>
      <c r="Y216">
        <f>ScoutingData[[#This Row],[autoLower]]+ScoutingData[[#This Row],[autoUpper]]</f>
        <v>1</v>
      </c>
      <c r="Z216">
        <f>(ScoutingData[[#This Row],[autoLower]]*2)+(ScoutingData[[#This Row],[autoUpper]]*4)</f>
        <v>4</v>
      </c>
      <c r="AA216">
        <f>ScoutingData[[#This Row],[lower]]+ScoutingData[[#This Row],[upper]]</f>
        <v>5</v>
      </c>
      <c r="AB216">
        <f>ScoutingData[[#This Row],[lower]]+(ScoutingData[[#This Row],[upper]]*2)</f>
        <v>10</v>
      </c>
      <c r="AC216">
        <f>ScoutingData[[#This Row],[autoCargo]]+ScoutingData[[#This Row],[teleopCargo]]</f>
        <v>6</v>
      </c>
      <c r="AD216">
        <f>IF(ScoutingData[taxi]="Y", 2, 0)</f>
        <v>2</v>
      </c>
      <c r="AE216">
        <f>ScoutingData[autoUpper]*4</f>
        <v>4</v>
      </c>
      <c r="AF216">
        <f>ScoutingData[autoLower]*2</f>
        <v>0</v>
      </c>
      <c r="AG216">
        <f>ScoutingData[upper]*2</f>
        <v>10</v>
      </c>
      <c r="AH216">
        <f>ScoutingData[lower]</f>
        <v>0</v>
      </c>
      <c r="AI216">
        <f>IF(ScoutingData[climb]=1, 4, IF(ScoutingData[climb]=2, 6, IF(ScoutingData[climb]=3, 10, IF(ScoutingData[climb]=4, 15, 0))))</f>
        <v>10</v>
      </c>
      <c r="AJ216">
        <f>ScoutingData[[#This Row],[climbScore]]</f>
        <v>10</v>
      </c>
      <c r="AK21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26</v>
      </c>
      <c r="AL216">
        <f>IF(ScoutingData[climb]=1, 1, IF(ScoutingData[climb]=2, 2, IF(ScoutingData[climb]=3, 3, IF(ScoutingData[climb]=4, 4, 0))))</f>
        <v>3</v>
      </c>
      <c r="AM216">
        <f>IF(ScoutingData[wasDefended]="Y",1,0)</f>
        <v>0</v>
      </c>
      <c r="AN216">
        <f>IF(ScoutingData[diedOrTipped]="Y",1,0)</f>
        <v>0</v>
      </c>
      <c r="AO216">
        <f>IF(ScoutingData[heldCargo]="Y",1,0)</f>
        <v>0</v>
      </c>
    </row>
    <row r="217" spans="1:41" x14ac:dyDescent="0.3">
      <c r="A217" t="s">
        <v>19</v>
      </c>
      <c r="B217" t="s">
        <v>3</v>
      </c>
      <c r="C217">
        <v>35</v>
      </c>
      <c r="D217" t="str">
        <f>ScoutingData[[#This Row],[eventCode]]&amp;"_"&amp;ScoutingData[[#This Row],[matchLevel]]&amp;ScoutingData[[#This Row],[matchNumber]]</f>
        <v>2022ilch_qm35</v>
      </c>
      <c r="E217" t="s">
        <v>62</v>
      </c>
      <c r="F217">
        <v>2451</v>
      </c>
      <c r="G217">
        <v>32</v>
      </c>
      <c r="H217" t="s">
        <v>1</v>
      </c>
      <c r="I217">
        <v>4</v>
      </c>
      <c r="J217">
        <v>0</v>
      </c>
      <c r="K217" t="s">
        <v>0</v>
      </c>
      <c r="L217">
        <v>11</v>
      </c>
      <c r="M217">
        <v>0</v>
      </c>
      <c r="N217" t="s">
        <v>0</v>
      </c>
      <c r="O217" t="s">
        <v>1</v>
      </c>
      <c r="P217" t="s">
        <v>51</v>
      </c>
      <c r="Q217" t="s">
        <v>280</v>
      </c>
      <c r="R217" t="s">
        <v>47</v>
      </c>
      <c r="S217" t="s">
        <v>1</v>
      </c>
      <c r="T217" t="s">
        <v>68</v>
      </c>
      <c r="U217" t="s">
        <v>1</v>
      </c>
      <c r="V217">
        <v>4</v>
      </c>
      <c r="W217" t="s">
        <v>1</v>
      </c>
      <c r="Y217">
        <f>ScoutingData[[#This Row],[autoLower]]+ScoutingData[[#This Row],[autoUpper]]</f>
        <v>4</v>
      </c>
      <c r="Z217">
        <f>(ScoutingData[[#This Row],[autoLower]]*2)+(ScoutingData[[#This Row],[autoUpper]]*4)</f>
        <v>16</v>
      </c>
      <c r="AA217">
        <f>ScoutingData[[#This Row],[lower]]+ScoutingData[[#This Row],[upper]]</f>
        <v>11</v>
      </c>
      <c r="AB217">
        <f>ScoutingData[[#This Row],[lower]]+(ScoutingData[[#This Row],[upper]]*2)</f>
        <v>22</v>
      </c>
      <c r="AC217">
        <f>ScoutingData[[#This Row],[autoCargo]]+ScoutingData[[#This Row],[teleopCargo]]</f>
        <v>15</v>
      </c>
      <c r="AD217">
        <f>IF(ScoutingData[taxi]="Y", 2, 0)</f>
        <v>0</v>
      </c>
      <c r="AE217">
        <f>ScoutingData[autoUpper]*4</f>
        <v>16</v>
      </c>
      <c r="AF217">
        <f>ScoutingData[autoLower]*2</f>
        <v>0</v>
      </c>
      <c r="AG217">
        <f>ScoutingData[upper]*2</f>
        <v>22</v>
      </c>
      <c r="AH217">
        <f>ScoutingData[lower]</f>
        <v>0</v>
      </c>
      <c r="AI217">
        <f>IF(ScoutingData[climb]=1, 4, IF(ScoutingData[climb]=2, 6, IF(ScoutingData[climb]=3, 10, IF(ScoutingData[climb]=4, 15, 0))))</f>
        <v>0</v>
      </c>
      <c r="AJ217">
        <f>ScoutingData[[#This Row],[climbScore]]</f>
        <v>0</v>
      </c>
      <c r="AK21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38</v>
      </c>
      <c r="AL217">
        <f>IF(ScoutingData[climb]=1, 1, IF(ScoutingData[climb]=2, 2, IF(ScoutingData[climb]=3, 3, IF(ScoutingData[climb]=4, 4, 0))))</f>
        <v>0</v>
      </c>
      <c r="AM217">
        <f>IF(ScoutingData[wasDefended]="Y",1,0)</f>
        <v>1</v>
      </c>
      <c r="AN217">
        <f>IF(ScoutingData[diedOrTipped]="Y",1,0)</f>
        <v>0</v>
      </c>
      <c r="AO217">
        <f>IF(ScoutingData[heldCargo]="Y",1,0)</f>
        <v>0</v>
      </c>
    </row>
    <row r="218" spans="1:41" x14ac:dyDescent="0.3">
      <c r="A218" t="s">
        <v>19</v>
      </c>
      <c r="B218" t="s">
        <v>3</v>
      </c>
      <c r="C218">
        <v>36</v>
      </c>
      <c r="D218" t="str">
        <f>ScoutingData[[#This Row],[eventCode]]&amp;"_"&amp;ScoutingData[[#This Row],[matchLevel]]&amp;ScoutingData[[#This Row],[matchNumber]]</f>
        <v>2022ilch_qm36</v>
      </c>
      <c r="E218" t="s">
        <v>62</v>
      </c>
      <c r="F218">
        <v>7460</v>
      </c>
      <c r="G218">
        <v>18</v>
      </c>
      <c r="H218" t="s">
        <v>0</v>
      </c>
      <c r="I218">
        <v>0</v>
      </c>
      <c r="J218">
        <v>0</v>
      </c>
      <c r="K218" t="s">
        <v>1</v>
      </c>
      <c r="L218">
        <v>7</v>
      </c>
      <c r="M218">
        <v>1</v>
      </c>
      <c r="N218" t="s">
        <v>1</v>
      </c>
      <c r="O218" t="s">
        <v>1</v>
      </c>
      <c r="P218" t="s">
        <v>51</v>
      </c>
      <c r="Q218" t="s">
        <v>281</v>
      </c>
      <c r="R218" t="s">
        <v>46</v>
      </c>
      <c r="S218" t="s">
        <v>1</v>
      </c>
      <c r="T218" t="s">
        <v>47</v>
      </c>
      <c r="U218" t="s">
        <v>1</v>
      </c>
      <c r="V218">
        <v>3</v>
      </c>
      <c r="W218" t="s">
        <v>1</v>
      </c>
      <c r="Y218">
        <f>ScoutingData[[#This Row],[autoLower]]+ScoutingData[[#This Row],[autoUpper]]</f>
        <v>0</v>
      </c>
      <c r="Z218">
        <f>(ScoutingData[[#This Row],[autoLower]]*2)+(ScoutingData[[#This Row],[autoUpper]]*4)</f>
        <v>0</v>
      </c>
      <c r="AA218">
        <f>ScoutingData[[#This Row],[lower]]+ScoutingData[[#This Row],[upper]]</f>
        <v>8</v>
      </c>
      <c r="AB218">
        <f>ScoutingData[[#This Row],[lower]]+(ScoutingData[[#This Row],[upper]]*2)</f>
        <v>15</v>
      </c>
      <c r="AC218">
        <f>ScoutingData[[#This Row],[autoCargo]]+ScoutingData[[#This Row],[teleopCargo]]</f>
        <v>8</v>
      </c>
      <c r="AD218">
        <f>IF(ScoutingData[taxi]="Y", 2, 0)</f>
        <v>2</v>
      </c>
      <c r="AE218">
        <f>ScoutingData[autoUpper]*4</f>
        <v>0</v>
      </c>
      <c r="AF218">
        <f>ScoutingData[autoLower]*2</f>
        <v>0</v>
      </c>
      <c r="AG218">
        <f>ScoutingData[upper]*2</f>
        <v>14</v>
      </c>
      <c r="AH218">
        <f>ScoutingData[lower]</f>
        <v>1</v>
      </c>
      <c r="AI218">
        <f>IF(ScoutingData[climb]=1, 4, IF(ScoutingData[climb]=2, 6, IF(ScoutingData[climb]=3, 10, IF(ScoutingData[climb]=4, 15, 0))))</f>
        <v>0</v>
      </c>
      <c r="AJ218">
        <f>ScoutingData[[#This Row],[climbScore]]</f>
        <v>0</v>
      </c>
      <c r="AK21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17</v>
      </c>
      <c r="AL218">
        <f>IF(ScoutingData[climb]=1, 1, IF(ScoutingData[climb]=2, 2, IF(ScoutingData[climb]=3, 3, IF(ScoutingData[climb]=4, 4, 0))))</f>
        <v>0</v>
      </c>
      <c r="AM218">
        <f>IF(ScoutingData[wasDefended]="Y",1,0)</f>
        <v>0</v>
      </c>
      <c r="AN218">
        <f>IF(ScoutingData[diedOrTipped]="Y",1,0)</f>
        <v>0</v>
      </c>
      <c r="AO218">
        <f>IF(ScoutingData[heldCargo]="Y",1,0)</f>
        <v>0</v>
      </c>
    </row>
    <row r="219" spans="1:41" x14ac:dyDescent="0.3">
      <c r="A219" t="s">
        <v>19</v>
      </c>
      <c r="B219" t="s">
        <v>3</v>
      </c>
      <c r="C219">
        <v>37</v>
      </c>
      <c r="D219" t="str">
        <f>ScoutingData[[#This Row],[eventCode]]&amp;"_"&amp;ScoutingData[[#This Row],[matchLevel]]&amp;ScoutingData[[#This Row],[matchNumber]]</f>
        <v>2022ilch_qm37</v>
      </c>
      <c r="E219" t="s">
        <v>62</v>
      </c>
      <c r="F219">
        <v>8122</v>
      </c>
      <c r="G219">
        <v>18</v>
      </c>
      <c r="H219" t="s">
        <v>0</v>
      </c>
      <c r="I219">
        <v>0</v>
      </c>
      <c r="J219">
        <v>0</v>
      </c>
      <c r="K219" t="s">
        <v>0</v>
      </c>
      <c r="L219">
        <v>4</v>
      </c>
      <c r="M219">
        <v>0</v>
      </c>
      <c r="N219" t="s">
        <v>0</v>
      </c>
      <c r="O219" t="s">
        <v>1</v>
      </c>
      <c r="P219" t="s">
        <v>51</v>
      </c>
      <c r="Q219" t="s">
        <v>282</v>
      </c>
      <c r="R219">
        <v>2</v>
      </c>
      <c r="S219" t="s">
        <v>1</v>
      </c>
      <c r="T219" t="s">
        <v>46</v>
      </c>
      <c r="U219" t="s">
        <v>1</v>
      </c>
      <c r="V219">
        <v>4</v>
      </c>
      <c r="W219" t="s">
        <v>1</v>
      </c>
      <c r="Y219">
        <f>ScoutingData[[#This Row],[autoLower]]+ScoutingData[[#This Row],[autoUpper]]</f>
        <v>0</v>
      </c>
      <c r="Z219">
        <f>(ScoutingData[[#This Row],[autoLower]]*2)+(ScoutingData[[#This Row],[autoUpper]]*4)</f>
        <v>0</v>
      </c>
      <c r="AA219">
        <f>ScoutingData[[#This Row],[lower]]+ScoutingData[[#This Row],[upper]]</f>
        <v>4</v>
      </c>
      <c r="AB219">
        <f>ScoutingData[[#This Row],[lower]]+(ScoutingData[[#This Row],[upper]]*2)</f>
        <v>8</v>
      </c>
      <c r="AC219">
        <f>ScoutingData[[#This Row],[autoCargo]]+ScoutingData[[#This Row],[teleopCargo]]</f>
        <v>4</v>
      </c>
      <c r="AD219">
        <f>IF(ScoutingData[taxi]="Y", 2, 0)</f>
        <v>2</v>
      </c>
      <c r="AE219">
        <f>ScoutingData[autoUpper]*4</f>
        <v>0</v>
      </c>
      <c r="AF219">
        <f>ScoutingData[autoLower]*2</f>
        <v>0</v>
      </c>
      <c r="AG219">
        <f>ScoutingData[upper]*2</f>
        <v>8</v>
      </c>
      <c r="AH219">
        <f>ScoutingData[lower]</f>
        <v>0</v>
      </c>
      <c r="AI219">
        <f>IF(ScoutingData[climb]=1, 4, IF(ScoutingData[climb]=2, 6, IF(ScoutingData[climb]=3, 10, IF(ScoutingData[climb]=4, 15, 0))))</f>
        <v>6</v>
      </c>
      <c r="AJ219">
        <f>ScoutingData[[#This Row],[climbScore]]</f>
        <v>6</v>
      </c>
      <c r="AK21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16</v>
      </c>
      <c r="AL219">
        <f>IF(ScoutingData[climb]=1, 1, IF(ScoutingData[climb]=2, 2, IF(ScoutingData[climb]=3, 3, IF(ScoutingData[climb]=4, 4, 0))))</f>
        <v>2</v>
      </c>
      <c r="AM219">
        <f>IF(ScoutingData[wasDefended]="Y",1,0)</f>
        <v>1</v>
      </c>
      <c r="AN219">
        <f>IF(ScoutingData[diedOrTipped]="Y",1,0)</f>
        <v>0</v>
      </c>
      <c r="AO219">
        <f>IF(ScoutingData[heldCargo]="Y",1,0)</f>
        <v>0</v>
      </c>
    </row>
    <row r="220" spans="1:41" x14ac:dyDescent="0.3">
      <c r="A220" t="s">
        <v>19</v>
      </c>
      <c r="B220" t="s">
        <v>3</v>
      </c>
      <c r="C220">
        <v>38</v>
      </c>
      <c r="D220" t="str">
        <f>ScoutingData[[#This Row],[eventCode]]&amp;"_"&amp;ScoutingData[[#This Row],[matchLevel]]&amp;ScoutingData[[#This Row],[matchNumber]]</f>
        <v>2022ilch_qm38</v>
      </c>
      <c r="E220" t="s">
        <v>62</v>
      </c>
      <c r="F220">
        <v>3734</v>
      </c>
      <c r="G220">
        <v>41</v>
      </c>
      <c r="H220" t="s">
        <v>1</v>
      </c>
      <c r="I220">
        <v>0</v>
      </c>
      <c r="J220">
        <v>0</v>
      </c>
      <c r="K220" t="s">
        <v>1</v>
      </c>
      <c r="L220">
        <v>0</v>
      </c>
      <c r="M220">
        <v>0</v>
      </c>
      <c r="N220" t="s">
        <v>0</v>
      </c>
      <c r="O220" t="s">
        <v>1</v>
      </c>
      <c r="P220" t="s">
        <v>51</v>
      </c>
      <c r="Q220" t="s">
        <v>283</v>
      </c>
      <c r="R220" t="s">
        <v>47</v>
      </c>
      <c r="S220" t="s">
        <v>1</v>
      </c>
      <c r="T220" t="s">
        <v>47</v>
      </c>
      <c r="U220" t="s">
        <v>1</v>
      </c>
      <c r="V220">
        <v>2</v>
      </c>
      <c r="W220" t="s">
        <v>1</v>
      </c>
      <c r="Y220">
        <f>ScoutingData[[#This Row],[autoLower]]+ScoutingData[[#This Row],[autoUpper]]</f>
        <v>0</v>
      </c>
      <c r="Z220">
        <f>(ScoutingData[[#This Row],[autoLower]]*2)+(ScoutingData[[#This Row],[autoUpper]]*4)</f>
        <v>0</v>
      </c>
      <c r="AA220">
        <f>ScoutingData[[#This Row],[lower]]+ScoutingData[[#This Row],[upper]]</f>
        <v>0</v>
      </c>
      <c r="AB220">
        <f>ScoutingData[[#This Row],[lower]]+(ScoutingData[[#This Row],[upper]]*2)</f>
        <v>0</v>
      </c>
      <c r="AC220">
        <f>ScoutingData[[#This Row],[autoCargo]]+ScoutingData[[#This Row],[teleopCargo]]</f>
        <v>0</v>
      </c>
      <c r="AD220">
        <f>IF(ScoutingData[taxi]="Y", 2, 0)</f>
        <v>0</v>
      </c>
      <c r="AE220">
        <f>ScoutingData[autoUpper]*4</f>
        <v>0</v>
      </c>
      <c r="AF220">
        <f>ScoutingData[autoLower]*2</f>
        <v>0</v>
      </c>
      <c r="AG220">
        <f>ScoutingData[upper]*2</f>
        <v>0</v>
      </c>
      <c r="AH220">
        <f>ScoutingData[lower]</f>
        <v>0</v>
      </c>
      <c r="AI220">
        <f>IF(ScoutingData[climb]=1, 4, IF(ScoutingData[climb]=2, 6, IF(ScoutingData[climb]=3, 10, IF(ScoutingData[climb]=4, 15, 0))))</f>
        <v>0</v>
      </c>
      <c r="AJ220">
        <f>ScoutingData[[#This Row],[climbScore]]</f>
        <v>0</v>
      </c>
      <c r="AK22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0</v>
      </c>
      <c r="AL220">
        <f>IF(ScoutingData[climb]=1, 1, IF(ScoutingData[climb]=2, 2, IF(ScoutingData[climb]=3, 3, IF(ScoutingData[climb]=4, 4, 0))))</f>
        <v>0</v>
      </c>
      <c r="AM220">
        <f>IF(ScoutingData[wasDefended]="Y",1,0)</f>
        <v>1</v>
      </c>
      <c r="AN220">
        <f>IF(ScoutingData[diedOrTipped]="Y",1,0)</f>
        <v>0</v>
      </c>
      <c r="AO220">
        <f>IF(ScoutingData[heldCargo]="Y",1,0)</f>
        <v>0</v>
      </c>
    </row>
    <row r="221" spans="1:41" x14ac:dyDescent="0.3">
      <c r="A221" t="s">
        <v>19</v>
      </c>
      <c r="B221" t="s">
        <v>3</v>
      </c>
      <c r="C221">
        <v>39</v>
      </c>
      <c r="D221" t="str">
        <f>ScoutingData[[#This Row],[eventCode]]&amp;"_"&amp;ScoutingData[[#This Row],[matchLevel]]&amp;ScoutingData[[#This Row],[matchNumber]]</f>
        <v>2022ilch_qm39</v>
      </c>
      <c r="E221" t="s">
        <v>62</v>
      </c>
      <c r="F221">
        <v>112</v>
      </c>
      <c r="G221">
        <v>18</v>
      </c>
      <c r="H221" t="s">
        <v>0</v>
      </c>
      <c r="I221">
        <v>2</v>
      </c>
      <c r="J221">
        <v>0</v>
      </c>
      <c r="K221" t="s">
        <v>1</v>
      </c>
      <c r="L221">
        <v>5</v>
      </c>
      <c r="M221">
        <v>0</v>
      </c>
      <c r="N221" t="s">
        <v>0</v>
      </c>
      <c r="O221" t="s">
        <v>1</v>
      </c>
      <c r="P221" t="s">
        <v>51</v>
      </c>
      <c r="Q221" t="s">
        <v>284</v>
      </c>
      <c r="R221">
        <v>2</v>
      </c>
      <c r="S221" t="s">
        <v>0</v>
      </c>
      <c r="T221" t="s">
        <v>46</v>
      </c>
      <c r="U221" t="s">
        <v>1</v>
      </c>
      <c r="V221">
        <v>5</v>
      </c>
      <c r="W221" t="s">
        <v>1</v>
      </c>
      <c r="X221" t="s">
        <v>169</v>
      </c>
      <c r="Y221">
        <f>ScoutingData[[#This Row],[autoLower]]+ScoutingData[[#This Row],[autoUpper]]</f>
        <v>2</v>
      </c>
      <c r="Z221">
        <f>(ScoutingData[[#This Row],[autoLower]]*2)+(ScoutingData[[#This Row],[autoUpper]]*4)</f>
        <v>8</v>
      </c>
      <c r="AA221">
        <f>ScoutingData[[#This Row],[lower]]+ScoutingData[[#This Row],[upper]]</f>
        <v>5</v>
      </c>
      <c r="AB221">
        <f>ScoutingData[[#This Row],[lower]]+(ScoutingData[[#This Row],[upper]]*2)</f>
        <v>10</v>
      </c>
      <c r="AC221">
        <f>ScoutingData[[#This Row],[autoCargo]]+ScoutingData[[#This Row],[teleopCargo]]</f>
        <v>7</v>
      </c>
      <c r="AD221">
        <f>IF(ScoutingData[taxi]="Y", 2, 0)</f>
        <v>2</v>
      </c>
      <c r="AE221">
        <f>ScoutingData[autoUpper]*4</f>
        <v>8</v>
      </c>
      <c r="AF221">
        <f>ScoutingData[autoLower]*2</f>
        <v>0</v>
      </c>
      <c r="AG221">
        <f>ScoutingData[upper]*2</f>
        <v>10</v>
      </c>
      <c r="AH221">
        <f>ScoutingData[lower]</f>
        <v>0</v>
      </c>
      <c r="AI221">
        <f>IF(ScoutingData[climb]=1, 4, IF(ScoutingData[climb]=2, 6, IF(ScoutingData[climb]=3, 10, IF(ScoutingData[climb]=4, 15, 0))))</f>
        <v>6</v>
      </c>
      <c r="AJ221">
        <f>ScoutingData[[#This Row],[climbScore]]</f>
        <v>6</v>
      </c>
      <c r="AK22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26</v>
      </c>
      <c r="AL221">
        <f>IF(ScoutingData[climb]=1, 1, IF(ScoutingData[climb]=2, 2, IF(ScoutingData[climb]=3, 3, IF(ScoutingData[climb]=4, 4, 0))))</f>
        <v>2</v>
      </c>
      <c r="AM221">
        <f>IF(ScoutingData[wasDefended]="Y",1,0)</f>
        <v>1</v>
      </c>
      <c r="AN221">
        <f>IF(ScoutingData[diedOrTipped]="Y",1,0)</f>
        <v>0</v>
      </c>
      <c r="AO221">
        <f>IF(ScoutingData[heldCargo]="Y",1,0)</f>
        <v>0</v>
      </c>
    </row>
    <row r="222" spans="1:41" x14ac:dyDescent="0.3">
      <c r="A222" t="s">
        <v>19</v>
      </c>
      <c r="B222" t="s">
        <v>3</v>
      </c>
      <c r="C222">
        <v>39</v>
      </c>
      <c r="D222" t="str">
        <f>ScoutingData[[#This Row],[eventCode]]&amp;"_"&amp;ScoutingData[[#This Row],[matchLevel]]&amp;ScoutingData[[#This Row],[matchNumber]]</f>
        <v>2022ilch_qm39</v>
      </c>
      <c r="E222" t="s">
        <v>56</v>
      </c>
      <c r="F222">
        <v>677</v>
      </c>
      <c r="G222">
        <v>29</v>
      </c>
      <c r="H222" t="s">
        <v>0</v>
      </c>
      <c r="I222">
        <v>0</v>
      </c>
      <c r="J222">
        <v>1</v>
      </c>
      <c r="K222" t="s">
        <v>1</v>
      </c>
      <c r="L222">
        <v>1</v>
      </c>
      <c r="M222">
        <v>0</v>
      </c>
      <c r="N222" t="s">
        <v>0</v>
      </c>
      <c r="O222" t="s">
        <v>1</v>
      </c>
      <c r="P222" t="s">
        <v>51</v>
      </c>
      <c r="Q222" t="s">
        <v>285</v>
      </c>
      <c r="R222" t="s">
        <v>46</v>
      </c>
      <c r="S222" t="s">
        <v>1</v>
      </c>
      <c r="T222" t="s">
        <v>51</v>
      </c>
      <c r="U222" t="s">
        <v>1</v>
      </c>
      <c r="V222">
        <v>3</v>
      </c>
      <c r="W222" t="s">
        <v>1</v>
      </c>
      <c r="X222" t="s">
        <v>286</v>
      </c>
      <c r="Y222">
        <f>ScoutingData[[#This Row],[autoLower]]+ScoutingData[[#This Row],[autoUpper]]</f>
        <v>1</v>
      </c>
      <c r="Z222">
        <f>(ScoutingData[[#This Row],[autoLower]]*2)+(ScoutingData[[#This Row],[autoUpper]]*4)</f>
        <v>2</v>
      </c>
      <c r="AA222">
        <f>ScoutingData[[#This Row],[lower]]+ScoutingData[[#This Row],[upper]]</f>
        <v>1</v>
      </c>
      <c r="AB222">
        <f>ScoutingData[[#This Row],[lower]]+(ScoutingData[[#This Row],[upper]]*2)</f>
        <v>2</v>
      </c>
      <c r="AC222">
        <f>ScoutingData[[#This Row],[autoCargo]]+ScoutingData[[#This Row],[teleopCargo]]</f>
        <v>2</v>
      </c>
      <c r="AD222">
        <f>IF(ScoutingData[taxi]="Y", 2, 0)</f>
        <v>2</v>
      </c>
      <c r="AE222">
        <f>ScoutingData[autoUpper]*4</f>
        <v>0</v>
      </c>
      <c r="AF222">
        <f>ScoutingData[autoLower]*2</f>
        <v>2</v>
      </c>
      <c r="AG222">
        <f>ScoutingData[upper]*2</f>
        <v>2</v>
      </c>
      <c r="AH222">
        <f>ScoutingData[lower]</f>
        <v>0</v>
      </c>
      <c r="AI222">
        <f>IF(ScoutingData[climb]=1, 4, IF(ScoutingData[climb]=2, 6, IF(ScoutingData[climb]=3, 10, IF(ScoutingData[climb]=4, 15, 0))))</f>
        <v>0</v>
      </c>
      <c r="AJ222">
        <f>ScoutingData[[#This Row],[climbScore]]</f>
        <v>0</v>
      </c>
      <c r="AK22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</v>
      </c>
      <c r="AL222">
        <f>IF(ScoutingData[climb]=1, 1, IF(ScoutingData[climb]=2, 2, IF(ScoutingData[climb]=3, 3, IF(ScoutingData[climb]=4, 4, 0))))</f>
        <v>0</v>
      </c>
      <c r="AM222">
        <f>IF(ScoutingData[wasDefended]="Y",1,0)</f>
        <v>1</v>
      </c>
      <c r="AN222">
        <f>IF(ScoutingData[diedOrTipped]="Y",1,0)</f>
        <v>0</v>
      </c>
      <c r="AO222">
        <f>IF(ScoutingData[heldCargo]="Y",1,0)</f>
        <v>0</v>
      </c>
    </row>
    <row r="223" spans="1:41" x14ac:dyDescent="0.3">
      <c r="A223" t="s">
        <v>19</v>
      </c>
      <c r="B223" t="s">
        <v>3</v>
      </c>
      <c r="C223">
        <v>35</v>
      </c>
      <c r="D223" t="str">
        <f>ScoutingData[[#This Row],[eventCode]]&amp;"_"&amp;ScoutingData[[#This Row],[matchLevel]]&amp;ScoutingData[[#This Row],[matchNumber]]</f>
        <v>2022ilch_qm35</v>
      </c>
      <c r="E223" t="s">
        <v>59</v>
      </c>
      <c r="F223">
        <v>2022</v>
      </c>
      <c r="G223">
        <v>54</v>
      </c>
      <c r="H223" t="s">
        <v>0</v>
      </c>
      <c r="I223">
        <v>5</v>
      </c>
      <c r="J223">
        <v>0</v>
      </c>
      <c r="K223" t="s">
        <v>0</v>
      </c>
      <c r="L223">
        <v>8</v>
      </c>
      <c r="M223">
        <v>0</v>
      </c>
      <c r="N223" t="s">
        <v>0</v>
      </c>
      <c r="O223" t="s">
        <v>1</v>
      </c>
      <c r="P223" t="s">
        <v>51</v>
      </c>
      <c r="Q223" t="s">
        <v>287</v>
      </c>
      <c r="R223">
        <v>2</v>
      </c>
      <c r="S223" t="s">
        <v>1</v>
      </c>
      <c r="T223" t="s">
        <v>46</v>
      </c>
      <c r="U223" t="s">
        <v>1</v>
      </c>
      <c r="V223">
        <v>5</v>
      </c>
      <c r="W223" t="s">
        <v>1</v>
      </c>
      <c r="X223" t="s">
        <v>288</v>
      </c>
      <c r="Y223">
        <f>ScoutingData[[#This Row],[autoLower]]+ScoutingData[[#This Row],[autoUpper]]</f>
        <v>5</v>
      </c>
      <c r="Z223">
        <f>(ScoutingData[[#This Row],[autoLower]]*2)+(ScoutingData[[#This Row],[autoUpper]]*4)</f>
        <v>20</v>
      </c>
      <c r="AA223">
        <f>ScoutingData[[#This Row],[lower]]+ScoutingData[[#This Row],[upper]]</f>
        <v>8</v>
      </c>
      <c r="AB223">
        <f>ScoutingData[[#This Row],[lower]]+(ScoutingData[[#This Row],[upper]]*2)</f>
        <v>16</v>
      </c>
      <c r="AC223">
        <f>ScoutingData[[#This Row],[autoCargo]]+ScoutingData[[#This Row],[teleopCargo]]</f>
        <v>13</v>
      </c>
      <c r="AD223">
        <f>IF(ScoutingData[taxi]="Y", 2, 0)</f>
        <v>2</v>
      </c>
      <c r="AE223">
        <f>ScoutingData[autoUpper]*4</f>
        <v>20</v>
      </c>
      <c r="AF223">
        <f>ScoutingData[autoLower]*2</f>
        <v>0</v>
      </c>
      <c r="AG223">
        <f>ScoutingData[upper]*2</f>
        <v>16</v>
      </c>
      <c r="AH223">
        <f>ScoutingData[lower]</f>
        <v>0</v>
      </c>
      <c r="AI223">
        <f>IF(ScoutingData[climb]=1, 4, IF(ScoutingData[climb]=2, 6, IF(ScoutingData[climb]=3, 10, IF(ScoutingData[climb]=4, 15, 0))))</f>
        <v>6</v>
      </c>
      <c r="AJ223">
        <f>ScoutingData[[#This Row],[climbScore]]</f>
        <v>6</v>
      </c>
      <c r="AK22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44</v>
      </c>
      <c r="AL223">
        <f>IF(ScoutingData[climb]=1, 1, IF(ScoutingData[climb]=2, 2, IF(ScoutingData[climb]=3, 3, IF(ScoutingData[climb]=4, 4, 0))))</f>
        <v>2</v>
      </c>
      <c r="AM223">
        <f>IF(ScoutingData[wasDefended]="Y",1,0)</f>
        <v>1</v>
      </c>
      <c r="AN223">
        <f>IF(ScoutingData[diedOrTipped]="Y",1,0)</f>
        <v>0</v>
      </c>
      <c r="AO223">
        <f>IF(ScoutingData[heldCargo]="Y",1,0)</f>
        <v>0</v>
      </c>
    </row>
    <row r="224" spans="1:41" x14ac:dyDescent="0.3">
      <c r="A224" t="s">
        <v>19</v>
      </c>
      <c r="B224" t="s">
        <v>3</v>
      </c>
      <c r="C224">
        <v>36</v>
      </c>
      <c r="D224" t="str">
        <f>ScoutingData[[#This Row],[eventCode]]&amp;"_"&amp;ScoutingData[[#This Row],[matchLevel]]&amp;ScoutingData[[#This Row],[matchNumber]]</f>
        <v>2022ilch_qm36</v>
      </c>
      <c r="E224" t="s">
        <v>56</v>
      </c>
      <c r="F224">
        <v>6651</v>
      </c>
      <c r="G224">
        <v>30</v>
      </c>
      <c r="H224" t="s">
        <v>0</v>
      </c>
      <c r="I224">
        <v>1</v>
      </c>
      <c r="J224">
        <v>0</v>
      </c>
      <c r="K224" t="s">
        <v>1</v>
      </c>
      <c r="L224">
        <v>0</v>
      </c>
      <c r="M224">
        <v>1</v>
      </c>
      <c r="N224" t="s">
        <v>1</v>
      </c>
      <c r="O224" t="s">
        <v>1</v>
      </c>
      <c r="P224" t="s">
        <v>51</v>
      </c>
      <c r="Q224" t="s">
        <v>289</v>
      </c>
      <c r="R224" t="s">
        <v>46</v>
      </c>
      <c r="S224" t="s">
        <v>1</v>
      </c>
      <c r="T224" t="s">
        <v>55</v>
      </c>
      <c r="U224" t="s">
        <v>1</v>
      </c>
      <c r="V224">
        <v>1</v>
      </c>
      <c r="W224" t="s">
        <v>1</v>
      </c>
      <c r="Y224">
        <f>ScoutingData[[#This Row],[autoLower]]+ScoutingData[[#This Row],[autoUpper]]</f>
        <v>1</v>
      </c>
      <c r="Z224">
        <f>(ScoutingData[[#This Row],[autoLower]]*2)+(ScoutingData[[#This Row],[autoUpper]]*4)</f>
        <v>4</v>
      </c>
      <c r="AA224">
        <f>ScoutingData[[#This Row],[lower]]+ScoutingData[[#This Row],[upper]]</f>
        <v>1</v>
      </c>
      <c r="AB224">
        <f>ScoutingData[[#This Row],[lower]]+(ScoutingData[[#This Row],[upper]]*2)</f>
        <v>1</v>
      </c>
      <c r="AC224">
        <f>ScoutingData[[#This Row],[autoCargo]]+ScoutingData[[#This Row],[teleopCargo]]</f>
        <v>2</v>
      </c>
      <c r="AD224">
        <f>IF(ScoutingData[taxi]="Y", 2, 0)</f>
        <v>2</v>
      </c>
      <c r="AE224">
        <f>ScoutingData[autoUpper]*4</f>
        <v>4</v>
      </c>
      <c r="AF224">
        <f>ScoutingData[autoLower]*2</f>
        <v>0</v>
      </c>
      <c r="AG224">
        <f>ScoutingData[upper]*2</f>
        <v>0</v>
      </c>
      <c r="AH224">
        <f>ScoutingData[lower]</f>
        <v>1</v>
      </c>
      <c r="AI224">
        <f>IF(ScoutingData[climb]=1, 4, IF(ScoutingData[climb]=2, 6, IF(ScoutingData[climb]=3, 10, IF(ScoutingData[climb]=4, 15, 0))))</f>
        <v>0</v>
      </c>
      <c r="AJ224">
        <f>ScoutingData[[#This Row],[climbScore]]</f>
        <v>0</v>
      </c>
      <c r="AK22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7</v>
      </c>
      <c r="AL224">
        <f>IF(ScoutingData[climb]=1, 1, IF(ScoutingData[climb]=2, 2, IF(ScoutingData[climb]=3, 3, IF(ScoutingData[climb]=4, 4, 0))))</f>
        <v>0</v>
      </c>
      <c r="AM224">
        <f>IF(ScoutingData[wasDefended]="Y",1,0)</f>
        <v>0</v>
      </c>
      <c r="AN224">
        <f>IF(ScoutingData[diedOrTipped]="Y",1,0)</f>
        <v>0</v>
      </c>
      <c r="AO224">
        <f>IF(ScoutingData[heldCargo]="Y",1,0)</f>
        <v>0</v>
      </c>
    </row>
    <row r="225" spans="1:41" x14ac:dyDescent="0.3">
      <c r="A225" t="s">
        <v>19</v>
      </c>
      <c r="B225" t="s">
        <v>3</v>
      </c>
      <c r="C225">
        <v>37</v>
      </c>
      <c r="D225" t="str">
        <f>ScoutingData[[#This Row],[eventCode]]&amp;"_"&amp;ScoutingData[[#This Row],[matchLevel]]&amp;ScoutingData[[#This Row],[matchNumber]]</f>
        <v>2022ilch_qm37</v>
      </c>
      <c r="E225" t="s">
        <v>56</v>
      </c>
      <c r="F225">
        <v>5934</v>
      </c>
      <c r="G225">
        <v>29</v>
      </c>
      <c r="H225" t="s">
        <v>0</v>
      </c>
      <c r="I225">
        <v>1</v>
      </c>
      <c r="J225">
        <v>1</v>
      </c>
      <c r="K225" t="s">
        <v>0</v>
      </c>
      <c r="L225">
        <v>1</v>
      </c>
      <c r="M225">
        <v>0</v>
      </c>
      <c r="N225" t="s">
        <v>0</v>
      </c>
      <c r="O225" t="s">
        <v>1</v>
      </c>
      <c r="P225" t="s">
        <v>51</v>
      </c>
      <c r="Q225" t="s">
        <v>290</v>
      </c>
      <c r="R225">
        <v>4</v>
      </c>
      <c r="S225" t="s">
        <v>1</v>
      </c>
      <c r="T225" t="s">
        <v>46</v>
      </c>
      <c r="U225" t="s">
        <v>1</v>
      </c>
      <c r="V225">
        <v>2</v>
      </c>
      <c r="W225" t="s">
        <v>1</v>
      </c>
      <c r="X225" t="s">
        <v>291</v>
      </c>
      <c r="Y225">
        <f>ScoutingData[[#This Row],[autoLower]]+ScoutingData[[#This Row],[autoUpper]]</f>
        <v>2</v>
      </c>
      <c r="Z225">
        <f>(ScoutingData[[#This Row],[autoLower]]*2)+(ScoutingData[[#This Row],[autoUpper]]*4)</f>
        <v>6</v>
      </c>
      <c r="AA225">
        <f>ScoutingData[[#This Row],[lower]]+ScoutingData[[#This Row],[upper]]</f>
        <v>1</v>
      </c>
      <c r="AB225">
        <f>ScoutingData[[#This Row],[lower]]+(ScoutingData[[#This Row],[upper]]*2)</f>
        <v>2</v>
      </c>
      <c r="AC225">
        <f>ScoutingData[[#This Row],[autoCargo]]+ScoutingData[[#This Row],[teleopCargo]]</f>
        <v>3</v>
      </c>
      <c r="AD225">
        <f>IF(ScoutingData[taxi]="Y", 2, 0)</f>
        <v>2</v>
      </c>
      <c r="AE225">
        <f>ScoutingData[autoUpper]*4</f>
        <v>4</v>
      </c>
      <c r="AF225">
        <f>ScoutingData[autoLower]*2</f>
        <v>2</v>
      </c>
      <c r="AG225">
        <f>ScoutingData[upper]*2</f>
        <v>2</v>
      </c>
      <c r="AH225">
        <f>ScoutingData[lower]</f>
        <v>0</v>
      </c>
      <c r="AI225">
        <f>IF(ScoutingData[climb]=1, 4, IF(ScoutingData[climb]=2, 6, IF(ScoutingData[climb]=3, 10, IF(ScoutingData[climb]=4, 15, 0))))</f>
        <v>15</v>
      </c>
      <c r="AJ225">
        <f>ScoutingData[[#This Row],[climbScore]]</f>
        <v>15</v>
      </c>
      <c r="AK22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25</v>
      </c>
      <c r="AL225">
        <f>IF(ScoutingData[climb]=1, 1, IF(ScoutingData[climb]=2, 2, IF(ScoutingData[climb]=3, 3, IF(ScoutingData[climb]=4, 4, 0))))</f>
        <v>4</v>
      </c>
      <c r="AM225">
        <f>IF(ScoutingData[wasDefended]="Y",1,0)</f>
        <v>1</v>
      </c>
      <c r="AN225">
        <f>IF(ScoutingData[diedOrTipped]="Y",1,0)</f>
        <v>0</v>
      </c>
      <c r="AO225">
        <f>IF(ScoutingData[heldCargo]="Y",1,0)</f>
        <v>0</v>
      </c>
    </row>
    <row r="226" spans="1:41" x14ac:dyDescent="0.3">
      <c r="A226" t="s">
        <v>19</v>
      </c>
      <c r="B226" t="s">
        <v>3</v>
      </c>
      <c r="C226">
        <v>38</v>
      </c>
      <c r="D226" t="str">
        <f>ScoutingData[[#This Row],[eventCode]]&amp;"_"&amp;ScoutingData[[#This Row],[matchLevel]]&amp;ScoutingData[[#This Row],[matchNumber]]</f>
        <v>2022ilch_qm38</v>
      </c>
      <c r="E226" t="s">
        <v>56</v>
      </c>
      <c r="F226">
        <v>3695</v>
      </c>
      <c r="G226">
        <v>29</v>
      </c>
      <c r="H226" t="s">
        <v>0</v>
      </c>
      <c r="I226">
        <v>1</v>
      </c>
      <c r="J226">
        <v>0</v>
      </c>
      <c r="K226" t="s">
        <v>0</v>
      </c>
      <c r="L226">
        <v>0</v>
      </c>
      <c r="M226">
        <v>1</v>
      </c>
      <c r="N226" t="s">
        <v>0</v>
      </c>
      <c r="O226" t="s">
        <v>1</v>
      </c>
      <c r="P226" t="s">
        <v>51</v>
      </c>
      <c r="Q226" t="s">
        <v>292</v>
      </c>
      <c r="R226">
        <v>3</v>
      </c>
      <c r="S226" t="s">
        <v>1</v>
      </c>
      <c r="T226" t="s">
        <v>46</v>
      </c>
      <c r="U226" t="s">
        <v>1</v>
      </c>
      <c r="V226">
        <v>3</v>
      </c>
      <c r="W226" t="s">
        <v>1</v>
      </c>
      <c r="X226" t="s">
        <v>293</v>
      </c>
      <c r="Y226">
        <f>ScoutingData[[#This Row],[autoLower]]+ScoutingData[[#This Row],[autoUpper]]</f>
        <v>1</v>
      </c>
      <c r="Z226">
        <f>(ScoutingData[[#This Row],[autoLower]]*2)+(ScoutingData[[#This Row],[autoUpper]]*4)</f>
        <v>4</v>
      </c>
      <c r="AA226">
        <f>ScoutingData[[#This Row],[lower]]+ScoutingData[[#This Row],[upper]]</f>
        <v>1</v>
      </c>
      <c r="AB226">
        <f>ScoutingData[[#This Row],[lower]]+(ScoutingData[[#This Row],[upper]]*2)</f>
        <v>1</v>
      </c>
      <c r="AC226">
        <f>ScoutingData[[#This Row],[autoCargo]]+ScoutingData[[#This Row],[teleopCargo]]</f>
        <v>2</v>
      </c>
      <c r="AD226">
        <f>IF(ScoutingData[taxi]="Y", 2, 0)</f>
        <v>2</v>
      </c>
      <c r="AE226">
        <f>ScoutingData[autoUpper]*4</f>
        <v>4</v>
      </c>
      <c r="AF226">
        <f>ScoutingData[autoLower]*2</f>
        <v>0</v>
      </c>
      <c r="AG226">
        <f>ScoutingData[upper]*2</f>
        <v>0</v>
      </c>
      <c r="AH226">
        <f>ScoutingData[lower]</f>
        <v>1</v>
      </c>
      <c r="AI226">
        <f>IF(ScoutingData[climb]=1, 4, IF(ScoutingData[climb]=2, 6, IF(ScoutingData[climb]=3, 10, IF(ScoutingData[climb]=4, 15, 0))))</f>
        <v>10</v>
      </c>
      <c r="AJ226">
        <f>ScoutingData[[#This Row],[climbScore]]</f>
        <v>10</v>
      </c>
      <c r="AK22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17</v>
      </c>
      <c r="AL226">
        <f>IF(ScoutingData[climb]=1, 1, IF(ScoutingData[climb]=2, 2, IF(ScoutingData[climb]=3, 3, IF(ScoutingData[climb]=4, 4, 0))))</f>
        <v>3</v>
      </c>
      <c r="AM226">
        <f>IF(ScoutingData[wasDefended]="Y",1,0)</f>
        <v>1</v>
      </c>
      <c r="AN226">
        <f>IF(ScoutingData[diedOrTipped]="Y",1,0)</f>
        <v>0</v>
      </c>
      <c r="AO226">
        <f>IF(ScoutingData[heldCargo]="Y",1,0)</f>
        <v>0</v>
      </c>
    </row>
    <row r="227" spans="1:41" x14ac:dyDescent="0.3">
      <c r="A227" t="s">
        <v>19</v>
      </c>
      <c r="B227" t="s">
        <v>3</v>
      </c>
      <c r="C227">
        <v>40</v>
      </c>
      <c r="D227" t="str">
        <f>ScoutingData[[#This Row],[eventCode]]&amp;"_"&amp;ScoutingData[[#This Row],[matchLevel]]&amp;ScoutingData[[#This Row],[matchNumber]]</f>
        <v>2022ilch_qm40</v>
      </c>
      <c r="E227" t="s">
        <v>49</v>
      </c>
      <c r="F227">
        <v>111</v>
      </c>
      <c r="G227">
        <v>54</v>
      </c>
      <c r="H227" t="s">
        <v>0</v>
      </c>
      <c r="I227">
        <v>5</v>
      </c>
      <c r="J227">
        <v>0</v>
      </c>
      <c r="K227" t="s">
        <v>0</v>
      </c>
      <c r="L227">
        <v>3</v>
      </c>
      <c r="M227">
        <v>6</v>
      </c>
      <c r="N227" t="s">
        <v>0</v>
      </c>
      <c r="O227" t="s">
        <v>1</v>
      </c>
      <c r="P227" t="s">
        <v>55</v>
      </c>
      <c r="Q227" t="s">
        <v>294</v>
      </c>
      <c r="R227">
        <v>3</v>
      </c>
      <c r="S227" t="s">
        <v>1</v>
      </c>
      <c r="T227" t="s">
        <v>46</v>
      </c>
      <c r="U227" t="s">
        <v>1</v>
      </c>
      <c r="V227">
        <v>5</v>
      </c>
      <c r="W227" t="s">
        <v>1</v>
      </c>
      <c r="Y227">
        <f>ScoutingData[[#This Row],[autoLower]]+ScoutingData[[#This Row],[autoUpper]]</f>
        <v>5</v>
      </c>
      <c r="Z227">
        <f>(ScoutingData[[#This Row],[autoLower]]*2)+(ScoutingData[[#This Row],[autoUpper]]*4)</f>
        <v>20</v>
      </c>
      <c r="AA227">
        <f>ScoutingData[[#This Row],[lower]]+ScoutingData[[#This Row],[upper]]</f>
        <v>9</v>
      </c>
      <c r="AB227">
        <f>ScoutingData[[#This Row],[lower]]+(ScoutingData[[#This Row],[upper]]*2)</f>
        <v>12</v>
      </c>
      <c r="AC227">
        <f>ScoutingData[[#This Row],[autoCargo]]+ScoutingData[[#This Row],[teleopCargo]]</f>
        <v>14</v>
      </c>
      <c r="AD227">
        <f>IF(ScoutingData[taxi]="Y", 2, 0)</f>
        <v>2</v>
      </c>
      <c r="AE227">
        <f>ScoutingData[autoUpper]*4</f>
        <v>20</v>
      </c>
      <c r="AF227">
        <f>ScoutingData[autoLower]*2</f>
        <v>0</v>
      </c>
      <c r="AG227">
        <f>ScoutingData[upper]*2</f>
        <v>6</v>
      </c>
      <c r="AH227">
        <f>ScoutingData[lower]</f>
        <v>6</v>
      </c>
      <c r="AI227">
        <f>IF(ScoutingData[climb]=1, 4, IF(ScoutingData[climb]=2, 6, IF(ScoutingData[climb]=3, 10, IF(ScoutingData[climb]=4, 15, 0))))</f>
        <v>10</v>
      </c>
      <c r="AJ227">
        <f>ScoutingData[[#This Row],[climbScore]]</f>
        <v>10</v>
      </c>
      <c r="AK22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44</v>
      </c>
      <c r="AL227">
        <f>IF(ScoutingData[climb]=1, 1, IF(ScoutingData[climb]=2, 2, IF(ScoutingData[climb]=3, 3, IF(ScoutingData[climb]=4, 4, 0))))</f>
        <v>3</v>
      </c>
      <c r="AM227">
        <f>IF(ScoutingData[wasDefended]="Y",1,0)</f>
        <v>1</v>
      </c>
      <c r="AN227">
        <f>IF(ScoutingData[diedOrTipped]="Y",1,0)</f>
        <v>0</v>
      </c>
      <c r="AO227">
        <f>IF(ScoutingData[heldCargo]="Y",1,0)</f>
        <v>0</v>
      </c>
    </row>
    <row r="228" spans="1:41" x14ac:dyDescent="0.3">
      <c r="A228" t="s">
        <v>19</v>
      </c>
      <c r="B228" t="s">
        <v>3</v>
      </c>
      <c r="C228">
        <v>40</v>
      </c>
      <c r="D228" t="str">
        <f>ScoutingData[[#This Row],[eventCode]]&amp;"_"&amp;ScoutingData[[#This Row],[matchLevel]]&amp;ScoutingData[[#This Row],[matchNumber]]</f>
        <v>2022ilch_qm40</v>
      </c>
      <c r="E228" t="s">
        <v>59</v>
      </c>
      <c r="F228">
        <v>8802</v>
      </c>
      <c r="G228">
        <v>44</v>
      </c>
      <c r="H228" t="s">
        <v>0</v>
      </c>
      <c r="I228">
        <v>0</v>
      </c>
      <c r="J228">
        <v>0</v>
      </c>
      <c r="K228" t="s">
        <v>1</v>
      </c>
      <c r="L228">
        <v>0</v>
      </c>
      <c r="M228">
        <v>0</v>
      </c>
      <c r="N228" t="s">
        <v>1</v>
      </c>
      <c r="O228" t="s">
        <v>1</v>
      </c>
      <c r="P228" t="s">
        <v>46</v>
      </c>
      <c r="R228" t="s">
        <v>46</v>
      </c>
      <c r="S228" t="s">
        <v>1</v>
      </c>
      <c r="T228" t="s">
        <v>68</v>
      </c>
      <c r="U228" t="s">
        <v>1</v>
      </c>
      <c r="V228">
        <v>5</v>
      </c>
      <c r="W228" t="s">
        <v>1</v>
      </c>
      <c r="Y228">
        <f>ScoutingData[[#This Row],[autoLower]]+ScoutingData[[#This Row],[autoUpper]]</f>
        <v>0</v>
      </c>
      <c r="Z228">
        <f>(ScoutingData[[#This Row],[autoLower]]*2)+(ScoutingData[[#This Row],[autoUpper]]*4)</f>
        <v>0</v>
      </c>
      <c r="AA228">
        <f>ScoutingData[[#This Row],[lower]]+ScoutingData[[#This Row],[upper]]</f>
        <v>0</v>
      </c>
      <c r="AB228">
        <f>ScoutingData[[#This Row],[lower]]+(ScoutingData[[#This Row],[upper]]*2)</f>
        <v>0</v>
      </c>
      <c r="AC228">
        <f>ScoutingData[[#This Row],[autoCargo]]+ScoutingData[[#This Row],[teleopCargo]]</f>
        <v>0</v>
      </c>
      <c r="AD228">
        <f>IF(ScoutingData[taxi]="Y", 2, 0)</f>
        <v>2</v>
      </c>
      <c r="AE228">
        <f>ScoutingData[autoUpper]*4</f>
        <v>0</v>
      </c>
      <c r="AF228">
        <f>ScoutingData[autoLower]*2</f>
        <v>0</v>
      </c>
      <c r="AG228">
        <f>ScoutingData[upper]*2</f>
        <v>0</v>
      </c>
      <c r="AH228">
        <f>ScoutingData[lower]</f>
        <v>0</v>
      </c>
      <c r="AI228">
        <f>IF(ScoutingData[climb]=1, 4, IF(ScoutingData[climb]=2, 6, IF(ScoutingData[climb]=3, 10, IF(ScoutingData[climb]=4, 15, 0))))</f>
        <v>0</v>
      </c>
      <c r="AJ228">
        <f>ScoutingData[[#This Row],[climbScore]]</f>
        <v>0</v>
      </c>
      <c r="AK22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228">
        <f>IF(ScoutingData[climb]=1, 1, IF(ScoutingData[climb]=2, 2, IF(ScoutingData[climb]=3, 3, IF(ScoutingData[climb]=4, 4, 0))))</f>
        <v>0</v>
      </c>
      <c r="AM228">
        <f>IF(ScoutingData[wasDefended]="Y",1,0)</f>
        <v>0</v>
      </c>
      <c r="AN228">
        <f>IF(ScoutingData[diedOrTipped]="Y",1,0)</f>
        <v>0</v>
      </c>
      <c r="AO228">
        <f>IF(ScoutingData[heldCargo]="Y",1,0)</f>
        <v>0</v>
      </c>
    </row>
    <row r="229" spans="1:41" x14ac:dyDescent="0.3">
      <c r="A229" t="s">
        <v>19</v>
      </c>
      <c r="B229" t="s">
        <v>3</v>
      </c>
      <c r="C229">
        <v>40</v>
      </c>
      <c r="D229" t="str">
        <f>ScoutingData[[#This Row],[eventCode]]&amp;"_"&amp;ScoutingData[[#This Row],[matchLevel]]&amp;ScoutingData[[#This Row],[matchNumber]]</f>
        <v>2022ilch_qm40</v>
      </c>
      <c r="E229" t="s">
        <v>62</v>
      </c>
      <c r="F229">
        <v>4096</v>
      </c>
      <c r="G229">
        <v>19</v>
      </c>
      <c r="H229" t="s">
        <v>0</v>
      </c>
      <c r="I229">
        <v>0</v>
      </c>
      <c r="J229">
        <v>2</v>
      </c>
      <c r="K229" t="s">
        <v>1</v>
      </c>
      <c r="L229">
        <v>3</v>
      </c>
      <c r="M229">
        <v>0</v>
      </c>
      <c r="N229" t="s">
        <v>0</v>
      </c>
      <c r="O229" t="s">
        <v>1</v>
      </c>
      <c r="P229" t="s">
        <v>51</v>
      </c>
      <c r="Q229" t="s">
        <v>295</v>
      </c>
      <c r="R229">
        <v>2</v>
      </c>
      <c r="S229" t="s">
        <v>1</v>
      </c>
      <c r="T229" t="s">
        <v>47</v>
      </c>
      <c r="U229" t="s">
        <v>1</v>
      </c>
      <c r="V229">
        <v>3</v>
      </c>
      <c r="W229" t="s">
        <v>1</v>
      </c>
      <c r="X229" t="s">
        <v>296</v>
      </c>
      <c r="Y229">
        <f>ScoutingData[[#This Row],[autoLower]]+ScoutingData[[#This Row],[autoUpper]]</f>
        <v>2</v>
      </c>
      <c r="Z229">
        <f>(ScoutingData[[#This Row],[autoLower]]*2)+(ScoutingData[[#This Row],[autoUpper]]*4)</f>
        <v>4</v>
      </c>
      <c r="AA229">
        <f>ScoutingData[[#This Row],[lower]]+ScoutingData[[#This Row],[upper]]</f>
        <v>3</v>
      </c>
      <c r="AB229">
        <f>ScoutingData[[#This Row],[lower]]+(ScoutingData[[#This Row],[upper]]*2)</f>
        <v>6</v>
      </c>
      <c r="AC229">
        <f>ScoutingData[[#This Row],[autoCargo]]+ScoutingData[[#This Row],[teleopCargo]]</f>
        <v>5</v>
      </c>
      <c r="AD229">
        <f>IF(ScoutingData[taxi]="Y", 2, 0)</f>
        <v>2</v>
      </c>
      <c r="AE229">
        <f>ScoutingData[autoUpper]*4</f>
        <v>0</v>
      </c>
      <c r="AF229">
        <f>ScoutingData[autoLower]*2</f>
        <v>4</v>
      </c>
      <c r="AG229">
        <f>ScoutingData[upper]*2</f>
        <v>6</v>
      </c>
      <c r="AH229">
        <f>ScoutingData[lower]</f>
        <v>0</v>
      </c>
      <c r="AI229">
        <f>IF(ScoutingData[climb]=1, 4, IF(ScoutingData[climb]=2, 6, IF(ScoutingData[climb]=3, 10, IF(ScoutingData[climb]=4, 15, 0))))</f>
        <v>6</v>
      </c>
      <c r="AJ229">
        <f>ScoutingData[[#This Row],[climbScore]]</f>
        <v>6</v>
      </c>
      <c r="AK22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18</v>
      </c>
      <c r="AL229">
        <f>IF(ScoutingData[climb]=1, 1, IF(ScoutingData[climb]=2, 2, IF(ScoutingData[climb]=3, 3, IF(ScoutingData[climb]=4, 4, 0))))</f>
        <v>2</v>
      </c>
      <c r="AM229">
        <f>IF(ScoutingData[wasDefended]="Y",1,0)</f>
        <v>1</v>
      </c>
      <c r="AN229">
        <f>IF(ScoutingData[diedOrTipped]="Y",1,0)</f>
        <v>0</v>
      </c>
      <c r="AO229">
        <f>IF(ScoutingData[heldCargo]="Y",1,0)</f>
        <v>0</v>
      </c>
    </row>
    <row r="230" spans="1:41" x14ac:dyDescent="0.3">
      <c r="A230" t="s">
        <v>19</v>
      </c>
      <c r="B230" t="s">
        <v>3</v>
      </c>
      <c r="C230">
        <v>40</v>
      </c>
      <c r="D230" t="str">
        <f>ScoutingData[[#This Row],[eventCode]]&amp;"_"&amp;ScoutingData[[#This Row],[matchLevel]]&amp;ScoutingData[[#This Row],[matchNumber]]</f>
        <v>2022ilch_qm40</v>
      </c>
      <c r="E230" t="s">
        <v>45</v>
      </c>
      <c r="F230">
        <v>8096</v>
      </c>
      <c r="G230">
        <v>44</v>
      </c>
      <c r="H230" t="s">
        <v>0</v>
      </c>
      <c r="I230">
        <v>2</v>
      </c>
      <c r="J230">
        <v>0</v>
      </c>
      <c r="K230" t="s">
        <v>0</v>
      </c>
      <c r="L230">
        <v>0</v>
      </c>
      <c r="M230">
        <v>0</v>
      </c>
      <c r="N230" t="s">
        <v>1</v>
      </c>
      <c r="O230" t="s">
        <v>1</v>
      </c>
      <c r="P230" t="s">
        <v>46</v>
      </c>
      <c r="R230">
        <v>1</v>
      </c>
      <c r="S230" t="s">
        <v>1</v>
      </c>
      <c r="T230" t="s">
        <v>68</v>
      </c>
      <c r="U230" t="s">
        <v>1</v>
      </c>
      <c r="V230">
        <v>4</v>
      </c>
      <c r="W230" t="s">
        <v>1</v>
      </c>
      <c r="X230" t="s">
        <v>297</v>
      </c>
      <c r="Y230">
        <f>ScoutingData[[#This Row],[autoLower]]+ScoutingData[[#This Row],[autoUpper]]</f>
        <v>2</v>
      </c>
      <c r="Z230">
        <f>(ScoutingData[[#This Row],[autoLower]]*2)+(ScoutingData[[#This Row],[autoUpper]]*4)</f>
        <v>8</v>
      </c>
      <c r="AA230">
        <f>ScoutingData[[#This Row],[lower]]+ScoutingData[[#This Row],[upper]]</f>
        <v>0</v>
      </c>
      <c r="AB230">
        <f>ScoutingData[[#This Row],[lower]]+(ScoutingData[[#This Row],[upper]]*2)</f>
        <v>0</v>
      </c>
      <c r="AC230">
        <f>ScoutingData[[#This Row],[autoCargo]]+ScoutingData[[#This Row],[teleopCargo]]</f>
        <v>2</v>
      </c>
      <c r="AD230">
        <f>IF(ScoutingData[taxi]="Y", 2, 0)</f>
        <v>2</v>
      </c>
      <c r="AE230">
        <f>ScoutingData[autoUpper]*4</f>
        <v>8</v>
      </c>
      <c r="AF230">
        <f>ScoutingData[autoLower]*2</f>
        <v>0</v>
      </c>
      <c r="AG230">
        <f>ScoutingData[upper]*2</f>
        <v>0</v>
      </c>
      <c r="AH230">
        <f>ScoutingData[lower]</f>
        <v>0</v>
      </c>
      <c r="AI230">
        <f>IF(ScoutingData[climb]=1, 4, IF(ScoutingData[climb]=2, 6, IF(ScoutingData[climb]=3, 10, IF(ScoutingData[climb]=4, 15, 0))))</f>
        <v>4</v>
      </c>
      <c r="AJ230">
        <f>ScoutingData[[#This Row],[climbScore]]</f>
        <v>4</v>
      </c>
      <c r="AK23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230">
        <f>IF(ScoutingData[climb]=1, 1, IF(ScoutingData[climb]=2, 2, IF(ScoutingData[climb]=3, 3, IF(ScoutingData[climb]=4, 4, 0))))</f>
        <v>1</v>
      </c>
      <c r="AM230">
        <f>IF(ScoutingData[wasDefended]="Y",1,0)</f>
        <v>0</v>
      </c>
      <c r="AN230">
        <f>IF(ScoutingData[diedOrTipped]="Y",1,0)</f>
        <v>0</v>
      </c>
      <c r="AO230">
        <f>IF(ScoutingData[heldCargo]="Y",1,0)</f>
        <v>0</v>
      </c>
    </row>
    <row r="231" spans="1:41" x14ac:dyDescent="0.3">
      <c r="A231" t="s">
        <v>19</v>
      </c>
      <c r="B231" t="s">
        <v>3</v>
      </c>
      <c r="C231">
        <v>40</v>
      </c>
      <c r="D231" t="str">
        <f>ScoutingData[[#This Row],[eventCode]]&amp;"_"&amp;ScoutingData[[#This Row],[matchLevel]]&amp;ScoutingData[[#This Row],[matchNumber]]</f>
        <v>2022ilch_qm40</v>
      </c>
      <c r="E231" t="s">
        <v>56</v>
      </c>
      <c r="F231">
        <v>3488</v>
      </c>
      <c r="G231">
        <v>42</v>
      </c>
      <c r="H231" t="s">
        <v>0</v>
      </c>
      <c r="I231">
        <v>1</v>
      </c>
      <c r="J231">
        <v>0</v>
      </c>
      <c r="K231" t="s">
        <v>1</v>
      </c>
      <c r="L231">
        <v>2</v>
      </c>
      <c r="M231">
        <v>0</v>
      </c>
      <c r="N231" t="s">
        <v>0</v>
      </c>
      <c r="O231" t="s">
        <v>1</v>
      </c>
      <c r="P231" t="s">
        <v>51</v>
      </c>
      <c r="Q231" t="s">
        <v>298</v>
      </c>
      <c r="R231">
        <v>2</v>
      </c>
      <c r="S231" t="s">
        <v>1</v>
      </c>
      <c r="T231" t="s">
        <v>51</v>
      </c>
      <c r="U231" t="s">
        <v>1</v>
      </c>
      <c r="V231">
        <v>4</v>
      </c>
      <c r="W231" t="s">
        <v>1</v>
      </c>
      <c r="X231" t="s">
        <v>2</v>
      </c>
      <c r="Y231">
        <f>ScoutingData[[#This Row],[autoLower]]+ScoutingData[[#This Row],[autoUpper]]</f>
        <v>1</v>
      </c>
      <c r="Z231">
        <f>(ScoutingData[[#This Row],[autoLower]]*2)+(ScoutingData[[#This Row],[autoUpper]]*4)</f>
        <v>4</v>
      </c>
      <c r="AA231">
        <f>ScoutingData[[#This Row],[lower]]+ScoutingData[[#This Row],[upper]]</f>
        <v>2</v>
      </c>
      <c r="AB231">
        <f>ScoutingData[[#This Row],[lower]]+(ScoutingData[[#This Row],[upper]]*2)</f>
        <v>4</v>
      </c>
      <c r="AC231">
        <f>ScoutingData[[#This Row],[autoCargo]]+ScoutingData[[#This Row],[teleopCargo]]</f>
        <v>3</v>
      </c>
      <c r="AD231">
        <f>IF(ScoutingData[taxi]="Y", 2, 0)</f>
        <v>2</v>
      </c>
      <c r="AE231">
        <f>ScoutingData[autoUpper]*4</f>
        <v>4</v>
      </c>
      <c r="AF231">
        <f>ScoutingData[autoLower]*2</f>
        <v>0</v>
      </c>
      <c r="AG231">
        <f>ScoutingData[upper]*2</f>
        <v>4</v>
      </c>
      <c r="AH231">
        <f>ScoutingData[lower]</f>
        <v>0</v>
      </c>
      <c r="AI231">
        <f>IF(ScoutingData[climb]=1, 4, IF(ScoutingData[climb]=2, 6, IF(ScoutingData[climb]=3, 10, IF(ScoutingData[climb]=4, 15, 0))))</f>
        <v>6</v>
      </c>
      <c r="AJ231">
        <f>ScoutingData[[#This Row],[climbScore]]</f>
        <v>6</v>
      </c>
      <c r="AK23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16</v>
      </c>
      <c r="AL231">
        <f>IF(ScoutingData[climb]=1, 1, IF(ScoutingData[climb]=2, 2, IF(ScoutingData[climb]=3, 3, IF(ScoutingData[climb]=4, 4, 0))))</f>
        <v>2</v>
      </c>
      <c r="AM231">
        <f>IF(ScoutingData[wasDefended]="Y",1,0)</f>
        <v>1</v>
      </c>
      <c r="AN231">
        <f>IF(ScoutingData[diedOrTipped]="Y",1,0)</f>
        <v>0</v>
      </c>
      <c r="AO231">
        <f>IF(ScoutingData[heldCargo]="Y",1,0)</f>
        <v>0</v>
      </c>
    </row>
    <row r="232" spans="1:41" x14ac:dyDescent="0.3">
      <c r="A232" t="s">
        <v>19</v>
      </c>
      <c r="B232" t="s">
        <v>3</v>
      </c>
      <c r="C232">
        <v>40</v>
      </c>
      <c r="D232" t="str">
        <f>ScoutingData[[#This Row],[eventCode]]&amp;"_"&amp;ScoutingData[[#This Row],[matchLevel]]&amp;ScoutingData[[#This Row],[matchNumber]]</f>
        <v>2022ilch_qm40</v>
      </c>
      <c r="E232" t="s">
        <v>53</v>
      </c>
      <c r="F232">
        <v>2022</v>
      </c>
      <c r="G232">
        <v>17</v>
      </c>
      <c r="H232" t="s">
        <v>1</v>
      </c>
      <c r="I232">
        <v>0</v>
      </c>
      <c r="J232">
        <v>0</v>
      </c>
      <c r="K232" t="s">
        <v>1</v>
      </c>
      <c r="L232">
        <v>0</v>
      </c>
      <c r="M232">
        <v>0</v>
      </c>
      <c r="N232" t="s">
        <v>1</v>
      </c>
      <c r="O232" t="s">
        <v>1</v>
      </c>
      <c r="P232" t="s">
        <v>46</v>
      </c>
      <c r="R232">
        <v>4</v>
      </c>
      <c r="S232" t="s">
        <v>1</v>
      </c>
      <c r="T232" t="s">
        <v>51</v>
      </c>
      <c r="U232" t="s">
        <v>1</v>
      </c>
      <c r="V232">
        <v>3</v>
      </c>
      <c r="W232" t="s">
        <v>1</v>
      </c>
      <c r="Y232">
        <f>ScoutingData[[#This Row],[autoLower]]+ScoutingData[[#This Row],[autoUpper]]</f>
        <v>0</v>
      </c>
      <c r="Z232">
        <f>(ScoutingData[[#This Row],[autoLower]]*2)+(ScoutingData[[#This Row],[autoUpper]]*4)</f>
        <v>0</v>
      </c>
      <c r="AA232">
        <f>ScoutingData[[#This Row],[lower]]+ScoutingData[[#This Row],[upper]]</f>
        <v>0</v>
      </c>
      <c r="AB232">
        <f>ScoutingData[[#This Row],[lower]]+(ScoutingData[[#This Row],[upper]]*2)</f>
        <v>0</v>
      </c>
      <c r="AC232">
        <f>ScoutingData[[#This Row],[autoCargo]]+ScoutingData[[#This Row],[teleopCargo]]</f>
        <v>0</v>
      </c>
      <c r="AD232">
        <f>IF(ScoutingData[taxi]="Y", 2, 0)</f>
        <v>0</v>
      </c>
      <c r="AE232">
        <f>ScoutingData[autoUpper]*4</f>
        <v>0</v>
      </c>
      <c r="AF232">
        <f>ScoutingData[autoLower]*2</f>
        <v>0</v>
      </c>
      <c r="AG232">
        <f>ScoutingData[upper]*2</f>
        <v>0</v>
      </c>
      <c r="AH232">
        <f>ScoutingData[lower]</f>
        <v>0</v>
      </c>
      <c r="AI232">
        <f>IF(ScoutingData[climb]=1, 4, IF(ScoutingData[climb]=2, 6, IF(ScoutingData[climb]=3, 10, IF(ScoutingData[climb]=4, 15, 0))))</f>
        <v>15</v>
      </c>
      <c r="AJ232">
        <f>ScoutingData[[#This Row],[climbScore]]</f>
        <v>15</v>
      </c>
      <c r="AK23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15</v>
      </c>
      <c r="AL232">
        <f>IF(ScoutingData[climb]=1, 1, IF(ScoutingData[climb]=2, 2, IF(ScoutingData[climb]=3, 3, IF(ScoutingData[climb]=4, 4, 0))))</f>
        <v>4</v>
      </c>
      <c r="AM232">
        <f>IF(ScoutingData[wasDefended]="Y",1,0)</f>
        <v>0</v>
      </c>
      <c r="AN232">
        <f>IF(ScoutingData[diedOrTipped]="Y",1,0)</f>
        <v>0</v>
      </c>
      <c r="AO232">
        <f>IF(ScoutingData[heldCargo]="Y",1,0)</f>
        <v>0</v>
      </c>
    </row>
    <row r="233" spans="1:41" x14ac:dyDescent="0.3">
      <c r="A233" t="s">
        <v>19</v>
      </c>
      <c r="B233" t="s">
        <v>3</v>
      </c>
      <c r="C233">
        <v>39</v>
      </c>
      <c r="D233" t="str">
        <f>ScoutingData[[#This Row],[eventCode]]&amp;"_"&amp;ScoutingData[[#This Row],[matchLevel]]&amp;ScoutingData[[#This Row],[matchNumber]]</f>
        <v>2022ilch_qm39</v>
      </c>
      <c r="E233" t="s">
        <v>53</v>
      </c>
      <c r="F233">
        <v>2358</v>
      </c>
      <c r="G233">
        <v>17</v>
      </c>
      <c r="H233" t="s">
        <v>0</v>
      </c>
      <c r="I233">
        <v>0</v>
      </c>
      <c r="J233">
        <v>0</v>
      </c>
      <c r="K233" t="s">
        <v>0</v>
      </c>
      <c r="L233">
        <v>5</v>
      </c>
      <c r="M233">
        <v>0</v>
      </c>
      <c r="N233" t="s">
        <v>1</v>
      </c>
      <c r="O233" t="s">
        <v>0</v>
      </c>
      <c r="P233" t="s">
        <v>51</v>
      </c>
      <c r="R233">
        <v>3</v>
      </c>
      <c r="S233" t="s">
        <v>1</v>
      </c>
      <c r="T233" t="s">
        <v>46</v>
      </c>
      <c r="U233" t="s">
        <v>1</v>
      </c>
      <c r="V233">
        <v>3</v>
      </c>
      <c r="W233" t="s">
        <v>1</v>
      </c>
      <c r="Y233">
        <f>ScoutingData[[#This Row],[autoLower]]+ScoutingData[[#This Row],[autoUpper]]</f>
        <v>0</v>
      </c>
      <c r="Z233">
        <f>(ScoutingData[[#This Row],[autoLower]]*2)+(ScoutingData[[#This Row],[autoUpper]]*4)</f>
        <v>0</v>
      </c>
      <c r="AA233">
        <f>ScoutingData[[#This Row],[lower]]+ScoutingData[[#This Row],[upper]]</f>
        <v>5</v>
      </c>
      <c r="AB233">
        <f>ScoutingData[[#This Row],[lower]]+(ScoutingData[[#This Row],[upper]]*2)</f>
        <v>10</v>
      </c>
      <c r="AC233">
        <f>ScoutingData[[#This Row],[autoCargo]]+ScoutingData[[#This Row],[teleopCargo]]</f>
        <v>5</v>
      </c>
      <c r="AD233">
        <f>IF(ScoutingData[taxi]="Y", 2, 0)</f>
        <v>2</v>
      </c>
      <c r="AE233">
        <f>ScoutingData[autoUpper]*4</f>
        <v>0</v>
      </c>
      <c r="AF233">
        <f>ScoutingData[autoLower]*2</f>
        <v>0</v>
      </c>
      <c r="AG233">
        <f>ScoutingData[upper]*2</f>
        <v>10</v>
      </c>
      <c r="AH233">
        <f>ScoutingData[lower]</f>
        <v>0</v>
      </c>
      <c r="AI233">
        <f>IF(ScoutingData[climb]=1, 4, IF(ScoutingData[climb]=2, 6, IF(ScoutingData[climb]=3, 10, IF(ScoutingData[climb]=4, 15, 0))))</f>
        <v>10</v>
      </c>
      <c r="AJ233">
        <f>ScoutingData[[#This Row],[climbScore]]</f>
        <v>10</v>
      </c>
      <c r="AK23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22</v>
      </c>
      <c r="AL233">
        <f>IF(ScoutingData[climb]=1, 1, IF(ScoutingData[climb]=2, 2, IF(ScoutingData[climb]=3, 3, IF(ScoutingData[climb]=4, 4, 0))))</f>
        <v>3</v>
      </c>
      <c r="AM233">
        <f>IF(ScoutingData[wasDefended]="Y",1,0)</f>
        <v>0</v>
      </c>
      <c r="AN233">
        <f>IF(ScoutingData[diedOrTipped]="Y",1,0)</f>
        <v>0</v>
      </c>
      <c r="AO233">
        <f>IF(ScoutingData[heldCargo]="Y",1,0)</f>
        <v>0</v>
      </c>
    </row>
    <row r="234" spans="1:41" x14ac:dyDescent="0.3">
      <c r="A234" t="s">
        <v>19</v>
      </c>
      <c r="B234" t="s">
        <v>3</v>
      </c>
      <c r="C234">
        <v>38</v>
      </c>
      <c r="D234" t="str">
        <f>ScoutingData[[#This Row],[eventCode]]&amp;"_"&amp;ScoutingData[[#This Row],[matchLevel]]&amp;ScoutingData[[#This Row],[matchNumber]]</f>
        <v>2022ilch_qm38</v>
      </c>
      <c r="E234" t="s">
        <v>53</v>
      </c>
      <c r="F234">
        <v>1625</v>
      </c>
      <c r="G234">
        <v>29</v>
      </c>
      <c r="H234" t="s">
        <v>0</v>
      </c>
      <c r="I234">
        <v>1</v>
      </c>
      <c r="J234">
        <v>0</v>
      </c>
      <c r="K234" t="s">
        <v>0</v>
      </c>
      <c r="L234">
        <v>4</v>
      </c>
      <c r="M234">
        <v>0</v>
      </c>
      <c r="N234" t="s">
        <v>1</v>
      </c>
      <c r="O234" t="s">
        <v>1</v>
      </c>
      <c r="P234" t="s">
        <v>51</v>
      </c>
      <c r="R234">
        <v>3</v>
      </c>
      <c r="S234" t="s">
        <v>1</v>
      </c>
      <c r="T234" t="s">
        <v>46</v>
      </c>
      <c r="U234" t="s">
        <v>1</v>
      </c>
      <c r="V234">
        <v>4</v>
      </c>
      <c r="W234" t="s">
        <v>1</v>
      </c>
      <c r="Y234">
        <f>ScoutingData[[#This Row],[autoLower]]+ScoutingData[[#This Row],[autoUpper]]</f>
        <v>1</v>
      </c>
      <c r="Z234">
        <f>(ScoutingData[[#This Row],[autoLower]]*2)+(ScoutingData[[#This Row],[autoUpper]]*4)</f>
        <v>4</v>
      </c>
      <c r="AA234">
        <f>ScoutingData[[#This Row],[lower]]+ScoutingData[[#This Row],[upper]]</f>
        <v>4</v>
      </c>
      <c r="AB234">
        <f>ScoutingData[[#This Row],[lower]]+(ScoutingData[[#This Row],[upper]]*2)</f>
        <v>8</v>
      </c>
      <c r="AC234">
        <f>ScoutingData[[#This Row],[autoCargo]]+ScoutingData[[#This Row],[teleopCargo]]</f>
        <v>5</v>
      </c>
      <c r="AD234">
        <f>IF(ScoutingData[taxi]="Y", 2, 0)</f>
        <v>2</v>
      </c>
      <c r="AE234">
        <f>ScoutingData[autoUpper]*4</f>
        <v>4</v>
      </c>
      <c r="AF234">
        <f>ScoutingData[autoLower]*2</f>
        <v>0</v>
      </c>
      <c r="AG234">
        <f>ScoutingData[upper]*2</f>
        <v>8</v>
      </c>
      <c r="AH234">
        <f>ScoutingData[lower]</f>
        <v>0</v>
      </c>
      <c r="AI234">
        <f>IF(ScoutingData[climb]=1, 4, IF(ScoutingData[climb]=2, 6, IF(ScoutingData[climb]=3, 10, IF(ScoutingData[climb]=4, 15, 0))))</f>
        <v>10</v>
      </c>
      <c r="AJ234">
        <f>ScoutingData[[#This Row],[climbScore]]</f>
        <v>10</v>
      </c>
      <c r="AK23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24</v>
      </c>
      <c r="AL234">
        <f>IF(ScoutingData[climb]=1, 1, IF(ScoutingData[climb]=2, 2, IF(ScoutingData[climb]=3, 3, IF(ScoutingData[climb]=4, 4, 0))))</f>
        <v>3</v>
      </c>
      <c r="AM234">
        <f>IF(ScoutingData[wasDefended]="Y",1,0)</f>
        <v>0</v>
      </c>
      <c r="AN234">
        <f>IF(ScoutingData[diedOrTipped]="Y",1,0)</f>
        <v>0</v>
      </c>
      <c r="AO234">
        <f>IF(ScoutingData[heldCargo]="Y",1,0)</f>
        <v>0</v>
      </c>
    </row>
    <row r="235" spans="1:41" x14ac:dyDescent="0.3">
      <c r="A235" t="s">
        <v>19</v>
      </c>
      <c r="B235" t="s">
        <v>3</v>
      </c>
      <c r="C235">
        <v>41</v>
      </c>
      <c r="D235" t="str">
        <f>ScoutingData[[#This Row],[eventCode]]&amp;"_"&amp;ScoutingData[[#This Row],[matchLevel]]&amp;ScoutingData[[#This Row],[matchNumber]]</f>
        <v>2022ilch_qm41</v>
      </c>
      <c r="E235" t="s">
        <v>59</v>
      </c>
      <c r="F235">
        <v>6651</v>
      </c>
      <c r="G235">
        <v>56</v>
      </c>
      <c r="H235" t="s">
        <v>0</v>
      </c>
      <c r="I235">
        <v>0</v>
      </c>
      <c r="J235">
        <v>0</v>
      </c>
      <c r="K235" t="s">
        <v>1</v>
      </c>
      <c r="L235">
        <v>3</v>
      </c>
      <c r="M235">
        <v>0</v>
      </c>
      <c r="N235" t="s">
        <v>1</v>
      </c>
      <c r="O235" t="s">
        <v>1</v>
      </c>
      <c r="P235" t="s">
        <v>51</v>
      </c>
      <c r="Q235" t="s">
        <v>299</v>
      </c>
      <c r="R235" t="s">
        <v>46</v>
      </c>
      <c r="S235" t="s">
        <v>1</v>
      </c>
      <c r="T235" t="s">
        <v>46</v>
      </c>
      <c r="U235" t="s">
        <v>1</v>
      </c>
      <c r="V235">
        <v>2</v>
      </c>
      <c r="W235" t="s">
        <v>1</v>
      </c>
      <c r="Y235">
        <f>ScoutingData[[#This Row],[autoLower]]+ScoutingData[[#This Row],[autoUpper]]</f>
        <v>0</v>
      </c>
      <c r="Z235">
        <f>(ScoutingData[[#This Row],[autoLower]]*2)+(ScoutingData[[#This Row],[autoUpper]]*4)</f>
        <v>0</v>
      </c>
      <c r="AA235">
        <f>ScoutingData[[#This Row],[lower]]+ScoutingData[[#This Row],[upper]]</f>
        <v>3</v>
      </c>
      <c r="AB235">
        <f>ScoutingData[[#This Row],[lower]]+(ScoutingData[[#This Row],[upper]]*2)</f>
        <v>6</v>
      </c>
      <c r="AC235">
        <f>ScoutingData[[#This Row],[autoCargo]]+ScoutingData[[#This Row],[teleopCargo]]</f>
        <v>3</v>
      </c>
      <c r="AD235">
        <f>IF(ScoutingData[taxi]="Y", 2, 0)</f>
        <v>2</v>
      </c>
      <c r="AE235">
        <f>ScoutingData[autoUpper]*4</f>
        <v>0</v>
      </c>
      <c r="AF235">
        <f>ScoutingData[autoLower]*2</f>
        <v>0</v>
      </c>
      <c r="AG235">
        <f>ScoutingData[upper]*2</f>
        <v>6</v>
      </c>
      <c r="AH235">
        <f>ScoutingData[lower]</f>
        <v>0</v>
      </c>
      <c r="AI235">
        <f>IF(ScoutingData[climb]=1, 4, IF(ScoutingData[climb]=2, 6, IF(ScoutingData[climb]=3, 10, IF(ScoutingData[climb]=4, 15, 0))))</f>
        <v>0</v>
      </c>
      <c r="AJ235">
        <f>ScoutingData[[#This Row],[climbScore]]</f>
        <v>0</v>
      </c>
      <c r="AK23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235">
        <f>IF(ScoutingData[climb]=1, 1, IF(ScoutingData[climb]=2, 2, IF(ScoutingData[climb]=3, 3, IF(ScoutingData[climb]=4, 4, 0))))</f>
        <v>0</v>
      </c>
      <c r="AM235">
        <f>IF(ScoutingData[wasDefended]="Y",1,0)</f>
        <v>0</v>
      </c>
      <c r="AN235">
        <f>IF(ScoutingData[diedOrTipped]="Y",1,0)</f>
        <v>0</v>
      </c>
      <c r="AO235">
        <f>IF(ScoutingData[heldCargo]="Y",1,0)</f>
        <v>0</v>
      </c>
    </row>
    <row r="236" spans="1:41" x14ac:dyDescent="0.3">
      <c r="A236" t="s">
        <v>19</v>
      </c>
      <c r="B236" t="s">
        <v>3</v>
      </c>
      <c r="C236">
        <v>41</v>
      </c>
      <c r="D236" t="str">
        <f>ScoutingData[[#This Row],[eventCode]]&amp;"_"&amp;ScoutingData[[#This Row],[matchLevel]]&amp;ScoutingData[[#This Row],[matchNumber]]</f>
        <v>2022ilch_qm41</v>
      </c>
      <c r="E236" t="s">
        <v>49</v>
      </c>
      <c r="F236">
        <v>2451</v>
      </c>
      <c r="G236">
        <v>54</v>
      </c>
      <c r="H236" t="s">
        <v>0</v>
      </c>
      <c r="I236">
        <v>4</v>
      </c>
      <c r="J236">
        <v>0</v>
      </c>
      <c r="K236" t="s">
        <v>0</v>
      </c>
      <c r="L236">
        <v>12</v>
      </c>
      <c r="M236">
        <v>0</v>
      </c>
      <c r="N236" t="s">
        <v>1</v>
      </c>
      <c r="O236" t="s">
        <v>1</v>
      </c>
      <c r="P236" t="s">
        <v>55</v>
      </c>
      <c r="Q236" t="s">
        <v>300</v>
      </c>
      <c r="R236" t="s">
        <v>47</v>
      </c>
      <c r="S236" t="s">
        <v>1</v>
      </c>
      <c r="T236" t="s">
        <v>46</v>
      </c>
      <c r="U236" t="s">
        <v>1</v>
      </c>
      <c r="V236">
        <v>5</v>
      </c>
      <c r="W236" t="s">
        <v>1</v>
      </c>
      <c r="Y236">
        <f>ScoutingData[[#This Row],[autoLower]]+ScoutingData[[#This Row],[autoUpper]]</f>
        <v>4</v>
      </c>
      <c r="Z236">
        <f>(ScoutingData[[#This Row],[autoLower]]*2)+(ScoutingData[[#This Row],[autoUpper]]*4)</f>
        <v>16</v>
      </c>
      <c r="AA236">
        <f>ScoutingData[[#This Row],[lower]]+ScoutingData[[#This Row],[upper]]</f>
        <v>12</v>
      </c>
      <c r="AB236">
        <f>ScoutingData[[#This Row],[lower]]+(ScoutingData[[#This Row],[upper]]*2)</f>
        <v>24</v>
      </c>
      <c r="AC236">
        <f>ScoutingData[[#This Row],[autoCargo]]+ScoutingData[[#This Row],[teleopCargo]]</f>
        <v>16</v>
      </c>
      <c r="AD236">
        <f>IF(ScoutingData[taxi]="Y", 2, 0)</f>
        <v>2</v>
      </c>
      <c r="AE236">
        <f>ScoutingData[autoUpper]*4</f>
        <v>16</v>
      </c>
      <c r="AF236">
        <f>ScoutingData[autoLower]*2</f>
        <v>0</v>
      </c>
      <c r="AG236">
        <f>ScoutingData[upper]*2</f>
        <v>24</v>
      </c>
      <c r="AH236">
        <f>ScoutingData[lower]</f>
        <v>0</v>
      </c>
      <c r="AI236">
        <f>IF(ScoutingData[climb]=1, 4, IF(ScoutingData[climb]=2, 6, IF(ScoutingData[climb]=3, 10, IF(ScoutingData[climb]=4, 15, 0))))</f>
        <v>0</v>
      </c>
      <c r="AJ236">
        <f>ScoutingData[[#This Row],[climbScore]]</f>
        <v>0</v>
      </c>
      <c r="AK23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42</v>
      </c>
      <c r="AL236">
        <f>IF(ScoutingData[climb]=1, 1, IF(ScoutingData[climb]=2, 2, IF(ScoutingData[climb]=3, 3, IF(ScoutingData[climb]=4, 4, 0))))</f>
        <v>0</v>
      </c>
      <c r="AM236">
        <f>IF(ScoutingData[wasDefended]="Y",1,0)</f>
        <v>0</v>
      </c>
      <c r="AN236">
        <f>IF(ScoutingData[diedOrTipped]="Y",1,0)</f>
        <v>0</v>
      </c>
      <c r="AO236">
        <f>IF(ScoutingData[heldCargo]="Y",1,0)</f>
        <v>0</v>
      </c>
    </row>
    <row r="237" spans="1:41" x14ac:dyDescent="0.3">
      <c r="A237" t="s">
        <v>19</v>
      </c>
      <c r="B237" t="s">
        <v>3</v>
      </c>
      <c r="C237">
        <v>41</v>
      </c>
      <c r="D237" t="str">
        <f>ScoutingData[[#This Row],[eventCode]]&amp;"_"&amp;ScoutingData[[#This Row],[matchLevel]]&amp;ScoutingData[[#This Row],[matchNumber]]</f>
        <v>2022ilch_qm41</v>
      </c>
      <c r="E237" t="s">
        <v>56</v>
      </c>
      <c r="F237">
        <v>4645</v>
      </c>
      <c r="G237">
        <v>18</v>
      </c>
      <c r="H237" t="s">
        <v>1</v>
      </c>
      <c r="I237">
        <v>0</v>
      </c>
      <c r="J237">
        <v>0</v>
      </c>
      <c r="K237" t="s">
        <v>1</v>
      </c>
      <c r="L237">
        <v>0</v>
      </c>
      <c r="M237">
        <v>0</v>
      </c>
      <c r="N237" t="s">
        <v>1</v>
      </c>
      <c r="O237" t="s">
        <v>1</v>
      </c>
      <c r="P237" t="s">
        <v>51</v>
      </c>
      <c r="Q237" t="s">
        <v>301</v>
      </c>
      <c r="R237" t="s">
        <v>46</v>
      </c>
      <c r="S237" t="s">
        <v>1</v>
      </c>
      <c r="T237" t="s">
        <v>47</v>
      </c>
      <c r="U237" t="s">
        <v>1</v>
      </c>
      <c r="V237">
        <v>3</v>
      </c>
      <c r="W237" t="s">
        <v>1</v>
      </c>
      <c r="X237" t="s">
        <v>302</v>
      </c>
      <c r="Y237">
        <f>ScoutingData[[#This Row],[autoLower]]+ScoutingData[[#This Row],[autoUpper]]</f>
        <v>0</v>
      </c>
      <c r="Z237">
        <f>(ScoutingData[[#This Row],[autoLower]]*2)+(ScoutingData[[#This Row],[autoUpper]]*4)</f>
        <v>0</v>
      </c>
      <c r="AA237">
        <f>ScoutingData[[#This Row],[lower]]+ScoutingData[[#This Row],[upper]]</f>
        <v>0</v>
      </c>
      <c r="AB237">
        <f>ScoutingData[[#This Row],[lower]]+(ScoutingData[[#This Row],[upper]]*2)</f>
        <v>0</v>
      </c>
      <c r="AC237">
        <f>ScoutingData[[#This Row],[autoCargo]]+ScoutingData[[#This Row],[teleopCargo]]</f>
        <v>0</v>
      </c>
      <c r="AD237">
        <f>IF(ScoutingData[taxi]="Y", 2, 0)</f>
        <v>0</v>
      </c>
      <c r="AE237">
        <f>ScoutingData[autoUpper]*4</f>
        <v>0</v>
      </c>
      <c r="AF237">
        <f>ScoutingData[autoLower]*2</f>
        <v>0</v>
      </c>
      <c r="AG237">
        <f>ScoutingData[upper]*2</f>
        <v>0</v>
      </c>
      <c r="AH237">
        <f>ScoutingData[lower]</f>
        <v>0</v>
      </c>
      <c r="AI237">
        <f>IF(ScoutingData[climb]=1, 4, IF(ScoutingData[climb]=2, 6, IF(ScoutingData[climb]=3, 10, IF(ScoutingData[climb]=4, 15, 0))))</f>
        <v>0</v>
      </c>
      <c r="AJ237">
        <f>ScoutingData[[#This Row],[climbScore]]</f>
        <v>0</v>
      </c>
      <c r="AK23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0</v>
      </c>
      <c r="AL237">
        <f>IF(ScoutingData[climb]=1, 1, IF(ScoutingData[climb]=2, 2, IF(ScoutingData[climb]=3, 3, IF(ScoutingData[climb]=4, 4, 0))))</f>
        <v>0</v>
      </c>
      <c r="AM237">
        <f>IF(ScoutingData[wasDefended]="Y",1,0)</f>
        <v>0</v>
      </c>
      <c r="AN237">
        <f>IF(ScoutingData[diedOrTipped]="Y",1,0)</f>
        <v>0</v>
      </c>
      <c r="AO237">
        <f>IF(ScoutingData[heldCargo]="Y",1,0)</f>
        <v>0</v>
      </c>
    </row>
    <row r="238" spans="1:41" x14ac:dyDescent="0.3">
      <c r="A238" t="s">
        <v>19</v>
      </c>
      <c r="B238" t="s">
        <v>3</v>
      </c>
      <c r="C238">
        <v>41</v>
      </c>
      <c r="D238" t="str">
        <f>ScoutingData[[#This Row],[eventCode]]&amp;"_"&amp;ScoutingData[[#This Row],[matchLevel]]&amp;ScoutingData[[#This Row],[matchNumber]]</f>
        <v>2022ilch_qm41</v>
      </c>
      <c r="E238" t="s">
        <v>45</v>
      </c>
      <c r="F238">
        <v>4702</v>
      </c>
      <c r="G238">
        <v>32</v>
      </c>
      <c r="H238" t="s">
        <v>0</v>
      </c>
      <c r="I238">
        <v>1</v>
      </c>
      <c r="J238">
        <v>0</v>
      </c>
      <c r="K238" t="s">
        <v>0</v>
      </c>
      <c r="L238">
        <v>0</v>
      </c>
      <c r="M238">
        <v>0</v>
      </c>
      <c r="N238" t="s">
        <v>1</v>
      </c>
      <c r="O238" t="s">
        <v>1</v>
      </c>
      <c r="P238" t="s">
        <v>46</v>
      </c>
      <c r="R238" t="s">
        <v>47</v>
      </c>
      <c r="S238" t="s">
        <v>1</v>
      </c>
      <c r="T238" t="s">
        <v>46</v>
      </c>
      <c r="U238" t="s">
        <v>1</v>
      </c>
      <c r="V238">
        <v>1</v>
      </c>
      <c r="W238" t="s">
        <v>0</v>
      </c>
      <c r="Y238">
        <f>ScoutingData[[#This Row],[autoLower]]+ScoutingData[[#This Row],[autoUpper]]</f>
        <v>1</v>
      </c>
      <c r="Z238">
        <f>(ScoutingData[[#This Row],[autoLower]]*2)+(ScoutingData[[#This Row],[autoUpper]]*4)</f>
        <v>4</v>
      </c>
      <c r="AA238">
        <f>ScoutingData[[#This Row],[lower]]+ScoutingData[[#This Row],[upper]]</f>
        <v>0</v>
      </c>
      <c r="AB238">
        <f>ScoutingData[[#This Row],[lower]]+(ScoutingData[[#This Row],[upper]]*2)</f>
        <v>0</v>
      </c>
      <c r="AC238">
        <f>ScoutingData[[#This Row],[autoCargo]]+ScoutingData[[#This Row],[teleopCargo]]</f>
        <v>1</v>
      </c>
      <c r="AD238">
        <f>IF(ScoutingData[taxi]="Y", 2, 0)</f>
        <v>2</v>
      </c>
      <c r="AE238">
        <f>ScoutingData[autoUpper]*4</f>
        <v>4</v>
      </c>
      <c r="AF238">
        <f>ScoutingData[autoLower]*2</f>
        <v>0</v>
      </c>
      <c r="AG238">
        <f>ScoutingData[upper]*2</f>
        <v>0</v>
      </c>
      <c r="AH238">
        <f>ScoutingData[lower]</f>
        <v>0</v>
      </c>
      <c r="AI238">
        <f>IF(ScoutingData[climb]=1, 4, IF(ScoutingData[climb]=2, 6, IF(ScoutingData[climb]=3, 10, IF(ScoutingData[climb]=4, 15, 0))))</f>
        <v>0</v>
      </c>
      <c r="AJ238">
        <f>ScoutingData[[#This Row],[climbScore]]</f>
        <v>0</v>
      </c>
      <c r="AK23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</v>
      </c>
      <c r="AL238">
        <f>IF(ScoutingData[climb]=1, 1, IF(ScoutingData[climb]=2, 2, IF(ScoutingData[climb]=3, 3, IF(ScoutingData[climb]=4, 4, 0))))</f>
        <v>0</v>
      </c>
      <c r="AM238">
        <f>IF(ScoutingData[wasDefended]="Y",1,0)</f>
        <v>0</v>
      </c>
      <c r="AN238">
        <f>IF(ScoutingData[diedOrTipped]="Y",1,0)</f>
        <v>1</v>
      </c>
      <c r="AO238">
        <f>IF(ScoutingData[heldCargo]="Y",1,0)</f>
        <v>0</v>
      </c>
    </row>
    <row r="239" spans="1:41" x14ac:dyDescent="0.3">
      <c r="A239" t="s">
        <v>19</v>
      </c>
      <c r="B239" t="s">
        <v>3</v>
      </c>
      <c r="C239">
        <v>41</v>
      </c>
      <c r="D239" t="str">
        <f>ScoutingData[[#This Row],[eventCode]]&amp;"_"&amp;ScoutingData[[#This Row],[matchLevel]]&amp;ScoutingData[[#This Row],[matchNumber]]</f>
        <v>2022ilch_qm41</v>
      </c>
      <c r="E239" t="s">
        <v>53</v>
      </c>
      <c r="F239">
        <v>1739</v>
      </c>
      <c r="G239">
        <v>41</v>
      </c>
      <c r="H239" t="s">
        <v>0</v>
      </c>
      <c r="I239">
        <v>0</v>
      </c>
      <c r="J239">
        <v>0</v>
      </c>
      <c r="K239" t="s">
        <v>1</v>
      </c>
      <c r="L239">
        <v>0</v>
      </c>
      <c r="M239">
        <v>0</v>
      </c>
      <c r="N239" t="s">
        <v>1</v>
      </c>
      <c r="O239" t="s">
        <v>1</v>
      </c>
      <c r="P239" t="s">
        <v>303</v>
      </c>
      <c r="R239" t="s">
        <v>46</v>
      </c>
      <c r="S239" t="s">
        <v>1</v>
      </c>
      <c r="T239" t="s">
        <v>47</v>
      </c>
      <c r="U239" t="s">
        <v>1</v>
      </c>
      <c r="V239">
        <v>2</v>
      </c>
      <c r="W239" t="s">
        <v>1</v>
      </c>
      <c r="Y239">
        <f>ScoutingData[[#This Row],[autoLower]]+ScoutingData[[#This Row],[autoUpper]]</f>
        <v>0</v>
      </c>
      <c r="Z239">
        <f>(ScoutingData[[#This Row],[autoLower]]*2)+(ScoutingData[[#This Row],[autoUpper]]*4)</f>
        <v>0</v>
      </c>
      <c r="AA239">
        <f>ScoutingData[[#This Row],[lower]]+ScoutingData[[#This Row],[upper]]</f>
        <v>0</v>
      </c>
      <c r="AB239">
        <f>ScoutingData[[#This Row],[lower]]+(ScoutingData[[#This Row],[upper]]*2)</f>
        <v>0</v>
      </c>
      <c r="AC239">
        <f>ScoutingData[[#This Row],[autoCargo]]+ScoutingData[[#This Row],[teleopCargo]]</f>
        <v>0</v>
      </c>
      <c r="AD239">
        <f>IF(ScoutingData[taxi]="Y", 2, 0)</f>
        <v>2</v>
      </c>
      <c r="AE239">
        <f>ScoutingData[autoUpper]*4</f>
        <v>0</v>
      </c>
      <c r="AF239">
        <f>ScoutingData[autoLower]*2</f>
        <v>0</v>
      </c>
      <c r="AG239">
        <f>ScoutingData[upper]*2</f>
        <v>0</v>
      </c>
      <c r="AH239">
        <f>ScoutingData[lower]</f>
        <v>0</v>
      </c>
      <c r="AI239">
        <f>IF(ScoutingData[climb]=1, 4, IF(ScoutingData[climb]=2, 6, IF(ScoutingData[climb]=3, 10, IF(ScoutingData[climb]=4, 15, 0))))</f>
        <v>0</v>
      </c>
      <c r="AJ239">
        <f>ScoutingData[[#This Row],[climbScore]]</f>
        <v>0</v>
      </c>
      <c r="AK23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239">
        <f>IF(ScoutingData[climb]=1, 1, IF(ScoutingData[climb]=2, 2, IF(ScoutingData[climb]=3, 3, IF(ScoutingData[climb]=4, 4, 0))))</f>
        <v>0</v>
      </c>
      <c r="AM239">
        <f>IF(ScoutingData[wasDefended]="Y",1,0)</f>
        <v>0</v>
      </c>
      <c r="AN239">
        <f>IF(ScoutingData[diedOrTipped]="Y",1,0)</f>
        <v>0</v>
      </c>
      <c r="AO239">
        <f>IF(ScoutingData[heldCargo]="Y",1,0)</f>
        <v>0</v>
      </c>
    </row>
    <row r="240" spans="1:41" x14ac:dyDescent="0.3">
      <c r="A240" t="s">
        <v>19</v>
      </c>
      <c r="B240" t="s">
        <v>3</v>
      </c>
      <c r="C240">
        <v>41</v>
      </c>
      <c r="D240" t="str">
        <f>ScoutingData[[#This Row],[eventCode]]&amp;"_"&amp;ScoutingData[[#This Row],[matchLevel]]&amp;ScoutingData[[#This Row],[matchNumber]]</f>
        <v>2022ilch_qm41</v>
      </c>
      <c r="E240" t="s">
        <v>62</v>
      </c>
      <c r="F240">
        <v>8880</v>
      </c>
      <c r="G240">
        <v>6</v>
      </c>
      <c r="H240" t="s">
        <v>0</v>
      </c>
      <c r="I240">
        <v>0</v>
      </c>
      <c r="J240">
        <v>0</v>
      </c>
      <c r="K240" t="s">
        <v>1</v>
      </c>
      <c r="L240">
        <v>8</v>
      </c>
      <c r="M240">
        <v>0</v>
      </c>
      <c r="N240" t="s">
        <v>0</v>
      </c>
      <c r="O240" t="s">
        <v>1</v>
      </c>
      <c r="P240" t="s">
        <v>51</v>
      </c>
      <c r="Q240" t="s">
        <v>304</v>
      </c>
      <c r="R240">
        <v>2</v>
      </c>
      <c r="S240" t="s">
        <v>1</v>
      </c>
      <c r="T240" t="s">
        <v>55</v>
      </c>
      <c r="U240" t="s">
        <v>1</v>
      </c>
      <c r="V240">
        <v>3</v>
      </c>
      <c r="W240" t="s">
        <v>1</v>
      </c>
      <c r="Y240">
        <f>ScoutingData[[#This Row],[autoLower]]+ScoutingData[[#This Row],[autoUpper]]</f>
        <v>0</v>
      </c>
      <c r="Z240">
        <f>(ScoutingData[[#This Row],[autoLower]]*2)+(ScoutingData[[#This Row],[autoUpper]]*4)</f>
        <v>0</v>
      </c>
      <c r="AA240">
        <f>ScoutingData[[#This Row],[lower]]+ScoutingData[[#This Row],[upper]]</f>
        <v>8</v>
      </c>
      <c r="AB240">
        <f>ScoutingData[[#This Row],[lower]]+(ScoutingData[[#This Row],[upper]]*2)</f>
        <v>16</v>
      </c>
      <c r="AC240">
        <f>ScoutingData[[#This Row],[autoCargo]]+ScoutingData[[#This Row],[teleopCargo]]</f>
        <v>8</v>
      </c>
      <c r="AD240">
        <f>IF(ScoutingData[taxi]="Y", 2, 0)</f>
        <v>2</v>
      </c>
      <c r="AE240">
        <f>ScoutingData[autoUpper]*4</f>
        <v>0</v>
      </c>
      <c r="AF240">
        <f>ScoutingData[autoLower]*2</f>
        <v>0</v>
      </c>
      <c r="AG240">
        <f>ScoutingData[upper]*2</f>
        <v>16</v>
      </c>
      <c r="AH240">
        <f>ScoutingData[lower]</f>
        <v>0</v>
      </c>
      <c r="AI240">
        <f>IF(ScoutingData[climb]=1, 4, IF(ScoutingData[climb]=2, 6, IF(ScoutingData[climb]=3, 10, IF(ScoutingData[climb]=4, 15, 0))))</f>
        <v>6</v>
      </c>
      <c r="AJ240">
        <f>ScoutingData[[#This Row],[climbScore]]</f>
        <v>6</v>
      </c>
      <c r="AK24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24</v>
      </c>
      <c r="AL240">
        <f>IF(ScoutingData[climb]=1, 1, IF(ScoutingData[climb]=2, 2, IF(ScoutingData[climb]=3, 3, IF(ScoutingData[climb]=4, 4, 0))))</f>
        <v>2</v>
      </c>
      <c r="AM240">
        <f>IF(ScoutingData[wasDefended]="Y",1,0)</f>
        <v>1</v>
      </c>
      <c r="AN240">
        <f>IF(ScoutingData[diedOrTipped]="Y",1,0)</f>
        <v>0</v>
      </c>
      <c r="AO240">
        <f>IF(ScoutingData[heldCargo]="Y",1,0)</f>
        <v>0</v>
      </c>
    </row>
    <row r="241" spans="1:41" x14ac:dyDescent="0.3">
      <c r="A241" t="s">
        <v>19</v>
      </c>
      <c r="B241" t="s">
        <v>3</v>
      </c>
      <c r="C241">
        <v>42</v>
      </c>
      <c r="D241" t="str">
        <f>ScoutingData[[#This Row],[eventCode]]&amp;"_"&amp;ScoutingData[[#This Row],[matchLevel]]&amp;ScoutingData[[#This Row],[matchNumber]]</f>
        <v>2022ilch_qm42</v>
      </c>
      <c r="E241" t="s">
        <v>49</v>
      </c>
      <c r="F241">
        <v>2338</v>
      </c>
      <c r="G241">
        <v>54</v>
      </c>
      <c r="H241" t="s">
        <v>1</v>
      </c>
      <c r="I241">
        <v>5</v>
      </c>
      <c r="J241">
        <v>0</v>
      </c>
      <c r="K241" t="s">
        <v>0</v>
      </c>
      <c r="L241">
        <v>9</v>
      </c>
      <c r="M241">
        <v>0</v>
      </c>
      <c r="N241" t="s">
        <v>0</v>
      </c>
      <c r="O241" t="s">
        <v>1</v>
      </c>
      <c r="P241" t="s">
        <v>55</v>
      </c>
      <c r="Q241" t="s">
        <v>305</v>
      </c>
      <c r="R241">
        <v>4</v>
      </c>
      <c r="S241" t="s">
        <v>1</v>
      </c>
      <c r="T241" t="s">
        <v>46</v>
      </c>
      <c r="U241" t="s">
        <v>1</v>
      </c>
      <c r="V241">
        <v>4</v>
      </c>
      <c r="W241" t="s">
        <v>1</v>
      </c>
      <c r="Y241">
        <f>ScoutingData[[#This Row],[autoLower]]+ScoutingData[[#This Row],[autoUpper]]</f>
        <v>5</v>
      </c>
      <c r="Z241">
        <f>(ScoutingData[[#This Row],[autoLower]]*2)+(ScoutingData[[#This Row],[autoUpper]]*4)</f>
        <v>20</v>
      </c>
      <c r="AA241">
        <f>ScoutingData[[#This Row],[lower]]+ScoutingData[[#This Row],[upper]]</f>
        <v>9</v>
      </c>
      <c r="AB241">
        <f>ScoutingData[[#This Row],[lower]]+(ScoutingData[[#This Row],[upper]]*2)</f>
        <v>18</v>
      </c>
      <c r="AC241">
        <f>ScoutingData[[#This Row],[autoCargo]]+ScoutingData[[#This Row],[teleopCargo]]</f>
        <v>14</v>
      </c>
      <c r="AD241">
        <f>IF(ScoutingData[taxi]="Y", 2, 0)</f>
        <v>0</v>
      </c>
      <c r="AE241">
        <f>ScoutingData[autoUpper]*4</f>
        <v>20</v>
      </c>
      <c r="AF241">
        <f>ScoutingData[autoLower]*2</f>
        <v>0</v>
      </c>
      <c r="AG241">
        <f>ScoutingData[upper]*2</f>
        <v>18</v>
      </c>
      <c r="AH241">
        <f>ScoutingData[lower]</f>
        <v>0</v>
      </c>
      <c r="AI241">
        <f>IF(ScoutingData[climb]=1, 4, IF(ScoutingData[climb]=2, 6, IF(ScoutingData[climb]=3, 10, IF(ScoutingData[climb]=4, 15, 0))))</f>
        <v>15</v>
      </c>
      <c r="AJ241">
        <f>ScoutingData[[#This Row],[climbScore]]</f>
        <v>15</v>
      </c>
      <c r="AK24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53</v>
      </c>
      <c r="AL241">
        <f>IF(ScoutingData[climb]=1, 1, IF(ScoutingData[climb]=2, 2, IF(ScoutingData[climb]=3, 3, IF(ScoutingData[climb]=4, 4, 0))))</f>
        <v>4</v>
      </c>
      <c r="AM241">
        <f>IF(ScoutingData[wasDefended]="Y",1,0)</f>
        <v>1</v>
      </c>
      <c r="AN241">
        <f>IF(ScoutingData[diedOrTipped]="Y",1,0)</f>
        <v>0</v>
      </c>
      <c r="AO241">
        <f>IF(ScoutingData[heldCargo]="Y",1,0)</f>
        <v>0</v>
      </c>
    </row>
    <row r="242" spans="1:41" x14ac:dyDescent="0.3">
      <c r="A242" t="s">
        <v>19</v>
      </c>
      <c r="B242" t="s">
        <v>3</v>
      </c>
      <c r="C242">
        <v>42</v>
      </c>
      <c r="D242" t="str">
        <f>ScoutingData[[#This Row],[eventCode]]&amp;"_"&amp;ScoutingData[[#This Row],[matchLevel]]&amp;ScoutingData[[#This Row],[matchNumber]]</f>
        <v>2022ilch_qm42</v>
      </c>
      <c r="E242" t="s">
        <v>59</v>
      </c>
      <c r="F242">
        <v>3061</v>
      </c>
      <c r="G242">
        <v>44</v>
      </c>
      <c r="H242" t="s">
        <v>0</v>
      </c>
      <c r="I242">
        <v>2</v>
      </c>
      <c r="J242">
        <v>0</v>
      </c>
      <c r="K242" t="s">
        <v>0</v>
      </c>
      <c r="L242">
        <v>9</v>
      </c>
      <c r="M242">
        <v>0</v>
      </c>
      <c r="N242" t="s">
        <v>1</v>
      </c>
      <c r="O242" t="s">
        <v>1</v>
      </c>
      <c r="P242" t="s">
        <v>51</v>
      </c>
      <c r="Q242" t="s">
        <v>306</v>
      </c>
      <c r="R242">
        <v>4</v>
      </c>
      <c r="S242" t="s">
        <v>0</v>
      </c>
      <c r="T242" t="s">
        <v>46</v>
      </c>
      <c r="U242" t="s">
        <v>1</v>
      </c>
      <c r="V242">
        <v>4</v>
      </c>
      <c r="W242" t="s">
        <v>1</v>
      </c>
      <c r="Y242">
        <f>ScoutingData[[#This Row],[autoLower]]+ScoutingData[[#This Row],[autoUpper]]</f>
        <v>2</v>
      </c>
      <c r="Z242">
        <f>(ScoutingData[[#This Row],[autoLower]]*2)+(ScoutingData[[#This Row],[autoUpper]]*4)</f>
        <v>8</v>
      </c>
      <c r="AA242">
        <f>ScoutingData[[#This Row],[lower]]+ScoutingData[[#This Row],[upper]]</f>
        <v>9</v>
      </c>
      <c r="AB242">
        <f>ScoutingData[[#This Row],[lower]]+(ScoutingData[[#This Row],[upper]]*2)</f>
        <v>18</v>
      </c>
      <c r="AC242">
        <f>ScoutingData[[#This Row],[autoCargo]]+ScoutingData[[#This Row],[teleopCargo]]</f>
        <v>11</v>
      </c>
      <c r="AD242">
        <f>IF(ScoutingData[taxi]="Y", 2, 0)</f>
        <v>2</v>
      </c>
      <c r="AE242">
        <f>ScoutingData[autoUpper]*4</f>
        <v>8</v>
      </c>
      <c r="AF242">
        <f>ScoutingData[autoLower]*2</f>
        <v>0</v>
      </c>
      <c r="AG242">
        <f>ScoutingData[upper]*2</f>
        <v>18</v>
      </c>
      <c r="AH242">
        <f>ScoutingData[lower]</f>
        <v>0</v>
      </c>
      <c r="AI242">
        <f>IF(ScoutingData[climb]=1, 4, IF(ScoutingData[climb]=2, 6, IF(ScoutingData[climb]=3, 10, IF(ScoutingData[climb]=4, 15, 0))))</f>
        <v>15</v>
      </c>
      <c r="AJ242">
        <f>ScoutingData[[#This Row],[climbScore]]</f>
        <v>15</v>
      </c>
      <c r="AK24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43</v>
      </c>
      <c r="AL242">
        <f>IF(ScoutingData[climb]=1, 1, IF(ScoutingData[climb]=2, 2, IF(ScoutingData[climb]=3, 3, IF(ScoutingData[climb]=4, 4, 0))))</f>
        <v>4</v>
      </c>
      <c r="AM242">
        <f>IF(ScoutingData[wasDefended]="Y",1,0)</f>
        <v>0</v>
      </c>
      <c r="AN242">
        <f>IF(ScoutingData[diedOrTipped]="Y",1,0)</f>
        <v>0</v>
      </c>
      <c r="AO242">
        <f>IF(ScoutingData[heldCargo]="Y",1,0)</f>
        <v>0</v>
      </c>
    </row>
    <row r="243" spans="1:41" x14ac:dyDescent="0.3">
      <c r="A243" t="s">
        <v>19</v>
      </c>
      <c r="B243" t="s">
        <v>3</v>
      </c>
      <c r="C243">
        <v>42</v>
      </c>
      <c r="D243" t="str">
        <f>ScoutingData[[#This Row],[eventCode]]&amp;"_"&amp;ScoutingData[[#This Row],[matchLevel]]&amp;ScoutingData[[#This Row],[matchNumber]]</f>
        <v>2022ilch_qm42</v>
      </c>
      <c r="E243" t="s">
        <v>45</v>
      </c>
      <c r="F243">
        <v>2062</v>
      </c>
      <c r="G243">
        <v>56</v>
      </c>
      <c r="H243" t="s">
        <v>0</v>
      </c>
      <c r="I243">
        <v>0</v>
      </c>
      <c r="J243">
        <v>1</v>
      </c>
      <c r="K243" t="s">
        <v>1</v>
      </c>
      <c r="L243">
        <v>1</v>
      </c>
      <c r="M243">
        <v>1</v>
      </c>
      <c r="N243" t="s">
        <v>1</v>
      </c>
      <c r="O243" t="s">
        <v>1</v>
      </c>
      <c r="P243" t="s">
        <v>51</v>
      </c>
      <c r="Q243" t="s">
        <v>307</v>
      </c>
      <c r="R243">
        <v>2</v>
      </c>
      <c r="S243" t="s">
        <v>1</v>
      </c>
      <c r="T243" t="s">
        <v>46</v>
      </c>
      <c r="U243" t="s">
        <v>1</v>
      </c>
      <c r="V243">
        <v>2</v>
      </c>
      <c r="W243" t="s">
        <v>1</v>
      </c>
      <c r="Y243">
        <f>ScoutingData[[#This Row],[autoLower]]+ScoutingData[[#This Row],[autoUpper]]</f>
        <v>1</v>
      </c>
      <c r="Z243">
        <f>(ScoutingData[[#This Row],[autoLower]]*2)+(ScoutingData[[#This Row],[autoUpper]]*4)</f>
        <v>2</v>
      </c>
      <c r="AA243">
        <f>ScoutingData[[#This Row],[lower]]+ScoutingData[[#This Row],[upper]]</f>
        <v>2</v>
      </c>
      <c r="AB243">
        <f>ScoutingData[[#This Row],[lower]]+(ScoutingData[[#This Row],[upper]]*2)</f>
        <v>3</v>
      </c>
      <c r="AC243">
        <f>ScoutingData[[#This Row],[autoCargo]]+ScoutingData[[#This Row],[teleopCargo]]</f>
        <v>3</v>
      </c>
      <c r="AD243">
        <f>IF(ScoutingData[taxi]="Y", 2, 0)</f>
        <v>2</v>
      </c>
      <c r="AE243">
        <f>ScoutingData[autoUpper]*4</f>
        <v>0</v>
      </c>
      <c r="AF243">
        <f>ScoutingData[autoLower]*2</f>
        <v>2</v>
      </c>
      <c r="AG243">
        <f>ScoutingData[upper]*2</f>
        <v>2</v>
      </c>
      <c r="AH243">
        <f>ScoutingData[lower]</f>
        <v>1</v>
      </c>
      <c r="AI243">
        <f>IF(ScoutingData[climb]=1, 4, IF(ScoutingData[climb]=2, 6, IF(ScoutingData[climb]=3, 10, IF(ScoutingData[climb]=4, 15, 0))))</f>
        <v>6</v>
      </c>
      <c r="AJ243">
        <f>ScoutingData[[#This Row],[climbScore]]</f>
        <v>6</v>
      </c>
      <c r="AK24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13</v>
      </c>
      <c r="AL243">
        <f>IF(ScoutingData[climb]=1, 1, IF(ScoutingData[climb]=2, 2, IF(ScoutingData[climb]=3, 3, IF(ScoutingData[climb]=4, 4, 0))))</f>
        <v>2</v>
      </c>
      <c r="AM243">
        <f>IF(ScoutingData[wasDefended]="Y",1,0)</f>
        <v>0</v>
      </c>
      <c r="AN243">
        <f>IF(ScoutingData[diedOrTipped]="Y",1,0)</f>
        <v>0</v>
      </c>
      <c r="AO243">
        <f>IF(ScoutingData[heldCargo]="Y",1,0)</f>
        <v>0</v>
      </c>
    </row>
    <row r="244" spans="1:41" x14ac:dyDescent="0.3">
      <c r="A244" t="s">
        <v>19</v>
      </c>
      <c r="B244" t="s">
        <v>3</v>
      </c>
      <c r="C244">
        <v>42</v>
      </c>
      <c r="D244" t="str">
        <f>ScoutingData[[#This Row],[eventCode]]&amp;"_"&amp;ScoutingData[[#This Row],[matchLevel]]&amp;ScoutingData[[#This Row],[matchNumber]]</f>
        <v>2022ilch_qm42</v>
      </c>
      <c r="E244" t="s">
        <v>53</v>
      </c>
      <c r="F244">
        <v>5934</v>
      </c>
      <c r="G244">
        <v>41</v>
      </c>
      <c r="H244" t="s">
        <v>0</v>
      </c>
      <c r="I244">
        <v>1</v>
      </c>
      <c r="J244">
        <v>0</v>
      </c>
      <c r="K244" t="s">
        <v>1</v>
      </c>
      <c r="L244">
        <v>0</v>
      </c>
      <c r="M244">
        <v>0</v>
      </c>
      <c r="N244" t="s">
        <v>1</v>
      </c>
      <c r="O244" t="s">
        <v>1</v>
      </c>
      <c r="P244" t="s">
        <v>46</v>
      </c>
      <c r="R244" t="s">
        <v>46</v>
      </c>
      <c r="S244" t="s">
        <v>1</v>
      </c>
      <c r="T244" t="s">
        <v>47</v>
      </c>
      <c r="U244" t="s">
        <v>1</v>
      </c>
      <c r="V244">
        <v>4</v>
      </c>
      <c r="W244" t="s">
        <v>1</v>
      </c>
      <c r="Y244">
        <f>ScoutingData[[#This Row],[autoLower]]+ScoutingData[[#This Row],[autoUpper]]</f>
        <v>1</v>
      </c>
      <c r="Z244">
        <f>(ScoutingData[[#This Row],[autoLower]]*2)+(ScoutingData[[#This Row],[autoUpper]]*4)</f>
        <v>4</v>
      </c>
      <c r="AA244">
        <f>ScoutingData[[#This Row],[lower]]+ScoutingData[[#This Row],[upper]]</f>
        <v>0</v>
      </c>
      <c r="AB244">
        <f>ScoutingData[[#This Row],[lower]]+(ScoutingData[[#This Row],[upper]]*2)</f>
        <v>0</v>
      </c>
      <c r="AC244">
        <f>ScoutingData[[#This Row],[autoCargo]]+ScoutingData[[#This Row],[teleopCargo]]</f>
        <v>1</v>
      </c>
      <c r="AD244">
        <f>IF(ScoutingData[taxi]="Y", 2, 0)</f>
        <v>2</v>
      </c>
      <c r="AE244">
        <f>ScoutingData[autoUpper]*4</f>
        <v>4</v>
      </c>
      <c r="AF244">
        <f>ScoutingData[autoLower]*2</f>
        <v>0</v>
      </c>
      <c r="AG244">
        <f>ScoutingData[upper]*2</f>
        <v>0</v>
      </c>
      <c r="AH244">
        <f>ScoutingData[lower]</f>
        <v>0</v>
      </c>
      <c r="AI244">
        <f>IF(ScoutingData[climb]=1, 4, IF(ScoutingData[climb]=2, 6, IF(ScoutingData[climb]=3, 10, IF(ScoutingData[climb]=4, 15, 0))))</f>
        <v>0</v>
      </c>
      <c r="AJ244">
        <f>ScoutingData[[#This Row],[climbScore]]</f>
        <v>0</v>
      </c>
      <c r="AK24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</v>
      </c>
      <c r="AL244">
        <f>IF(ScoutingData[climb]=1, 1, IF(ScoutingData[climb]=2, 2, IF(ScoutingData[climb]=3, 3, IF(ScoutingData[climb]=4, 4, 0))))</f>
        <v>0</v>
      </c>
      <c r="AM244">
        <f>IF(ScoutingData[wasDefended]="Y",1,0)</f>
        <v>0</v>
      </c>
      <c r="AN244">
        <f>IF(ScoutingData[diedOrTipped]="Y",1,0)</f>
        <v>0</v>
      </c>
      <c r="AO244">
        <f>IF(ScoutingData[heldCargo]="Y",1,0)</f>
        <v>0</v>
      </c>
    </row>
    <row r="245" spans="1:41" x14ac:dyDescent="0.3">
      <c r="A245" t="s">
        <v>19</v>
      </c>
      <c r="B245" t="s">
        <v>3</v>
      </c>
      <c r="C245">
        <v>42</v>
      </c>
      <c r="D245" t="str">
        <f>ScoutingData[[#This Row],[eventCode]]&amp;"_"&amp;ScoutingData[[#This Row],[matchLevel]]&amp;ScoutingData[[#This Row],[matchNumber]]</f>
        <v>2022ilch_qm42</v>
      </c>
      <c r="E245" t="s">
        <v>56</v>
      </c>
      <c r="F245">
        <v>4787</v>
      </c>
      <c r="G245">
        <v>29</v>
      </c>
      <c r="H245" t="s">
        <v>0</v>
      </c>
      <c r="I245">
        <v>0</v>
      </c>
      <c r="J245">
        <v>1</v>
      </c>
      <c r="K245" t="s">
        <v>1</v>
      </c>
      <c r="L245">
        <v>0</v>
      </c>
      <c r="M245">
        <v>4</v>
      </c>
      <c r="N245" t="s">
        <v>1</v>
      </c>
      <c r="O245" t="s">
        <v>0</v>
      </c>
      <c r="P245" t="s">
        <v>51</v>
      </c>
      <c r="Q245" t="s">
        <v>308</v>
      </c>
      <c r="R245">
        <v>2</v>
      </c>
      <c r="S245" t="s">
        <v>1</v>
      </c>
      <c r="T245" t="s">
        <v>46</v>
      </c>
      <c r="U245" t="s">
        <v>1</v>
      </c>
      <c r="V245">
        <v>3</v>
      </c>
      <c r="W245" t="s">
        <v>1</v>
      </c>
      <c r="X245" t="s">
        <v>309</v>
      </c>
      <c r="Y245">
        <f>ScoutingData[[#This Row],[autoLower]]+ScoutingData[[#This Row],[autoUpper]]</f>
        <v>1</v>
      </c>
      <c r="Z245">
        <f>(ScoutingData[[#This Row],[autoLower]]*2)+(ScoutingData[[#This Row],[autoUpper]]*4)</f>
        <v>2</v>
      </c>
      <c r="AA245">
        <f>ScoutingData[[#This Row],[lower]]+ScoutingData[[#This Row],[upper]]</f>
        <v>4</v>
      </c>
      <c r="AB245">
        <f>ScoutingData[[#This Row],[lower]]+(ScoutingData[[#This Row],[upper]]*2)</f>
        <v>4</v>
      </c>
      <c r="AC245">
        <f>ScoutingData[[#This Row],[autoCargo]]+ScoutingData[[#This Row],[teleopCargo]]</f>
        <v>5</v>
      </c>
      <c r="AD245">
        <f>IF(ScoutingData[taxi]="Y", 2, 0)</f>
        <v>2</v>
      </c>
      <c r="AE245">
        <f>ScoutingData[autoUpper]*4</f>
        <v>0</v>
      </c>
      <c r="AF245">
        <f>ScoutingData[autoLower]*2</f>
        <v>2</v>
      </c>
      <c r="AG245">
        <f>ScoutingData[upper]*2</f>
        <v>0</v>
      </c>
      <c r="AH245">
        <f>ScoutingData[lower]</f>
        <v>4</v>
      </c>
      <c r="AI245">
        <f>IF(ScoutingData[climb]=1, 4, IF(ScoutingData[climb]=2, 6, IF(ScoutingData[climb]=3, 10, IF(ScoutingData[climb]=4, 15, 0))))</f>
        <v>6</v>
      </c>
      <c r="AJ245">
        <f>ScoutingData[[#This Row],[climbScore]]</f>
        <v>6</v>
      </c>
      <c r="AK24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245">
        <f>IF(ScoutingData[climb]=1, 1, IF(ScoutingData[climb]=2, 2, IF(ScoutingData[climb]=3, 3, IF(ScoutingData[climb]=4, 4, 0))))</f>
        <v>2</v>
      </c>
      <c r="AM245">
        <f>IF(ScoutingData[wasDefended]="Y",1,0)</f>
        <v>0</v>
      </c>
      <c r="AN245">
        <f>IF(ScoutingData[diedOrTipped]="Y",1,0)</f>
        <v>0</v>
      </c>
      <c r="AO245">
        <f>IF(ScoutingData[heldCargo]="Y",1,0)</f>
        <v>0</v>
      </c>
    </row>
    <row r="246" spans="1:41" x14ac:dyDescent="0.3">
      <c r="A246" t="s">
        <v>19</v>
      </c>
      <c r="B246" t="s">
        <v>3</v>
      </c>
      <c r="C246">
        <v>42</v>
      </c>
      <c r="D246" t="str">
        <f>ScoutingData[[#This Row],[eventCode]]&amp;"_"&amp;ScoutingData[[#This Row],[matchLevel]]&amp;ScoutingData[[#This Row],[matchNumber]]</f>
        <v>2022ilch_qm42</v>
      </c>
      <c r="E246" t="s">
        <v>62</v>
      </c>
      <c r="F246">
        <v>1781</v>
      </c>
      <c r="G246">
        <v>19</v>
      </c>
      <c r="H246" t="s">
        <v>0</v>
      </c>
      <c r="I246">
        <v>0</v>
      </c>
      <c r="J246">
        <v>0</v>
      </c>
      <c r="K246" t="s">
        <v>1</v>
      </c>
      <c r="L246">
        <v>7</v>
      </c>
      <c r="M246">
        <v>0</v>
      </c>
      <c r="N246" t="s">
        <v>0</v>
      </c>
      <c r="O246" t="s">
        <v>1</v>
      </c>
      <c r="P246" t="s">
        <v>51</v>
      </c>
      <c r="Q246" t="s">
        <v>310</v>
      </c>
      <c r="R246">
        <v>4</v>
      </c>
      <c r="S246" t="s">
        <v>1</v>
      </c>
      <c r="T246" t="s">
        <v>46</v>
      </c>
      <c r="U246" t="s">
        <v>1</v>
      </c>
      <c r="V246">
        <v>3</v>
      </c>
      <c r="W246" t="s">
        <v>1</v>
      </c>
      <c r="Y246">
        <f>ScoutingData[[#This Row],[autoLower]]+ScoutingData[[#This Row],[autoUpper]]</f>
        <v>0</v>
      </c>
      <c r="Z246">
        <f>(ScoutingData[[#This Row],[autoLower]]*2)+(ScoutingData[[#This Row],[autoUpper]]*4)</f>
        <v>0</v>
      </c>
      <c r="AA246">
        <f>ScoutingData[[#This Row],[lower]]+ScoutingData[[#This Row],[upper]]</f>
        <v>7</v>
      </c>
      <c r="AB246">
        <f>ScoutingData[[#This Row],[lower]]+(ScoutingData[[#This Row],[upper]]*2)</f>
        <v>14</v>
      </c>
      <c r="AC246">
        <f>ScoutingData[[#This Row],[autoCargo]]+ScoutingData[[#This Row],[teleopCargo]]</f>
        <v>7</v>
      </c>
      <c r="AD246">
        <f>IF(ScoutingData[taxi]="Y", 2, 0)</f>
        <v>2</v>
      </c>
      <c r="AE246">
        <f>ScoutingData[autoUpper]*4</f>
        <v>0</v>
      </c>
      <c r="AF246">
        <f>ScoutingData[autoLower]*2</f>
        <v>0</v>
      </c>
      <c r="AG246">
        <f>ScoutingData[upper]*2</f>
        <v>14</v>
      </c>
      <c r="AH246">
        <f>ScoutingData[lower]</f>
        <v>0</v>
      </c>
      <c r="AI246">
        <f>IF(ScoutingData[climb]=1, 4, IF(ScoutingData[climb]=2, 6, IF(ScoutingData[climb]=3, 10, IF(ScoutingData[climb]=4, 15, 0))))</f>
        <v>15</v>
      </c>
      <c r="AJ246">
        <f>ScoutingData[[#This Row],[climbScore]]</f>
        <v>15</v>
      </c>
      <c r="AK24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31</v>
      </c>
      <c r="AL246">
        <f>IF(ScoutingData[climb]=1, 1, IF(ScoutingData[climb]=2, 2, IF(ScoutingData[climb]=3, 3, IF(ScoutingData[climb]=4, 4, 0))))</f>
        <v>4</v>
      </c>
      <c r="AM246">
        <f>IF(ScoutingData[wasDefended]="Y",1,0)</f>
        <v>1</v>
      </c>
      <c r="AN246">
        <f>IF(ScoutingData[diedOrTipped]="Y",1,0)</f>
        <v>0</v>
      </c>
      <c r="AO246">
        <f>IF(ScoutingData[heldCargo]="Y",1,0)</f>
        <v>0</v>
      </c>
    </row>
    <row r="247" spans="1:41" x14ac:dyDescent="0.3">
      <c r="A247" t="s">
        <v>19</v>
      </c>
      <c r="B247" t="s">
        <v>3</v>
      </c>
      <c r="C247">
        <v>43</v>
      </c>
      <c r="D247" t="str">
        <f>ScoutingData[[#This Row],[eventCode]]&amp;"_"&amp;ScoutingData[[#This Row],[matchLevel]]&amp;ScoutingData[[#This Row],[matchNumber]]</f>
        <v>2022ilch_qm43</v>
      </c>
      <c r="E247" t="s">
        <v>49</v>
      </c>
      <c r="F247">
        <v>6381</v>
      </c>
      <c r="G247">
        <v>17</v>
      </c>
      <c r="H247" t="s">
        <v>0</v>
      </c>
      <c r="I247">
        <v>1</v>
      </c>
      <c r="J247">
        <v>0</v>
      </c>
      <c r="K247" t="s">
        <v>0</v>
      </c>
      <c r="L247">
        <v>11</v>
      </c>
      <c r="M247">
        <v>0</v>
      </c>
      <c r="N247" t="s">
        <v>1</v>
      </c>
      <c r="O247" t="s">
        <v>0</v>
      </c>
      <c r="P247" t="s">
        <v>46</v>
      </c>
      <c r="R247">
        <v>2</v>
      </c>
      <c r="S247" t="s">
        <v>1</v>
      </c>
      <c r="T247" t="s">
        <v>46</v>
      </c>
      <c r="U247" t="s">
        <v>1</v>
      </c>
      <c r="V247">
        <v>3</v>
      </c>
      <c r="W247" t="s">
        <v>1</v>
      </c>
      <c r="X247" t="s">
        <v>89</v>
      </c>
      <c r="Y247">
        <f>ScoutingData[[#This Row],[autoLower]]+ScoutingData[[#This Row],[autoUpper]]</f>
        <v>1</v>
      </c>
      <c r="Z247">
        <f>(ScoutingData[[#This Row],[autoLower]]*2)+(ScoutingData[[#This Row],[autoUpper]]*4)</f>
        <v>4</v>
      </c>
      <c r="AA247">
        <f>ScoutingData[[#This Row],[lower]]+ScoutingData[[#This Row],[upper]]</f>
        <v>11</v>
      </c>
      <c r="AB247">
        <f>ScoutingData[[#This Row],[lower]]+(ScoutingData[[#This Row],[upper]]*2)</f>
        <v>22</v>
      </c>
      <c r="AC247">
        <f>ScoutingData[[#This Row],[autoCargo]]+ScoutingData[[#This Row],[teleopCargo]]</f>
        <v>12</v>
      </c>
      <c r="AD247">
        <f>IF(ScoutingData[taxi]="Y", 2, 0)</f>
        <v>2</v>
      </c>
      <c r="AE247">
        <f>ScoutingData[autoUpper]*4</f>
        <v>4</v>
      </c>
      <c r="AF247">
        <f>ScoutingData[autoLower]*2</f>
        <v>0</v>
      </c>
      <c r="AG247">
        <f>ScoutingData[upper]*2</f>
        <v>22</v>
      </c>
      <c r="AH247">
        <f>ScoutingData[lower]</f>
        <v>0</v>
      </c>
      <c r="AI247">
        <f>IF(ScoutingData[climb]=1, 4, IF(ScoutingData[climb]=2, 6, IF(ScoutingData[climb]=3, 10, IF(ScoutingData[climb]=4, 15, 0))))</f>
        <v>6</v>
      </c>
      <c r="AJ247">
        <f>ScoutingData[[#This Row],[climbScore]]</f>
        <v>6</v>
      </c>
      <c r="AK24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34</v>
      </c>
      <c r="AL247">
        <f>IF(ScoutingData[climb]=1, 1, IF(ScoutingData[climb]=2, 2, IF(ScoutingData[climb]=3, 3, IF(ScoutingData[climb]=4, 4, 0))))</f>
        <v>2</v>
      </c>
      <c r="AM247">
        <f>IF(ScoutingData[wasDefended]="Y",1,0)</f>
        <v>0</v>
      </c>
      <c r="AN247">
        <f>IF(ScoutingData[diedOrTipped]="Y",1,0)</f>
        <v>0</v>
      </c>
      <c r="AO247">
        <f>IF(ScoutingData[heldCargo]="Y",1,0)</f>
        <v>0</v>
      </c>
    </row>
    <row r="248" spans="1:41" x14ac:dyDescent="0.3">
      <c r="A248" t="s">
        <v>19</v>
      </c>
      <c r="B248" t="s">
        <v>3</v>
      </c>
      <c r="C248">
        <v>43</v>
      </c>
      <c r="D248" t="str">
        <f>ScoutingData[[#This Row],[eventCode]]&amp;"_"&amp;ScoutingData[[#This Row],[matchLevel]]&amp;ScoutingData[[#This Row],[matchNumber]]</f>
        <v>2022ilch_qm43</v>
      </c>
      <c r="E248" t="s">
        <v>45</v>
      </c>
      <c r="F248">
        <v>3734</v>
      </c>
      <c r="G248">
        <v>19</v>
      </c>
      <c r="H248" t="s">
        <v>1</v>
      </c>
      <c r="I248">
        <v>0</v>
      </c>
      <c r="J248">
        <v>0</v>
      </c>
      <c r="K248" t="s">
        <v>1</v>
      </c>
      <c r="L248">
        <v>0</v>
      </c>
      <c r="M248">
        <v>0</v>
      </c>
      <c r="N248" t="s">
        <v>1</v>
      </c>
      <c r="O248" t="s">
        <v>1</v>
      </c>
      <c r="P248" t="s">
        <v>51</v>
      </c>
      <c r="R248" t="s">
        <v>47</v>
      </c>
      <c r="S248" t="s">
        <v>1</v>
      </c>
      <c r="T248" t="s">
        <v>46</v>
      </c>
      <c r="U248" t="s">
        <v>1</v>
      </c>
      <c r="V248">
        <v>2</v>
      </c>
      <c r="W248" t="s">
        <v>1</v>
      </c>
      <c r="X248" t="s">
        <v>311</v>
      </c>
      <c r="Y248">
        <f>ScoutingData[[#This Row],[autoLower]]+ScoutingData[[#This Row],[autoUpper]]</f>
        <v>0</v>
      </c>
      <c r="Z248">
        <f>(ScoutingData[[#This Row],[autoLower]]*2)+(ScoutingData[[#This Row],[autoUpper]]*4)</f>
        <v>0</v>
      </c>
      <c r="AA248">
        <f>ScoutingData[[#This Row],[lower]]+ScoutingData[[#This Row],[upper]]</f>
        <v>0</v>
      </c>
      <c r="AB248">
        <f>ScoutingData[[#This Row],[lower]]+(ScoutingData[[#This Row],[upper]]*2)</f>
        <v>0</v>
      </c>
      <c r="AC248">
        <f>ScoutingData[[#This Row],[autoCargo]]+ScoutingData[[#This Row],[teleopCargo]]</f>
        <v>0</v>
      </c>
      <c r="AD248">
        <f>IF(ScoutingData[taxi]="Y", 2, 0)</f>
        <v>0</v>
      </c>
      <c r="AE248">
        <f>ScoutingData[autoUpper]*4</f>
        <v>0</v>
      </c>
      <c r="AF248">
        <f>ScoutingData[autoLower]*2</f>
        <v>0</v>
      </c>
      <c r="AG248">
        <f>ScoutingData[upper]*2</f>
        <v>0</v>
      </c>
      <c r="AH248">
        <f>ScoutingData[lower]</f>
        <v>0</v>
      </c>
      <c r="AI248">
        <f>IF(ScoutingData[climb]=1, 4, IF(ScoutingData[climb]=2, 6, IF(ScoutingData[climb]=3, 10, IF(ScoutingData[climb]=4, 15, 0))))</f>
        <v>0</v>
      </c>
      <c r="AJ248">
        <f>ScoutingData[[#This Row],[climbScore]]</f>
        <v>0</v>
      </c>
      <c r="AK24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0</v>
      </c>
      <c r="AL248">
        <f>IF(ScoutingData[climb]=1, 1, IF(ScoutingData[climb]=2, 2, IF(ScoutingData[climb]=3, 3, IF(ScoutingData[climb]=4, 4, 0))))</f>
        <v>0</v>
      </c>
      <c r="AM248">
        <f>IF(ScoutingData[wasDefended]="Y",1,0)</f>
        <v>0</v>
      </c>
      <c r="AN248">
        <f>IF(ScoutingData[diedOrTipped]="Y",1,0)</f>
        <v>0</v>
      </c>
      <c r="AO248">
        <f>IF(ScoutingData[heldCargo]="Y",1,0)</f>
        <v>0</v>
      </c>
    </row>
    <row r="249" spans="1:41" x14ac:dyDescent="0.3">
      <c r="A249" t="s">
        <v>19</v>
      </c>
      <c r="B249" t="s">
        <v>3</v>
      </c>
      <c r="C249">
        <v>43</v>
      </c>
      <c r="D249" t="str">
        <f>ScoutingData[[#This Row],[eventCode]]&amp;"_"&amp;ScoutingData[[#This Row],[matchLevel]]&amp;ScoutingData[[#This Row],[matchNumber]]</f>
        <v>2022ilch_qm43</v>
      </c>
      <c r="E249" t="s">
        <v>53</v>
      </c>
      <c r="F249">
        <v>5822</v>
      </c>
      <c r="G249">
        <v>54</v>
      </c>
      <c r="H249" t="s">
        <v>0</v>
      </c>
      <c r="I249">
        <v>0</v>
      </c>
      <c r="J249">
        <v>0</v>
      </c>
      <c r="K249" t="s">
        <v>1</v>
      </c>
      <c r="L249">
        <v>0</v>
      </c>
      <c r="M249">
        <v>0</v>
      </c>
      <c r="N249" t="s">
        <v>1</v>
      </c>
      <c r="O249" t="s">
        <v>1</v>
      </c>
      <c r="P249" t="s">
        <v>46</v>
      </c>
      <c r="R249" t="s">
        <v>46</v>
      </c>
      <c r="S249" t="s">
        <v>1</v>
      </c>
      <c r="T249" t="s">
        <v>46</v>
      </c>
      <c r="U249" t="s">
        <v>1</v>
      </c>
      <c r="V249">
        <v>1</v>
      </c>
      <c r="W249" t="s">
        <v>0</v>
      </c>
      <c r="X249" t="s">
        <v>312</v>
      </c>
      <c r="Y249">
        <f>ScoutingData[[#This Row],[autoLower]]+ScoutingData[[#This Row],[autoUpper]]</f>
        <v>0</v>
      </c>
      <c r="Z249">
        <f>(ScoutingData[[#This Row],[autoLower]]*2)+(ScoutingData[[#This Row],[autoUpper]]*4)</f>
        <v>0</v>
      </c>
      <c r="AA249">
        <f>ScoutingData[[#This Row],[lower]]+ScoutingData[[#This Row],[upper]]</f>
        <v>0</v>
      </c>
      <c r="AB249">
        <f>ScoutingData[[#This Row],[lower]]+(ScoutingData[[#This Row],[upper]]*2)</f>
        <v>0</v>
      </c>
      <c r="AC249">
        <f>ScoutingData[[#This Row],[autoCargo]]+ScoutingData[[#This Row],[teleopCargo]]</f>
        <v>0</v>
      </c>
      <c r="AD249">
        <f>IF(ScoutingData[taxi]="Y", 2, 0)</f>
        <v>2</v>
      </c>
      <c r="AE249">
        <f>ScoutingData[autoUpper]*4</f>
        <v>0</v>
      </c>
      <c r="AF249">
        <f>ScoutingData[autoLower]*2</f>
        <v>0</v>
      </c>
      <c r="AG249">
        <f>ScoutingData[upper]*2</f>
        <v>0</v>
      </c>
      <c r="AH249">
        <f>ScoutingData[lower]</f>
        <v>0</v>
      </c>
      <c r="AI249">
        <f>IF(ScoutingData[climb]=1, 4, IF(ScoutingData[climb]=2, 6, IF(ScoutingData[climb]=3, 10, IF(ScoutingData[climb]=4, 15, 0))))</f>
        <v>0</v>
      </c>
      <c r="AJ249">
        <f>ScoutingData[[#This Row],[climbScore]]</f>
        <v>0</v>
      </c>
      <c r="AK24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249">
        <f>IF(ScoutingData[climb]=1, 1, IF(ScoutingData[climb]=2, 2, IF(ScoutingData[climb]=3, 3, IF(ScoutingData[climb]=4, 4, 0))))</f>
        <v>0</v>
      </c>
      <c r="AM249">
        <f>IF(ScoutingData[wasDefended]="Y",1,0)</f>
        <v>0</v>
      </c>
      <c r="AN249">
        <f>IF(ScoutingData[diedOrTipped]="Y",1,0)</f>
        <v>1</v>
      </c>
      <c r="AO249">
        <f>IF(ScoutingData[heldCargo]="Y",1,0)</f>
        <v>0</v>
      </c>
    </row>
    <row r="250" spans="1:41" x14ac:dyDescent="0.3">
      <c r="A250" t="s">
        <v>19</v>
      </c>
      <c r="B250" t="s">
        <v>3</v>
      </c>
      <c r="C250">
        <v>43</v>
      </c>
      <c r="D250" t="str">
        <f>ScoutingData[[#This Row],[eventCode]]&amp;"_"&amp;ScoutingData[[#This Row],[matchLevel]]&amp;ScoutingData[[#This Row],[matchNumber]]</f>
        <v>2022ilch_qm43</v>
      </c>
      <c r="E250" t="s">
        <v>59</v>
      </c>
      <c r="F250">
        <v>8868</v>
      </c>
      <c r="G250">
        <v>19</v>
      </c>
      <c r="H250" t="s">
        <v>1</v>
      </c>
      <c r="I250">
        <v>0</v>
      </c>
      <c r="J250">
        <v>0</v>
      </c>
      <c r="K250" t="s">
        <v>1</v>
      </c>
      <c r="L250">
        <v>0</v>
      </c>
      <c r="M250">
        <v>0</v>
      </c>
      <c r="N250" t="s">
        <v>1</v>
      </c>
      <c r="O250" t="s">
        <v>1</v>
      </c>
      <c r="P250" t="s">
        <v>46</v>
      </c>
      <c r="R250" t="s">
        <v>46</v>
      </c>
      <c r="S250" t="s">
        <v>1</v>
      </c>
      <c r="T250" t="s">
        <v>55</v>
      </c>
      <c r="U250" t="s">
        <v>1</v>
      </c>
      <c r="V250">
        <v>1</v>
      </c>
      <c r="W250" t="s">
        <v>1</v>
      </c>
      <c r="Y250">
        <f>ScoutingData[[#This Row],[autoLower]]+ScoutingData[[#This Row],[autoUpper]]</f>
        <v>0</v>
      </c>
      <c r="Z250">
        <f>(ScoutingData[[#This Row],[autoLower]]*2)+(ScoutingData[[#This Row],[autoUpper]]*4)</f>
        <v>0</v>
      </c>
      <c r="AA250">
        <f>ScoutingData[[#This Row],[lower]]+ScoutingData[[#This Row],[upper]]</f>
        <v>0</v>
      </c>
      <c r="AB250">
        <f>ScoutingData[[#This Row],[lower]]+(ScoutingData[[#This Row],[upper]]*2)</f>
        <v>0</v>
      </c>
      <c r="AC250">
        <f>ScoutingData[[#This Row],[autoCargo]]+ScoutingData[[#This Row],[teleopCargo]]</f>
        <v>0</v>
      </c>
      <c r="AD250">
        <f>IF(ScoutingData[taxi]="Y", 2, 0)</f>
        <v>0</v>
      </c>
      <c r="AE250">
        <f>ScoutingData[autoUpper]*4</f>
        <v>0</v>
      </c>
      <c r="AF250">
        <f>ScoutingData[autoLower]*2</f>
        <v>0</v>
      </c>
      <c r="AG250">
        <f>ScoutingData[upper]*2</f>
        <v>0</v>
      </c>
      <c r="AH250">
        <f>ScoutingData[lower]</f>
        <v>0</v>
      </c>
      <c r="AI250">
        <f>IF(ScoutingData[climb]=1, 4, IF(ScoutingData[climb]=2, 6, IF(ScoutingData[climb]=3, 10, IF(ScoutingData[climb]=4, 15, 0))))</f>
        <v>0</v>
      </c>
      <c r="AJ250">
        <f>ScoutingData[[#This Row],[climbScore]]</f>
        <v>0</v>
      </c>
      <c r="AK25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0</v>
      </c>
      <c r="AL250">
        <f>IF(ScoutingData[climb]=1, 1, IF(ScoutingData[climb]=2, 2, IF(ScoutingData[climb]=3, 3, IF(ScoutingData[climb]=4, 4, 0))))</f>
        <v>0</v>
      </c>
      <c r="AM250">
        <f>IF(ScoutingData[wasDefended]="Y",1,0)</f>
        <v>0</v>
      </c>
      <c r="AN250">
        <f>IF(ScoutingData[diedOrTipped]="Y",1,0)</f>
        <v>0</v>
      </c>
      <c r="AO250">
        <f>IF(ScoutingData[heldCargo]="Y",1,0)</f>
        <v>0</v>
      </c>
    </row>
    <row r="251" spans="1:41" x14ac:dyDescent="0.3">
      <c r="A251" t="s">
        <v>19</v>
      </c>
      <c r="B251" t="s">
        <v>3</v>
      </c>
      <c r="C251">
        <v>43</v>
      </c>
      <c r="D251" t="str">
        <f>ScoutingData[[#This Row],[eventCode]]&amp;"_"&amp;ScoutingData[[#This Row],[matchLevel]]&amp;ScoutingData[[#This Row],[matchNumber]]</f>
        <v>2022ilch_qm43</v>
      </c>
      <c r="E251" t="s">
        <v>56</v>
      </c>
      <c r="F251">
        <v>2220</v>
      </c>
      <c r="G251">
        <v>42</v>
      </c>
      <c r="H251" t="s">
        <v>0</v>
      </c>
      <c r="I251">
        <v>3</v>
      </c>
      <c r="J251">
        <v>0</v>
      </c>
      <c r="K251" t="s">
        <v>0</v>
      </c>
      <c r="L251">
        <v>5</v>
      </c>
      <c r="M251">
        <v>0</v>
      </c>
      <c r="N251" t="s">
        <v>0</v>
      </c>
      <c r="O251" t="s">
        <v>1</v>
      </c>
      <c r="P251" t="s">
        <v>51</v>
      </c>
      <c r="Q251" t="s">
        <v>313</v>
      </c>
      <c r="R251">
        <v>3</v>
      </c>
      <c r="S251" t="s">
        <v>1</v>
      </c>
      <c r="T251" t="s">
        <v>46</v>
      </c>
      <c r="U251" t="s">
        <v>1</v>
      </c>
      <c r="V251">
        <v>4</v>
      </c>
      <c r="W251" t="s">
        <v>1</v>
      </c>
      <c r="X251" t="s">
        <v>314</v>
      </c>
      <c r="Y251">
        <f>ScoutingData[[#This Row],[autoLower]]+ScoutingData[[#This Row],[autoUpper]]</f>
        <v>3</v>
      </c>
      <c r="Z251">
        <f>(ScoutingData[[#This Row],[autoLower]]*2)+(ScoutingData[[#This Row],[autoUpper]]*4)</f>
        <v>12</v>
      </c>
      <c r="AA251">
        <f>ScoutingData[[#This Row],[lower]]+ScoutingData[[#This Row],[upper]]</f>
        <v>5</v>
      </c>
      <c r="AB251">
        <f>ScoutingData[[#This Row],[lower]]+(ScoutingData[[#This Row],[upper]]*2)</f>
        <v>10</v>
      </c>
      <c r="AC251">
        <f>ScoutingData[[#This Row],[autoCargo]]+ScoutingData[[#This Row],[teleopCargo]]</f>
        <v>8</v>
      </c>
      <c r="AD251">
        <f>IF(ScoutingData[taxi]="Y", 2, 0)</f>
        <v>2</v>
      </c>
      <c r="AE251">
        <f>ScoutingData[autoUpper]*4</f>
        <v>12</v>
      </c>
      <c r="AF251">
        <f>ScoutingData[autoLower]*2</f>
        <v>0</v>
      </c>
      <c r="AG251">
        <f>ScoutingData[upper]*2</f>
        <v>10</v>
      </c>
      <c r="AH251">
        <f>ScoutingData[lower]</f>
        <v>0</v>
      </c>
      <c r="AI251">
        <f>IF(ScoutingData[climb]=1, 4, IF(ScoutingData[climb]=2, 6, IF(ScoutingData[climb]=3, 10, IF(ScoutingData[climb]=4, 15, 0))))</f>
        <v>10</v>
      </c>
      <c r="AJ251">
        <f>ScoutingData[[#This Row],[climbScore]]</f>
        <v>10</v>
      </c>
      <c r="AK25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34</v>
      </c>
      <c r="AL251">
        <f>IF(ScoutingData[climb]=1, 1, IF(ScoutingData[climb]=2, 2, IF(ScoutingData[climb]=3, 3, IF(ScoutingData[climb]=4, 4, 0))))</f>
        <v>3</v>
      </c>
      <c r="AM251">
        <f>IF(ScoutingData[wasDefended]="Y",1,0)</f>
        <v>1</v>
      </c>
      <c r="AN251">
        <f>IF(ScoutingData[diedOrTipped]="Y",1,0)</f>
        <v>0</v>
      </c>
      <c r="AO251">
        <f>IF(ScoutingData[heldCargo]="Y",1,0)</f>
        <v>0</v>
      </c>
    </row>
    <row r="252" spans="1:41" x14ac:dyDescent="0.3">
      <c r="A252" t="s">
        <v>19</v>
      </c>
      <c r="B252" t="s">
        <v>3</v>
      </c>
      <c r="C252">
        <v>43</v>
      </c>
      <c r="D252" t="str">
        <f>ScoutingData[[#This Row],[eventCode]]&amp;"_"&amp;ScoutingData[[#This Row],[matchLevel]]&amp;ScoutingData[[#This Row],[matchNumber]]</f>
        <v>2022ilch_qm43</v>
      </c>
      <c r="E252" t="s">
        <v>62</v>
      </c>
      <c r="F252">
        <v>3110</v>
      </c>
      <c r="G252">
        <v>44</v>
      </c>
      <c r="H252" t="s">
        <v>0</v>
      </c>
      <c r="I252">
        <v>0</v>
      </c>
      <c r="J252">
        <v>0</v>
      </c>
      <c r="K252" t="s">
        <v>1</v>
      </c>
      <c r="L252">
        <v>0</v>
      </c>
      <c r="M252">
        <v>0</v>
      </c>
      <c r="N252" t="s">
        <v>1</v>
      </c>
      <c r="O252" t="s">
        <v>1</v>
      </c>
      <c r="P252" t="s">
        <v>51</v>
      </c>
      <c r="Q252" t="s">
        <v>315</v>
      </c>
      <c r="R252" t="s">
        <v>47</v>
      </c>
      <c r="S252" t="s">
        <v>1</v>
      </c>
      <c r="T252" t="s">
        <v>46</v>
      </c>
      <c r="U252" t="s">
        <v>1</v>
      </c>
      <c r="V252">
        <v>4</v>
      </c>
      <c r="W252" t="s">
        <v>0</v>
      </c>
      <c r="X252" t="s">
        <v>316</v>
      </c>
      <c r="Y252">
        <f>ScoutingData[[#This Row],[autoLower]]+ScoutingData[[#This Row],[autoUpper]]</f>
        <v>0</v>
      </c>
      <c r="Z252">
        <f>(ScoutingData[[#This Row],[autoLower]]*2)+(ScoutingData[[#This Row],[autoUpper]]*4)</f>
        <v>0</v>
      </c>
      <c r="AA252">
        <f>ScoutingData[[#This Row],[lower]]+ScoutingData[[#This Row],[upper]]</f>
        <v>0</v>
      </c>
      <c r="AB252">
        <f>ScoutingData[[#This Row],[lower]]+(ScoutingData[[#This Row],[upper]]*2)</f>
        <v>0</v>
      </c>
      <c r="AC252">
        <f>ScoutingData[[#This Row],[autoCargo]]+ScoutingData[[#This Row],[teleopCargo]]</f>
        <v>0</v>
      </c>
      <c r="AD252">
        <f>IF(ScoutingData[taxi]="Y", 2, 0)</f>
        <v>2</v>
      </c>
      <c r="AE252">
        <f>ScoutingData[autoUpper]*4</f>
        <v>0</v>
      </c>
      <c r="AF252">
        <f>ScoutingData[autoLower]*2</f>
        <v>0</v>
      </c>
      <c r="AG252">
        <f>ScoutingData[upper]*2</f>
        <v>0</v>
      </c>
      <c r="AH252">
        <f>ScoutingData[lower]</f>
        <v>0</v>
      </c>
      <c r="AI252">
        <f>IF(ScoutingData[climb]=1, 4, IF(ScoutingData[climb]=2, 6, IF(ScoutingData[climb]=3, 10, IF(ScoutingData[climb]=4, 15, 0))))</f>
        <v>0</v>
      </c>
      <c r="AJ252">
        <f>ScoutingData[[#This Row],[climbScore]]</f>
        <v>0</v>
      </c>
      <c r="AK25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252">
        <f>IF(ScoutingData[climb]=1, 1, IF(ScoutingData[climb]=2, 2, IF(ScoutingData[climb]=3, 3, IF(ScoutingData[climb]=4, 4, 0))))</f>
        <v>0</v>
      </c>
      <c r="AM252">
        <f>IF(ScoutingData[wasDefended]="Y",1,0)</f>
        <v>0</v>
      </c>
      <c r="AN252">
        <f>IF(ScoutingData[diedOrTipped]="Y",1,0)</f>
        <v>1</v>
      </c>
      <c r="AO252">
        <f>IF(ScoutingData[heldCargo]="Y",1,0)</f>
        <v>0</v>
      </c>
    </row>
    <row r="253" spans="1:41" x14ac:dyDescent="0.3">
      <c r="A253" t="s">
        <v>19</v>
      </c>
      <c r="B253" t="s">
        <v>3</v>
      </c>
      <c r="C253">
        <v>44</v>
      </c>
      <c r="D253" t="str">
        <f>ScoutingData[[#This Row],[eventCode]]&amp;"_"&amp;ScoutingData[[#This Row],[matchLevel]]&amp;ScoutingData[[#This Row],[matchNumber]]</f>
        <v>2022ilch_qm44</v>
      </c>
      <c r="E253" t="s">
        <v>49</v>
      </c>
      <c r="F253">
        <v>5125</v>
      </c>
      <c r="G253">
        <v>29</v>
      </c>
      <c r="H253" t="s">
        <v>0</v>
      </c>
      <c r="I253">
        <v>0</v>
      </c>
      <c r="J253">
        <v>2</v>
      </c>
      <c r="K253" t="s">
        <v>0</v>
      </c>
      <c r="L253">
        <v>0</v>
      </c>
      <c r="M253">
        <v>4</v>
      </c>
      <c r="N253" t="s">
        <v>0</v>
      </c>
      <c r="O253" t="s">
        <v>0</v>
      </c>
      <c r="P253" t="s">
        <v>51</v>
      </c>
      <c r="R253" t="s">
        <v>46</v>
      </c>
      <c r="S253" t="s">
        <v>1</v>
      </c>
      <c r="T253" t="s">
        <v>46</v>
      </c>
      <c r="U253" t="s">
        <v>1</v>
      </c>
      <c r="V253">
        <v>3</v>
      </c>
      <c r="W253" t="s">
        <v>0</v>
      </c>
      <c r="Y253">
        <f>ScoutingData[[#This Row],[autoLower]]+ScoutingData[[#This Row],[autoUpper]]</f>
        <v>2</v>
      </c>
      <c r="Z253">
        <f>(ScoutingData[[#This Row],[autoLower]]*2)+(ScoutingData[[#This Row],[autoUpper]]*4)</f>
        <v>4</v>
      </c>
      <c r="AA253">
        <f>ScoutingData[[#This Row],[lower]]+ScoutingData[[#This Row],[upper]]</f>
        <v>4</v>
      </c>
      <c r="AB253">
        <f>ScoutingData[[#This Row],[lower]]+(ScoutingData[[#This Row],[upper]]*2)</f>
        <v>4</v>
      </c>
      <c r="AC253">
        <f>ScoutingData[[#This Row],[autoCargo]]+ScoutingData[[#This Row],[teleopCargo]]</f>
        <v>6</v>
      </c>
      <c r="AD253">
        <f>IF(ScoutingData[taxi]="Y", 2, 0)</f>
        <v>2</v>
      </c>
      <c r="AE253">
        <f>ScoutingData[autoUpper]*4</f>
        <v>0</v>
      </c>
      <c r="AF253">
        <f>ScoutingData[autoLower]*2</f>
        <v>4</v>
      </c>
      <c r="AG253">
        <f>ScoutingData[upper]*2</f>
        <v>0</v>
      </c>
      <c r="AH253">
        <f>ScoutingData[lower]</f>
        <v>4</v>
      </c>
      <c r="AI253">
        <f>IF(ScoutingData[climb]=1, 4, IF(ScoutingData[climb]=2, 6, IF(ScoutingData[climb]=3, 10, IF(ScoutingData[climb]=4, 15, 0))))</f>
        <v>0</v>
      </c>
      <c r="AJ253">
        <f>ScoutingData[[#This Row],[climbScore]]</f>
        <v>0</v>
      </c>
      <c r="AK25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10</v>
      </c>
      <c r="AL253">
        <f>IF(ScoutingData[climb]=1, 1, IF(ScoutingData[climb]=2, 2, IF(ScoutingData[climb]=3, 3, IF(ScoutingData[climb]=4, 4, 0))))</f>
        <v>0</v>
      </c>
      <c r="AM253">
        <f>IF(ScoutingData[wasDefended]="Y",1,0)</f>
        <v>1</v>
      </c>
      <c r="AN253">
        <f>IF(ScoutingData[diedOrTipped]="Y",1,0)</f>
        <v>1</v>
      </c>
      <c r="AO253">
        <f>IF(ScoutingData[heldCargo]="Y",1,0)</f>
        <v>0</v>
      </c>
    </row>
    <row r="254" spans="1:41" x14ac:dyDescent="0.3">
      <c r="A254" t="s">
        <v>19</v>
      </c>
      <c r="B254" t="s">
        <v>3</v>
      </c>
      <c r="C254">
        <v>44</v>
      </c>
      <c r="D254" t="str">
        <f>ScoutingData[[#This Row],[eventCode]]&amp;"_"&amp;ScoutingData[[#This Row],[matchLevel]]&amp;ScoutingData[[#This Row],[matchNumber]]</f>
        <v>2022ilch_qm44</v>
      </c>
      <c r="E254" t="s">
        <v>45</v>
      </c>
      <c r="F254">
        <v>1625</v>
      </c>
      <c r="G254">
        <v>19</v>
      </c>
      <c r="H254" t="s">
        <v>0</v>
      </c>
      <c r="I254">
        <v>1</v>
      </c>
      <c r="J254">
        <v>0</v>
      </c>
      <c r="K254" t="s">
        <v>0</v>
      </c>
      <c r="L254">
        <v>6</v>
      </c>
      <c r="M254">
        <v>0</v>
      </c>
      <c r="N254" t="s">
        <v>1</v>
      </c>
      <c r="O254" t="s">
        <v>1</v>
      </c>
      <c r="P254" t="s">
        <v>51</v>
      </c>
      <c r="Q254" t="s">
        <v>317</v>
      </c>
      <c r="R254">
        <v>2</v>
      </c>
      <c r="S254" t="s">
        <v>1</v>
      </c>
      <c r="T254" t="s">
        <v>46</v>
      </c>
      <c r="U254" t="s">
        <v>1</v>
      </c>
      <c r="V254">
        <v>4</v>
      </c>
      <c r="W254" t="s">
        <v>1</v>
      </c>
      <c r="Y254">
        <f>ScoutingData[[#This Row],[autoLower]]+ScoutingData[[#This Row],[autoUpper]]</f>
        <v>1</v>
      </c>
      <c r="Z254">
        <f>(ScoutingData[[#This Row],[autoLower]]*2)+(ScoutingData[[#This Row],[autoUpper]]*4)</f>
        <v>4</v>
      </c>
      <c r="AA254">
        <f>ScoutingData[[#This Row],[lower]]+ScoutingData[[#This Row],[upper]]</f>
        <v>6</v>
      </c>
      <c r="AB254">
        <f>ScoutingData[[#This Row],[lower]]+(ScoutingData[[#This Row],[upper]]*2)</f>
        <v>12</v>
      </c>
      <c r="AC254">
        <f>ScoutingData[[#This Row],[autoCargo]]+ScoutingData[[#This Row],[teleopCargo]]</f>
        <v>7</v>
      </c>
      <c r="AD254">
        <f>IF(ScoutingData[taxi]="Y", 2, 0)</f>
        <v>2</v>
      </c>
      <c r="AE254">
        <f>ScoutingData[autoUpper]*4</f>
        <v>4</v>
      </c>
      <c r="AF254">
        <f>ScoutingData[autoLower]*2</f>
        <v>0</v>
      </c>
      <c r="AG254">
        <f>ScoutingData[upper]*2</f>
        <v>12</v>
      </c>
      <c r="AH254">
        <f>ScoutingData[lower]</f>
        <v>0</v>
      </c>
      <c r="AI254">
        <f>IF(ScoutingData[climb]=1, 4, IF(ScoutingData[climb]=2, 6, IF(ScoutingData[climb]=3, 10, IF(ScoutingData[climb]=4, 15, 0))))</f>
        <v>6</v>
      </c>
      <c r="AJ254">
        <f>ScoutingData[[#This Row],[climbScore]]</f>
        <v>6</v>
      </c>
      <c r="AK25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24</v>
      </c>
      <c r="AL254">
        <f>IF(ScoutingData[climb]=1, 1, IF(ScoutingData[climb]=2, 2, IF(ScoutingData[climb]=3, 3, IF(ScoutingData[climb]=4, 4, 0))))</f>
        <v>2</v>
      </c>
      <c r="AM254">
        <f>IF(ScoutingData[wasDefended]="Y",1,0)</f>
        <v>0</v>
      </c>
      <c r="AN254">
        <f>IF(ScoutingData[diedOrTipped]="Y",1,0)</f>
        <v>0</v>
      </c>
      <c r="AO254">
        <f>IF(ScoutingData[heldCargo]="Y",1,0)</f>
        <v>0</v>
      </c>
    </row>
    <row r="255" spans="1:41" x14ac:dyDescent="0.3">
      <c r="A255" t="s">
        <v>19</v>
      </c>
      <c r="B255" t="s">
        <v>3</v>
      </c>
      <c r="C255">
        <v>44</v>
      </c>
      <c r="D255" t="str">
        <f>ScoutingData[[#This Row],[eventCode]]&amp;"_"&amp;ScoutingData[[#This Row],[matchLevel]]&amp;ScoutingData[[#This Row],[matchNumber]]</f>
        <v>2022ilch_qm44</v>
      </c>
      <c r="E255" t="s">
        <v>59</v>
      </c>
      <c r="F255">
        <v>3352</v>
      </c>
      <c r="G255">
        <v>19</v>
      </c>
      <c r="H255" t="s">
        <v>0</v>
      </c>
      <c r="I255">
        <v>1</v>
      </c>
      <c r="J255">
        <v>0</v>
      </c>
      <c r="K255" t="s">
        <v>1</v>
      </c>
      <c r="L255">
        <v>1</v>
      </c>
      <c r="M255">
        <v>0</v>
      </c>
      <c r="N255" t="s">
        <v>1</v>
      </c>
      <c r="O255" t="s">
        <v>1</v>
      </c>
      <c r="P255" t="s">
        <v>46</v>
      </c>
      <c r="Q255" t="s">
        <v>212</v>
      </c>
      <c r="R255">
        <v>2</v>
      </c>
      <c r="S255" t="s">
        <v>1</v>
      </c>
      <c r="T255" t="s">
        <v>55</v>
      </c>
      <c r="U255" t="s">
        <v>1</v>
      </c>
      <c r="V255">
        <v>2</v>
      </c>
      <c r="W255" t="s">
        <v>1</v>
      </c>
      <c r="Y255">
        <f>ScoutingData[[#This Row],[autoLower]]+ScoutingData[[#This Row],[autoUpper]]</f>
        <v>1</v>
      </c>
      <c r="Z255">
        <f>(ScoutingData[[#This Row],[autoLower]]*2)+(ScoutingData[[#This Row],[autoUpper]]*4)</f>
        <v>4</v>
      </c>
      <c r="AA255">
        <f>ScoutingData[[#This Row],[lower]]+ScoutingData[[#This Row],[upper]]</f>
        <v>1</v>
      </c>
      <c r="AB255">
        <f>ScoutingData[[#This Row],[lower]]+(ScoutingData[[#This Row],[upper]]*2)</f>
        <v>2</v>
      </c>
      <c r="AC255">
        <f>ScoutingData[[#This Row],[autoCargo]]+ScoutingData[[#This Row],[teleopCargo]]</f>
        <v>2</v>
      </c>
      <c r="AD255">
        <f>IF(ScoutingData[taxi]="Y", 2, 0)</f>
        <v>2</v>
      </c>
      <c r="AE255">
        <f>ScoutingData[autoUpper]*4</f>
        <v>4</v>
      </c>
      <c r="AF255">
        <f>ScoutingData[autoLower]*2</f>
        <v>0</v>
      </c>
      <c r="AG255">
        <f>ScoutingData[upper]*2</f>
        <v>2</v>
      </c>
      <c r="AH255">
        <f>ScoutingData[lower]</f>
        <v>0</v>
      </c>
      <c r="AI255">
        <f>IF(ScoutingData[climb]=1, 4, IF(ScoutingData[climb]=2, 6, IF(ScoutingData[climb]=3, 10, IF(ScoutingData[climb]=4, 15, 0))))</f>
        <v>6</v>
      </c>
      <c r="AJ255">
        <f>ScoutingData[[#This Row],[climbScore]]</f>
        <v>6</v>
      </c>
      <c r="AK25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255">
        <f>IF(ScoutingData[climb]=1, 1, IF(ScoutingData[climb]=2, 2, IF(ScoutingData[climb]=3, 3, IF(ScoutingData[climb]=4, 4, 0))))</f>
        <v>2</v>
      </c>
      <c r="AM255">
        <f>IF(ScoutingData[wasDefended]="Y",1,0)</f>
        <v>0</v>
      </c>
      <c r="AN255">
        <f>IF(ScoutingData[diedOrTipped]="Y",1,0)</f>
        <v>0</v>
      </c>
      <c r="AO255">
        <f>IF(ScoutingData[heldCargo]="Y",1,0)</f>
        <v>0</v>
      </c>
    </row>
    <row r="256" spans="1:41" x14ac:dyDescent="0.3">
      <c r="A256" t="s">
        <v>19</v>
      </c>
      <c r="B256" t="s">
        <v>3</v>
      </c>
      <c r="C256">
        <v>44</v>
      </c>
      <c r="D256" t="str">
        <f>ScoutingData[[#This Row],[eventCode]]&amp;"_"&amp;ScoutingData[[#This Row],[matchLevel]]&amp;ScoutingData[[#This Row],[matchNumber]]</f>
        <v>2022ilch_qm44</v>
      </c>
      <c r="E256" t="s">
        <v>53</v>
      </c>
      <c r="F256">
        <v>4241</v>
      </c>
      <c r="G256">
        <v>41</v>
      </c>
      <c r="H256" t="s">
        <v>0</v>
      </c>
      <c r="I256">
        <v>1</v>
      </c>
      <c r="J256">
        <v>0</v>
      </c>
      <c r="K256" t="s">
        <v>1</v>
      </c>
      <c r="L256">
        <v>1</v>
      </c>
      <c r="M256">
        <v>0</v>
      </c>
      <c r="N256" t="s">
        <v>0</v>
      </c>
      <c r="O256" t="s">
        <v>1</v>
      </c>
      <c r="P256" t="s">
        <v>46</v>
      </c>
      <c r="R256" t="s">
        <v>46</v>
      </c>
      <c r="S256" t="s">
        <v>1</v>
      </c>
      <c r="T256" t="s">
        <v>46</v>
      </c>
      <c r="U256" t="s">
        <v>1</v>
      </c>
      <c r="V256">
        <v>3</v>
      </c>
      <c r="W256" t="s">
        <v>1</v>
      </c>
      <c r="Y256">
        <f>ScoutingData[[#This Row],[autoLower]]+ScoutingData[[#This Row],[autoUpper]]</f>
        <v>1</v>
      </c>
      <c r="Z256">
        <f>(ScoutingData[[#This Row],[autoLower]]*2)+(ScoutingData[[#This Row],[autoUpper]]*4)</f>
        <v>4</v>
      </c>
      <c r="AA256">
        <f>ScoutingData[[#This Row],[lower]]+ScoutingData[[#This Row],[upper]]</f>
        <v>1</v>
      </c>
      <c r="AB256">
        <f>ScoutingData[[#This Row],[lower]]+(ScoutingData[[#This Row],[upper]]*2)</f>
        <v>2</v>
      </c>
      <c r="AC256">
        <f>ScoutingData[[#This Row],[autoCargo]]+ScoutingData[[#This Row],[teleopCargo]]</f>
        <v>2</v>
      </c>
      <c r="AD256">
        <f>IF(ScoutingData[taxi]="Y", 2, 0)</f>
        <v>2</v>
      </c>
      <c r="AE256">
        <f>ScoutingData[autoUpper]*4</f>
        <v>4</v>
      </c>
      <c r="AF256">
        <f>ScoutingData[autoLower]*2</f>
        <v>0</v>
      </c>
      <c r="AG256">
        <f>ScoutingData[upper]*2</f>
        <v>2</v>
      </c>
      <c r="AH256">
        <f>ScoutingData[lower]</f>
        <v>0</v>
      </c>
      <c r="AI256">
        <f>IF(ScoutingData[climb]=1, 4, IF(ScoutingData[climb]=2, 6, IF(ScoutingData[climb]=3, 10, IF(ScoutingData[climb]=4, 15, 0))))</f>
        <v>0</v>
      </c>
      <c r="AJ256">
        <f>ScoutingData[[#This Row],[climbScore]]</f>
        <v>0</v>
      </c>
      <c r="AK25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256">
        <f>IF(ScoutingData[climb]=1, 1, IF(ScoutingData[climb]=2, 2, IF(ScoutingData[climb]=3, 3, IF(ScoutingData[climb]=4, 4, 0))))</f>
        <v>0</v>
      </c>
      <c r="AM256">
        <f>IF(ScoutingData[wasDefended]="Y",1,0)</f>
        <v>1</v>
      </c>
      <c r="AN256">
        <f>IF(ScoutingData[diedOrTipped]="Y",1,0)</f>
        <v>0</v>
      </c>
      <c r="AO256">
        <f>IF(ScoutingData[heldCargo]="Y",1,0)</f>
        <v>0</v>
      </c>
    </row>
    <row r="257" spans="1:41" x14ac:dyDescent="0.3">
      <c r="A257" t="s">
        <v>19</v>
      </c>
      <c r="B257" t="s">
        <v>3</v>
      </c>
      <c r="C257">
        <v>44</v>
      </c>
      <c r="D257" t="str">
        <f>ScoutingData[[#This Row],[eventCode]]&amp;"_"&amp;ScoutingData[[#This Row],[matchLevel]]&amp;ScoutingData[[#This Row],[matchNumber]]</f>
        <v>2022ilch_qm44</v>
      </c>
      <c r="E257" t="s">
        <v>56</v>
      </c>
      <c r="F257">
        <v>2830</v>
      </c>
      <c r="G257">
        <v>17</v>
      </c>
      <c r="H257" t="s">
        <v>0</v>
      </c>
      <c r="I257">
        <v>2</v>
      </c>
      <c r="J257">
        <v>0</v>
      </c>
      <c r="K257" t="s">
        <v>0</v>
      </c>
      <c r="L257">
        <v>0</v>
      </c>
      <c r="M257">
        <v>0</v>
      </c>
      <c r="N257" t="s">
        <v>0</v>
      </c>
      <c r="O257" t="s">
        <v>1</v>
      </c>
      <c r="P257" t="s">
        <v>51</v>
      </c>
      <c r="R257">
        <v>2</v>
      </c>
      <c r="S257" t="s">
        <v>1</v>
      </c>
      <c r="T257" t="s">
        <v>51</v>
      </c>
      <c r="U257" t="s">
        <v>1</v>
      </c>
      <c r="V257">
        <v>4</v>
      </c>
      <c r="W257" t="s">
        <v>1</v>
      </c>
      <c r="X257" t="s">
        <v>243</v>
      </c>
      <c r="Y257">
        <f>ScoutingData[[#This Row],[autoLower]]+ScoutingData[[#This Row],[autoUpper]]</f>
        <v>2</v>
      </c>
      <c r="Z257">
        <f>(ScoutingData[[#This Row],[autoLower]]*2)+(ScoutingData[[#This Row],[autoUpper]]*4)</f>
        <v>8</v>
      </c>
      <c r="AA257">
        <f>ScoutingData[[#This Row],[lower]]+ScoutingData[[#This Row],[upper]]</f>
        <v>0</v>
      </c>
      <c r="AB257">
        <f>ScoutingData[[#This Row],[lower]]+(ScoutingData[[#This Row],[upper]]*2)</f>
        <v>0</v>
      </c>
      <c r="AC257">
        <f>ScoutingData[[#This Row],[autoCargo]]+ScoutingData[[#This Row],[teleopCargo]]</f>
        <v>2</v>
      </c>
      <c r="AD257">
        <f>IF(ScoutingData[taxi]="Y", 2, 0)</f>
        <v>2</v>
      </c>
      <c r="AE257">
        <f>ScoutingData[autoUpper]*4</f>
        <v>8</v>
      </c>
      <c r="AF257">
        <f>ScoutingData[autoLower]*2</f>
        <v>0</v>
      </c>
      <c r="AG257">
        <f>ScoutingData[upper]*2</f>
        <v>0</v>
      </c>
      <c r="AH257">
        <f>ScoutingData[lower]</f>
        <v>0</v>
      </c>
      <c r="AI257">
        <f>IF(ScoutingData[climb]=1, 4, IF(ScoutingData[climb]=2, 6, IF(ScoutingData[climb]=3, 10, IF(ScoutingData[climb]=4, 15, 0))))</f>
        <v>6</v>
      </c>
      <c r="AJ257">
        <f>ScoutingData[[#This Row],[climbScore]]</f>
        <v>6</v>
      </c>
      <c r="AK25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16</v>
      </c>
      <c r="AL257">
        <f>IF(ScoutingData[climb]=1, 1, IF(ScoutingData[climb]=2, 2, IF(ScoutingData[climb]=3, 3, IF(ScoutingData[climb]=4, 4, 0))))</f>
        <v>2</v>
      </c>
      <c r="AM257">
        <f>IF(ScoutingData[wasDefended]="Y",1,0)</f>
        <v>1</v>
      </c>
      <c r="AN257">
        <f>IF(ScoutingData[diedOrTipped]="Y",1,0)</f>
        <v>0</v>
      </c>
      <c r="AO257">
        <f>IF(ScoutingData[heldCargo]="Y",1,0)</f>
        <v>0</v>
      </c>
    </row>
    <row r="258" spans="1:41" x14ac:dyDescent="0.3">
      <c r="A258" t="s">
        <v>19</v>
      </c>
      <c r="B258" t="s">
        <v>3</v>
      </c>
      <c r="C258">
        <v>44</v>
      </c>
      <c r="D258" t="str">
        <f>ScoutingData[[#This Row],[eventCode]]&amp;"_"&amp;ScoutingData[[#This Row],[matchLevel]]&amp;ScoutingData[[#This Row],[matchNumber]]</f>
        <v>2022ilch_qm44</v>
      </c>
      <c r="E258" t="s">
        <v>62</v>
      </c>
      <c r="F258">
        <v>7237</v>
      </c>
      <c r="G258">
        <v>32</v>
      </c>
      <c r="H258" t="s">
        <v>0</v>
      </c>
      <c r="I258">
        <v>0</v>
      </c>
      <c r="J258">
        <v>0</v>
      </c>
      <c r="K258" t="s">
        <v>1</v>
      </c>
      <c r="L258">
        <v>0</v>
      </c>
      <c r="M258">
        <v>17</v>
      </c>
      <c r="N258" t="s">
        <v>1</v>
      </c>
      <c r="O258" t="s">
        <v>1</v>
      </c>
      <c r="P258" t="s">
        <v>51</v>
      </c>
      <c r="Q258" t="s">
        <v>318</v>
      </c>
      <c r="R258" t="s">
        <v>47</v>
      </c>
      <c r="S258" t="s">
        <v>1</v>
      </c>
      <c r="T258" t="s">
        <v>46</v>
      </c>
      <c r="U258" t="s">
        <v>1</v>
      </c>
      <c r="V258">
        <v>3</v>
      </c>
      <c r="W258" t="s">
        <v>1</v>
      </c>
      <c r="X258" t="s">
        <v>319</v>
      </c>
      <c r="Y258">
        <f>ScoutingData[[#This Row],[autoLower]]+ScoutingData[[#This Row],[autoUpper]]</f>
        <v>0</v>
      </c>
      <c r="Z258">
        <f>(ScoutingData[[#This Row],[autoLower]]*2)+(ScoutingData[[#This Row],[autoUpper]]*4)</f>
        <v>0</v>
      </c>
      <c r="AA258">
        <f>ScoutingData[[#This Row],[lower]]+ScoutingData[[#This Row],[upper]]</f>
        <v>17</v>
      </c>
      <c r="AB258">
        <f>ScoutingData[[#This Row],[lower]]+(ScoutingData[[#This Row],[upper]]*2)</f>
        <v>17</v>
      </c>
      <c r="AC258">
        <f>ScoutingData[[#This Row],[autoCargo]]+ScoutingData[[#This Row],[teleopCargo]]</f>
        <v>17</v>
      </c>
      <c r="AD258">
        <f>IF(ScoutingData[taxi]="Y", 2, 0)</f>
        <v>2</v>
      </c>
      <c r="AE258">
        <f>ScoutingData[autoUpper]*4</f>
        <v>0</v>
      </c>
      <c r="AF258">
        <f>ScoutingData[autoLower]*2</f>
        <v>0</v>
      </c>
      <c r="AG258">
        <f>ScoutingData[upper]*2</f>
        <v>0</v>
      </c>
      <c r="AH258">
        <f>ScoutingData[lower]</f>
        <v>17</v>
      </c>
      <c r="AI258">
        <f>IF(ScoutingData[climb]=1, 4, IF(ScoutingData[climb]=2, 6, IF(ScoutingData[climb]=3, 10, IF(ScoutingData[climb]=4, 15, 0))))</f>
        <v>0</v>
      </c>
      <c r="AJ258">
        <f>ScoutingData[[#This Row],[climbScore]]</f>
        <v>0</v>
      </c>
      <c r="AK25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19</v>
      </c>
      <c r="AL258">
        <f>IF(ScoutingData[climb]=1, 1, IF(ScoutingData[climb]=2, 2, IF(ScoutingData[climb]=3, 3, IF(ScoutingData[climb]=4, 4, 0))))</f>
        <v>0</v>
      </c>
      <c r="AM258">
        <f>IF(ScoutingData[wasDefended]="Y",1,0)</f>
        <v>0</v>
      </c>
      <c r="AN258">
        <f>IF(ScoutingData[diedOrTipped]="Y",1,0)</f>
        <v>0</v>
      </c>
      <c r="AO258">
        <f>IF(ScoutingData[heldCargo]="Y",1,0)</f>
        <v>0</v>
      </c>
    </row>
    <row r="259" spans="1:41" x14ac:dyDescent="0.3">
      <c r="A259" t="s">
        <v>19</v>
      </c>
      <c r="B259" t="s">
        <v>3</v>
      </c>
      <c r="C259">
        <v>45</v>
      </c>
      <c r="D259" t="str">
        <f>ScoutingData[[#This Row],[eventCode]]&amp;"_"&amp;ScoutingData[[#This Row],[matchLevel]]&amp;ScoutingData[[#This Row],[matchNumber]]</f>
        <v>2022ilch_qm45</v>
      </c>
      <c r="E259" t="s">
        <v>59</v>
      </c>
      <c r="F259">
        <v>1732</v>
      </c>
      <c r="G259">
        <v>19</v>
      </c>
      <c r="H259" t="s">
        <v>0</v>
      </c>
      <c r="I259">
        <v>4</v>
      </c>
      <c r="J259">
        <v>0</v>
      </c>
      <c r="K259" t="s">
        <v>0</v>
      </c>
      <c r="L259">
        <v>19</v>
      </c>
      <c r="M259">
        <v>0</v>
      </c>
      <c r="N259" t="s">
        <v>1</v>
      </c>
      <c r="O259" t="s">
        <v>1</v>
      </c>
      <c r="P259" t="s">
        <v>51</v>
      </c>
      <c r="Q259" t="s">
        <v>320</v>
      </c>
      <c r="R259">
        <v>2</v>
      </c>
      <c r="S259" t="s">
        <v>1</v>
      </c>
      <c r="T259" t="s">
        <v>46</v>
      </c>
      <c r="U259" t="s">
        <v>1</v>
      </c>
      <c r="V259">
        <v>5</v>
      </c>
      <c r="W259" t="s">
        <v>1</v>
      </c>
      <c r="Y259">
        <f>ScoutingData[[#This Row],[autoLower]]+ScoutingData[[#This Row],[autoUpper]]</f>
        <v>4</v>
      </c>
      <c r="Z259">
        <f>(ScoutingData[[#This Row],[autoLower]]*2)+(ScoutingData[[#This Row],[autoUpper]]*4)</f>
        <v>16</v>
      </c>
      <c r="AA259">
        <f>ScoutingData[[#This Row],[lower]]+ScoutingData[[#This Row],[upper]]</f>
        <v>19</v>
      </c>
      <c r="AB259">
        <f>ScoutingData[[#This Row],[lower]]+(ScoutingData[[#This Row],[upper]]*2)</f>
        <v>38</v>
      </c>
      <c r="AC259">
        <f>ScoutingData[[#This Row],[autoCargo]]+ScoutingData[[#This Row],[teleopCargo]]</f>
        <v>23</v>
      </c>
      <c r="AD259">
        <f>IF(ScoutingData[taxi]="Y", 2, 0)</f>
        <v>2</v>
      </c>
      <c r="AE259">
        <f>ScoutingData[autoUpper]*4</f>
        <v>16</v>
      </c>
      <c r="AF259">
        <f>ScoutingData[autoLower]*2</f>
        <v>0</v>
      </c>
      <c r="AG259">
        <f>ScoutingData[upper]*2</f>
        <v>38</v>
      </c>
      <c r="AH259">
        <f>ScoutingData[lower]</f>
        <v>0</v>
      </c>
      <c r="AI259">
        <f>IF(ScoutingData[climb]=1, 4, IF(ScoutingData[climb]=2, 6, IF(ScoutingData[climb]=3, 10, IF(ScoutingData[climb]=4, 15, 0))))</f>
        <v>6</v>
      </c>
      <c r="AJ259">
        <f>ScoutingData[[#This Row],[climbScore]]</f>
        <v>6</v>
      </c>
      <c r="AK25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62</v>
      </c>
      <c r="AL259">
        <f>IF(ScoutingData[climb]=1, 1, IF(ScoutingData[climb]=2, 2, IF(ScoutingData[climb]=3, 3, IF(ScoutingData[climb]=4, 4, 0))))</f>
        <v>2</v>
      </c>
      <c r="AM259">
        <f>IF(ScoutingData[wasDefended]="Y",1,0)</f>
        <v>0</v>
      </c>
      <c r="AN259">
        <f>IF(ScoutingData[diedOrTipped]="Y",1,0)</f>
        <v>0</v>
      </c>
      <c r="AO259">
        <f>IF(ScoutingData[heldCargo]="Y",1,0)</f>
        <v>0</v>
      </c>
    </row>
    <row r="260" spans="1:41" x14ac:dyDescent="0.3">
      <c r="A260" t="s">
        <v>19</v>
      </c>
      <c r="B260" t="s">
        <v>3</v>
      </c>
      <c r="C260">
        <v>45</v>
      </c>
      <c r="D260" t="str">
        <f>ScoutingData[[#This Row],[eventCode]]&amp;"_"&amp;ScoutingData[[#This Row],[matchLevel]]&amp;ScoutingData[[#This Row],[matchNumber]]</f>
        <v>2022ilch_qm45</v>
      </c>
      <c r="E260" t="s">
        <v>49</v>
      </c>
      <c r="F260">
        <v>4292</v>
      </c>
      <c r="G260">
        <v>29</v>
      </c>
      <c r="H260" t="s">
        <v>0</v>
      </c>
      <c r="I260">
        <v>0</v>
      </c>
      <c r="J260">
        <v>0</v>
      </c>
      <c r="K260" t="s">
        <v>1</v>
      </c>
      <c r="L260">
        <v>0</v>
      </c>
      <c r="M260">
        <v>0</v>
      </c>
      <c r="N260" t="s">
        <v>0</v>
      </c>
      <c r="O260" t="s">
        <v>0</v>
      </c>
      <c r="P260" t="s">
        <v>51</v>
      </c>
      <c r="R260" t="s">
        <v>46</v>
      </c>
      <c r="S260" t="s">
        <v>1</v>
      </c>
      <c r="T260" t="s">
        <v>55</v>
      </c>
      <c r="U260" t="s">
        <v>1</v>
      </c>
      <c r="V260">
        <v>3</v>
      </c>
      <c r="W260" t="s">
        <v>1</v>
      </c>
      <c r="Y260">
        <f>ScoutingData[[#This Row],[autoLower]]+ScoutingData[[#This Row],[autoUpper]]</f>
        <v>0</v>
      </c>
      <c r="Z260">
        <f>(ScoutingData[[#This Row],[autoLower]]*2)+(ScoutingData[[#This Row],[autoUpper]]*4)</f>
        <v>0</v>
      </c>
      <c r="AA260">
        <f>ScoutingData[[#This Row],[lower]]+ScoutingData[[#This Row],[upper]]</f>
        <v>0</v>
      </c>
      <c r="AB260">
        <f>ScoutingData[[#This Row],[lower]]+(ScoutingData[[#This Row],[upper]]*2)</f>
        <v>0</v>
      </c>
      <c r="AC260">
        <f>ScoutingData[[#This Row],[autoCargo]]+ScoutingData[[#This Row],[teleopCargo]]</f>
        <v>0</v>
      </c>
      <c r="AD260">
        <f>IF(ScoutingData[taxi]="Y", 2, 0)</f>
        <v>2</v>
      </c>
      <c r="AE260">
        <f>ScoutingData[autoUpper]*4</f>
        <v>0</v>
      </c>
      <c r="AF260">
        <f>ScoutingData[autoLower]*2</f>
        <v>0</v>
      </c>
      <c r="AG260">
        <f>ScoutingData[upper]*2</f>
        <v>0</v>
      </c>
      <c r="AH260">
        <f>ScoutingData[lower]</f>
        <v>0</v>
      </c>
      <c r="AI260">
        <f>IF(ScoutingData[climb]=1, 4, IF(ScoutingData[climb]=2, 6, IF(ScoutingData[climb]=3, 10, IF(ScoutingData[climb]=4, 15, 0))))</f>
        <v>0</v>
      </c>
      <c r="AJ260">
        <f>ScoutingData[[#This Row],[climbScore]]</f>
        <v>0</v>
      </c>
      <c r="AK26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260">
        <f>IF(ScoutingData[climb]=1, 1, IF(ScoutingData[climb]=2, 2, IF(ScoutingData[climb]=3, 3, IF(ScoutingData[climb]=4, 4, 0))))</f>
        <v>0</v>
      </c>
      <c r="AM260">
        <f>IF(ScoutingData[wasDefended]="Y",1,0)</f>
        <v>1</v>
      </c>
      <c r="AN260">
        <f>IF(ScoutingData[diedOrTipped]="Y",1,0)</f>
        <v>0</v>
      </c>
      <c r="AO260">
        <f>IF(ScoutingData[heldCargo]="Y",1,0)</f>
        <v>0</v>
      </c>
    </row>
    <row r="261" spans="1:41" x14ac:dyDescent="0.3">
      <c r="A261" t="s">
        <v>19</v>
      </c>
      <c r="B261" t="s">
        <v>3</v>
      </c>
      <c r="C261">
        <v>45</v>
      </c>
      <c r="D261" t="str">
        <f>ScoutingData[[#This Row],[eventCode]]&amp;"_"&amp;ScoutingData[[#This Row],[matchLevel]]&amp;ScoutingData[[#This Row],[matchNumber]]</f>
        <v>2022ilch_qm45</v>
      </c>
      <c r="E261" t="s">
        <v>45</v>
      </c>
      <c r="F261">
        <v>7560</v>
      </c>
      <c r="G261">
        <v>32</v>
      </c>
      <c r="H261" t="s">
        <v>0</v>
      </c>
      <c r="I261">
        <v>0</v>
      </c>
      <c r="J261">
        <v>0</v>
      </c>
      <c r="K261" t="s">
        <v>1</v>
      </c>
      <c r="L261">
        <v>0</v>
      </c>
      <c r="M261">
        <v>0</v>
      </c>
      <c r="N261" t="s">
        <v>1</v>
      </c>
      <c r="O261" t="s">
        <v>1</v>
      </c>
      <c r="P261" t="s">
        <v>46</v>
      </c>
      <c r="R261">
        <v>2</v>
      </c>
      <c r="S261" t="s">
        <v>1</v>
      </c>
      <c r="T261" t="s">
        <v>46</v>
      </c>
      <c r="U261" t="s">
        <v>1</v>
      </c>
      <c r="V261">
        <v>2</v>
      </c>
      <c r="W261" t="s">
        <v>1</v>
      </c>
      <c r="X261" t="s">
        <v>321</v>
      </c>
      <c r="Y261">
        <f>ScoutingData[[#This Row],[autoLower]]+ScoutingData[[#This Row],[autoUpper]]</f>
        <v>0</v>
      </c>
      <c r="Z261">
        <f>(ScoutingData[[#This Row],[autoLower]]*2)+(ScoutingData[[#This Row],[autoUpper]]*4)</f>
        <v>0</v>
      </c>
      <c r="AA261">
        <f>ScoutingData[[#This Row],[lower]]+ScoutingData[[#This Row],[upper]]</f>
        <v>0</v>
      </c>
      <c r="AB261">
        <f>ScoutingData[[#This Row],[lower]]+(ScoutingData[[#This Row],[upper]]*2)</f>
        <v>0</v>
      </c>
      <c r="AC261">
        <f>ScoutingData[[#This Row],[autoCargo]]+ScoutingData[[#This Row],[teleopCargo]]</f>
        <v>0</v>
      </c>
      <c r="AD261">
        <f>IF(ScoutingData[taxi]="Y", 2, 0)</f>
        <v>2</v>
      </c>
      <c r="AE261">
        <f>ScoutingData[autoUpper]*4</f>
        <v>0</v>
      </c>
      <c r="AF261">
        <f>ScoutingData[autoLower]*2</f>
        <v>0</v>
      </c>
      <c r="AG261">
        <f>ScoutingData[upper]*2</f>
        <v>0</v>
      </c>
      <c r="AH261">
        <f>ScoutingData[lower]</f>
        <v>0</v>
      </c>
      <c r="AI261">
        <f>IF(ScoutingData[climb]=1, 4, IF(ScoutingData[climb]=2, 6, IF(ScoutingData[climb]=3, 10, IF(ScoutingData[climb]=4, 15, 0))))</f>
        <v>6</v>
      </c>
      <c r="AJ261">
        <f>ScoutingData[[#This Row],[climbScore]]</f>
        <v>6</v>
      </c>
      <c r="AK26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261">
        <f>IF(ScoutingData[climb]=1, 1, IF(ScoutingData[climb]=2, 2, IF(ScoutingData[climb]=3, 3, IF(ScoutingData[climb]=4, 4, 0))))</f>
        <v>2</v>
      </c>
      <c r="AM261">
        <f>IF(ScoutingData[wasDefended]="Y",1,0)</f>
        <v>0</v>
      </c>
      <c r="AN261">
        <f>IF(ScoutingData[diedOrTipped]="Y",1,0)</f>
        <v>0</v>
      </c>
      <c r="AO261">
        <f>IF(ScoutingData[heldCargo]="Y",1,0)</f>
        <v>0</v>
      </c>
    </row>
    <row r="262" spans="1:41" x14ac:dyDescent="0.3">
      <c r="A262" t="s">
        <v>19</v>
      </c>
      <c r="B262" t="s">
        <v>3</v>
      </c>
      <c r="C262">
        <v>45</v>
      </c>
      <c r="D262" t="str">
        <f>ScoutingData[[#This Row],[eventCode]]&amp;"_"&amp;ScoutingData[[#This Row],[matchLevel]]&amp;ScoutingData[[#This Row],[matchNumber]]</f>
        <v>2022ilch_qm45</v>
      </c>
      <c r="E262" t="s">
        <v>53</v>
      </c>
      <c r="F262">
        <v>112</v>
      </c>
      <c r="G262">
        <v>29</v>
      </c>
      <c r="H262" t="s">
        <v>0</v>
      </c>
      <c r="I262">
        <v>1</v>
      </c>
      <c r="J262">
        <v>0</v>
      </c>
      <c r="K262" t="s">
        <v>0</v>
      </c>
      <c r="L262">
        <v>0</v>
      </c>
      <c r="M262">
        <v>0</v>
      </c>
      <c r="N262" t="s">
        <v>1</v>
      </c>
      <c r="O262" t="s">
        <v>1</v>
      </c>
      <c r="P262" t="s">
        <v>46</v>
      </c>
      <c r="R262">
        <v>3</v>
      </c>
      <c r="S262" t="s">
        <v>1</v>
      </c>
      <c r="T262" t="s">
        <v>47</v>
      </c>
      <c r="U262" t="s">
        <v>1</v>
      </c>
      <c r="V262">
        <v>2</v>
      </c>
      <c r="W262" t="s">
        <v>1</v>
      </c>
      <c r="X262" t="s">
        <v>241</v>
      </c>
      <c r="Y262">
        <f>ScoutingData[[#This Row],[autoLower]]+ScoutingData[[#This Row],[autoUpper]]</f>
        <v>1</v>
      </c>
      <c r="Z262">
        <f>(ScoutingData[[#This Row],[autoLower]]*2)+(ScoutingData[[#This Row],[autoUpper]]*4)</f>
        <v>4</v>
      </c>
      <c r="AA262">
        <f>ScoutingData[[#This Row],[lower]]+ScoutingData[[#This Row],[upper]]</f>
        <v>0</v>
      </c>
      <c r="AB262">
        <f>ScoutingData[[#This Row],[lower]]+(ScoutingData[[#This Row],[upper]]*2)</f>
        <v>0</v>
      </c>
      <c r="AC262">
        <f>ScoutingData[[#This Row],[autoCargo]]+ScoutingData[[#This Row],[teleopCargo]]</f>
        <v>1</v>
      </c>
      <c r="AD262">
        <f>IF(ScoutingData[taxi]="Y", 2, 0)</f>
        <v>2</v>
      </c>
      <c r="AE262">
        <f>ScoutingData[autoUpper]*4</f>
        <v>4</v>
      </c>
      <c r="AF262">
        <f>ScoutingData[autoLower]*2</f>
        <v>0</v>
      </c>
      <c r="AG262">
        <f>ScoutingData[upper]*2</f>
        <v>0</v>
      </c>
      <c r="AH262">
        <f>ScoutingData[lower]</f>
        <v>0</v>
      </c>
      <c r="AI262">
        <f>IF(ScoutingData[climb]=1, 4, IF(ScoutingData[climb]=2, 6, IF(ScoutingData[climb]=3, 10, IF(ScoutingData[climb]=4, 15, 0))))</f>
        <v>10</v>
      </c>
      <c r="AJ262">
        <f>ScoutingData[[#This Row],[climbScore]]</f>
        <v>10</v>
      </c>
      <c r="AK26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16</v>
      </c>
      <c r="AL262">
        <f>IF(ScoutingData[climb]=1, 1, IF(ScoutingData[climb]=2, 2, IF(ScoutingData[climb]=3, 3, IF(ScoutingData[climb]=4, 4, 0))))</f>
        <v>3</v>
      </c>
      <c r="AM262">
        <f>IF(ScoutingData[wasDefended]="Y",1,0)</f>
        <v>0</v>
      </c>
      <c r="AN262">
        <f>IF(ScoutingData[diedOrTipped]="Y",1,0)</f>
        <v>0</v>
      </c>
      <c r="AO262">
        <f>IF(ScoutingData[heldCargo]="Y",1,0)</f>
        <v>0</v>
      </c>
    </row>
    <row r="263" spans="1:41" x14ac:dyDescent="0.3">
      <c r="A263" t="s">
        <v>19</v>
      </c>
      <c r="B263" t="s">
        <v>3</v>
      </c>
      <c r="C263">
        <v>45</v>
      </c>
      <c r="D263" t="str">
        <f>ScoutingData[[#This Row],[eventCode]]&amp;"_"&amp;ScoutingData[[#This Row],[matchLevel]]&amp;ScoutingData[[#This Row],[matchNumber]]</f>
        <v>2022ilch_qm45</v>
      </c>
      <c r="E263" t="s">
        <v>56</v>
      </c>
      <c r="F263">
        <v>8122</v>
      </c>
      <c r="G263">
        <v>54</v>
      </c>
      <c r="H263" t="s">
        <v>0</v>
      </c>
      <c r="I263">
        <v>2</v>
      </c>
      <c r="J263">
        <v>0</v>
      </c>
      <c r="K263" t="s">
        <v>0</v>
      </c>
      <c r="L263">
        <v>3</v>
      </c>
      <c r="M263">
        <v>1</v>
      </c>
      <c r="N263" t="s">
        <v>0</v>
      </c>
      <c r="O263" t="s">
        <v>1</v>
      </c>
      <c r="P263" t="s">
        <v>51</v>
      </c>
      <c r="Q263" t="s">
        <v>322</v>
      </c>
      <c r="R263">
        <v>2</v>
      </c>
      <c r="S263" t="s">
        <v>1</v>
      </c>
      <c r="T263" t="s">
        <v>46</v>
      </c>
      <c r="U263" t="s">
        <v>1</v>
      </c>
      <c r="V263">
        <v>3</v>
      </c>
      <c r="W263" t="s">
        <v>1</v>
      </c>
      <c r="X263" t="s">
        <v>237</v>
      </c>
      <c r="Y263">
        <f>ScoutingData[[#This Row],[autoLower]]+ScoutingData[[#This Row],[autoUpper]]</f>
        <v>2</v>
      </c>
      <c r="Z263">
        <f>(ScoutingData[[#This Row],[autoLower]]*2)+(ScoutingData[[#This Row],[autoUpper]]*4)</f>
        <v>8</v>
      </c>
      <c r="AA263">
        <f>ScoutingData[[#This Row],[lower]]+ScoutingData[[#This Row],[upper]]</f>
        <v>4</v>
      </c>
      <c r="AB263">
        <f>ScoutingData[[#This Row],[lower]]+(ScoutingData[[#This Row],[upper]]*2)</f>
        <v>7</v>
      </c>
      <c r="AC263">
        <f>ScoutingData[[#This Row],[autoCargo]]+ScoutingData[[#This Row],[teleopCargo]]</f>
        <v>6</v>
      </c>
      <c r="AD263">
        <f>IF(ScoutingData[taxi]="Y", 2, 0)</f>
        <v>2</v>
      </c>
      <c r="AE263">
        <f>ScoutingData[autoUpper]*4</f>
        <v>8</v>
      </c>
      <c r="AF263">
        <f>ScoutingData[autoLower]*2</f>
        <v>0</v>
      </c>
      <c r="AG263">
        <f>ScoutingData[upper]*2</f>
        <v>6</v>
      </c>
      <c r="AH263">
        <f>ScoutingData[lower]</f>
        <v>1</v>
      </c>
      <c r="AI263">
        <f>IF(ScoutingData[climb]=1, 4, IF(ScoutingData[climb]=2, 6, IF(ScoutingData[climb]=3, 10, IF(ScoutingData[climb]=4, 15, 0))))</f>
        <v>6</v>
      </c>
      <c r="AJ263">
        <f>ScoutingData[[#This Row],[climbScore]]</f>
        <v>6</v>
      </c>
      <c r="AK26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23</v>
      </c>
      <c r="AL263">
        <f>IF(ScoutingData[climb]=1, 1, IF(ScoutingData[climb]=2, 2, IF(ScoutingData[climb]=3, 3, IF(ScoutingData[climb]=4, 4, 0))))</f>
        <v>2</v>
      </c>
      <c r="AM263">
        <f>IF(ScoutingData[wasDefended]="Y",1,0)</f>
        <v>1</v>
      </c>
      <c r="AN263">
        <f>IF(ScoutingData[diedOrTipped]="Y",1,0)</f>
        <v>0</v>
      </c>
      <c r="AO263">
        <f>IF(ScoutingData[heldCargo]="Y",1,0)</f>
        <v>0</v>
      </c>
    </row>
    <row r="264" spans="1:41" x14ac:dyDescent="0.3">
      <c r="A264" t="s">
        <v>19</v>
      </c>
      <c r="B264" t="s">
        <v>3</v>
      </c>
      <c r="C264">
        <v>45</v>
      </c>
      <c r="D264" t="str">
        <f>ScoutingData[[#This Row],[eventCode]]&amp;"_"&amp;ScoutingData[[#This Row],[matchLevel]]&amp;ScoutingData[[#This Row],[matchNumber]]</f>
        <v>2022ilch_qm45</v>
      </c>
      <c r="E264" t="s">
        <v>62</v>
      </c>
      <c r="F264">
        <v>5553</v>
      </c>
      <c r="G264">
        <v>56</v>
      </c>
      <c r="H264" t="s">
        <v>0</v>
      </c>
      <c r="I264">
        <v>1</v>
      </c>
      <c r="J264">
        <v>0</v>
      </c>
      <c r="K264" t="s">
        <v>1</v>
      </c>
      <c r="L264">
        <v>6</v>
      </c>
      <c r="M264">
        <v>0</v>
      </c>
      <c r="N264" t="s">
        <v>0</v>
      </c>
      <c r="O264" t="s">
        <v>1</v>
      </c>
      <c r="P264" t="s">
        <v>51</v>
      </c>
      <c r="Q264" t="s">
        <v>323</v>
      </c>
      <c r="R264">
        <v>3</v>
      </c>
      <c r="S264" t="s">
        <v>0</v>
      </c>
      <c r="T264" t="s">
        <v>46</v>
      </c>
      <c r="U264" t="s">
        <v>1</v>
      </c>
      <c r="V264">
        <v>3</v>
      </c>
      <c r="W264" t="s">
        <v>1</v>
      </c>
      <c r="Y264">
        <f>ScoutingData[[#This Row],[autoLower]]+ScoutingData[[#This Row],[autoUpper]]</f>
        <v>1</v>
      </c>
      <c r="Z264">
        <f>(ScoutingData[[#This Row],[autoLower]]*2)+(ScoutingData[[#This Row],[autoUpper]]*4)</f>
        <v>4</v>
      </c>
      <c r="AA264">
        <f>ScoutingData[[#This Row],[lower]]+ScoutingData[[#This Row],[upper]]</f>
        <v>6</v>
      </c>
      <c r="AB264">
        <f>ScoutingData[[#This Row],[lower]]+(ScoutingData[[#This Row],[upper]]*2)</f>
        <v>12</v>
      </c>
      <c r="AC264">
        <f>ScoutingData[[#This Row],[autoCargo]]+ScoutingData[[#This Row],[teleopCargo]]</f>
        <v>7</v>
      </c>
      <c r="AD264">
        <f>IF(ScoutingData[taxi]="Y", 2, 0)</f>
        <v>2</v>
      </c>
      <c r="AE264">
        <f>ScoutingData[autoUpper]*4</f>
        <v>4</v>
      </c>
      <c r="AF264">
        <f>ScoutingData[autoLower]*2</f>
        <v>0</v>
      </c>
      <c r="AG264">
        <f>ScoutingData[upper]*2</f>
        <v>12</v>
      </c>
      <c r="AH264">
        <f>ScoutingData[lower]</f>
        <v>0</v>
      </c>
      <c r="AI264">
        <f>IF(ScoutingData[climb]=1, 4, IF(ScoutingData[climb]=2, 6, IF(ScoutingData[climb]=3, 10, IF(ScoutingData[climb]=4, 15, 0))))</f>
        <v>10</v>
      </c>
      <c r="AJ264">
        <f>ScoutingData[[#This Row],[climbScore]]</f>
        <v>10</v>
      </c>
      <c r="AK26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28</v>
      </c>
      <c r="AL264">
        <f>IF(ScoutingData[climb]=1, 1, IF(ScoutingData[climb]=2, 2, IF(ScoutingData[climb]=3, 3, IF(ScoutingData[climb]=4, 4, 0))))</f>
        <v>3</v>
      </c>
      <c r="AM264">
        <f>IF(ScoutingData[wasDefended]="Y",1,0)</f>
        <v>1</v>
      </c>
      <c r="AN264">
        <f>IF(ScoutingData[diedOrTipped]="Y",1,0)</f>
        <v>0</v>
      </c>
      <c r="AO264">
        <f>IF(ScoutingData[heldCargo]="Y",1,0)</f>
        <v>0</v>
      </c>
    </row>
    <row r="265" spans="1:41" x14ac:dyDescent="0.3">
      <c r="A265" t="s">
        <v>19</v>
      </c>
      <c r="B265" t="s">
        <v>3</v>
      </c>
      <c r="C265">
        <v>46</v>
      </c>
      <c r="D265" t="str">
        <f>ScoutingData[[#This Row],[eventCode]]&amp;"_"&amp;ScoutingData[[#This Row],[matchLevel]]&amp;ScoutingData[[#This Row],[matchNumber]]</f>
        <v>2022ilch_qm46</v>
      </c>
      <c r="E265" t="s">
        <v>59</v>
      </c>
      <c r="F265">
        <v>3695</v>
      </c>
      <c r="G265">
        <v>19</v>
      </c>
      <c r="H265" t="s">
        <v>0</v>
      </c>
      <c r="I265">
        <v>0</v>
      </c>
      <c r="J265">
        <v>0</v>
      </c>
      <c r="K265" t="s">
        <v>0</v>
      </c>
      <c r="L265">
        <v>3</v>
      </c>
      <c r="M265">
        <v>0</v>
      </c>
      <c r="N265" t="s">
        <v>1</v>
      </c>
      <c r="O265" t="s">
        <v>1</v>
      </c>
      <c r="P265" t="s">
        <v>46</v>
      </c>
      <c r="Q265" t="s">
        <v>324</v>
      </c>
      <c r="R265">
        <v>2</v>
      </c>
      <c r="S265" t="s">
        <v>1</v>
      </c>
      <c r="T265" t="s">
        <v>46</v>
      </c>
      <c r="U265" t="s">
        <v>1</v>
      </c>
      <c r="V265">
        <v>2</v>
      </c>
      <c r="W265" t="s">
        <v>1</v>
      </c>
      <c r="Y265">
        <f>ScoutingData[[#This Row],[autoLower]]+ScoutingData[[#This Row],[autoUpper]]</f>
        <v>0</v>
      </c>
      <c r="Z265">
        <f>(ScoutingData[[#This Row],[autoLower]]*2)+(ScoutingData[[#This Row],[autoUpper]]*4)</f>
        <v>0</v>
      </c>
      <c r="AA265">
        <f>ScoutingData[[#This Row],[lower]]+ScoutingData[[#This Row],[upper]]</f>
        <v>3</v>
      </c>
      <c r="AB265">
        <f>ScoutingData[[#This Row],[lower]]+(ScoutingData[[#This Row],[upper]]*2)</f>
        <v>6</v>
      </c>
      <c r="AC265">
        <f>ScoutingData[[#This Row],[autoCargo]]+ScoutingData[[#This Row],[teleopCargo]]</f>
        <v>3</v>
      </c>
      <c r="AD265">
        <f>IF(ScoutingData[taxi]="Y", 2, 0)</f>
        <v>2</v>
      </c>
      <c r="AE265">
        <f>ScoutingData[autoUpper]*4</f>
        <v>0</v>
      </c>
      <c r="AF265">
        <f>ScoutingData[autoLower]*2</f>
        <v>0</v>
      </c>
      <c r="AG265">
        <f>ScoutingData[upper]*2</f>
        <v>6</v>
      </c>
      <c r="AH265">
        <f>ScoutingData[lower]</f>
        <v>0</v>
      </c>
      <c r="AI265">
        <f>IF(ScoutingData[climb]=1, 4, IF(ScoutingData[climb]=2, 6, IF(ScoutingData[climb]=3, 10, IF(ScoutingData[climb]=4, 15, 0))))</f>
        <v>6</v>
      </c>
      <c r="AJ265">
        <f>ScoutingData[[#This Row],[climbScore]]</f>
        <v>6</v>
      </c>
      <c r="AK26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265">
        <f>IF(ScoutingData[climb]=1, 1, IF(ScoutingData[climb]=2, 2, IF(ScoutingData[climb]=3, 3, IF(ScoutingData[climb]=4, 4, 0))))</f>
        <v>2</v>
      </c>
      <c r="AM265">
        <f>IF(ScoutingData[wasDefended]="Y",1,0)</f>
        <v>0</v>
      </c>
      <c r="AN265">
        <f>IF(ScoutingData[diedOrTipped]="Y",1,0)</f>
        <v>0</v>
      </c>
      <c r="AO265">
        <f>IF(ScoutingData[heldCargo]="Y",1,0)</f>
        <v>0</v>
      </c>
    </row>
    <row r="266" spans="1:41" x14ac:dyDescent="0.3">
      <c r="A266" t="s">
        <v>19</v>
      </c>
      <c r="B266" t="s">
        <v>3</v>
      </c>
      <c r="C266">
        <v>46</v>
      </c>
      <c r="D266" t="str">
        <f>ScoutingData[[#This Row],[eventCode]]&amp;"_"&amp;ScoutingData[[#This Row],[matchLevel]]&amp;ScoutingData[[#This Row],[matchNumber]]</f>
        <v>2022ilch_qm46</v>
      </c>
      <c r="E266" t="s">
        <v>53</v>
      </c>
      <c r="F266">
        <v>7460</v>
      </c>
      <c r="G266">
        <v>29</v>
      </c>
      <c r="H266" t="s">
        <v>0</v>
      </c>
      <c r="I266">
        <v>1</v>
      </c>
      <c r="J266">
        <v>0</v>
      </c>
      <c r="K266" t="s">
        <v>0</v>
      </c>
      <c r="L266">
        <v>8</v>
      </c>
      <c r="M266">
        <v>0</v>
      </c>
      <c r="N266" t="s">
        <v>1</v>
      </c>
      <c r="O266" t="s">
        <v>1</v>
      </c>
      <c r="P266" t="s">
        <v>51</v>
      </c>
      <c r="R266" t="s">
        <v>46</v>
      </c>
      <c r="S266" t="s">
        <v>1</v>
      </c>
      <c r="T266" t="s">
        <v>46</v>
      </c>
      <c r="U266" t="s">
        <v>1</v>
      </c>
      <c r="V266">
        <v>3</v>
      </c>
      <c r="W266" t="s">
        <v>1</v>
      </c>
      <c r="Y266">
        <f>ScoutingData[[#This Row],[autoLower]]+ScoutingData[[#This Row],[autoUpper]]</f>
        <v>1</v>
      </c>
      <c r="Z266">
        <f>(ScoutingData[[#This Row],[autoLower]]*2)+(ScoutingData[[#This Row],[autoUpper]]*4)</f>
        <v>4</v>
      </c>
      <c r="AA266">
        <f>ScoutingData[[#This Row],[lower]]+ScoutingData[[#This Row],[upper]]</f>
        <v>8</v>
      </c>
      <c r="AB266">
        <f>ScoutingData[[#This Row],[lower]]+(ScoutingData[[#This Row],[upper]]*2)</f>
        <v>16</v>
      </c>
      <c r="AC266">
        <f>ScoutingData[[#This Row],[autoCargo]]+ScoutingData[[#This Row],[teleopCargo]]</f>
        <v>9</v>
      </c>
      <c r="AD266">
        <f>IF(ScoutingData[taxi]="Y", 2, 0)</f>
        <v>2</v>
      </c>
      <c r="AE266">
        <f>ScoutingData[autoUpper]*4</f>
        <v>4</v>
      </c>
      <c r="AF266">
        <f>ScoutingData[autoLower]*2</f>
        <v>0</v>
      </c>
      <c r="AG266">
        <f>ScoutingData[upper]*2</f>
        <v>16</v>
      </c>
      <c r="AH266">
        <f>ScoutingData[lower]</f>
        <v>0</v>
      </c>
      <c r="AI266">
        <f>IF(ScoutingData[climb]=1, 4, IF(ScoutingData[climb]=2, 6, IF(ScoutingData[climb]=3, 10, IF(ScoutingData[climb]=4, 15, 0))))</f>
        <v>0</v>
      </c>
      <c r="AJ266">
        <f>ScoutingData[[#This Row],[climbScore]]</f>
        <v>0</v>
      </c>
      <c r="AK26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22</v>
      </c>
      <c r="AL266">
        <f>IF(ScoutingData[climb]=1, 1, IF(ScoutingData[climb]=2, 2, IF(ScoutingData[climb]=3, 3, IF(ScoutingData[climb]=4, 4, 0))))</f>
        <v>0</v>
      </c>
      <c r="AM266">
        <f>IF(ScoutingData[wasDefended]="Y",1,0)</f>
        <v>0</v>
      </c>
      <c r="AN266">
        <f>IF(ScoutingData[diedOrTipped]="Y",1,0)</f>
        <v>0</v>
      </c>
      <c r="AO266">
        <f>IF(ScoutingData[heldCargo]="Y",1,0)</f>
        <v>0</v>
      </c>
    </row>
    <row r="267" spans="1:41" x14ac:dyDescent="0.3">
      <c r="A267" t="s">
        <v>19</v>
      </c>
      <c r="B267" t="s">
        <v>3</v>
      </c>
      <c r="C267">
        <v>46</v>
      </c>
      <c r="D267" t="str">
        <f>ScoutingData[[#This Row],[eventCode]]&amp;"_"&amp;ScoutingData[[#This Row],[matchLevel]]&amp;ScoutingData[[#This Row],[matchNumber]]</f>
        <v>2022ilch_qm46</v>
      </c>
      <c r="E267" t="s">
        <v>49</v>
      </c>
      <c r="F267">
        <v>48</v>
      </c>
      <c r="G267">
        <v>54</v>
      </c>
      <c r="H267" t="s">
        <v>0</v>
      </c>
      <c r="I267">
        <v>3</v>
      </c>
      <c r="J267">
        <v>0</v>
      </c>
      <c r="K267" t="s">
        <v>0</v>
      </c>
      <c r="L267">
        <v>10</v>
      </c>
      <c r="M267">
        <v>0</v>
      </c>
      <c r="N267" t="s">
        <v>0</v>
      </c>
      <c r="O267" t="s">
        <v>1</v>
      </c>
      <c r="P267" t="s">
        <v>55</v>
      </c>
      <c r="Q267" t="s">
        <v>325</v>
      </c>
      <c r="R267">
        <v>4</v>
      </c>
      <c r="S267" t="s">
        <v>1</v>
      </c>
      <c r="T267" t="s">
        <v>46</v>
      </c>
      <c r="U267" t="s">
        <v>1</v>
      </c>
      <c r="V267">
        <v>4</v>
      </c>
      <c r="W267" t="s">
        <v>1</v>
      </c>
      <c r="Y267">
        <f>ScoutingData[[#This Row],[autoLower]]+ScoutingData[[#This Row],[autoUpper]]</f>
        <v>3</v>
      </c>
      <c r="Z267">
        <f>(ScoutingData[[#This Row],[autoLower]]*2)+(ScoutingData[[#This Row],[autoUpper]]*4)</f>
        <v>12</v>
      </c>
      <c r="AA267">
        <f>ScoutingData[[#This Row],[lower]]+ScoutingData[[#This Row],[upper]]</f>
        <v>10</v>
      </c>
      <c r="AB267">
        <f>ScoutingData[[#This Row],[lower]]+(ScoutingData[[#This Row],[upper]]*2)</f>
        <v>20</v>
      </c>
      <c r="AC267">
        <f>ScoutingData[[#This Row],[autoCargo]]+ScoutingData[[#This Row],[teleopCargo]]</f>
        <v>13</v>
      </c>
      <c r="AD267">
        <f>IF(ScoutingData[taxi]="Y", 2, 0)</f>
        <v>2</v>
      </c>
      <c r="AE267">
        <f>ScoutingData[autoUpper]*4</f>
        <v>12</v>
      </c>
      <c r="AF267">
        <f>ScoutingData[autoLower]*2</f>
        <v>0</v>
      </c>
      <c r="AG267">
        <f>ScoutingData[upper]*2</f>
        <v>20</v>
      </c>
      <c r="AH267">
        <f>ScoutingData[lower]</f>
        <v>0</v>
      </c>
      <c r="AI267">
        <f>IF(ScoutingData[climb]=1, 4, IF(ScoutingData[climb]=2, 6, IF(ScoutingData[climb]=3, 10, IF(ScoutingData[climb]=4, 15, 0))))</f>
        <v>15</v>
      </c>
      <c r="AJ267">
        <f>ScoutingData[[#This Row],[climbScore]]</f>
        <v>15</v>
      </c>
      <c r="AK26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49</v>
      </c>
      <c r="AL267">
        <f>IF(ScoutingData[climb]=1, 1, IF(ScoutingData[climb]=2, 2, IF(ScoutingData[climb]=3, 3, IF(ScoutingData[climb]=4, 4, 0))))</f>
        <v>4</v>
      </c>
      <c r="AM267">
        <f>IF(ScoutingData[wasDefended]="Y",1,0)</f>
        <v>1</v>
      </c>
      <c r="AN267">
        <f>IF(ScoutingData[diedOrTipped]="Y",1,0)</f>
        <v>0</v>
      </c>
      <c r="AO267">
        <f>IF(ScoutingData[heldCargo]="Y",1,0)</f>
        <v>0</v>
      </c>
    </row>
    <row r="268" spans="1:41" x14ac:dyDescent="0.3">
      <c r="A268" t="s">
        <v>19</v>
      </c>
      <c r="B268" t="s">
        <v>3</v>
      </c>
      <c r="C268">
        <v>46</v>
      </c>
      <c r="D268" t="str">
        <f>ScoutingData[[#This Row],[eventCode]]&amp;"_"&amp;ScoutingData[[#This Row],[matchLevel]]&amp;ScoutingData[[#This Row],[matchNumber]]</f>
        <v>2022ilch_qm46</v>
      </c>
      <c r="E268" t="s">
        <v>45</v>
      </c>
      <c r="F268">
        <v>677</v>
      </c>
      <c r="G268">
        <v>31</v>
      </c>
      <c r="H268" t="s">
        <v>0</v>
      </c>
      <c r="I268">
        <v>2</v>
      </c>
      <c r="J268">
        <v>0</v>
      </c>
      <c r="K268" t="s">
        <v>0</v>
      </c>
      <c r="L268">
        <v>4</v>
      </c>
      <c r="M268">
        <v>0</v>
      </c>
      <c r="N268" t="s">
        <v>1</v>
      </c>
      <c r="O268" t="s">
        <v>1</v>
      </c>
      <c r="P268" t="s">
        <v>51</v>
      </c>
      <c r="Q268" t="s">
        <v>326</v>
      </c>
      <c r="R268" t="s">
        <v>46</v>
      </c>
      <c r="S268" t="s">
        <v>1</v>
      </c>
      <c r="T268" t="s">
        <v>46</v>
      </c>
      <c r="U268" t="s">
        <v>1</v>
      </c>
      <c r="V268">
        <v>3</v>
      </c>
      <c r="W268" t="s">
        <v>1</v>
      </c>
      <c r="Y268">
        <f>ScoutingData[[#This Row],[autoLower]]+ScoutingData[[#This Row],[autoUpper]]</f>
        <v>2</v>
      </c>
      <c r="Z268">
        <f>(ScoutingData[[#This Row],[autoLower]]*2)+(ScoutingData[[#This Row],[autoUpper]]*4)</f>
        <v>8</v>
      </c>
      <c r="AA268">
        <f>ScoutingData[[#This Row],[lower]]+ScoutingData[[#This Row],[upper]]</f>
        <v>4</v>
      </c>
      <c r="AB268">
        <f>ScoutingData[[#This Row],[lower]]+(ScoutingData[[#This Row],[upper]]*2)</f>
        <v>8</v>
      </c>
      <c r="AC268">
        <f>ScoutingData[[#This Row],[autoCargo]]+ScoutingData[[#This Row],[teleopCargo]]</f>
        <v>6</v>
      </c>
      <c r="AD268">
        <f>IF(ScoutingData[taxi]="Y", 2, 0)</f>
        <v>2</v>
      </c>
      <c r="AE268">
        <f>ScoutingData[autoUpper]*4</f>
        <v>8</v>
      </c>
      <c r="AF268">
        <f>ScoutingData[autoLower]*2</f>
        <v>0</v>
      </c>
      <c r="AG268">
        <f>ScoutingData[upper]*2</f>
        <v>8</v>
      </c>
      <c r="AH268">
        <f>ScoutingData[lower]</f>
        <v>0</v>
      </c>
      <c r="AI268">
        <f>IF(ScoutingData[climb]=1, 4, IF(ScoutingData[climb]=2, 6, IF(ScoutingData[climb]=3, 10, IF(ScoutingData[climb]=4, 15, 0))))</f>
        <v>0</v>
      </c>
      <c r="AJ268">
        <f>ScoutingData[[#This Row],[climbScore]]</f>
        <v>0</v>
      </c>
      <c r="AK26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18</v>
      </c>
      <c r="AL268">
        <f>IF(ScoutingData[climb]=1, 1, IF(ScoutingData[climb]=2, 2, IF(ScoutingData[climb]=3, 3, IF(ScoutingData[climb]=4, 4, 0))))</f>
        <v>0</v>
      </c>
      <c r="AM268">
        <f>IF(ScoutingData[wasDefended]="Y",1,0)</f>
        <v>0</v>
      </c>
      <c r="AN268">
        <f>IF(ScoutingData[diedOrTipped]="Y",1,0)</f>
        <v>0</v>
      </c>
      <c r="AO268">
        <f>IF(ScoutingData[heldCargo]="Y",1,0)</f>
        <v>0</v>
      </c>
    </row>
    <row r="269" spans="1:41" x14ac:dyDescent="0.3">
      <c r="A269" t="s">
        <v>19</v>
      </c>
      <c r="B269" t="s">
        <v>3</v>
      </c>
      <c r="C269">
        <v>46</v>
      </c>
      <c r="D269" t="str">
        <f>ScoutingData[[#This Row],[eventCode]]&amp;"_"&amp;ScoutingData[[#This Row],[matchLevel]]&amp;ScoutingData[[#This Row],[matchNumber]]</f>
        <v>2022ilch_qm46</v>
      </c>
      <c r="E269" t="s">
        <v>62</v>
      </c>
      <c r="F269">
        <v>3067</v>
      </c>
      <c r="G269">
        <v>44</v>
      </c>
      <c r="H269" t="s">
        <v>0</v>
      </c>
      <c r="I269">
        <v>0</v>
      </c>
      <c r="J269">
        <v>0</v>
      </c>
      <c r="K269" t="s">
        <v>1</v>
      </c>
      <c r="L269">
        <v>2</v>
      </c>
      <c r="M269">
        <v>2</v>
      </c>
      <c r="N269" t="s">
        <v>0</v>
      </c>
      <c r="O269" t="s">
        <v>1</v>
      </c>
      <c r="P269" t="s">
        <v>51</v>
      </c>
      <c r="Q269" t="s">
        <v>327</v>
      </c>
      <c r="R269" t="s">
        <v>47</v>
      </c>
      <c r="S269" t="s">
        <v>1</v>
      </c>
      <c r="T269" t="s">
        <v>46</v>
      </c>
      <c r="U269" t="s">
        <v>1</v>
      </c>
      <c r="V269">
        <v>3</v>
      </c>
      <c r="W269" t="s">
        <v>0</v>
      </c>
      <c r="X269" t="s">
        <v>328</v>
      </c>
      <c r="Y269">
        <f>ScoutingData[[#This Row],[autoLower]]+ScoutingData[[#This Row],[autoUpper]]</f>
        <v>0</v>
      </c>
      <c r="Z269">
        <f>(ScoutingData[[#This Row],[autoLower]]*2)+(ScoutingData[[#This Row],[autoUpper]]*4)</f>
        <v>0</v>
      </c>
      <c r="AA269">
        <f>ScoutingData[[#This Row],[lower]]+ScoutingData[[#This Row],[upper]]</f>
        <v>4</v>
      </c>
      <c r="AB269">
        <f>ScoutingData[[#This Row],[lower]]+(ScoutingData[[#This Row],[upper]]*2)</f>
        <v>6</v>
      </c>
      <c r="AC269">
        <f>ScoutingData[[#This Row],[autoCargo]]+ScoutingData[[#This Row],[teleopCargo]]</f>
        <v>4</v>
      </c>
      <c r="AD269">
        <f>IF(ScoutingData[taxi]="Y", 2, 0)</f>
        <v>2</v>
      </c>
      <c r="AE269">
        <f>ScoutingData[autoUpper]*4</f>
        <v>0</v>
      </c>
      <c r="AF269">
        <f>ScoutingData[autoLower]*2</f>
        <v>0</v>
      </c>
      <c r="AG269">
        <f>ScoutingData[upper]*2</f>
        <v>4</v>
      </c>
      <c r="AH269">
        <f>ScoutingData[lower]</f>
        <v>2</v>
      </c>
      <c r="AI269">
        <f>IF(ScoutingData[climb]=1, 4, IF(ScoutingData[climb]=2, 6, IF(ScoutingData[climb]=3, 10, IF(ScoutingData[climb]=4, 15, 0))))</f>
        <v>0</v>
      </c>
      <c r="AJ269">
        <f>ScoutingData[[#This Row],[climbScore]]</f>
        <v>0</v>
      </c>
      <c r="AK26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269">
        <f>IF(ScoutingData[climb]=1, 1, IF(ScoutingData[climb]=2, 2, IF(ScoutingData[climb]=3, 3, IF(ScoutingData[climb]=4, 4, 0))))</f>
        <v>0</v>
      </c>
      <c r="AM269">
        <f>IF(ScoutingData[wasDefended]="Y",1,0)</f>
        <v>1</v>
      </c>
      <c r="AN269">
        <f>IF(ScoutingData[diedOrTipped]="Y",1,0)</f>
        <v>1</v>
      </c>
      <c r="AO269">
        <f>IF(ScoutingData[heldCargo]="Y",1,0)</f>
        <v>0</v>
      </c>
    </row>
    <row r="270" spans="1:41" x14ac:dyDescent="0.3">
      <c r="A270" t="s">
        <v>19</v>
      </c>
      <c r="B270" t="s">
        <v>3</v>
      </c>
      <c r="C270">
        <v>46</v>
      </c>
      <c r="D270" t="str">
        <f>ScoutingData[[#This Row],[eventCode]]&amp;"_"&amp;ScoutingData[[#This Row],[matchLevel]]&amp;ScoutingData[[#This Row],[matchNumber]]</f>
        <v>2022ilch_qm46</v>
      </c>
      <c r="E270" t="s">
        <v>56</v>
      </c>
      <c r="F270">
        <v>101</v>
      </c>
      <c r="G270">
        <v>54</v>
      </c>
      <c r="H270" t="s">
        <v>0</v>
      </c>
      <c r="I270">
        <v>0</v>
      </c>
      <c r="J270">
        <v>0</v>
      </c>
      <c r="K270" t="s">
        <v>1</v>
      </c>
      <c r="L270">
        <v>0</v>
      </c>
      <c r="M270">
        <v>0</v>
      </c>
      <c r="N270" t="s">
        <v>0</v>
      </c>
      <c r="O270" t="s">
        <v>1</v>
      </c>
      <c r="P270" t="s">
        <v>51</v>
      </c>
      <c r="Q270" t="s">
        <v>329</v>
      </c>
      <c r="R270" t="s">
        <v>46</v>
      </c>
      <c r="S270" t="s">
        <v>1</v>
      </c>
      <c r="T270" t="s">
        <v>51</v>
      </c>
      <c r="U270" t="s">
        <v>1</v>
      </c>
      <c r="V270">
        <v>4</v>
      </c>
      <c r="W270" t="s">
        <v>1</v>
      </c>
      <c r="X270" t="s">
        <v>330</v>
      </c>
      <c r="Y270">
        <f>ScoutingData[[#This Row],[autoLower]]+ScoutingData[[#This Row],[autoUpper]]</f>
        <v>0</v>
      </c>
      <c r="Z270">
        <f>(ScoutingData[[#This Row],[autoLower]]*2)+(ScoutingData[[#This Row],[autoUpper]]*4)</f>
        <v>0</v>
      </c>
      <c r="AA270">
        <f>ScoutingData[[#This Row],[lower]]+ScoutingData[[#This Row],[upper]]</f>
        <v>0</v>
      </c>
      <c r="AB270">
        <f>ScoutingData[[#This Row],[lower]]+(ScoutingData[[#This Row],[upper]]*2)</f>
        <v>0</v>
      </c>
      <c r="AC270">
        <f>ScoutingData[[#This Row],[autoCargo]]+ScoutingData[[#This Row],[teleopCargo]]</f>
        <v>0</v>
      </c>
      <c r="AD270">
        <f>IF(ScoutingData[taxi]="Y", 2, 0)</f>
        <v>2</v>
      </c>
      <c r="AE270">
        <f>ScoutingData[autoUpper]*4</f>
        <v>0</v>
      </c>
      <c r="AF270">
        <f>ScoutingData[autoLower]*2</f>
        <v>0</v>
      </c>
      <c r="AG270">
        <f>ScoutingData[upper]*2</f>
        <v>0</v>
      </c>
      <c r="AH270">
        <f>ScoutingData[lower]</f>
        <v>0</v>
      </c>
      <c r="AI270">
        <f>IF(ScoutingData[climb]=1, 4, IF(ScoutingData[climb]=2, 6, IF(ScoutingData[climb]=3, 10, IF(ScoutingData[climb]=4, 15, 0))))</f>
        <v>0</v>
      </c>
      <c r="AJ270">
        <f>ScoutingData[[#This Row],[climbScore]]</f>
        <v>0</v>
      </c>
      <c r="AK27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270">
        <f>IF(ScoutingData[climb]=1, 1, IF(ScoutingData[climb]=2, 2, IF(ScoutingData[climb]=3, 3, IF(ScoutingData[climb]=4, 4, 0))))</f>
        <v>0</v>
      </c>
      <c r="AM270">
        <f>IF(ScoutingData[wasDefended]="Y",1,0)</f>
        <v>1</v>
      </c>
      <c r="AN270">
        <f>IF(ScoutingData[diedOrTipped]="Y",1,0)</f>
        <v>0</v>
      </c>
      <c r="AO270">
        <f>IF(ScoutingData[heldCargo]="Y",1,0)</f>
        <v>0</v>
      </c>
    </row>
    <row r="271" spans="1:41" x14ac:dyDescent="0.3">
      <c r="A271" t="s">
        <v>19</v>
      </c>
      <c r="B271" t="s">
        <v>3</v>
      </c>
      <c r="C271">
        <v>47</v>
      </c>
      <c r="D271" t="str">
        <f>ScoutingData[[#This Row],[eventCode]]&amp;"_"&amp;ScoutingData[[#This Row],[matchLevel]]&amp;ScoutingData[[#This Row],[matchNumber]]</f>
        <v>2022ilch_qm47</v>
      </c>
      <c r="E271" t="s">
        <v>59</v>
      </c>
      <c r="F271">
        <v>2151</v>
      </c>
      <c r="G271">
        <v>32</v>
      </c>
      <c r="H271" t="s">
        <v>0</v>
      </c>
      <c r="I271">
        <v>0</v>
      </c>
      <c r="J271">
        <v>0</v>
      </c>
      <c r="K271" t="s">
        <v>1</v>
      </c>
      <c r="L271">
        <v>0</v>
      </c>
      <c r="M271">
        <v>0</v>
      </c>
      <c r="N271" t="s">
        <v>1</v>
      </c>
      <c r="O271" t="s">
        <v>0</v>
      </c>
      <c r="P271" t="s">
        <v>51</v>
      </c>
      <c r="R271" t="s">
        <v>46</v>
      </c>
      <c r="S271" t="s">
        <v>1</v>
      </c>
      <c r="T271" t="s">
        <v>55</v>
      </c>
      <c r="U271" t="s">
        <v>1</v>
      </c>
      <c r="V271">
        <v>1</v>
      </c>
      <c r="W271" t="s">
        <v>1</v>
      </c>
      <c r="Y271">
        <f>ScoutingData[[#This Row],[autoLower]]+ScoutingData[[#This Row],[autoUpper]]</f>
        <v>0</v>
      </c>
      <c r="Z271">
        <f>(ScoutingData[[#This Row],[autoLower]]*2)+(ScoutingData[[#This Row],[autoUpper]]*4)</f>
        <v>0</v>
      </c>
      <c r="AA271">
        <f>ScoutingData[[#This Row],[lower]]+ScoutingData[[#This Row],[upper]]</f>
        <v>0</v>
      </c>
      <c r="AB271">
        <f>ScoutingData[[#This Row],[lower]]+(ScoutingData[[#This Row],[upper]]*2)</f>
        <v>0</v>
      </c>
      <c r="AC271">
        <f>ScoutingData[[#This Row],[autoCargo]]+ScoutingData[[#This Row],[teleopCargo]]</f>
        <v>0</v>
      </c>
      <c r="AD271">
        <f>IF(ScoutingData[taxi]="Y", 2, 0)</f>
        <v>2</v>
      </c>
      <c r="AE271">
        <f>ScoutingData[autoUpper]*4</f>
        <v>0</v>
      </c>
      <c r="AF271">
        <f>ScoutingData[autoLower]*2</f>
        <v>0</v>
      </c>
      <c r="AG271">
        <f>ScoutingData[upper]*2</f>
        <v>0</v>
      </c>
      <c r="AH271">
        <f>ScoutingData[lower]</f>
        <v>0</v>
      </c>
      <c r="AI271">
        <f>IF(ScoutingData[climb]=1, 4, IF(ScoutingData[climb]=2, 6, IF(ScoutingData[climb]=3, 10, IF(ScoutingData[climb]=4, 15, 0))))</f>
        <v>0</v>
      </c>
      <c r="AJ271">
        <f>ScoutingData[[#This Row],[climbScore]]</f>
        <v>0</v>
      </c>
      <c r="AK27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271">
        <f>IF(ScoutingData[climb]=1, 1, IF(ScoutingData[climb]=2, 2, IF(ScoutingData[climb]=3, 3, IF(ScoutingData[climb]=4, 4, 0))))</f>
        <v>0</v>
      </c>
      <c r="AM271">
        <f>IF(ScoutingData[wasDefended]="Y",1,0)</f>
        <v>0</v>
      </c>
      <c r="AN271">
        <f>IF(ScoutingData[diedOrTipped]="Y",1,0)</f>
        <v>0</v>
      </c>
      <c r="AO271">
        <f>IF(ScoutingData[heldCargo]="Y",1,0)</f>
        <v>0</v>
      </c>
    </row>
    <row r="272" spans="1:41" x14ac:dyDescent="0.3">
      <c r="A272" t="s">
        <v>19</v>
      </c>
      <c r="B272" t="s">
        <v>3</v>
      </c>
      <c r="C272">
        <v>47</v>
      </c>
      <c r="D272" t="str">
        <f>ScoutingData[[#This Row],[eventCode]]&amp;"_"&amp;ScoutingData[[#This Row],[matchLevel]]&amp;ScoutingData[[#This Row],[matchNumber]]</f>
        <v>2022ilch_qm47</v>
      </c>
      <c r="E272" t="s">
        <v>53</v>
      </c>
      <c r="F272">
        <v>2358</v>
      </c>
      <c r="G272">
        <v>30</v>
      </c>
      <c r="H272" t="s">
        <v>0</v>
      </c>
      <c r="I272">
        <v>0</v>
      </c>
      <c r="J272">
        <v>0</v>
      </c>
      <c r="K272" t="s">
        <v>0</v>
      </c>
      <c r="L272">
        <v>4</v>
      </c>
      <c r="M272">
        <v>0</v>
      </c>
      <c r="N272" t="s">
        <v>1</v>
      </c>
      <c r="O272" t="s">
        <v>1</v>
      </c>
      <c r="P272" t="s">
        <v>51</v>
      </c>
      <c r="R272">
        <v>4</v>
      </c>
      <c r="S272" t="s">
        <v>1</v>
      </c>
      <c r="T272" t="s">
        <v>46</v>
      </c>
      <c r="U272" t="s">
        <v>1</v>
      </c>
      <c r="V272">
        <v>4</v>
      </c>
      <c r="W272" t="s">
        <v>1</v>
      </c>
      <c r="Y272">
        <f>ScoutingData[[#This Row],[autoLower]]+ScoutingData[[#This Row],[autoUpper]]</f>
        <v>0</v>
      </c>
      <c r="Z272">
        <f>(ScoutingData[[#This Row],[autoLower]]*2)+(ScoutingData[[#This Row],[autoUpper]]*4)</f>
        <v>0</v>
      </c>
      <c r="AA272">
        <f>ScoutingData[[#This Row],[lower]]+ScoutingData[[#This Row],[upper]]</f>
        <v>4</v>
      </c>
      <c r="AB272">
        <f>ScoutingData[[#This Row],[lower]]+(ScoutingData[[#This Row],[upper]]*2)</f>
        <v>8</v>
      </c>
      <c r="AC272">
        <f>ScoutingData[[#This Row],[autoCargo]]+ScoutingData[[#This Row],[teleopCargo]]</f>
        <v>4</v>
      </c>
      <c r="AD272">
        <f>IF(ScoutingData[taxi]="Y", 2, 0)</f>
        <v>2</v>
      </c>
      <c r="AE272">
        <f>ScoutingData[autoUpper]*4</f>
        <v>0</v>
      </c>
      <c r="AF272">
        <f>ScoutingData[autoLower]*2</f>
        <v>0</v>
      </c>
      <c r="AG272">
        <f>ScoutingData[upper]*2</f>
        <v>8</v>
      </c>
      <c r="AH272">
        <f>ScoutingData[lower]</f>
        <v>0</v>
      </c>
      <c r="AI272">
        <f>IF(ScoutingData[climb]=1, 4, IF(ScoutingData[climb]=2, 6, IF(ScoutingData[climb]=3, 10, IF(ScoutingData[climb]=4, 15, 0))))</f>
        <v>15</v>
      </c>
      <c r="AJ272">
        <f>ScoutingData[[#This Row],[climbScore]]</f>
        <v>15</v>
      </c>
      <c r="AK27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25</v>
      </c>
      <c r="AL272">
        <f>IF(ScoutingData[climb]=1, 1, IF(ScoutingData[climb]=2, 2, IF(ScoutingData[climb]=3, 3, IF(ScoutingData[climb]=4, 4, 0))))</f>
        <v>4</v>
      </c>
      <c r="AM272">
        <f>IF(ScoutingData[wasDefended]="Y",1,0)</f>
        <v>0</v>
      </c>
      <c r="AN272">
        <f>IF(ScoutingData[diedOrTipped]="Y",1,0)</f>
        <v>0</v>
      </c>
      <c r="AO272">
        <f>IF(ScoutingData[heldCargo]="Y",1,0)</f>
        <v>0</v>
      </c>
    </row>
    <row r="273" spans="1:41" x14ac:dyDescent="0.3">
      <c r="A273" t="s">
        <v>19</v>
      </c>
      <c r="B273" t="s">
        <v>3</v>
      </c>
      <c r="C273">
        <v>47</v>
      </c>
      <c r="D273" t="str">
        <f>ScoutingData[[#This Row],[eventCode]]&amp;"_"&amp;ScoutingData[[#This Row],[matchLevel]]&amp;ScoutingData[[#This Row],[matchNumber]]</f>
        <v>2022ilch_qm47</v>
      </c>
      <c r="E273" t="s">
        <v>49</v>
      </c>
      <c r="F273">
        <v>3488</v>
      </c>
      <c r="G273">
        <v>54</v>
      </c>
      <c r="H273" t="s">
        <v>0</v>
      </c>
      <c r="I273">
        <v>2</v>
      </c>
      <c r="J273">
        <v>0</v>
      </c>
      <c r="K273" t="s">
        <v>0</v>
      </c>
      <c r="L273">
        <v>0</v>
      </c>
      <c r="M273">
        <v>0</v>
      </c>
      <c r="N273" t="s">
        <v>1</v>
      </c>
      <c r="O273" t="s">
        <v>0</v>
      </c>
      <c r="P273" t="s">
        <v>51</v>
      </c>
      <c r="R273">
        <v>2</v>
      </c>
      <c r="S273" t="s">
        <v>1</v>
      </c>
      <c r="T273" t="s">
        <v>47</v>
      </c>
      <c r="U273" t="s">
        <v>1</v>
      </c>
      <c r="V273">
        <v>4</v>
      </c>
      <c r="W273" t="s">
        <v>1</v>
      </c>
      <c r="X273" t="s">
        <v>331</v>
      </c>
      <c r="Y273">
        <f>ScoutingData[[#This Row],[autoLower]]+ScoutingData[[#This Row],[autoUpper]]</f>
        <v>2</v>
      </c>
      <c r="Z273">
        <f>(ScoutingData[[#This Row],[autoLower]]*2)+(ScoutingData[[#This Row],[autoUpper]]*4)</f>
        <v>8</v>
      </c>
      <c r="AA273">
        <f>ScoutingData[[#This Row],[lower]]+ScoutingData[[#This Row],[upper]]</f>
        <v>0</v>
      </c>
      <c r="AB273">
        <f>ScoutingData[[#This Row],[lower]]+(ScoutingData[[#This Row],[upper]]*2)</f>
        <v>0</v>
      </c>
      <c r="AC273">
        <f>ScoutingData[[#This Row],[autoCargo]]+ScoutingData[[#This Row],[teleopCargo]]</f>
        <v>2</v>
      </c>
      <c r="AD273">
        <f>IF(ScoutingData[taxi]="Y", 2, 0)</f>
        <v>2</v>
      </c>
      <c r="AE273">
        <f>ScoutingData[autoUpper]*4</f>
        <v>8</v>
      </c>
      <c r="AF273">
        <f>ScoutingData[autoLower]*2</f>
        <v>0</v>
      </c>
      <c r="AG273">
        <f>ScoutingData[upper]*2</f>
        <v>0</v>
      </c>
      <c r="AH273">
        <f>ScoutingData[lower]</f>
        <v>0</v>
      </c>
      <c r="AI273">
        <f>IF(ScoutingData[climb]=1, 4, IF(ScoutingData[climb]=2, 6, IF(ScoutingData[climb]=3, 10, IF(ScoutingData[climb]=4, 15, 0))))</f>
        <v>6</v>
      </c>
      <c r="AJ273">
        <f>ScoutingData[[#This Row],[climbScore]]</f>
        <v>6</v>
      </c>
      <c r="AK27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16</v>
      </c>
      <c r="AL273">
        <f>IF(ScoutingData[climb]=1, 1, IF(ScoutingData[climb]=2, 2, IF(ScoutingData[climb]=3, 3, IF(ScoutingData[climb]=4, 4, 0))))</f>
        <v>2</v>
      </c>
      <c r="AM273">
        <f>IF(ScoutingData[wasDefended]="Y",1,0)</f>
        <v>0</v>
      </c>
      <c r="AN273">
        <f>IF(ScoutingData[diedOrTipped]="Y",1,0)</f>
        <v>0</v>
      </c>
      <c r="AO273">
        <f>IF(ScoutingData[heldCargo]="Y",1,0)</f>
        <v>0</v>
      </c>
    </row>
    <row r="274" spans="1:41" x14ac:dyDescent="0.3">
      <c r="A274" t="s">
        <v>19</v>
      </c>
      <c r="B274" t="s">
        <v>3</v>
      </c>
      <c r="C274">
        <v>47</v>
      </c>
      <c r="D274" t="str">
        <f>ScoutingData[[#This Row],[eventCode]]&amp;"_"&amp;ScoutingData[[#This Row],[matchLevel]]&amp;ScoutingData[[#This Row],[matchNumber]]</f>
        <v>2022ilch_qm47</v>
      </c>
      <c r="E274" t="s">
        <v>45</v>
      </c>
      <c r="F274">
        <v>8029</v>
      </c>
      <c r="G274">
        <v>32</v>
      </c>
      <c r="H274" t="s">
        <v>0</v>
      </c>
      <c r="I274">
        <v>1</v>
      </c>
      <c r="J274">
        <v>0</v>
      </c>
      <c r="K274" t="s">
        <v>1</v>
      </c>
      <c r="L274">
        <v>4</v>
      </c>
      <c r="M274">
        <v>0</v>
      </c>
      <c r="N274" t="s">
        <v>1</v>
      </c>
      <c r="O274" t="s">
        <v>1</v>
      </c>
      <c r="P274" t="s">
        <v>51</v>
      </c>
      <c r="Q274" t="s">
        <v>332</v>
      </c>
      <c r="R274" t="s">
        <v>46</v>
      </c>
      <c r="S274" t="s">
        <v>1</v>
      </c>
      <c r="T274" t="s">
        <v>46</v>
      </c>
      <c r="U274" t="s">
        <v>1</v>
      </c>
      <c r="V274">
        <v>3</v>
      </c>
      <c r="W274" t="s">
        <v>0</v>
      </c>
      <c r="Y274">
        <f>ScoutingData[[#This Row],[autoLower]]+ScoutingData[[#This Row],[autoUpper]]</f>
        <v>1</v>
      </c>
      <c r="Z274">
        <f>(ScoutingData[[#This Row],[autoLower]]*2)+(ScoutingData[[#This Row],[autoUpper]]*4)</f>
        <v>4</v>
      </c>
      <c r="AA274">
        <f>ScoutingData[[#This Row],[lower]]+ScoutingData[[#This Row],[upper]]</f>
        <v>4</v>
      </c>
      <c r="AB274">
        <f>ScoutingData[[#This Row],[lower]]+(ScoutingData[[#This Row],[upper]]*2)</f>
        <v>8</v>
      </c>
      <c r="AC274">
        <f>ScoutingData[[#This Row],[autoCargo]]+ScoutingData[[#This Row],[teleopCargo]]</f>
        <v>5</v>
      </c>
      <c r="AD274">
        <f>IF(ScoutingData[taxi]="Y", 2, 0)</f>
        <v>2</v>
      </c>
      <c r="AE274">
        <f>ScoutingData[autoUpper]*4</f>
        <v>4</v>
      </c>
      <c r="AF274">
        <f>ScoutingData[autoLower]*2</f>
        <v>0</v>
      </c>
      <c r="AG274">
        <f>ScoutingData[upper]*2</f>
        <v>8</v>
      </c>
      <c r="AH274">
        <f>ScoutingData[lower]</f>
        <v>0</v>
      </c>
      <c r="AI274">
        <f>IF(ScoutingData[climb]=1, 4, IF(ScoutingData[climb]=2, 6, IF(ScoutingData[climb]=3, 10, IF(ScoutingData[climb]=4, 15, 0))))</f>
        <v>0</v>
      </c>
      <c r="AJ274">
        <f>ScoutingData[[#This Row],[climbScore]]</f>
        <v>0</v>
      </c>
      <c r="AK27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274">
        <f>IF(ScoutingData[climb]=1, 1, IF(ScoutingData[climb]=2, 2, IF(ScoutingData[climb]=3, 3, IF(ScoutingData[climb]=4, 4, 0))))</f>
        <v>0</v>
      </c>
      <c r="AM274">
        <f>IF(ScoutingData[wasDefended]="Y",1,0)</f>
        <v>0</v>
      </c>
      <c r="AN274">
        <f>IF(ScoutingData[diedOrTipped]="Y",1,0)</f>
        <v>1</v>
      </c>
      <c r="AO274">
        <f>IF(ScoutingData[heldCargo]="Y",1,0)</f>
        <v>0</v>
      </c>
    </row>
    <row r="275" spans="1:41" x14ac:dyDescent="0.3">
      <c r="A275" t="s">
        <v>19</v>
      </c>
      <c r="B275" t="s">
        <v>3</v>
      </c>
      <c r="C275">
        <v>47</v>
      </c>
      <c r="D275" t="str">
        <f>ScoutingData[[#This Row],[eventCode]]&amp;"_"&amp;ScoutingData[[#This Row],[matchLevel]]&amp;ScoutingData[[#This Row],[matchNumber]]</f>
        <v>2022ilch_qm47</v>
      </c>
      <c r="E275" t="s">
        <v>62</v>
      </c>
      <c r="F275">
        <v>5847</v>
      </c>
      <c r="G275">
        <v>19</v>
      </c>
      <c r="H275" t="s">
        <v>0</v>
      </c>
      <c r="I275">
        <v>2</v>
      </c>
      <c r="J275">
        <v>0</v>
      </c>
      <c r="K275" t="s">
        <v>1</v>
      </c>
      <c r="L275">
        <v>4</v>
      </c>
      <c r="M275">
        <v>0</v>
      </c>
      <c r="N275" t="s">
        <v>1</v>
      </c>
      <c r="O275" t="s">
        <v>1</v>
      </c>
      <c r="P275" t="s">
        <v>51</v>
      </c>
      <c r="Q275" t="s">
        <v>333</v>
      </c>
      <c r="R275">
        <v>3</v>
      </c>
      <c r="S275" t="s">
        <v>1</v>
      </c>
      <c r="T275" t="s">
        <v>46</v>
      </c>
      <c r="U275" t="s">
        <v>1</v>
      </c>
      <c r="V275">
        <v>4</v>
      </c>
      <c r="W275" t="s">
        <v>1</v>
      </c>
      <c r="Y275">
        <f>ScoutingData[[#This Row],[autoLower]]+ScoutingData[[#This Row],[autoUpper]]</f>
        <v>2</v>
      </c>
      <c r="Z275">
        <f>(ScoutingData[[#This Row],[autoLower]]*2)+(ScoutingData[[#This Row],[autoUpper]]*4)</f>
        <v>8</v>
      </c>
      <c r="AA275">
        <f>ScoutingData[[#This Row],[lower]]+ScoutingData[[#This Row],[upper]]</f>
        <v>4</v>
      </c>
      <c r="AB275">
        <f>ScoutingData[[#This Row],[lower]]+(ScoutingData[[#This Row],[upper]]*2)</f>
        <v>8</v>
      </c>
      <c r="AC275">
        <f>ScoutingData[[#This Row],[autoCargo]]+ScoutingData[[#This Row],[teleopCargo]]</f>
        <v>6</v>
      </c>
      <c r="AD275">
        <f>IF(ScoutingData[taxi]="Y", 2, 0)</f>
        <v>2</v>
      </c>
      <c r="AE275">
        <f>ScoutingData[autoUpper]*4</f>
        <v>8</v>
      </c>
      <c r="AF275">
        <f>ScoutingData[autoLower]*2</f>
        <v>0</v>
      </c>
      <c r="AG275">
        <f>ScoutingData[upper]*2</f>
        <v>8</v>
      </c>
      <c r="AH275">
        <f>ScoutingData[lower]</f>
        <v>0</v>
      </c>
      <c r="AI275">
        <f>IF(ScoutingData[climb]=1, 4, IF(ScoutingData[climb]=2, 6, IF(ScoutingData[climb]=3, 10, IF(ScoutingData[climb]=4, 15, 0))))</f>
        <v>10</v>
      </c>
      <c r="AJ275">
        <f>ScoutingData[[#This Row],[climbScore]]</f>
        <v>10</v>
      </c>
      <c r="AK27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28</v>
      </c>
      <c r="AL275">
        <f>IF(ScoutingData[climb]=1, 1, IF(ScoutingData[climb]=2, 2, IF(ScoutingData[climb]=3, 3, IF(ScoutingData[climb]=4, 4, 0))))</f>
        <v>3</v>
      </c>
      <c r="AM275">
        <f>IF(ScoutingData[wasDefended]="Y",1,0)</f>
        <v>0</v>
      </c>
      <c r="AN275">
        <f>IF(ScoutingData[diedOrTipped]="Y",1,0)</f>
        <v>0</v>
      </c>
      <c r="AO275">
        <f>IF(ScoutingData[heldCargo]="Y",1,0)</f>
        <v>0</v>
      </c>
    </row>
    <row r="276" spans="1:41" x14ac:dyDescent="0.3">
      <c r="A276" t="s">
        <v>19</v>
      </c>
      <c r="B276" t="s">
        <v>3</v>
      </c>
      <c r="C276">
        <v>47</v>
      </c>
      <c r="D276" t="str">
        <f>ScoutingData[[#This Row],[eventCode]]&amp;"_"&amp;ScoutingData[[#This Row],[matchLevel]]&amp;ScoutingData[[#This Row],[matchNumber]]</f>
        <v>2022ilch_qm47</v>
      </c>
      <c r="E276" t="s">
        <v>56</v>
      </c>
      <c r="F276">
        <v>4145</v>
      </c>
      <c r="G276">
        <v>17</v>
      </c>
      <c r="H276" t="s">
        <v>0</v>
      </c>
      <c r="I276">
        <v>3</v>
      </c>
      <c r="J276">
        <v>0</v>
      </c>
      <c r="K276" t="s">
        <v>0</v>
      </c>
      <c r="L276">
        <v>8</v>
      </c>
      <c r="M276">
        <v>0</v>
      </c>
      <c r="N276" t="s">
        <v>0</v>
      </c>
      <c r="O276" t="s">
        <v>1</v>
      </c>
      <c r="P276" t="s">
        <v>51</v>
      </c>
      <c r="Q276" t="s">
        <v>334</v>
      </c>
      <c r="R276">
        <v>4</v>
      </c>
      <c r="S276" t="s">
        <v>0</v>
      </c>
      <c r="T276" t="s">
        <v>46</v>
      </c>
      <c r="U276" t="s">
        <v>1</v>
      </c>
      <c r="V276">
        <v>5</v>
      </c>
      <c r="W276" t="s">
        <v>1</v>
      </c>
      <c r="X276" t="s">
        <v>335</v>
      </c>
      <c r="Y276">
        <f>ScoutingData[[#This Row],[autoLower]]+ScoutingData[[#This Row],[autoUpper]]</f>
        <v>3</v>
      </c>
      <c r="Z276">
        <f>(ScoutingData[[#This Row],[autoLower]]*2)+(ScoutingData[[#This Row],[autoUpper]]*4)</f>
        <v>12</v>
      </c>
      <c r="AA276">
        <f>ScoutingData[[#This Row],[lower]]+ScoutingData[[#This Row],[upper]]</f>
        <v>8</v>
      </c>
      <c r="AB276">
        <f>ScoutingData[[#This Row],[lower]]+(ScoutingData[[#This Row],[upper]]*2)</f>
        <v>16</v>
      </c>
      <c r="AC276">
        <f>ScoutingData[[#This Row],[autoCargo]]+ScoutingData[[#This Row],[teleopCargo]]</f>
        <v>11</v>
      </c>
      <c r="AD276">
        <f>IF(ScoutingData[taxi]="Y", 2, 0)</f>
        <v>2</v>
      </c>
      <c r="AE276">
        <f>ScoutingData[autoUpper]*4</f>
        <v>12</v>
      </c>
      <c r="AF276">
        <f>ScoutingData[autoLower]*2</f>
        <v>0</v>
      </c>
      <c r="AG276">
        <f>ScoutingData[upper]*2</f>
        <v>16</v>
      </c>
      <c r="AH276">
        <f>ScoutingData[lower]</f>
        <v>0</v>
      </c>
      <c r="AI276">
        <f>IF(ScoutingData[climb]=1, 4, IF(ScoutingData[climb]=2, 6, IF(ScoutingData[climb]=3, 10, IF(ScoutingData[climb]=4, 15, 0))))</f>
        <v>15</v>
      </c>
      <c r="AJ276">
        <f>ScoutingData[[#This Row],[climbScore]]</f>
        <v>15</v>
      </c>
      <c r="AK27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45</v>
      </c>
      <c r="AL276">
        <f>IF(ScoutingData[climb]=1, 1, IF(ScoutingData[climb]=2, 2, IF(ScoutingData[climb]=3, 3, IF(ScoutingData[climb]=4, 4, 0))))</f>
        <v>4</v>
      </c>
      <c r="AM276">
        <f>IF(ScoutingData[wasDefended]="Y",1,0)</f>
        <v>1</v>
      </c>
      <c r="AN276">
        <f>IF(ScoutingData[diedOrTipped]="Y",1,0)</f>
        <v>0</v>
      </c>
      <c r="AO276">
        <f>IF(ScoutingData[heldCargo]="Y",1,0)</f>
        <v>0</v>
      </c>
    </row>
    <row r="277" spans="1:41" x14ac:dyDescent="0.3">
      <c r="A277" t="s">
        <v>19</v>
      </c>
      <c r="B277" t="s">
        <v>3</v>
      </c>
      <c r="C277">
        <v>48</v>
      </c>
      <c r="D277" t="str">
        <f>ScoutingData[[#This Row],[eventCode]]&amp;"_"&amp;ScoutingData[[#This Row],[matchLevel]]&amp;ScoutingData[[#This Row],[matchNumber]]</f>
        <v>2022ilch_qm48</v>
      </c>
      <c r="E277" t="s">
        <v>49</v>
      </c>
      <c r="F277">
        <v>4096</v>
      </c>
      <c r="G277">
        <v>54</v>
      </c>
      <c r="H277" t="s">
        <v>0</v>
      </c>
      <c r="I277">
        <v>1</v>
      </c>
      <c r="J277">
        <v>0</v>
      </c>
      <c r="K277" t="s">
        <v>0</v>
      </c>
      <c r="L277">
        <v>10</v>
      </c>
      <c r="M277">
        <v>0</v>
      </c>
      <c r="N277" t="s">
        <v>1</v>
      </c>
      <c r="O277" t="s">
        <v>1</v>
      </c>
      <c r="P277" t="s">
        <v>51</v>
      </c>
      <c r="R277" t="s">
        <v>46</v>
      </c>
      <c r="S277" t="s">
        <v>1</v>
      </c>
      <c r="T277" t="s">
        <v>46</v>
      </c>
      <c r="U277" t="s">
        <v>1</v>
      </c>
      <c r="V277">
        <v>4</v>
      </c>
      <c r="W277" t="s">
        <v>1</v>
      </c>
      <c r="Y277">
        <f>ScoutingData[[#This Row],[autoLower]]+ScoutingData[[#This Row],[autoUpper]]</f>
        <v>1</v>
      </c>
      <c r="Z277">
        <f>(ScoutingData[[#This Row],[autoLower]]*2)+(ScoutingData[[#This Row],[autoUpper]]*4)</f>
        <v>4</v>
      </c>
      <c r="AA277">
        <f>ScoutingData[[#This Row],[lower]]+ScoutingData[[#This Row],[upper]]</f>
        <v>10</v>
      </c>
      <c r="AB277">
        <f>ScoutingData[[#This Row],[lower]]+(ScoutingData[[#This Row],[upper]]*2)</f>
        <v>20</v>
      </c>
      <c r="AC277">
        <f>ScoutingData[[#This Row],[autoCargo]]+ScoutingData[[#This Row],[teleopCargo]]</f>
        <v>11</v>
      </c>
      <c r="AD277">
        <f>IF(ScoutingData[taxi]="Y", 2, 0)</f>
        <v>2</v>
      </c>
      <c r="AE277">
        <f>ScoutingData[autoUpper]*4</f>
        <v>4</v>
      </c>
      <c r="AF277">
        <f>ScoutingData[autoLower]*2</f>
        <v>0</v>
      </c>
      <c r="AG277">
        <f>ScoutingData[upper]*2</f>
        <v>20</v>
      </c>
      <c r="AH277">
        <f>ScoutingData[lower]</f>
        <v>0</v>
      </c>
      <c r="AI277">
        <f>IF(ScoutingData[climb]=1, 4, IF(ScoutingData[climb]=2, 6, IF(ScoutingData[climb]=3, 10, IF(ScoutingData[climb]=4, 15, 0))))</f>
        <v>0</v>
      </c>
      <c r="AJ277">
        <f>ScoutingData[[#This Row],[climbScore]]</f>
        <v>0</v>
      </c>
      <c r="AK27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26</v>
      </c>
      <c r="AL277">
        <f>IF(ScoutingData[climb]=1, 1, IF(ScoutingData[climb]=2, 2, IF(ScoutingData[climb]=3, 3, IF(ScoutingData[climb]=4, 4, 0))))</f>
        <v>0</v>
      </c>
      <c r="AM277">
        <f>IF(ScoutingData[wasDefended]="Y",1,0)</f>
        <v>0</v>
      </c>
      <c r="AN277">
        <f>IF(ScoutingData[diedOrTipped]="Y",1,0)</f>
        <v>0</v>
      </c>
      <c r="AO277">
        <f>IF(ScoutingData[heldCargo]="Y",1,0)</f>
        <v>0</v>
      </c>
    </row>
    <row r="278" spans="1:41" x14ac:dyDescent="0.3">
      <c r="A278" t="s">
        <v>19</v>
      </c>
      <c r="B278" t="s">
        <v>3</v>
      </c>
      <c r="C278">
        <v>48</v>
      </c>
      <c r="D278" t="str">
        <f>ScoutingData[[#This Row],[eventCode]]&amp;"_"&amp;ScoutingData[[#This Row],[matchLevel]]&amp;ScoutingData[[#This Row],[matchNumber]]</f>
        <v>2022ilch_qm48</v>
      </c>
      <c r="E278" t="s">
        <v>59</v>
      </c>
      <c r="F278">
        <v>5822</v>
      </c>
      <c r="G278">
        <v>43</v>
      </c>
      <c r="H278" t="s">
        <v>0</v>
      </c>
      <c r="I278">
        <v>0</v>
      </c>
      <c r="J278">
        <v>2</v>
      </c>
      <c r="K278" t="s">
        <v>0</v>
      </c>
      <c r="L278">
        <v>0</v>
      </c>
      <c r="M278">
        <v>0</v>
      </c>
      <c r="N278" t="s">
        <v>1</v>
      </c>
      <c r="O278" t="s">
        <v>1</v>
      </c>
      <c r="P278" t="s">
        <v>46</v>
      </c>
      <c r="Q278" t="s">
        <v>192</v>
      </c>
      <c r="R278">
        <v>4</v>
      </c>
      <c r="S278" t="s">
        <v>0</v>
      </c>
      <c r="T278" t="s">
        <v>46</v>
      </c>
      <c r="U278" t="s">
        <v>1</v>
      </c>
      <c r="V278">
        <v>3</v>
      </c>
      <c r="W278" t="s">
        <v>0</v>
      </c>
      <c r="Y278">
        <f>ScoutingData[[#This Row],[autoLower]]+ScoutingData[[#This Row],[autoUpper]]</f>
        <v>2</v>
      </c>
      <c r="Z278">
        <f>(ScoutingData[[#This Row],[autoLower]]*2)+(ScoutingData[[#This Row],[autoUpper]]*4)</f>
        <v>4</v>
      </c>
      <c r="AA278">
        <f>ScoutingData[[#This Row],[lower]]+ScoutingData[[#This Row],[upper]]</f>
        <v>0</v>
      </c>
      <c r="AB278">
        <f>ScoutingData[[#This Row],[lower]]+(ScoutingData[[#This Row],[upper]]*2)</f>
        <v>0</v>
      </c>
      <c r="AC278">
        <f>ScoutingData[[#This Row],[autoCargo]]+ScoutingData[[#This Row],[teleopCargo]]</f>
        <v>2</v>
      </c>
      <c r="AD278">
        <f>IF(ScoutingData[taxi]="Y", 2, 0)</f>
        <v>2</v>
      </c>
      <c r="AE278">
        <f>ScoutingData[autoUpper]*4</f>
        <v>0</v>
      </c>
      <c r="AF278">
        <f>ScoutingData[autoLower]*2</f>
        <v>4</v>
      </c>
      <c r="AG278">
        <f>ScoutingData[upper]*2</f>
        <v>0</v>
      </c>
      <c r="AH278">
        <f>ScoutingData[lower]</f>
        <v>0</v>
      </c>
      <c r="AI278">
        <f>IF(ScoutingData[climb]=1, 4, IF(ScoutingData[climb]=2, 6, IF(ScoutingData[climb]=3, 10, IF(ScoutingData[climb]=4, 15, 0))))</f>
        <v>15</v>
      </c>
      <c r="AJ278">
        <f>ScoutingData[[#This Row],[climbScore]]</f>
        <v>15</v>
      </c>
      <c r="AK27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21</v>
      </c>
      <c r="AL278">
        <f>IF(ScoutingData[climb]=1, 1, IF(ScoutingData[climb]=2, 2, IF(ScoutingData[climb]=3, 3, IF(ScoutingData[climb]=4, 4, 0))))</f>
        <v>4</v>
      </c>
      <c r="AM278">
        <f>IF(ScoutingData[wasDefended]="Y",1,0)</f>
        <v>0</v>
      </c>
      <c r="AN278">
        <f>IF(ScoutingData[diedOrTipped]="Y",1,0)</f>
        <v>1</v>
      </c>
      <c r="AO278">
        <f>IF(ScoutingData[heldCargo]="Y",1,0)</f>
        <v>0</v>
      </c>
    </row>
    <row r="279" spans="1:41" x14ac:dyDescent="0.3">
      <c r="A279" t="s">
        <v>19</v>
      </c>
      <c r="B279" t="s">
        <v>3</v>
      </c>
      <c r="C279">
        <v>48</v>
      </c>
      <c r="D279" t="str">
        <f>ScoutingData[[#This Row],[eventCode]]&amp;"_"&amp;ScoutingData[[#This Row],[matchLevel]]&amp;ScoutingData[[#This Row],[matchNumber]]</f>
        <v>2022ilch_qm48</v>
      </c>
      <c r="E279" t="s">
        <v>53</v>
      </c>
      <c r="F279">
        <v>8880</v>
      </c>
      <c r="G279">
        <v>41</v>
      </c>
      <c r="H279" t="s">
        <v>0</v>
      </c>
      <c r="I279">
        <v>0</v>
      </c>
      <c r="J279">
        <v>0</v>
      </c>
      <c r="K279" t="s">
        <v>1</v>
      </c>
      <c r="L279">
        <v>0</v>
      </c>
      <c r="M279">
        <v>0</v>
      </c>
      <c r="N279" t="s">
        <v>1</v>
      </c>
      <c r="O279" t="s">
        <v>1</v>
      </c>
      <c r="P279" t="s">
        <v>51</v>
      </c>
      <c r="R279">
        <v>2</v>
      </c>
      <c r="S279" t="s">
        <v>1</v>
      </c>
      <c r="T279" t="s">
        <v>46</v>
      </c>
      <c r="U279" t="s">
        <v>1</v>
      </c>
      <c r="V279">
        <v>4</v>
      </c>
      <c r="W279" t="s">
        <v>1</v>
      </c>
      <c r="Y279">
        <f>ScoutingData[[#This Row],[autoLower]]+ScoutingData[[#This Row],[autoUpper]]</f>
        <v>0</v>
      </c>
      <c r="Z279">
        <f>(ScoutingData[[#This Row],[autoLower]]*2)+(ScoutingData[[#This Row],[autoUpper]]*4)</f>
        <v>0</v>
      </c>
      <c r="AA279">
        <f>ScoutingData[[#This Row],[lower]]+ScoutingData[[#This Row],[upper]]</f>
        <v>0</v>
      </c>
      <c r="AB279">
        <f>ScoutingData[[#This Row],[lower]]+(ScoutingData[[#This Row],[upper]]*2)</f>
        <v>0</v>
      </c>
      <c r="AC279">
        <f>ScoutingData[[#This Row],[autoCargo]]+ScoutingData[[#This Row],[teleopCargo]]</f>
        <v>0</v>
      </c>
      <c r="AD279">
        <f>IF(ScoutingData[taxi]="Y", 2, 0)</f>
        <v>2</v>
      </c>
      <c r="AE279">
        <f>ScoutingData[autoUpper]*4</f>
        <v>0</v>
      </c>
      <c r="AF279">
        <f>ScoutingData[autoLower]*2</f>
        <v>0</v>
      </c>
      <c r="AG279">
        <f>ScoutingData[upper]*2</f>
        <v>0</v>
      </c>
      <c r="AH279">
        <f>ScoutingData[lower]</f>
        <v>0</v>
      </c>
      <c r="AI279">
        <f>IF(ScoutingData[climb]=1, 4, IF(ScoutingData[climb]=2, 6, IF(ScoutingData[climb]=3, 10, IF(ScoutingData[climb]=4, 15, 0))))</f>
        <v>6</v>
      </c>
      <c r="AJ279">
        <f>ScoutingData[[#This Row],[climbScore]]</f>
        <v>6</v>
      </c>
      <c r="AK27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279">
        <f>IF(ScoutingData[climb]=1, 1, IF(ScoutingData[climb]=2, 2, IF(ScoutingData[climb]=3, 3, IF(ScoutingData[climb]=4, 4, 0))))</f>
        <v>2</v>
      </c>
      <c r="AM279">
        <f>IF(ScoutingData[wasDefended]="Y",1,0)</f>
        <v>0</v>
      </c>
      <c r="AN279">
        <f>IF(ScoutingData[diedOrTipped]="Y",1,0)</f>
        <v>0</v>
      </c>
      <c r="AO279">
        <f>IF(ScoutingData[heldCargo]="Y",1,0)</f>
        <v>0</v>
      </c>
    </row>
    <row r="280" spans="1:41" x14ac:dyDescent="0.3">
      <c r="A280" t="s">
        <v>19</v>
      </c>
      <c r="B280" t="s">
        <v>3</v>
      </c>
      <c r="C280">
        <v>48</v>
      </c>
      <c r="D280" t="str">
        <f>ScoutingData[[#This Row],[eventCode]]&amp;"_"&amp;ScoutingData[[#This Row],[matchLevel]]&amp;ScoutingData[[#This Row],[matchNumber]]</f>
        <v>2022ilch_qm48</v>
      </c>
      <c r="E280" t="s">
        <v>45</v>
      </c>
      <c r="F280">
        <v>5934</v>
      </c>
      <c r="G280">
        <v>43</v>
      </c>
      <c r="H280" t="s">
        <v>0</v>
      </c>
      <c r="I280">
        <v>0</v>
      </c>
      <c r="J280">
        <v>2</v>
      </c>
      <c r="K280" t="s">
        <v>0</v>
      </c>
      <c r="L280">
        <v>0</v>
      </c>
      <c r="M280">
        <v>5</v>
      </c>
      <c r="N280" t="s">
        <v>1</v>
      </c>
      <c r="O280" t="s">
        <v>1</v>
      </c>
      <c r="P280" t="s">
        <v>51</v>
      </c>
      <c r="Q280" t="s">
        <v>336</v>
      </c>
      <c r="R280">
        <v>2</v>
      </c>
      <c r="S280" t="s">
        <v>1</v>
      </c>
      <c r="T280" t="s">
        <v>47</v>
      </c>
      <c r="U280" t="s">
        <v>1</v>
      </c>
      <c r="V280">
        <v>3</v>
      </c>
      <c r="W280" t="s">
        <v>1</v>
      </c>
      <c r="Y280">
        <f>ScoutingData[[#This Row],[autoLower]]+ScoutingData[[#This Row],[autoUpper]]</f>
        <v>2</v>
      </c>
      <c r="Z280">
        <f>(ScoutingData[[#This Row],[autoLower]]*2)+(ScoutingData[[#This Row],[autoUpper]]*4)</f>
        <v>4</v>
      </c>
      <c r="AA280">
        <f>ScoutingData[[#This Row],[lower]]+ScoutingData[[#This Row],[upper]]</f>
        <v>5</v>
      </c>
      <c r="AB280">
        <f>ScoutingData[[#This Row],[lower]]+(ScoutingData[[#This Row],[upper]]*2)</f>
        <v>5</v>
      </c>
      <c r="AC280">
        <f>ScoutingData[[#This Row],[autoCargo]]+ScoutingData[[#This Row],[teleopCargo]]</f>
        <v>7</v>
      </c>
      <c r="AD280">
        <f>IF(ScoutingData[taxi]="Y", 2, 0)</f>
        <v>2</v>
      </c>
      <c r="AE280">
        <f>ScoutingData[autoUpper]*4</f>
        <v>0</v>
      </c>
      <c r="AF280">
        <f>ScoutingData[autoLower]*2</f>
        <v>4</v>
      </c>
      <c r="AG280">
        <f>ScoutingData[upper]*2</f>
        <v>0</v>
      </c>
      <c r="AH280">
        <f>ScoutingData[lower]</f>
        <v>5</v>
      </c>
      <c r="AI280">
        <f>IF(ScoutingData[climb]=1, 4, IF(ScoutingData[climb]=2, 6, IF(ScoutingData[climb]=3, 10, IF(ScoutingData[climb]=4, 15, 0))))</f>
        <v>6</v>
      </c>
      <c r="AJ280">
        <f>ScoutingData[[#This Row],[climbScore]]</f>
        <v>6</v>
      </c>
      <c r="AK28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17</v>
      </c>
      <c r="AL280">
        <f>IF(ScoutingData[climb]=1, 1, IF(ScoutingData[climb]=2, 2, IF(ScoutingData[climb]=3, 3, IF(ScoutingData[climb]=4, 4, 0))))</f>
        <v>2</v>
      </c>
      <c r="AM280">
        <f>IF(ScoutingData[wasDefended]="Y",1,0)</f>
        <v>0</v>
      </c>
      <c r="AN280">
        <f>IF(ScoutingData[diedOrTipped]="Y",1,0)</f>
        <v>0</v>
      </c>
      <c r="AO280">
        <f>IF(ScoutingData[heldCargo]="Y",1,0)</f>
        <v>0</v>
      </c>
    </row>
    <row r="281" spans="1:41" x14ac:dyDescent="0.3">
      <c r="A281" t="s">
        <v>19</v>
      </c>
      <c r="B281" t="s">
        <v>3</v>
      </c>
      <c r="C281">
        <v>48</v>
      </c>
      <c r="D281" t="str">
        <f>ScoutingData[[#This Row],[eventCode]]&amp;"_"&amp;ScoutingData[[#This Row],[matchLevel]]&amp;ScoutingData[[#This Row],[matchNumber]]</f>
        <v>2022ilch_qm48</v>
      </c>
      <c r="E281" t="s">
        <v>56</v>
      </c>
      <c r="F281">
        <v>2062</v>
      </c>
      <c r="G281">
        <v>54</v>
      </c>
      <c r="H281" t="s">
        <v>0</v>
      </c>
      <c r="I281">
        <v>1</v>
      </c>
      <c r="J281">
        <v>0</v>
      </c>
      <c r="K281" t="s">
        <v>1</v>
      </c>
      <c r="L281">
        <v>5</v>
      </c>
      <c r="M281">
        <v>0</v>
      </c>
      <c r="N281" t="s">
        <v>1</v>
      </c>
      <c r="O281" t="s">
        <v>1</v>
      </c>
      <c r="P281" t="s">
        <v>51</v>
      </c>
      <c r="Q281" t="s">
        <v>337</v>
      </c>
      <c r="R281">
        <v>2</v>
      </c>
      <c r="S281" t="s">
        <v>1</v>
      </c>
      <c r="T281" t="s">
        <v>46</v>
      </c>
      <c r="U281" t="s">
        <v>1</v>
      </c>
      <c r="V281">
        <v>3</v>
      </c>
      <c r="W281" t="s">
        <v>1</v>
      </c>
      <c r="X281" t="s">
        <v>338</v>
      </c>
      <c r="Y281">
        <f>ScoutingData[[#This Row],[autoLower]]+ScoutingData[[#This Row],[autoUpper]]</f>
        <v>1</v>
      </c>
      <c r="Z281">
        <f>(ScoutingData[[#This Row],[autoLower]]*2)+(ScoutingData[[#This Row],[autoUpper]]*4)</f>
        <v>4</v>
      </c>
      <c r="AA281">
        <f>ScoutingData[[#This Row],[lower]]+ScoutingData[[#This Row],[upper]]</f>
        <v>5</v>
      </c>
      <c r="AB281">
        <f>ScoutingData[[#This Row],[lower]]+(ScoutingData[[#This Row],[upper]]*2)</f>
        <v>10</v>
      </c>
      <c r="AC281">
        <f>ScoutingData[[#This Row],[autoCargo]]+ScoutingData[[#This Row],[teleopCargo]]</f>
        <v>6</v>
      </c>
      <c r="AD281">
        <f>IF(ScoutingData[taxi]="Y", 2, 0)</f>
        <v>2</v>
      </c>
      <c r="AE281">
        <f>ScoutingData[autoUpper]*4</f>
        <v>4</v>
      </c>
      <c r="AF281">
        <f>ScoutingData[autoLower]*2</f>
        <v>0</v>
      </c>
      <c r="AG281">
        <f>ScoutingData[upper]*2</f>
        <v>10</v>
      </c>
      <c r="AH281">
        <f>ScoutingData[lower]</f>
        <v>0</v>
      </c>
      <c r="AI281">
        <f>IF(ScoutingData[climb]=1, 4, IF(ScoutingData[climb]=2, 6, IF(ScoutingData[climb]=3, 10, IF(ScoutingData[climb]=4, 15, 0))))</f>
        <v>6</v>
      </c>
      <c r="AJ281">
        <f>ScoutingData[[#This Row],[climbScore]]</f>
        <v>6</v>
      </c>
      <c r="AK28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22</v>
      </c>
      <c r="AL281">
        <f>IF(ScoutingData[climb]=1, 1, IF(ScoutingData[climb]=2, 2, IF(ScoutingData[climb]=3, 3, IF(ScoutingData[climb]=4, 4, 0))))</f>
        <v>2</v>
      </c>
      <c r="AM281">
        <f>IF(ScoutingData[wasDefended]="Y",1,0)</f>
        <v>0</v>
      </c>
      <c r="AN281">
        <f>IF(ScoutingData[diedOrTipped]="Y",1,0)</f>
        <v>0</v>
      </c>
      <c r="AO281">
        <f>IF(ScoutingData[heldCargo]="Y",1,0)</f>
        <v>0</v>
      </c>
    </row>
    <row r="282" spans="1:41" x14ac:dyDescent="0.3">
      <c r="A282" t="s">
        <v>19</v>
      </c>
      <c r="B282" t="s">
        <v>3</v>
      </c>
      <c r="C282">
        <v>48</v>
      </c>
      <c r="D282" t="str">
        <f>ScoutingData[[#This Row],[eventCode]]&amp;"_"&amp;ScoutingData[[#This Row],[matchLevel]]&amp;ScoutingData[[#This Row],[matchNumber]]</f>
        <v>2022ilch_qm48</v>
      </c>
      <c r="E282" t="s">
        <v>62</v>
      </c>
      <c r="F282">
        <v>8868</v>
      </c>
      <c r="G282">
        <v>32</v>
      </c>
      <c r="H282" t="s">
        <v>0</v>
      </c>
      <c r="I282">
        <v>0</v>
      </c>
      <c r="J282">
        <v>0</v>
      </c>
      <c r="K282" t="s">
        <v>1</v>
      </c>
      <c r="L282">
        <v>0</v>
      </c>
      <c r="M282">
        <v>0</v>
      </c>
      <c r="N282" t="s">
        <v>0</v>
      </c>
      <c r="O282" t="s">
        <v>1</v>
      </c>
      <c r="P282" t="s">
        <v>46</v>
      </c>
      <c r="R282" t="s">
        <v>46</v>
      </c>
      <c r="S282" t="s">
        <v>1</v>
      </c>
      <c r="T282" t="s">
        <v>68</v>
      </c>
      <c r="U282" t="s">
        <v>1</v>
      </c>
      <c r="V282">
        <v>4</v>
      </c>
      <c r="W282" t="s">
        <v>1</v>
      </c>
      <c r="Y282">
        <f>ScoutingData[[#This Row],[autoLower]]+ScoutingData[[#This Row],[autoUpper]]</f>
        <v>0</v>
      </c>
      <c r="Z282">
        <f>(ScoutingData[[#This Row],[autoLower]]*2)+(ScoutingData[[#This Row],[autoUpper]]*4)</f>
        <v>0</v>
      </c>
      <c r="AA282">
        <f>ScoutingData[[#This Row],[lower]]+ScoutingData[[#This Row],[upper]]</f>
        <v>0</v>
      </c>
      <c r="AB282">
        <f>ScoutingData[[#This Row],[lower]]+(ScoutingData[[#This Row],[upper]]*2)</f>
        <v>0</v>
      </c>
      <c r="AC282">
        <f>ScoutingData[[#This Row],[autoCargo]]+ScoutingData[[#This Row],[teleopCargo]]</f>
        <v>0</v>
      </c>
      <c r="AD282">
        <f>IF(ScoutingData[taxi]="Y", 2, 0)</f>
        <v>2</v>
      </c>
      <c r="AE282">
        <f>ScoutingData[autoUpper]*4</f>
        <v>0</v>
      </c>
      <c r="AF282">
        <f>ScoutingData[autoLower]*2</f>
        <v>0</v>
      </c>
      <c r="AG282">
        <f>ScoutingData[upper]*2</f>
        <v>0</v>
      </c>
      <c r="AH282">
        <f>ScoutingData[lower]</f>
        <v>0</v>
      </c>
      <c r="AI282">
        <f>IF(ScoutingData[climb]=1, 4, IF(ScoutingData[climb]=2, 6, IF(ScoutingData[climb]=3, 10, IF(ScoutingData[climb]=4, 15, 0))))</f>
        <v>0</v>
      </c>
      <c r="AJ282">
        <f>ScoutingData[[#This Row],[climbScore]]</f>
        <v>0</v>
      </c>
      <c r="AK28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282">
        <f>IF(ScoutingData[climb]=1, 1, IF(ScoutingData[climb]=2, 2, IF(ScoutingData[climb]=3, 3, IF(ScoutingData[climb]=4, 4, 0))))</f>
        <v>0</v>
      </c>
      <c r="AM282">
        <f>IF(ScoutingData[wasDefended]="Y",1,0)</f>
        <v>1</v>
      </c>
      <c r="AN282">
        <f>IF(ScoutingData[diedOrTipped]="Y",1,0)</f>
        <v>0</v>
      </c>
      <c r="AO282">
        <f>IF(ScoutingData[heldCargo]="Y",1,0)</f>
        <v>0</v>
      </c>
    </row>
    <row r="283" spans="1:41" x14ac:dyDescent="0.3">
      <c r="A283" t="s">
        <v>19</v>
      </c>
      <c r="B283" t="s">
        <v>3</v>
      </c>
      <c r="C283">
        <v>49</v>
      </c>
      <c r="D283" t="str">
        <f>ScoutingData[[#This Row],[eventCode]]&amp;"_"&amp;ScoutingData[[#This Row],[matchLevel]]&amp;ScoutingData[[#This Row],[matchNumber]]</f>
        <v>2022ilch_qm49</v>
      </c>
      <c r="E283" t="s">
        <v>49</v>
      </c>
      <c r="F283">
        <v>4645</v>
      </c>
      <c r="G283">
        <v>29</v>
      </c>
      <c r="H283" t="s">
        <v>1</v>
      </c>
      <c r="I283">
        <v>0</v>
      </c>
      <c r="J283">
        <v>0</v>
      </c>
      <c r="K283" t="s">
        <v>1</v>
      </c>
      <c r="L283">
        <v>0</v>
      </c>
      <c r="M283">
        <v>0</v>
      </c>
      <c r="N283" t="s">
        <v>1</v>
      </c>
      <c r="O283" t="s">
        <v>1</v>
      </c>
      <c r="P283" t="s">
        <v>46</v>
      </c>
      <c r="R283" t="s">
        <v>46</v>
      </c>
      <c r="S283" t="s">
        <v>1</v>
      </c>
      <c r="T283" t="s">
        <v>46</v>
      </c>
      <c r="U283" t="s">
        <v>1</v>
      </c>
      <c r="V283">
        <v>3</v>
      </c>
      <c r="W283" t="s">
        <v>0</v>
      </c>
      <c r="Y283">
        <f>ScoutingData[[#This Row],[autoLower]]+ScoutingData[[#This Row],[autoUpper]]</f>
        <v>0</v>
      </c>
      <c r="Z283">
        <f>(ScoutingData[[#This Row],[autoLower]]*2)+(ScoutingData[[#This Row],[autoUpper]]*4)</f>
        <v>0</v>
      </c>
      <c r="AA283">
        <f>ScoutingData[[#This Row],[lower]]+ScoutingData[[#This Row],[upper]]</f>
        <v>0</v>
      </c>
      <c r="AB283">
        <f>ScoutingData[[#This Row],[lower]]+(ScoutingData[[#This Row],[upper]]*2)</f>
        <v>0</v>
      </c>
      <c r="AC283">
        <f>ScoutingData[[#This Row],[autoCargo]]+ScoutingData[[#This Row],[teleopCargo]]</f>
        <v>0</v>
      </c>
      <c r="AD283">
        <f>IF(ScoutingData[taxi]="Y", 2, 0)</f>
        <v>0</v>
      </c>
      <c r="AE283">
        <f>ScoutingData[autoUpper]*4</f>
        <v>0</v>
      </c>
      <c r="AF283">
        <f>ScoutingData[autoLower]*2</f>
        <v>0</v>
      </c>
      <c r="AG283">
        <f>ScoutingData[upper]*2</f>
        <v>0</v>
      </c>
      <c r="AH283">
        <f>ScoutingData[lower]</f>
        <v>0</v>
      </c>
      <c r="AI283">
        <f>IF(ScoutingData[climb]=1, 4, IF(ScoutingData[climb]=2, 6, IF(ScoutingData[climb]=3, 10, IF(ScoutingData[climb]=4, 15, 0))))</f>
        <v>0</v>
      </c>
      <c r="AJ283">
        <f>ScoutingData[[#This Row],[climbScore]]</f>
        <v>0</v>
      </c>
      <c r="AK28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0</v>
      </c>
      <c r="AL283">
        <f>IF(ScoutingData[climb]=1, 1, IF(ScoutingData[climb]=2, 2, IF(ScoutingData[climb]=3, 3, IF(ScoutingData[climb]=4, 4, 0))))</f>
        <v>0</v>
      </c>
      <c r="AM283">
        <f>IF(ScoutingData[wasDefended]="Y",1,0)</f>
        <v>0</v>
      </c>
      <c r="AN283">
        <f>IF(ScoutingData[diedOrTipped]="Y",1,0)</f>
        <v>1</v>
      </c>
      <c r="AO283">
        <f>IF(ScoutingData[heldCargo]="Y",1,0)</f>
        <v>0</v>
      </c>
    </row>
    <row r="284" spans="1:41" x14ac:dyDescent="0.3">
      <c r="A284" t="s">
        <v>19</v>
      </c>
      <c r="B284" t="s">
        <v>3</v>
      </c>
      <c r="C284">
        <v>49</v>
      </c>
      <c r="D284" t="str">
        <f>ScoutingData[[#This Row],[eventCode]]&amp;"_"&amp;ScoutingData[[#This Row],[matchLevel]]&amp;ScoutingData[[#This Row],[matchNumber]]</f>
        <v>2022ilch_qm49</v>
      </c>
      <c r="E284" t="s">
        <v>53</v>
      </c>
      <c r="F284">
        <v>3110</v>
      </c>
      <c r="G284">
        <v>30</v>
      </c>
      <c r="H284" t="s">
        <v>0</v>
      </c>
      <c r="I284">
        <v>0</v>
      </c>
      <c r="J284">
        <v>0</v>
      </c>
      <c r="K284" t="s">
        <v>0</v>
      </c>
      <c r="L284">
        <v>0</v>
      </c>
      <c r="M284">
        <v>0</v>
      </c>
      <c r="N284" t="s">
        <v>1</v>
      </c>
      <c r="O284" t="s">
        <v>1</v>
      </c>
      <c r="P284" t="s">
        <v>46</v>
      </c>
      <c r="R284" t="s">
        <v>46</v>
      </c>
      <c r="S284" t="s">
        <v>1</v>
      </c>
      <c r="T284" t="s">
        <v>46</v>
      </c>
      <c r="U284" t="s">
        <v>1</v>
      </c>
      <c r="V284">
        <v>3</v>
      </c>
      <c r="W284" t="s">
        <v>0</v>
      </c>
      <c r="X284" t="s">
        <v>339</v>
      </c>
      <c r="Y284">
        <f>ScoutingData[[#This Row],[autoLower]]+ScoutingData[[#This Row],[autoUpper]]</f>
        <v>0</v>
      </c>
      <c r="Z284">
        <f>(ScoutingData[[#This Row],[autoLower]]*2)+(ScoutingData[[#This Row],[autoUpper]]*4)</f>
        <v>0</v>
      </c>
      <c r="AA284">
        <f>ScoutingData[[#This Row],[lower]]+ScoutingData[[#This Row],[upper]]</f>
        <v>0</v>
      </c>
      <c r="AB284">
        <f>ScoutingData[[#This Row],[lower]]+(ScoutingData[[#This Row],[upper]]*2)</f>
        <v>0</v>
      </c>
      <c r="AC284">
        <f>ScoutingData[[#This Row],[autoCargo]]+ScoutingData[[#This Row],[teleopCargo]]</f>
        <v>0</v>
      </c>
      <c r="AD284">
        <f>IF(ScoutingData[taxi]="Y", 2, 0)</f>
        <v>2</v>
      </c>
      <c r="AE284">
        <f>ScoutingData[autoUpper]*4</f>
        <v>0</v>
      </c>
      <c r="AF284">
        <f>ScoutingData[autoLower]*2</f>
        <v>0</v>
      </c>
      <c r="AG284">
        <f>ScoutingData[upper]*2</f>
        <v>0</v>
      </c>
      <c r="AH284">
        <f>ScoutingData[lower]</f>
        <v>0</v>
      </c>
      <c r="AI284">
        <f>IF(ScoutingData[climb]=1, 4, IF(ScoutingData[climb]=2, 6, IF(ScoutingData[climb]=3, 10, IF(ScoutingData[climb]=4, 15, 0))))</f>
        <v>0</v>
      </c>
      <c r="AJ284">
        <f>ScoutingData[[#This Row],[climbScore]]</f>
        <v>0</v>
      </c>
      <c r="AK28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284">
        <f>IF(ScoutingData[climb]=1, 1, IF(ScoutingData[climb]=2, 2, IF(ScoutingData[climb]=3, 3, IF(ScoutingData[climb]=4, 4, 0))))</f>
        <v>0</v>
      </c>
      <c r="AM284">
        <f>IF(ScoutingData[wasDefended]="Y",1,0)</f>
        <v>0</v>
      </c>
      <c r="AN284">
        <f>IF(ScoutingData[diedOrTipped]="Y",1,0)</f>
        <v>1</v>
      </c>
      <c r="AO284">
        <f>IF(ScoutingData[heldCargo]="Y",1,0)</f>
        <v>0</v>
      </c>
    </row>
    <row r="285" spans="1:41" x14ac:dyDescent="0.3">
      <c r="A285" t="s">
        <v>19</v>
      </c>
      <c r="B285" t="s">
        <v>3</v>
      </c>
      <c r="C285">
        <v>49</v>
      </c>
      <c r="D285" t="str">
        <f>ScoutingData[[#This Row],[eventCode]]&amp;"_"&amp;ScoutingData[[#This Row],[matchLevel]]&amp;ScoutingData[[#This Row],[matchNumber]]</f>
        <v>2022ilch_qm49</v>
      </c>
      <c r="E285" t="s">
        <v>59</v>
      </c>
      <c r="F285">
        <v>111</v>
      </c>
      <c r="G285">
        <v>19</v>
      </c>
      <c r="H285" t="s">
        <v>0</v>
      </c>
      <c r="I285">
        <v>5</v>
      </c>
      <c r="J285">
        <v>0</v>
      </c>
      <c r="K285" t="s">
        <v>0</v>
      </c>
      <c r="L285">
        <v>9</v>
      </c>
      <c r="M285">
        <v>4</v>
      </c>
      <c r="N285" t="s">
        <v>0</v>
      </c>
      <c r="O285" t="s">
        <v>1</v>
      </c>
      <c r="P285" t="s">
        <v>51</v>
      </c>
      <c r="Q285" t="s">
        <v>340</v>
      </c>
      <c r="R285">
        <v>4</v>
      </c>
      <c r="S285" t="s">
        <v>1</v>
      </c>
      <c r="T285" t="s">
        <v>46</v>
      </c>
      <c r="U285" t="s">
        <v>1</v>
      </c>
      <c r="V285">
        <v>5</v>
      </c>
      <c r="W285" t="s">
        <v>1</v>
      </c>
      <c r="X285" t="s">
        <v>537</v>
      </c>
      <c r="Y285">
        <f>ScoutingData[[#This Row],[autoLower]]+ScoutingData[[#This Row],[autoUpper]]</f>
        <v>5</v>
      </c>
      <c r="Z285">
        <f>(ScoutingData[[#This Row],[autoLower]]*2)+(ScoutingData[[#This Row],[autoUpper]]*4)</f>
        <v>20</v>
      </c>
      <c r="AA285">
        <f>ScoutingData[[#This Row],[lower]]+ScoutingData[[#This Row],[upper]]</f>
        <v>13</v>
      </c>
      <c r="AB285">
        <f>ScoutingData[[#This Row],[lower]]+(ScoutingData[[#This Row],[upper]]*2)</f>
        <v>22</v>
      </c>
      <c r="AC285">
        <f>ScoutingData[[#This Row],[autoCargo]]+ScoutingData[[#This Row],[teleopCargo]]</f>
        <v>18</v>
      </c>
      <c r="AD285">
        <f>IF(ScoutingData[taxi]="Y", 2, 0)</f>
        <v>2</v>
      </c>
      <c r="AE285">
        <f>ScoutingData[autoUpper]*4</f>
        <v>20</v>
      </c>
      <c r="AF285">
        <f>ScoutingData[autoLower]*2</f>
        <v>0</v>
      </c>
      <c r="AG285">
        <f>ScoutingData[upper]*2</f>
        <v>18</v>
      </c>
      <c r="AH285">
        <f>ScoutingData[lower]</f>
        <v>4</v>
      </c>
      <c r="AI285">
        <f>IF(ScoutingData[climb]=1, 4, IF(ScoutingData[climb]=2, 6, IF(ScoutingData[climb]=3, 10, IF(ScoutingData[climb]=4, 15, 0))))</f>
        <v>15</v>
      </c>
      <c r="AJ285">
        <f>ScoutingData[[#This Row],[climbScore]]</f>
        <v>15</v>
      </c>
      <c r="AK28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59</v>
      </c>
      <c r="AL285">
        <f>IF(ScoutingData[climb]=1, 1, IF(ScoutingData[climb]=2, 2, IF(ScoutingData[climb]=3, 3, IF(ScoutingData[climb]=4, 4, 0))))</f>
        <v>4</v>
      </c>
      <c r="AM285">
        <f>IF(ScoutingData[wasDefended]="Y",1,0)</f>
        <v>1</v>
      </c>
      <c r="AN285">
        <f>IF(ScoutingData[diedOrTipped]="Y",1,0)</f>
        <v>0</v>
      </c>
      <c r="AO285">
        <f>IF(ScoutingData[heldCargo]="Y",1,0)</f>
        <v>0</v>
      </c>
    </row>
    <row r="286" spans="1:41" x14ac:dyDescent="0.3">
      <c r="A286" t="s">
        <v>19</v>
      </c>
      <c r="B286" t="s">
        <v>3</v>
      </c>
      <c r="C286">
        <v>49</v>
      </c>
      <c r="D286" t="str">
        <f>ScoutingData[[#This Row],[eventCode]]&amp;"_"&amp;ScoutingData[[#This Row],[matchLevel]]&amp;ScoutingData[[#This Row],[matchNumber]]</f>
        <v>2022ilch_qm49</v>
      </c>
      <c r="E286" t="s">
        <v>45</v>
      </c>
      <c r="F286">
        <v>2022</v>
      </c>
      <c r="G286">
        <v>19</v>
      </c>
      <c r="H286" t="s">
        <v>0</v>
      </c>
      <c r="I286">
        <v>0</v>
      </c>
      <c r="J286">
        <v>1</v>
      </c>
      <c r="K286" t="s">
        <v>0</v>
      </c>
      <c r="L286">
        <v>0</v>
      </c>
      <c r="M286">
        <v>0</v>
      </c>
      <c r="N286" t="s">
        <v>1</v>
      </c>
      <c r="O286" t="s">
        <v>1</v>
      </c>
      <c r="P286" t="s">
        <v>51</v>
      </c>
      <c r="R286" t="s">
        <v>47</v>
      </c>
      <c r="S286" t="s">
        <v>1</v>
      </c>
      <c r="T286" t="s">
        <v>51</v>
      </c>
      <c r="U286" t="s">
        <v>1</v>
      </c>
      <c r="V286">
        <v>3</v>
      </c>
      <c r="W286" t="s">
        <v>1</v>
      </c>
      <c r="X286" t="s">
        <v>341</v>
      </c>
      <c r="Y286">
        <f>ScoutingData[[#This Row],[autoLower]]+ScoutingData[[#This Row],[autoUpper]]</f>
        <v>1</v>
      </c>
      <c r="Z286">
        <f>(ScoutingData[[#This Row],[autoLower]]*2)+(ScoutingData[[#This Row],[autoUpper]]*4)</f>
        <v>2</v>
      </c>
      <c r="AA286">
        <f>ScoutingData[[#This Row],[lower]]+ScoutingData[[#This Row],[upper]]</f>
        <v>0</v>
      </c>
      <c r="AB286">
        <f>ScoutingData[[#This Row],[lower]]+(ScoutingData[[#This Row],[upper]]*2)</f>
        <v>0</v>
      </c>
      <c r="AC286">
        <f>ScoutingData[[#This Row],[autoCargo]]+ScoutingData[[#This Row],[teleopCargo]]</f>
        <v>1</v>
      </c>
      <c r="AD286">
        <f>IF(ScoutingData[taxi]="Y", 2, 0)</f>
        <v>2</v>
      </c>
      <c r="AE286">
        <f>ScoutingData[autoUpper]*4</f>
        <v>0</v>
      </c>
      <c r="AF286">
        <f>ScoutingData[autoLower]*2</f>
        <v>2</v>
      </c>
      <c r="AG286">
        <f>ScoutingData[upper]*2</f>
        <v>0</v>
      </c>
      <c r="AH286">
        <f>ScoutingData[lower]</f>
        <v>0</v>
      </c>
      <c r="AI286">
        <f>IF(ScoutingData[climb]=1, 4, IF(ScoutingData[climb]=2, 6, IF(ScoutingData[climb]=3, 10, IF(ScoutingData[climb]=4, 15, 0))))</f>
        <v>0</v>
      </c>
      <c r="AJ286">
        <f>ScoutingData[[#This Row],[climbScore]]</f>
        <v>0</v>
      </c>
      <c r="AK28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</v>
      </c>
      <c r="AL286">
        <f>IF(ScoutingData[climb]=1, 1, IF(ScoutingData[climb]=2, 2, IF(ScoutingData[climb]=3, 3, IF(ScoutingData[climb]=4, 4, 0))))</f>
        <v>0</v>
      </c>
      <c r="AM286">
        <f>IF(ScoutingData[wasDefended]="Y",1,0)</f>
        <v>0</v>
      </c>
      <c r="AN286">
        <f>IF(ScoutingData[diedOrTipped]="Y",1,0)</f>
        <v>0</v>
      </c>
      <c r="AO286">
        <f>IF(ScoutingData[heldCargo]="Y",1,0)</f>
        <v>0</v>
      </c>
    </row>
    <row r="287" spans="1:41" x14ac:dyDescent="0.3">
      <c r="A287" t="s">
        <v>19</v>
      </c>
      <c r="B287" t="s">
        <v>3</v>
      </c>
      <c r="C287">
        <v>49</v>
      </c>
      <c r="D287" t="str">
        <f>ScoutingData[[#This Row],[eventCode]]&amp;"_"&amp;ScoutingData[[#This Row],[matchLevel]]&amp;ScoutingData[[#This Row],[matchNumber]]</f>
        <v>2022ilch_qm49</v>
      </c>
      <c r="E287" t="s">
        <v>56</v>
      </c>
      <c r="F287">
        <v>4241</v>
      </c>
      <c r="G287">
        <v>29</v>
      </c>
      <c r="H287" t="s">
        <v>0</v>
      </c>
      <c r="I287">
        <v>0</v>
      </c>
      <c r="J287">
        <v>0</v>
      </c>
      <c r="K287" t="s">
        <v>1</v>
      </c>
      <c r="L287">
        <v>1</v>
      </c>
      <c r="M287">
        <v>0</v>
      </c>
      <c r="N287" t="s">
        <v>1</v>
      </c>
      <c r="O287" t="s">
        <v>1</v>
      </c>
      <c r="P287" t="s">
        <v>51</v>
      </c>
      <c r="Q287" t="s">
        <v>342</v>
      </c>
      <c r="R287">
        <v>3</v>
      </c>
      <c r="S287" t="s">
        <v>1</v>
      </c>
      <c r="T287" t="s">
        <v>46</v>
      </c>
      <c r="U287" t="s">
        <v>1</v>
      </c>
      <c r="V287">
        <v>3</v>
      </c>
      <c r="W287" t="s">
        <v>1</v>
      </c>
      <c r="X287" t="s">
        <v>343</v>
      </c>
      <c r="Y287">
        <f>ScoutingData[[#This Row],[autoLower]]+ScoutingData[[#This Row],[autoUpper]]</f>
        <v>0</v>
      </c>
      <c r="Z287">
        <f>(ScoutingData[[#This Row],[autoLower]]*2)+(ScoutingData[[#This Row],[autoUpper]]*4)</f>
        <v>0</v>
      </c>
      <c r="AA287">
        <f>ScoutingData[[#This Row],[lower]]+ScoutingData[[#This Row],[upper]]</f>
        <v>1</v>
      </c>
      <c r="AB287">
        <f>ScoutingData[[#This Row],[lower]]+(ScoutingData[[#This Row],[upper]]*2)</f>
        <v>2</v>
      </c>
      <c r="AC287">
        <f>ScoutingData[[#This Row],[autoCargo]]+ScoutingData[[#This Row],[teleopCargo]]</f>
        <v>1</v>
      </c>
      <c r="AD287">
        <f>IF(ScoutingData[taxi]="Y", 2, 0)</f>
        <v>2</v>
      </c>
      <c r="AE287">
        <f>ScoutingData[autoUpper]*4</f>
        <v>0</v>
      </c>
      <c r="AF287">
        <f>ScoutingData[autoLower]*2</f>
        <v>0</v>
      </c>
      <c r="AG287">
        <f>ScoutingData[upper]*2</f>
        <v>2</v>
      </c>
      <c r="AH287">
        <f>ScoutingData[lower]</f>
        <v>0</v>
      </c>
      <c r="AI287">
        <f>IF(ScoutingData[climb]=1, 4, IF(ScoutingData[climb]=2, 6, IF(ScoutingData[climb]=3, 10, IF(ScoutingData[climb]=4, 15, 0))))</f>
        <v>10</v>
      </c>
      <c r="AJ287">
        <f>ScoutingData[[#This Row],[climbScore]]</f>
        <v>10</v>
      </c>
      <c r="AK28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287">
        <f>IF(ScoutingData[climb]=1, 1, IF(ScoutingData[climb]=2, 2, IF(ScoutingData[climb]=3, 3, IF(ScoutingData[climb]=4, 4, 0))))</f>
        <v>3</v>
      </c>
      <c r="AM287">
        <f>IF(ScoutingData[wasDefended]="Y",1,0)</f>
        <v>0</v>
      </c>
      <c r="AN287">
        <f>IF(ScoutingData[diedOrTipped]="Y",1,0)</f>
        <v>0</v>
      </c>
      <c r="AO287">
        <f>IF(ScoutingData[heldCargo]="Y",1,0)</f>
        <v>0</v>
      </c>
    </row>
    <row r="288" spans="1:41" x14ac:dyDescent="0.3">
      <c r="A288" t="s">
        <v>19</v>
      </c>
      <c r="B288" t="s">
        <v>3</v>
      </c>
      <c r="C288">
        <v>49</v>
      </c>
      <c r="D288" t="str">
        <f>ScoutingData[[#This Row],[eventCode]]&amp;"_"&amp;ScoutingData[[#This Row],[matchLevel]]&amp;ScoutingData[[#This Row],[matchNumber]]</f>
        <v>2022ilch_qm49</v>
      </c>
      <c r="E288" t="s">
        <v>62</v>
      </c>
      <c r="F288">
        <v>7237</v>
      </c>
      <c r="G288">
        <v>55</v>
      </c>
      <c r="H288" t="s">
        <v>0</v>
      </c>
      <c r="I288">
        <v>0</v>
      </c>
      <c r="J288">
        <v>0</v>
      </c>
      <c r="K288" t="s">
        <v>1</v>
      </c>
      <c r="L288">
        <v>0</v>
      </c>
      <c r="M288">
        <v>3</v>
      </c>
      <c r="N288" t="s">
        <v>1</v>
      </c>
      <c r="O288" t="s">
        <v>1</v>
      </c>
      <c r="P288" t="s">
        <v>51</v>
      </c>
      <c r="Q288" t="s">
        <v>344</v>
      </c>
      <c r="R288" t="s">
        <v>47</v>
      </c>
      <c r="S288" t="s">
        <v>1</v>
      </c>
      <c r="T288" t="s">
        <v>46</v>
      </c>
      <c r="U288" t="s">
        <v>1</v>
      </c>
      <c r="V288">
        <v>3</v>
      </c>
      <c r="W288" t="s">
        <v>1</v>
      </c>
      <c r="Y288">
        <f>ScoutingData[[#This Row],[autoLower]]+ScoutingData[[#This Row],[autoUpper]]</f>
        <v>0</v>
      </c>
      <c r="Z288">
        <f>(ScoutingData[[#This Row],[autoLower]]*2)+(ScoutingData[[#This Row],[autoUpper]]*4)</f>
        <v>0</v>
      </c>
      <c r="AA288">
        <f>ScoutingData[[#This Row],[lower]]+ScoutingData[[#This Row],[upper]]</f>
        <v>3</v>
      </c>
      <c r="AB288">
        <f>ScoutingData[[#This Row],[lower]]+(ScoutingData[[#This Row],[upper]]*2)</f>
        <v>3</v>
      </c>
      <c r="AC288">
        <f>ScoutingData[[#This Row],[autoCargo]]+ScoutingData[[#This Row],[teleopCargo]]</f>
        <v>3</v>
      </c>
      <c r="AD288">
        <f>IF(ScoutingData[taxi]="Y", 2, 0)</f>
        <v>2</v>
      </c>
      <c r="AE288">
        <f>ScoutingData[autoUpper]*4</f>
        <v>0</v>
      </c>
      <c r="AF288">
        <f>ScoutingData[autoLower]*2</f>
        <v>0</v>
      </c>
      <c r="AG288">
        <f>ScoutingData[upper]*2</f>
        <v>0</v>
      </c>
      <c r="AH288">
        <f>ScoutingData[lower]</f>
        <v>3</v>
      </c>
      <c r="AI288">
        <f>IF(ScoutingData[climb]=1, 4, IF(ScoutingData[climb]=2, 6, IF(ScoutingData[climb]=3, 10, IF(ScoutingData[climb]=4, 15, 0))))</f>
        <v>0</v>
      </c>
      <c r="AJ288">
        <f>ScoutingData[[#This Row],[climbScore]]</f>
        <v>0</v>
      </c>
      <c r="AK28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</v>
      </c>
      <c r="AL288">
        <f>IF(ScoutingData[climb]=1, 1, IF(ScoutingData[climb]=2, 2, IF(ScoutingData[climb]=3, 3, IF(ScoutingData[climb]=4, 4, 0))))</f>
        <v>0</v>
      </c>
      <c r="AM288">
        <f>IF(ScoutingData[wasDefended]="Y",1,0)</f>
        <v>0</v>
      </c>
      <c r="AN288">
        <f>IF(ScoutingData[diedOrTipped]="Y",1,0)</f>
        <v>0</v>
      </c>
      <c r="AO288">
        <f>IF(ScoutingData[heldCargo]="Y",1,0)</f>
        <v>0</v>
      </c>
    </row>
    <row r="289" spans="1:41" x14ac:dyDescent="0.3">
      <c r="A289" t="s">
        <v>19</v>
      </c>
      <c r="B289" t="s">
        <v>3</v>
      </c>
      <c r="C289">
        <v>50</v>
      </c>
      <c r="D289" t="str">
        <f>ScoutingData[[#This Row],[eventCode]]&amp;"_"&amp;ScoutingData[[#This Row],[matchLevel]]&amp;ScoutingData[[#This Row],[matchNumber]]</f>
        <v>2022ilch_qm50</v>
      </c>
      <c r="E289" t="s">
        <v>59</v>
      </c>
      <c r="F289">
        <v>7560</v>
      </c>
      <c r="G289">
        <v>44</v>
      </c>
      <c r="H289" t="s">
        <v>0</v>
      </c>
      <c r="I289">
        <v>0</v>
      </c>
      <c r="J289">
        <v>0</v>
      </c>
      <c r="K289" t="s">
        <v>1</v>
      </c>
      <c r="L289">
        <v>0</v>
      </c>
      <c r="M289">
        <v>0</v>
      </c>
      <c r="N289" t="s">
        <v>1</v>
      </c>
      <c r="O289" t="s">
        <v>1</v>
      </c>
      <c r="P289" t="s">
        <v>303</v>
      </c>
      <c r="R289">
        <v>2</v>
      </c>
      <c r="S289" t="s">
        <v>1</v>
      </c>
      <c r="T289" t="s">
        <v>46</v>
      </c>
      <c r="U289" t="s">
        <v>1</v>
      </c>
      <c r="V289">
        <v>1</v>
      </c>
      <c r="W289" t="s">
        <v>1</v>
      </c>
      <c r="Y289">
        <f>ScoutingData[[#This Row],[autoLower]]+ScoutingData[[#This Row],[autoUpper]]</f>
        <v>0</v>
      </c>
      <c r="Z289">
        <f>(ScoutingData[[#This Row],[autoLower]]*2)+(ScoutingData[[#This Row],[autoUpper]]*4)</f>
        <v>0</v>
      </c>
      <c r="AA289">
        <f>ScoutingData[[#This Row],[lower]]+ScoutingData[[#This Row],[upper]]</f>
        <v>0</v>
      </c>
      <c r="AB289">
        <f>ScoutingData[[#This Row],[lower]]+(ScoutingData[[#This Row],[upper]]*2)</f>
        <v>0</v>
      </c>
      <c r="AC289">
        <f>ScoutingData[[#This Row],[autoCargo]]+ScoutingData[[#This Row],[teleopCargo]]</f>
        <v>0</v>
      </c>
      <c r="AD289">
        <f>IF(ScoutingData[taxi]="Y", 2, 0)</f>
        <v>2</v>
      </c>
      <c r="AE289">
        <f>ScoutingData[autoUpper]*4</f>
        <v>0</v>
      </c>
      <c r="AF289">
        <f>ScoutingData[autoLower]*2</f>
        <v>0</v>
      </c>
      <c r="AG289">
        <f>ScoutingData[upper]*2</f>
        <v>0</v>
      </c>
      <c r="AH289">
        <f>ScoutingData[lower]</f>
        <v>0</v>
      </c>
      <c r="AI289">
        <f>IF(ScoutingData[climb]=1, 4, IF(ScoutingData[climb]=2, 6, IF(ScoutingData[climb]=3, 10, IF(ScoutingData[climb]=4, 15, 0))))</f>
        <v>6</v>
      </c>
      <c r="AJ289">
        <f>ScoutingData[[#This Row],[climbScore]]</f>
        <v>6</v>
      </c>
      <c r="AK28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289">
        <f>IF(ScoutingData[climb]=1, 1, IF(ScoutingData[climb]=2, 2, IF(ScoutingData[climb]=3, 3, IF(ScoutingData[climb]=4, 4, 0))))</f>
        <v>2</v>
      </c>
      <c r="AM289">
        <f>IF(ScoutingData[wasDefended]="Y",1,0)</f>
        <v>0</v>
      </c>
      <c r="AN289">
        <f>IF(ScoutingData[diedOrTipped]="Y",1,0)</f>
        <v>0</v>
      </c>
      <c r="AO289">
        <f>IF(ScoutingData[heldCargo]="Y",1,0)</f>
        <v>0</v>
      </c>
    </row>
    <row r="290" spans="1:41" x14ac:dyDescent="0.3">
      <c r="A290" t="s">
        <v>19</v>
      </c>
      <c r="B290" t="s">
        <v>3</v>
      </c>
      <c r="C290">
        <v>50</v>
      </c>
      <c r="D290" t="str">
        <f>ScoutingData[[#This Row],[eventCode]]&amp;"_"&amp;ScoutingData[[#This Row],[matchLevel]]&amp;ScoutingData[[#This Row],[matchNumber]]</f>
        <v>2022ilch_qm50</v>
      </c>
      <c r="E290" t="s">
        <v>53</v>
      </c>
      <c r="F290">
        <v>112</v>
      </c>
      <c r="G290">
        <v>54</v>
      </c>
      <c r="H290" t="s">
        <v>0</v>
      </c>
      <c r="I290">
        <v>1</v>
      </c>
      <c r="J290">
        <v>0</v>
      </c>
      <c r="K290" t="s">
        <v>1</v>
      </c>
      <c r="L290">
        <v>10</v>
      </c>
      <c r="M290">
        <v>0</v>
      </c>
      <c r="N290" t="s">
        <v>0</v>
      </c>
      <c r="O290" t="s">
        <v>1</v>
      </c>
      <c r="P290" t="s">
        <v>51</v>
      </c>
      <c r="R290">
        <v>3</v>
      </c>
      <c r="S290" t="s">
        <v>1</v>
      </c>
      <c r="T290" t="s">
        <v>46</v>
      </c>
      <c r="U290" t="s">
        <v>1</v>
      </c>
      <c r="V290">
        <v>5</v>
      </c>
      <c r="W290" t="s">
        <v>1</v>
      </c>
      <c r="Y290">
        <f>ScoutingData[[#This Row],[autoLower]]+ScoutingData[[#This Row],[autoUpper]]</f>
        <v>1</v>
      </c>
      <c r="Z290">
        <f>(ScoutingData[[#This Row],[autoLower]]*2)+(ScoutingData[[#This Row],[autoUpper]]*4)</f>
        <v>4</v>
      </c>
      <c r="AA290">
        <f>ScoutingData[[#This Row],[lower]]+ScoutingData[[#This Row],[upper]]</f>
        <v>10</v>
      </c>
      <c r="AB290">
        <f>ScoutingData[[#This Row],[lower]]+(ScoutingData[[#This Row],[upper]]*2)</f>
        <v>20</v>
      </c>
      <c r="AC290">
        <f>ScoutingData[[#This Row],[autoCargo]]+ScoutingData[[#This Row],[teleopCargo]]</f>
        <v>11</v>
      </c>
      <c r="AD290">
        <f>IF(ScoutingData[taxi]="Y", 2, 0)</f>
        <v>2</v>
      </c>
      <c r="AE290">
        <f>ScoutingData[autoUpper]*4</f>
        <v>4</v>
      </c>
      <c r="AF290">
        <f>ScoutingData[autoLower]*2</f>
        <v>0</v>
      </c>
      <c r="AG290">
        <f>ScoutingData[upper]*2</f>
        <v>20</v>
      </c>
      <c r="AH290">
        <f>ScoutingData[lower]</f>
        <v>0</v>
      </c>
      <c r="AI290">
        <f>IF(ScoutingData[climb]=1, 4, IF(ScoutingData[climb]=2, 6, IF(ScoutingData[climb]=3, 10, IF(ScoutingData[climb]=4, 15, 0))))</f>
        <v>10</v>
      </c>
      <c r="AJ290">
        <f>ScoutingData[[#This Row],[climbScore]]</f>
        <v>10</v>
      </c>
      <c r="AK29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36</v>
      </c>
      <c r="AL290">
        <f>IF(ScoutingData[climb]=1, 1, IF(ScoutingData[climb]=2, 2, IF(ScoutingData[climb]=3, 3, IF(ScoutingData[climb]=4, 4, 0))))</f>
        <v>3</v>
      </c>
      <c r="AM290">
        <f>IF(ScoutingData[wasDefended]="Y",1,0)</f>
        <v>1</v>
      </c>
      <c r="AN290">
        <f>IF(ScoutingData[diedOrTipped]="Y",1,0)</f>
        <v>0</v>
      </c>
      <c r="AO290">
        <f>IF(ScoutingData[heldCargo]="Y",1,0)</f>
        <v>0</v>
      </c>
    </row>
    <row r="291" spans="1:41" x14ac:dyDescent="0.3">
      <c r="A291" t="s">
        <v>19</v>
      </c>
      <c r="B291" t="s">
        <v>3</v>
      </c>
      <c r="C291">
        <v>50</v>
      </c>
      <c r="D291" t="str">
        <f>ScoutingData[[#This Row],[eventCode]]&amp;"_"&amp;ScoutingData[[#This Row],[matchLevel]]&amp;ScoutingData[[#This Row],[matchNumber]]</f>
        <v>2022ilch_qm50</v>
      </c>
      <c r="E291" t="s">
        <v>62</v>
      </c>
      <c r="F291">
        <v>6381</v>
      </c>
      <c r="G291">
        <v>44</v>
      </c>
      <c r="H291" t="s">
        <v>0</v>
      </c>
      <c r="I291">
        <v>2</v>
      </c>
      <c r="J291">
        <v>0</v>
      </c>
      <c r="K291" t="s">
        <v>1</v>
      </c>
      <c r="L291">
        <v>10</v>
      </c>
      <c r="M291">
        <v>0</v>
      </c>
      <c r="N291" t="s">
        <v>1</v>
      </c>
      <c r="O291" t="s">
        <v>1</v>
      </c>
      <c r="P291" t="s">
        <v>51</v>
      </c>
      <c r="Q291" t="s">
        <v>345</v>
      </c>
      <c r="R291" t="s">
        <v>47</v>
      </c>
      <c r="S291" t="s">
        <v>1</v>
      </c>
      <c r="T291" t="s">
        <v>46</v>
      </c>
      <c r="U291" t="s">
        <v>1</v>
      </c>
      <c r="V291">
        <v>5</v>
      </c>
      <c r="W291" t="s">
        <v>1</v>
      </c>
      <c r="Y291">
        <f>ScoutingData[[#This Row],[autoLower]]+ScoutingData[[#This Row],[autoUpper]]</f>
        <v>2</v>
      </c>
      <c r="Z291">
        <f>(ScoutingData[[#This Row],[autoLower]]*2)+(ScoutingData[[#This Row],[autoUpper]]*4)</f>
        <v>8</v>
      </c>
      <c r="AA291">
        <f>ScoutingData[[#This Row],[lower]]+ScoutingData[[#This Row],[upper]]</f>
        <v>10</v>
      </c>
      <c r="AB291">
        <f>ScoutingData[[#This Row],[lower]]+(ScoutingData[[#This Row],[upper]]*2)</f>
        <v>20</v>
      </c>
      <c r="AC291">
        <f>ScoutingData[[#This Row],[autoCargo]]+ScoutingData[[#This Row],[teleopCargo]]</f>
        <v>12</v>
      </c>
      <c r="AD291">
        <f>IF(ScoutingData[taxi]="Y", 2, 0)</f>
        <v>2</v>
      </c>
      <c r="AE291">
        <f>ScoutingData[autoUpper]*4</f>
        <v>8</v>
      </c>
      <c r="AF291">
        <f>ScoutingData[autoLower]*2</f>
        <v>0</v>
      </c>
      <c r="AG291">
        <f>ScoutingData[upper]*2</f>
        <v>20</v>
      </c>
      <c r="AH291">
        <f>ScoutingData[lower]</f>
        <v>0</v>
      </c>
      <c r="AI291">
        <f>IF(ScoutingData[climb]=1, 4, IF(ScoutingData[climb]=2, 6, IF(ScoutingData[climb]=3, 10, IF(ScoutingData[climb]=4, 15, 0))))</f>
        <v>0</v>
      </c>
      <c r="AJ291">
        <f>ScoutingData[[#This Row],[climbScore]]</f>
        <v>0</v>
      </c>
      <c r="AK29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30</v>
      </c>
      <c r="AL291">
        <f>IF(ScoutingData[climb]=1, 1, IF(ScoutingData[climb]=2, 2, IF(ScoutingData[climb]=3, 3, IF(ScoutingData[climb]=4, 4, 0))))</f>
        <v>0</v>
      </c>
      <c r="AM291">
        <f>IF(ScoutingData[wasDefended]="Y",1,0)</f>
        <v>0</v>
      </c>
      <c r="AN291">
        <f>IF(ScoutingData[diedOrTipped]="Y",1,0)</f>
        <v>0</v>
      </c>
      <c r="AO291">
        <f>IF(ScoutingData[heldCargo]="Y",1,0)</f>
        <v>0</v>
      </c>
    </row>
    <row r="292" spans="1:41" x14ac:dyDescent="0.3">
      <c r="A292" t="s">
        <v>19</v>
      </c>
      <c r="B292" t="s">
        <v>3</v>
      </c>
      <c r="C292">
        <v>50</v>
      </c>
      <c r="D292" t="str">
        <f>ScoutingData[[#This Row],[eventCode]]&amp;"_"&amp;ScoutingData[[#This Row],[matchLevel]]&amp;ScoutingData[[#This Row],[matchNumber]]</f>
        <v>2022ilch_qm50</v>
      </c>
      <c r="E292" t="s">
        <v>45</v>
      </c>
      <c r="F292">
        <v>3352</v>
      </c>
      <c r="G292">
        <v>31</v>
      </c>
      <c r="H292" t="s">
        <v>0</v>
      </c>
      <c r="I292">
        <v>0</v>
      </c>
      <c r="J292">
        <v>0</v>
      </c>
      <c r="K292" t="s">
        <v>1</v>
      </c>
      <c r="L292">
        <v>1</v>
      </c>
      <c r="M292">
        <v>2</v>
      </c>
      <c r="N292" t="s">
        <v>1</v>
      </c>
      <c r="O292" t="s">
        <v>1</v>
      </c>
      <c r="P292" t="s">
        <v>46</v>
      </c>
      <c r="Q292" t="s">
        <v>346</v>
      </c>
      <c r="R292">
        <v>2</v>
      </c>
      <c r="S292" t="s">
        <v>1</v>
      </c>
      <c r="T292" t="s">
        <v>46</v>
      </c>
      <c r="U292" t="s">
        <v>1</v>
      </c>
      <c r="V292">
        <v>1</v>
      </c>
      <c r="W292" t="s">
        <v>1</v>
      </c>
      <c r="Y292">
        <f>ScoutingData[[#This Row],[autoLower]]+ScoutingData[[#This Row],[autoUpper]]</f>
        <v>0</v>
      </c>
      <c r="Z292">
        <f>(ScoutingData[[#This Row],[autoLower]]*2)+(ScoutingData[[#This Row],[autoUpper]]*4)</f>
        <v>0</v>
      </c>
      <c r="AA292">
        <f>ScoutingData[[#This Row],[lower]]+ScoutingData[[#This Row],[upper]]</f>
        <v>3</v>
      </c>
      <c r="AB292">
        <f>ScoutingData[[#This Row],[lower]]+(ScoutingData[[#This Row],[upper]]*2)</f>
        <v>4</v>
      </c>
      <c r="AC292">
        <f>ScoutingData[[#This Row],[autoCargo]]+ScoutingData[[#This Row],[teleopCargo]]</f>
        <v>3</v>
      </c>
      <c r="AD292">
        <f>IF(ScoutingData[taxi]="Y", 2, 0)</f>
        <v>2</v>
      </c>
      <c r="AE292">
        <f>ScoutingData[autoUpper]*4</f>
        <v>0</v>
      </c>
      <c r="AF292">
        <f>ScoutingData[autoLower]*2</f>
        <v>0</v>
      </c>
      <c r="AG292">
        <f>ScoutingData[upper]*2</f>
        <v>2</v>
      </c>
      <c r="AH292">
        <f>ScoutingData[lower]</f>
        <v>2</v>
      </c>
      <c r="AI292">
        <f>IF(ScoutingData[climb]=1, 4, IF(ScoutingData[climb]=2, 6, IF(ScoutingData[climb]=3, 10, IF(ScoutingData[climb]=4, 15, 0))))</f>
        <v>6</v>
      </c>
      <c r="AJ292">
        <f>ScoutingData[[#This Row],[climbScore]]</f>
        <v>6</v>
      </c>
      <c r="AK29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292">
        <f>IF(ScoutingData[climb]=1, 1, IF(ScoutingData[climb]=2, 2, IF(ScoutingData[climb]=3, 3, IF(ScoutingData[climb]=4, 4, 0))))</f>
        <v>2</v>
      </c>
      <c r="AM292">
        <f>IF(ScoutingData[wasDefended]="Y",1,0)</f>
        <v>0</v>
      </c>
      <c r="AN292">
        <f>IF(ScoutingData[diedOrTipped]="Y",1,0)</f>
        <v>0</v>
      </c>
      <c r="AO292">
        <f>IF(ScoutingData[heldCargo]="Y",1,0)</f>
        <v>0</v>
      </c>
    </row>
    <row r="293" spans="1:41" x14ac:dyDescent="0.3">
      <c r="A293" t="s">
        <v>19</v>
      </c>
      <c r="B293" t="s">
        <v>3</v>
      </c>
      <c r="C293">
        <v>50</v>
      </c>
      <c r="D293" t="str">
        <f>ScoutingData[[#This Row],[eventCode]]&amp;"_"&amp;ScoutingData[[#This Row],[matchLevel]]&amp;ScoutingData[[#This Row],[matchNumber]]</f>
        <v>2022ilch_qm50</v>
      </c>
      <c r="E293" t="s">
        <v>49</v>
      </c>
      <c r="F293">
        <v>6651</v>
      </c>
      <c r="G293">
        <v>17</v>
      </c>
      <c r="H293" t="s">
        <v>0</v>
      </c>
      <c r="I293">
        <v>2</v>
      </c>
      <c r="J293">
        <v>0</v>
      </c>
      <c r="K293" t="s">
        <v>0</v>
      </c>
      <c r="L293">
        <v>5</v>
      </c>
      <c r="M293">
        <v>0</v>
      </c>
      <c r="N293" t="s">
        <v>1</v>
      </c>
      <c r="O293" t="s">
        <v>1</v>
      </c>
      <c r="P293" t="s">
        <v>51</v>
      </c>
      <c r="Q293" t="s">
        <v>347</v>
      </c>
      <c r="R293">
        <v>1</v>
      </c>
      <c r="S293" t="s">
        <v>1</v>
      </c>
      <c r="T293" t="s">
        <v>46</v>
      </c>
      <c r="U293" t="s">
        <v>1</v>
      </c>
      <c r="V293">
        <v>3</v>
      </c>
      <c r="W293" t="s">
        <v>1</v>
      </c>
      <c r="Y293">
        <f>ScoutingData[[#This Row],[autoLower]]+ScoutingData[[#This Row],[autoUpper]]</f>
        <v>2</v>
      </c>
      <c r="Z293">
        <f>(ScoutingData[[#This Row],[autoLower]]*2)+(ScoutingData[[#This Row],[autoUpper]]*4)</f>
        <v>8</v>
      </c>
      <c r="AA293">
        <f>ScoutingData[[#This Row],[lower]]+ScoutingData[[#This Row],[upper]]</f>
        <v>5</v>
      </c>
      <c r="AB293">
        <f>ScoutingData[[#This Row],[lower]]+(ScoutingData[[#This Row],[upper]]*2)</f>
        <v>10</v>
      </c>
      <c r="AC293">
        <f>ScoutingData[[#This Row],[autoCargo]]+ScoutingData[[#This Row],[teleopCargo]]</f>
        <v>7</v>
      </c>
      <c r="AD293">
        <f>IF(ScoutingData[taxi]="Y", 2, 0)</f>
        <v>2</v>
      </c>
      <c r="AE293">
        <f>ScoutingData[autoUpper]*4</f>
        <v>8</v>
      </c>
      <c r="AF293">
        <f>ScoutingData[autoLower]*2</f>
        <v>0</v>
      </c>
      <c r="AG293">
        <f>ScoutingData[upper]*2</f>
        <v>10</v>
      </c>
      <c r="AH293">
        <f>ScoutingData[lower]</f>
        <v>0</v>
      </c>
      <c r="AI293">
        <f>IF(ScoutingData[climb]=1, 4, IF(ScoutingData[climb]=2, 6, IF(ScoutingData[climb]=3, 10, IF(ScoutingData[climb]=4, 15, 0))))</f>
        <v>4</v>
      </c>
      <c r="AJ293">
        <f>ScoutingData[[#This Row],[climbScore]]</f>
        <v>4</v>
      </c>
      <c r="AK29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24</v>
      </c>
      <c r="AL293">
        <f>IF(ScoutingData[climb]=1, 1, IF(ScoutingData[climb]=2, 2, IF(ScoutingData[climb]=3, 3, IF(ScoutingData[climb]=4, 4, 0))))</f>
        <v>1</v>
      </c>
      <c r="AM293">
        <f>IF(ScoutingData[wasDefended]="Y",1,0)</f>
        <v>0</v>
      </c>
      <c r="AN293">
        <f>IF(ScoutingData[diedOrTipped]="Y",1,0)</f>
        <v>0</v>
      </c>
      <c r="AO293">
        <f>IF(ScoutingData[heldCargo]="Y",1,0)</f>
        <v>0</v>
      </c>
    </row>
    <row r="294" spans="1:41" x14ac:dyDescent="0.3">
      <c r="A294" t="s">
        <v>19</v>
      </c>
      <c r="B294" t="s">
        <v>3</v>
      </c>
      <c r="C294">
        <v>50</v>
      </c>
      <c r="D294" t="str">
        <f>ScoutingData[[#This Row],[eventCode]]&amp;"_"&amp;ScoutingData[[#This Row],[matchLevel]]&amp;ScoutingData[[#This Row],[matchNumber]]</f>
        <v>2022ilch_qm50</v>
      </c>
      <c r="E294" t="s">
        <v>56</v>
      </c>
      <c r="F294">
        <v>1739</v>
      </c>
      <c r="G294">
        <v>18</v>
      </c>
      <c r="H294" t="s">
        <v>0</v>
      </c>
      <c r="I294">
        <v>0</v>
      </c>
      <c r="J294">
        <v>1</v>
      </c>
      <c r="K294" t="s">
        <v>1</v>
      </c>
      <c r="L294">
        <v>0</v>
      </c>
      <c r="M294">
        <v>0</v>
      </c>
      <c r="N294" t="s">
        <v>1</v>
      </c>
      <c r="O294" t="s">
        <v>0</v>
      </c>
      <c r="P294" t="s">
        <v>51</v>
      </c>
      <c r="R294">
        <v>2</v>
      </c>
      <c r="S294" t="s">
        <v>1</v>
      </c>
      <c r="T294" t="s">
        <v>55</v>
      </c>
      <c r="U294" t="s">
        <v>1</v>
      </c>
      <c r="V294">
        <v>1</v>
      </c>
      <c r="W294" t="s">
        <v>1</v>
      </c>
      <c r="X294" t="s">
        <v>527</v>
      </c>
      <c r="Y294">
        <f>ScoutingData[[#This Row],[autoLower]]+ScoutingData[[#This Row],[autoUpper]]</f>
        <v>1</v>
      </c>
      <c r="Z294">
        <f>(ScoutingData[[#This Row],[autoLower]]*2)+(ScoutingData[[#This Row],[autoUpper]]*4)</f>
        <v>2</v>
      </c>
      <c r="AA294">
        <f>ScoutingData[[#This Row],[lower]]+ScoutingData[[#This Row],[upper]]</f>
        <v>0</v>
      </c>
      <c r="AB294">
        <f>ScoutingData[[#This Row],[lower]]+(ScoutingData[[#This Row],[upper]]*2)</f>
        <v>0</v>
      </c>
      <c r="AC294">
        <f>ScoutingData[[#This Row],[autoCargo]]+ScoutingData[[#This Row],[teleopCargo]]</f>
        <v>1</v>
      </c>
      <c r="AD294">
        <f>IF(ScoutingData[taxi]="Y", 2, 0)</f>
        <v>2</v>
      </c>
      <c r="AE294">
        <f>ScoutingData[autoUpper]*4</f>
        <v>0</v>
      </c>
      <c r="AF294">
        <f>ScoutingData[autoLower]*2</f>
        <v>2</v>
      </c>
      <c r="AG294">
        <f>ScoutingData[upper]*2</f>
        <v>0</v>
      </c>
      <c r="AH294">
        <f>ScoutingData[lower]</f>
        <v>0</v>
      </c>
      <c r="AI294">
        <f>IF(ScoutingData[climb]=1, 4, IF(ScoutingData[climb]=2, 6, IF(ScoutingData[climb]=3, 10, IF(ScoutingData[climb]=4, 15, 0))))</f>
        <v>6</v>
      </c>
      <c r="AJ294">
        <f>ScoutingData[[#This Row],[climbScore]]</f>
        <v>6</v>
      </c>
      <c r="AK29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10</v>
      </c>
      <c r="AL294">
        <f>IF(ScoutingData[climb]=1, 1, IF(ScoutingData[climb]=2, 2, IF(ScoutingData[climb]=3, 3, IF(ScoutingData[climb]=4, 4, 0))))</f>
        <v>2</v>
      </c>
      <c r="AM294">
        <f>IF(ScoutingData[wasDefended]="Y",1,0)</f>
        <v>0</v>
      </c>
      <c r="AN294">
        <f>IF(ScoutingData[diedOrTipped]="Y",1,0)</f>
        <v>0</v>
      </c>
      <c r="AO294">
        <f>IF(ScoutingData[heldCargo]="Y",1,0)</f>
        <v>0</v>
      </c>
    </row>
    <row r="295" spans="1:41" x14ac:dyDescent="0.3">
      <c r="A295" t="s">
        <v>19</v>
      </c>
      <c r="B295" t="s">
        <v>3</v>
      </c>
      <c r="C295">
        <v>51</v>
      </c>
      <c r="D295" t="str">
        <f>ScoutingData[[#This Row],[eventCode]]&amp;"_"&amp;ScoutingData[[#This Row],[matchLevel]]&amp;ScoutingData[[#This Row],[matchNumber]]</f>
        <v>2022ilch_qm51</v>
      </c>
      <c r="E295" t="s">
        <v>45</v>
      </c>
      <c r="F295">
        <v>3695</v>
      </c>
      <c r="G295">
        <v>43</v>
      </c>
      <c r="H295" t="s">
        <v>0</v>
      </c>
      <c r="I295">
        <v>0</v>
      </c>
      <c r="J295">
        <v>0</v>
      </c>
      <c r="K295" t="s">
        <v>1</v>
      </c>
      <c r="L295">
        <v>6</v>
      </c>
      <c r="M295">
        <v>0</v>
      </c>
      <c r="N295" t="s">
        <v>1</v>
      </c>
      <c r="O295" t="s">
        <v>1</v>
      </c>
      <c r="P295" t="s">
        <v>51</v>
      </c>
      <c r="Q295" t="s">
        <v>348</v>
      </c>
      <c r="R295">
        <v>3</v>
      </c>
      <c r="S295" t="s">
        <v>1</v>
      </c>
      <c r="T295" t="s">
        <v>46</v>
      </c>
      <c r="U295" t="s">
        <v>1</v>
      </c>
      <c r="V295">
        <v>1</v>
      </c>
      <c r="W295" t="s">
        <v>1</v>
      </c>
      <c r="Y295">
        <f>ScoutingData[[#This Row],[autoLower]]+ScoutingData[[#This Row],[autoUpper]]</f>
        <v>0</v>
      </c>
      <c r="Z295">
        <f>(ScoutingData[[#This Row],[autoLower]]*2)+(ScoutingData[[#This Row],[autoUpper]]*4)</f>
        <v>0</v>
      </c>
      <c r="AA295">
        <f>ScoutingData[[#This Row],[lower]]+ScoutingData[[#This Row],[upper]]</f>
        <v>6</v>
      </c>
      <c r="AB295">
        <f>ScoutingData[[#This Row],[lower]]+(ScoutingData[[#This Row],[upper]]*2)</f>
        <v>12</v>
      </c>
      <c r="AC295">
        <f>ScoutingData[[#This Row],[autoCargo]]+ScoutingData[[#This Row],[teleopCargo]]</f>
        <v>6</v>
      </c>
      <c r="AD295">
        <f>IF(ScoutingData[taxi]="Y", 2, 0)</f>
        <v>2</v>
      </c>
      <c r="AE295">
        <f>ScoutingData[autoUpper]*4</f>
        <v>0</v>
      </c>
      <c r="AF295">
        <f>ScoutingData[autoLower]*2</f>
        <v>0</v>
      </c>
      <c r="AG295">
        <f>ScoutingData[upper]*2</f>
        <v>12</v>
      </c>
      <c r="AH295">
        <f>ScoutingData[lower]</f>
        <v>0</v>
      </c>
      <c r="AI295">
        <f>IF(ScoutingData[climb]=1, 4, IF(ScoutingData[climb]=2, 6, IF(ScoutingData[climb]=3, 10, IF(ScoutingData[climb]=4, 15, 0))))</f>
        <v>10</v>
      </c>
      <c r="AJ295">
        <f>ScoutingData[[#This Row],[climbScore]]</f>
        <v>10</v>
      </c>
      <c r="AK29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24</v>
      </c>
      <c r="AL295">
        <f>IF(ScoutingData[climb]=1, 1, IF(ScoutingData[climb]=2, 2, IF(ScoutingData[climb]=3, 3, IF(ScoutingData[climb]=4, 4, 0))))</f>
        <v>3</v>
      </c>
      <c r="AM295">
        <f>IF(ScoutingData[wasDefended]="Y",1,0)</f>
        <v>0</v>
      </c>
      <c r="AN295">
        <f>IF(ScoutingData[diedOrTipped]="Y",1,0)</f>
        <v>0</v>
      </c>
      <c r="AO295">
        <f>IF(ScoutingData[heldCargo]="Y",1,0)</f>
        <v>0</v>
      </c>
    </row>
    <row r="296" spans="1:41" x14ac:dyDescent="0.3">
      <c r="A296" t="s">
        <v>19</v>
      </c>
      <c r="B296" t="s">
        <v>3</v>
      </c>
      <c r="C296">
        <v>51</v>
      </c>
      <c r="D296" t="str">
        <f>ScoutingData[[#This Row],[eventCode]]&amp;"_"&amp;ScoutingData[[#This Row],[matchLevel]]&amp;ScoutingData[[#This Row],[matchNumber]]</f>
        <v>2022ilch_qm51</v>
      </c>
      <c r="E296" t="s">
        <v>53</v>
      </c>
      <c r="F296">
        <v>2830</v>
      </c>
      <c r="G296">
        <v>42</v>
      </c>
      <c r="H296" t="s">
        <v>0</v>
      </c>
      <c r="I296">
        <v>2</v>
      </c>
      <c r="J296">
        <v>0</v>
      </c>
      <c r="K296" t="s">
        <v>0</v>
      </c>
      <c r="L296">
        <v>1</v>
      </c>
      <c r="M296">
        <v>4</v>
      </c>
      <c r="N296" t="s">
        <v>0</v>
      </c>
      <c r="O296" t="s">
        <v>1</v>
      </c>
      <c r="P296" t="s">
        <v>46</v>
      </c>
      <c r="R296">
        <v>2</v>
      </c>
      <c r="S296" t="s">
        <v>1</v>
      </c>
      <c r="T296" t="s">
        <v>46</v>
      </c>
      <c r="U296" t="s">
        <v>1</v>
      </c>
      <c r="V296">
        <v>3</v>
      </c>
      <c r="W296" t="s">
        <v>1</v>
      </c>
      <c r="Y296">
        <f>ScoutingData[[#This Row],[autoLower]]+ScoutingData[[#This Row],[autoUpper]]</f>
        <v>2</v>
      </c>
      <c r="Z296">
        <f>(ScoutingData[[#This Row],[autoLower]]*2)+(ScoutingData[[#This Row],[autoUpper]]*4)</f>
        <v>8</v>
      </c>
      <c r="AA296">
        <f>ScoutingData[[#This Row],[lower]]+ScoutingData[[#This Row],[upper]]</f>
        <v>5</v>
      </c>
      <c r="AB296">
        <f>ScoutingData[[#This Row],[lower]]+(ScoutingData[[#This Row],[upper]]*2)</f>
        <v>6</v>
      </c>
      <c r="AC296">
        <f>ScoutingData[[#This Row],[autoCargo]]+ScoutingData[[#This Row],[teleopCargo]]</f>
        <v>7</v>
      </c>
      <c r="AD296">
        <f>IF(ScoutingData[taxi]="Y", 2, 0)</f>
        <v>2</v>
      </c>
      <c r="AE296">
        <f>ScoutingData[autoUpper]*4</f>
        <v>8</v>
      </c>
      <c r="AF296">
        <f>ScoutingData[autoLower]*2</f>
        <v>0</v>
      </c>
      <c r="AG296">
        <f>ScoutingData[upper]*2</f>
        <v>2</v>
      </c>
      <c r="AH296">
        <f>ScoutingData[lower]</f>
        <v>4</v>
      </c>
      <c r="AI296">
        <f>IF(ScoutingData[climb]=1, 4, IF(ScoutingData[climb]=2, 6, IF(ScoutingData[climb]=3, 10, IF(ScoutingData[climb]=4, 15, 0))))</f>
        <v>6</v>
      </c>
      <c r="AJ296">
        <f>ScoutingData[[#This Row],[climbScore]]</f>
        <v>6</v>
      </c>
      <c r="AK29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22</v>
      </c>
      <c r="AL296">
        <f>IF(ScoutingData[climb]=1, 1, IF(ScoutingData[climb]=2, 2, IF(ScoutingData[climb]=3, 3, IF(ScoutingData[climb]=4, 4, 0))))</f>
        <v>2</v>
      </c>
      <c r="AM296">
        <f>IF(ScoutingData[wasDefended]="Y",1,0)</f>
        <v>1</v>
      </c>
      <c r="AN296">
        <f>IF(ScoutingData[diedOrTipped]="Y",1,0)</f>
        <v>0</v>
      </c>
      <c r="AO296">
        <f>IF(ScoutingData[heldCargo]="Y",1,0)</f>
        <v>0</v>
      </c>
    </row>
    <row r="297" spans="1:41" x14ac:dyDescent="0.3">
      <c r="A297" t="s">
        <v>19</v>
      </c>
      <c r="B297" t="s">
        <v>3</v>
      </c>
      <c r="C297">
        <v>51</v>
      </c>
      <c r="D297" t="str">
        <f>ScoutingData[[#This Row],[eventCode]]&amp;"_"&amp;ScoutingData[[#This Row],[matchLevel]]&amp;ScoutingData[[#This Row],[matchNumber]]</f>
        <v>2022ilch_qm51</v>
      </c>
      <c r="E297" t="s">
        <v>49</v>
      </c>
      <c r="F297">
        <v>8802</v>
      </c>
      <c r="G297">
        <v>29</v>
      </c>
      <c r="H297" t="s">
        <v>0</v>
      </c>
      <c r="I297">
        <v>0</v>
      </c>
      <c r="J297">
        <v>0</v>
      </c>
      <c r="K297" t="s">
        <v>1</v>
      </c>
      <c r="L297">
        <v>0</v>
      </c>
      <c r="M297">
        <v>0</v>
      </c>
      <c r="N297" t="s">
        <v>1</v>
      </c>
      <c r="O297" t="s">
        <v>1</v>
      </c>
      <c r="P297" t="s">
        <v>46</v>
      </c>
      <c r="R297">
        <v>1</v>
      </c>
      <c r="S297" t="s">
        <v>1</v>
      </c>
      <c r="T297" t="s">
        <v>51</v>
      </c>
      <c r="U297" t="s">
        <v>1</v>
      </c>
      <c r="V297">
        <v>4</v>
      </c>
      <c r="W297" t="s">
        <v>1</v>
      </c>
      <c r="X297" t="s">
        <v>349</v>
      </c>
      <c r="Y297">
        <f>ScoutingData[[#This Row],[autoLower]]+ScoutingData[[#This Row],[autoUpper]]</f>
        <v>0</v>
      </c>
      <c r="Z297">
        <f>(ScoutingData[[#This Row],[autoLower]]*2)+(ScoutingData[[#This Row],[autoUpper]]*4)</f>
        <v>0</v>
      </c>
      <c r="AA297">
        <f>ScoutingData[[#This Row],[lower]]+ScoutingData[[#This Row],[upper]]</f>
        <v>0</v>
      </c>
      <c r="AB297">
        <f>ScoutingData[[#This Row],[lower]]+(ScoutingData[[#This Row],[upper]]*2)</f>
        <v>0</v>
      </c>
      <c r="AC297">
        <f>ScoutingData[[#This Row],[autoCargo]]+ScoutingData[[#This Row],[teleopCargo]]</f>
        <v>0</v>
      </c>
      <c r="AD297">
        <f>IF(ScoutingData[taxi]="Y", 2, 0)</f>
        <v>2</v>
      </c>
      <c r="AE297">
        <f>ScoutingData[autoUpper]*4</f>
        <v>0</v>
      </c>
      <c r="AF297">
        <f>ScoutingData[autoLower]*2</f>
        <v>0</v>
      </c>
      <c r="AG297">
        <f>ScoutingData[upper]*2</f>
        <v>0</v>
      </c>
      <c r="AH297">
        <f>ScoutingData[lower]</f>
        <v>0</v>
      </c>
      <c r="AI297">
        <f>IF(ScoutingData[climb]=1, 4, IF(ScoutingData[climb]=2, 6, IF(ScoutingData[climb]=3, 10, IF(ScoutingData[climb]=4, 15, 0))))</f>
        <v>4</v>
      </c>
      <c r="AJ297">
        <f>ScoutingData[[#This Row],[climbScore]]</f>
        <v>4</v>
      </c>
      <c r="AK29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</v>
      </c>
      <c r="AL297">
        <f>IF(ScoutingData[climb]=1, 1, IF(ScoutingData[climb]=2, 2, IF(ScoutingData[climb]=3, 3, IF(ScoutingData[climb]=4, 4, 0))))</f>
        <v>1</v>
      </c>
      <c r="AM297">
        <f>IF(ScoutingData[wasDefended]="Y",1,0)</f>
        <v>0</v>
      </c>
      <c r="AN297">
        <f>IF(ScoutingData[diedOrTipped]="Y",1,0)</f>
        <v>0</v>
      </c>
      <c r="AO297">
        <f>IF(ScoutingData[heldCargo]="Y",1,0)</f>
        <v>0</v>
      </c>
    </row>
    <row r="298" spans="1:41" x14ac:dyDescent="0.3">
      <c r="A298" t="s">
        <v>19</v>
      </c>
      <c r="B298" t="s">
        <v>3</v>
      </c>
      <c r="C298">
        <v>51</v>
      </c>
      <c r="D298" t="str">
        <f>ScoutingData[[#This Row],[eventCode]]&amp;"_"&amp;ScoutingData[[#This Row],[matchLevel]]&amp;ScoutingData[[#This Row],[matchNumber]]</f>
        <v>2022ilch_qm51</v>
      </c>
      <c r="E298" t="s">
        <v>62</v>
      </c>
      <c r="F298">
        <v>2220</v>
      </c>
      <c r="G298">
        <v>44</v>
      </c>
      <c r="H298" t="s">
        <v>0</v>
      </c>
      <c r="I298">
        <v>2</v>
      </c>
      <c r="J298">
        <v>0</v>
      </c>
      <c r="K298" t="s">
        <v>1</v>
      </c>
      <c r="L298">
        <v>0</v>
      </c>
      <c r="M298">
        <v>0</v>
      </c>
      <c r="N298" t="s">
        <v>1</v>
      </c>
      <c r="O298" t="s">
        <v>1</v>
      </c>
      <c r="P298" t="s">
        <v>46</v>
      </c>
      <c r="Q298" t="s">
        <v>95</v>
      </c>
      <c r="R298">
        <v>4</v>
      </c>
      <c r="S298" t="s">
        <v>1</v>
      </c>
      <c r="T298" t="s">
        <v>46</v>
      </c>
      <c r="U298" t="s">
        <v>1</v>
      </c>
      <c r="V298">
        <v>3</v>
      </c>
      <c r="W298" t="s">
        <v>1</v>
      </c>
      <c r="Y298">
        <f>ScoutingData[[#This Row],[autoLower]]+ScoutingData[[#This Row],[autoUpper]]</f>
        <v>2</v>
      </c>
      <c r="Z298">
        <f>(ScoutingData[[#This Row],[autoLower]]*2)+(ScoutingData[[#This Row],[autoUpper]]*4)</f>
        <v>8</v>
      </c>
      <c r="AA298">
        <f>ScoutingData[[#This Row],[lower]]+ScoutingData[[#This Row],[upper]]</f>
        <v>0</v>
      </c>
      <c r="AB298">
        <f>ScoutingData[[#This Row],[lower]]+(ScoutingData[[#This Row],[upper]]*2)</f>
        <v>0</v>
      </c>
      <c r="AC298">
        <f>ScoutingData[[#This Row],[autoCargo]]+ScoutingData[[#This Row],[teleopCargo]]</f>
        <v>2</v>
      </c>
      <c r="AD298">
        <f>IF(ScoutingData[taxi]="Y", 2, 0)</f>
        <v>2</v>
      </c>
      <c r="AE298">
        <f>ScoutingData[autoUpper]*4</f>
        <v>8</v>
      </c>
      <c r="AF298">
        <f>ScoutingData[autoLower]*2</f>
        <v>0</v>
      </c>
      <c r="AG298">
        <f>ScoutingData[upper]*2</f>
        <v>0</v>
      </c>
      <c r="AH298">
        <f>ScoutingData[lower]</f>
        <v>0</v>
      </c>
      <c r="AI298">
        <f>IF(ScoutingData[climb]=1, 4, IF(ScoutingData[climb]=2, 6, IF(ScoutingData[climb]=3, 10, IF(ScoutingData[climb]=4, 15, 0))))</f>
        <v>15</v>
      </c>
      <c r="AJ298">
        <f>ScoutingData[[#This Row],[climbScore]]</f>
        <v>15</v>
      </c>
      <c r="AK29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25</v>
      </c>
      <c r="AL298">
        <f>IF(ScoutingData[climb]=1, 1, IF(ScoutingData[climb]=2, 2, IF(ScoutingData[climb]=3, 3, IF(ScoutingData[climb]=4, 4, 0))))</f>
        <v>4</v>
      </c>
      <c r="AM298">
        <f>IF(ScoutingData[wasDefended]="Y",1,0)</f>
        <v>0</v>
      </c>
      <c r="AN298">
        <f>IF(ScoutingData[diedOrTipped]="Y",1,0)</f>
        <v>0</v>
      </c>
      <c r="AO298">
        <f>IF(ScoutingData[heldCargo]="Y",1,0)</f>
        <v>0</v>
      </c>
    </row>
    <row r="299" spans="1:41" x14ac:dyDescent="0.3">
      <c r="A299" t="s">
        <v>19</v>
      </c>
      <c r="B299" t="s">
        <v>3</v>
      </c>
      <c r="C299">
        <v>51</v>
      </c>
      <c r="D299" t="str">
        <f>ScoutingData[[#This Row],[eventCode]]&amp;"_"&amp;ScoutingData[[#This Row],[matchLevel]]&amp;ScoutingData[[#This Row],[matchNumber]]</f>
        <v>2022ilch_qm51</v>
      </c>
      <c r="E299" t="s">
        <v>59</v>
      </c>
      <c r="F299">
        <v>5125</v>
      </c>
      <c r="G299">
        <v>43</v>
      </c>
      <c r="H299" t="s">
        <v>0</v>
      </c>
      <c r="I299">
        <v>0</v>
      </c>
      <c r="J299">
        <v>2</v>
      </c>
      <c r="K299" t="s">
        <v>0</v>
      </c>
      <c r="L299">
        <v>0</v>
      </c>
      <c r="M299">
        <v>8</v>
      </c>
      <c r="N299" t="s">
        <v>1</v>
      </c>
      <c r="O299" t="s">
        <v>0</v>
      </c>
      <c r="P299" t="s">
        <v>51</v>
      </c>
      <c r="Q299" t="s">
        <v>350</v>
      </c>
      <c r="R299">
        <v>2</v>
      </c>
      <c r="S299" t="s">
        <v>1</v>
      </c>
      <c r="T299" t="s">
        <v>46</v>
      </c>
      <c r="U299" t="s">
        <v>1</v>
      </c>
      <c r="V299">
        <v>3</v>
      </c>
      <c r="W299" t="s">
        <v>1</v>
      </c>
      <c r="Y299">
        <f>ScoutingData[[#This Row],[autoLower]]+ScoutingData[[#This Row],[autoUpper]]</f>
        <v>2</v>
      </c>
      <c r="Z299">
        <f>(ScoutingData[[#This Row],[autoLower]]*2)+(ScoutingData[[#This Row],[autoUpper]]*4)</f>
        <v>4</v>
      </c>
      <c r="AA299">
        <f>ScoutingData[[#This Row],[lower]]+ScoutingData[[#This Row],[upper]]</f>
        <v>8</v>
      </c>
      <c r="AB299">
        <f>ScoutingData[[#This Row],[lower]]+(ScoutingData[[#This Row],[upper]]*2)</f>
        <v>8</v>
      </c>
      <c r="AC299">
        <f>ScoutingData[[#This Row],[autoCargo]]+ScoutingData[[#This Row],[teleopCargo]]</f>
        <v>10</v>
      </c>
      <c r="AD299">
        <f>IF(ScoutingData[taxi]="Y", 2, 0)</f>
        <v>2</v>
      </c>
      <c r="AE299">
        <f>ScoutingData[autoUpper]*4</f>
        <v>0</v>
      </c>
      <c r="AF299">
        <f>ScoutingData[autoLower]*2</f>
        <v>4</v>
      </c>
      <c r="AG299">
        <f>ScoutingData[upper]*2</f>
        <v>0</v>
      </c>
      <c r="AH299">
        <f>ScoutingData[lower]</f>
        <v>8</v>
      </c>
      <c r="AI299">
        <f>IF(ScoutingData[climb]=1, 4, IF(ScoutingData[climb]=2, 6, IF(ScoutingData[climb]=3, 10, IF(ScoutingData[climb]=4, 15, 0))))</f>
        <v>6</v>
      </c>
      <c r="AJ299">
        <f>ScoutingData[[#This Row],[climbScore]]</f>
        <v>6</v>
      </c>
      <c r="AK29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20</v>
      </c>
      <c r="AL299">
        <f>IF(ScoutingData[climb]=1, 1, IF(ScoutingData[climb]=2, 2, IF(ScoutingData[climb]=3, 3, IF(ScoutingData[climb]=4, 4, 0))))</f>
        <v>2</v>
      </c>
      <c r="AM299">
        <f>IF(ScoutingData[wasDefended]="Y",1,0)</f>
        <v>0</v>
      </c>
      <c r="AN299">
        <f>IF(ScoutingData[diedOrTipped]="Y",1,0)</f>
        <v>0</v>
      </c>
      <c r="AO299">
        <f>IF(ScoutingData[heldCargo]="Y",1,0)</f>
        <v>0</v>
      </c>
    </row>
    <row r="300" spans="1:41" x14ac:dyDescent="0.3">
      <c r="A300" t="s">
        <v>19</v>
      </c>
      <c r="B300" t="s">
        <v>3</v>
      </c>
      <c r="C300">
        <v>51</v>
      </c>
      <c r="D300" t="str">
        <f>ScoutingData[[#This Row],[eventCode]]&amp;"_"&amp;ScoutingData[[#This Row],[matchLevel]]&amp;ScoutingData[[#This Row],[matchNumber]]</f>
        <v>2022ilch_qm51</v>
      </c>
      <c r="E300" t="s">
        <v>56</v>
      </c>
      <c r="F300">
        <v>1732</v>
      </c>
      <c r="G300">
        <v>54</v>
      </c>
      <c r="H300" t="s">
        <v>0</v>
      </c>
      <c r="I300">
        <v>0</v>
      </c>
      <c r="J300">
        <v>0</v>
      </c>
      <c r="K300" t="s">
        <v>0</v>
      </c>
      <c r="L300">
        <v>0</v>
      </c>
      <c r="M300">
        <v>0</v>
      </c>
      <c r="N300" t="s">
        <v>0</v>
      </c>
      <c r="O300" t="s">
        <v>1</v>
      </c>
      <c r="P300" t="s">
        <v>51</v>
      </c>
      <c r="R300">
        <v>2</v>
      </c>
      <c r="S300" t="s">
        <v>1</v>
      </c>
      <c r="T300" t="s">
        <v>47</v>
      </c>
      <c r="U300" t="s">
        <v>1</v>
      </c>
      <c r="V300">
        <v>5</v>
      </c>
      <c r="W300" t="s">
        <v>1</v>
      </c>
      <c r="X300" t="s">
        <v>351</v>
      </c>
      <c r="Y300">
        <f>ScoutingData[[#This Row],[autoLower]]+ScoutingData[[#This Row],[autoUpper]]</f>
        <v>0</v>
      </c>
      <c r="Z300">
        <f>(ScoutingData[[#This Row],[autoLower]]*2)+(ScoutingData[[#This Row],[autoUpper]]*4)</f>
        <v>0</v>
      </c>
      <c r="AA300">
        <f>ScoutingData[[#This Row],[lower]]+ScoutingData[[#This Row],[upper]]</f>
        <v>0</v>
      </c>
      <c r="AB300">
        <f>ScoutingData[[#This Row],[lower]]+(ScoutingData[[#This Row],[upper]]*2)</f>
        <v>0</v>
      </c>
      <c r="AC300">
        <f>ScoutingData[[#This Row],[autoCargo]]+ScoutingData[[#This Row],[teleopCargo]]</f>
        <v>0</v>
      </c>
      <c r="AD300">
        <f>IF(ScoutingData[taxi]="Y", 2, 0)</f>
        <v>2</v>
      </c>
      <c r="AE300">
        <f>ScoutingData[autoUpper]*4</f>
        <v>0</v>
      </c>
      <c r="AF300">
        <f>ScoutingData[autoLower]*2</f>
        <v>0</v>
      </c>
      <c r="AG300">
        <f>ScoutingData[upper]*2</f>
        <v>0</v>
      </c>
      <c r="AH300">
        <f>ScoutingData[lower]</f>
        <v>0</v>
      </c>
      <c r="AI300">
        <f>IF(ScoutingData[climb]=1, 4, IF(ScoutingData[climb]=2, 6, IF(ScoutingData[climb]=3, 10, IF(ScoutingData[climb]=4, 15, 0))))</f>
        <v>6</v>
      </c>
      <c r="AJ300">
        <f>ScoutingData[[#This Row],[climbScore]]</f>
        <v>6</v>
      </c>
      <c r="AK30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300">
        <f>IF(ScoutingData[climb]=1, 1, IF(ScoutingData[climb]=2, 2, IF(ScoutingData[climb]=3, 3, IF(ScoutingData[climb]=4, 4, 0))))</f>
        <v>2</v>
      </c>
      <c r="AM300">
        <f>IF(ScoutingData[wasDefended]="Y",1,0)</f>
        <v>1</v>
      </c>
      <c r="AN300">
        <f>IF(ScoutingData[diedOrTipped]="Y",1,0)</f>
        <v>0</v>
      </c>
      <c r="AO300">
        <f>IF(ScoutingData[heldCargo]="Y",1,0)</f>
        <v>0</v>
      </c>
    </row>
    <row r="301" spans="1:41" x14ac:dyDescent="0.3">
      <c r="A301" t="s">
        <v>19</v>
      </c>
      <c r="B301" t="s">
        <v>3</v>
      </c>
      <c r="C301">
        <v>52</v>
      </c>
      <c r="D301" t="str">
        <f>ScoutingData[[#This Row],[eventCode]]&amp;"_"&amp;ScoutingData[[#This Row],[matchLevel]]&amp;ScoutingData[[#This Row],[matchNumber]]</f>
        <v>2022ilch_qm52</v>
      </c>
      <c r="E301" t="s">
        <v>62</v>
      </c>
      <c r="F301">
        <v>2151</v>
      </c>
      <c r="G301">
        <v>44</v>
      </c>
      <c r="H301" t="s">
        <v>0</v>
      </c>
      <c r="I301">
        <v>0</v>
      </c>
      <c r="J301">
        <v>0</v>
      </c>
      <c r="K301" t="s">
        <v>1</v>
      </c>
      <c r="L301">
        <v>0</v>
      </c>
      <c r="M301">
        <v>0</v>
      </c>
      <c r="N301" t="s">
        <v>1</v>
      </c>
      <c r="O301" t="s">
        <v>1</v>
      </c>
      <c r="P301" t="s">
        <v>46</v>
      </c>
      <c r="R301" t="s">
        <v>46</v>
      </c>
      <c r="S301" t="s">
        <v>1</v>
      </c>
      <c r="T301" t="s">
        <v>46</v>
      </c>
      <c r="U301" t="s">
        <v>1</v>
      </c>
      <c r="V301">
        <v>3</v>
      </c>
      <c r="W301" t="s">
        <v>0</v>
      </c>
      <c r="X301" t="s">
        <v>538</v>
      </c>
      <c r="Y301">
        <f>ScoutingData[[#This Row],[autoLower]]+ScoutingData[[#This Row],[autoUpper]]</f>
        <v>0</v>
      </c>
      <c r="Z301">
        <f>(ScoutingData[[#This Row],[autoLower]]*2)+(ScoutingData[[#This Row],[autoUpper]]*4)</f>
        <v>0</v>
      </c>
      <c r="AA301">
        <f>ScoutingData[[#This Row],[lower]]+ScoutingData[[#This Row],[upper]]</f>
        <v>0</v>
      </c>
      <c r="AB301">
        <f>ScoutingData[[#This Row],[lower]]+(ScoutingData[[#This Row],[upper]]*2)</f>
        <v>0</v>
      </c>
      <c r="AC301">
        <f>ScoutingData[[#This Row],[autoCargo]]+ScoutingData[[#This Row],[teleopCargo]]</f>
        <v>0</v>
      </c>
      <c r="AD301">
        <f>IF(ScoutingData[taxi]="Y", 2, 0)</f>
        <v>2</v>
      </c>
      <c r="AE301">
        <f>ScoutingData[autoUpper]*4</f>
        <v>0</v>
      </c>
      <c r="AF301">
        <f>ScoutingData[autoLower]*2</f>
        <v>0</v>
      </c>
      <c r="AG301">
        <f>ScoutingData[upper]*2</f>
        <v>0</v>
      </c>
      <c r="AH301">
        <f>ScoutingData[lower]</f>
        <v>0</v>
      </c>
      <c r="AI301">
        <f>IF(ScoutingData[climb]=1, 4, IF(ScoutingData[climb]=2, 6, IF(ScoutingData[climb]=3, 10, IF(ScoutingData[climb]=4, 15, 0))))</f>
        <v>0</v>
      </c>
      <c r="AJ301">
        <f>ScoutingData[[#This Row],[climbScore]]</f>
        <v>0</v>
      </c>
      <c r="AK30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301">
        <f>IF(ScoutingData[climb]=1, 1, IF(ScoutingData[climb]=2, 2, IF(ScoutingData[climb]=3, 3, IF(ScoutingData[climb]=4, 4, 0))))</f>
        <v>0</v>
      </c>
      <c r="AM301">
        <f>IF(ScoutingData[wasDefended]="Y",1,0)</f>
        <v>0</v>
      </c>
      <c r="AN301">
        <f>IF(ScoutingData[diedOrTipped]="Y",1,0)</f>
        <v>1</v>
      </c>
      <c r="AO301">
        <f>IF(ScoutingData[heldCargo]="Y",1,0)</f>
        <v>0</v>
      </c>
    </row>
    <row r="302" spans="1:41" x14ac:dyDescent="0.3">
      <c r="A302" t="s">
        <v>19</v>
      </c>
      <c r="B302" t="s">
        <v>3</v>
      </c>
      <c r="C302">
        <v>52</v>
      </c>
      <c r="D302" t="str">
        <f>ScoutingData[[#This Row],[eventCode]]&amp;"_"&amp;ScoutingData[[#This Row],[matchLevel]]&amp;ScoutingData[[#This Row],[matchNumber]]</f>
        <v>2022ilch_qm52</v>
      </c>
      <c r="E302" t="s">
        <v>59</v>
      </c>
      <c r="F302">
        <v>8096</v>
      </c>
      <c r="G302">
        <v>43</v>
      </c>
      <c r="H302" t="s">
        <v>0</v>
      </c>
      <c r="I302">
        <v>1</v>
      </c>
      <c r="J302">
        <v>0</v>
      </c>
      <c r="K302" t="s">
        <v>1</v>
      </c>
      <c r="L302">
        <v>0</v>
      </c>
      <c r="M302">
        <v>0</v>
      </c>
      <c r="N302" t="s">
        <v>1</v>
      </c>
      <c r="O302" t="s">
        <v>1</v>
      </c>
      <c r="P302" t="s">
        <v>51</v>
      </c>
      <c r="R302">
        <v>2</v>
      </c>
      <c r="S302" t="s">
        <v>1</v>
      </c>
      <c r="T302" t="s">
        <v>68</v>
      </c>
      <c r="U302" t="s">
        <v>1</v>
      </c>
      <c r="V302">
        <v>4</v>
      </c>
      <c r="W302" t="s">
        <v>1</v>
      </c>
      <c r="Y302">
        <f>ScoutingData[[#This Row],[autoLower]]+ScoutingData[[#This Row],[autoUpper]]</f>
        <v>1</v>
      </c>
      <c r="Z302">
        <f>(ScoutingData[[#This Row],[autoLower]]*2)+(ScoutingData[[#This Row],[autoUpper]]*4)</f>
        <v>4</v>
      </c>
      <c r="AA302">
        <f>ScoutingData[[#This Row],[lower]]+ScoutingData[[#This Row],[upper]]</f>
        <v>0</v>
      </c>
      <c r="AB302">
        <f>ScoutingData[[#This Row],[lower]]+(ScoutingData[[#This Row],[upper]]*2)</f>
        <v>0</v>
      </c>
      <c r="AC302">
        <f>ScoutingData[[#This Row],[autoCargo]]+ScoutingData[[#This Row],[teleopCargo]]</f>
        <v>1</v>
      </c>
      <c r="AD302">
        <f>IF(ScoutingData[taxi]="Y", 2, 0)</f>
        <v>2</v>
      </c>
      <c r="AE302">
        <f>ScoutingData[autoUpper]*4</f>
        <v>4</v>
      </c>
      <c r="AF302">
        <f>ScoutingData[autoLower]*2</f>
        <v>0</v>
      </c>
      <c r="AG302">
        <f>ScoutingData[upper]*2</f>
        <v>0</v>
      </c>
      <c r="AH302">
        <f>ScoutingData[lower]</f>
        <v>0</v>
      </c>
      <c r="AI302">
        <f>IF(ScoutingData[climb]=1, 4, IF(ScoutingData[climb]=2, 6, IF(ScoutingData[climb]=3, 10, IF(ScoutingData[climb]=4, 15, 0))))</f>
        <v>6</v>
      </c>
      <c r="AJ302">
        <f>ScoutingData[[#This Row],[climbScore]]</f>
        <v>6</v>
      </c>
      <c r="AK30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302">
        <f>IF(ScoutingData[climb]=1, 1, IF(ScoutingData[climb]=2, 2, IF(ScoutingData[climb]=3, 3, IF(ScoutingData[climb]=4, 4, 0))))</f>
        <v>2</v>
      </c>
      <c r="AM302">
        <f>IF(ScoutingData[wasDefended]="Y",1,0)</f>
        <v>0</v>
      </c>
      <c r="AN302">
        <f>IF(ScoutingData[diedOrTipped]="Y",1,0)</f>
        <v>0</v>
      </c>
      <c r="AO302">
        <f>IF(ScoutingData[heldCargo]="Y",1,0)</f>
        <v>0</v>
      </c>
    </row>
    <row r="303" spans="1:41" x14ac:dyDescent="0.3">
      <c r="A303" t="s">
        <v>19</v>
      </c>
      <c r="B303" t="s">
        <v>3</v>
      </c>
      <c r="C303">
        <v>52</v>
      </c>
      <c r="D303" t="str">
        <f>ScoutingData[[#This Row],[eventCode]]&amp;"_"&amp;ScoutingData[[#This Row],[matchLevel]]&amp;ScoutingData[[#This Row],[matchNumber]]</f>
        <v>2022ilch_qm52</v>
      </c>
      <c r="E303" t="s">
        <v>49</v>
      </c>
      <c r="F303">
        <v>7460</v>
      </c>
      <c r="G303">
        <v>42</v>
      </c>
      <c r="H303" t="s">
        <v>0</v>
      </c>
      <c r="I303">
        <v>1</v>
      </c>
      <c r="J303">
        <v>0</v>
      </c>
      <c r="K303" t="s">
        <v>1</v>
      </c>
      <c r="L303">
        <v>5</v>
      </c>
      <c r="M303">
        <v>1</v>
      </c>
      <c r="N303" t="s">
        <v>1</v>
      </c>
      <c r="O303" t="s">
        <v>1</v>
      </c>
      <c r="P303" t="s">
        <v>51</v>
      </c>
      <c r="Q303" t="s">
        <v>352</v>
      </c>
      <c r="R303">
        <v>1</v>
      </c>
      <c r="S303" t="s">
        <v>1</v>
      </c>
      <c r="T303" t="s">
        <v>46</v>
      </c>
      <c r="U303" t="s">
        <v>1</v>
      </c>
      <c r="V303">
        <v>3</v>
      </c>
      <c r="W303" t="s">
        <v>1</v>
      </c>
      <c r="Y303">
        <f>ScoutingData[[#This Row],[autoLower]]+ScoutingData[[#This Row],[autoUpper]]</f>
        <v>1</v>
      </c>
      <c r="Z303">
        <f>(ScoutingData[[#This Row],[autoLower]]*2)+(ScoutingData[[#This Row],[autoUpper]]*4)</f>
        <v>4</v>
      </c>
      <c r="AA303">
        <f>ScoutingData[[#This Row],[lower]]+ScoutingData[[#This Row],[upper]]</f>
        <v>6</v>
      </c>
      <c r="AB303">
        <f>ScoutingData[[#This Row],[lower]]+(ScoutingData[[#This Row],[upper]]*2)</f>
        <v>11</v>
      </c>
      <c r="AC303">
        <f>ScoutingData[[#This Row],[autoCargo]]+ScoutingData[[#This Row],[teleopCargo]]</f>
        <v>7</v>
      </c>
      <c r="AD303">
        <f>IF(ScoutingData[taxi]="Y", 2, 0)</f>
        <v>2</v>
      </c>
      <c r="AE303">
        <f>ScoutingData[autoUpper]*4</f>
        <v>4</v>
      </c>
      <c r="AF303">
        <f>ScoutingData[autoLower]*2</f>
        <v>0</v>
      </c>
      <c r="AG303">
        <f>ScoutingData[upper]*2</f>
        <v>10</v>
      </c>
      <c r="AH303">
        <f>ScoutingData[lower]</f>
        <v>1</v>
      </c>
      <c r="AI303">
        <f>IF(ScoutingData[climb]=1, 4, IF(ScoutingData[climb]=2, 6, IF(ScoutingData[climb]=3, 10, IF(ScoutingData[climb]=4, 15, 0))))</f>
        <v>4</v>
      </c>
      <c r="AJ303">
        <f>ScoutingData[[#This Row],[climbScore]]</f>
        <v>4</v>
      </c>
      <c r="AK30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21</v>
      </c>
      <c r="AL303">
        <f>IF(ScoutingData[climb]=1, 1, IF(ScoutingData[climb]=2, 2, IF(ScoutingData[climb]=3, 3, IF(ScoutingData[climb]=4, 4, 0))))</f>
        <v>1</v>
      </c>
      <c r="AM303">
        <f>IF(ScoutingData[wasDefended]="Y",1,0)</f>
        <v>0</v>
      </c>
      <c r="AN303">
        <f>IF(ScoutingData[diedOrTipped]="Y",1,0)</f>
        <v>0</v>
      </c>
      <c r="AO303">
        <f>IF(ScoutingData[heldCargo]="Y",1,0)</f>
        <v>0</v>
      </c>
    </row>
    <row r="304" spans="1:41" x14ac:dyDescent="0.3">
      <c r="A304" t="s">
        <v>19</v>
      </c>
      <c r="B304" t="s">
        <v>3</v>
      </c>
      <c r="C304">
        <v>52</v>
      </c>
      <c r="D304" t="str">
        <f>ScoutingData[[#This Row],[eventCode]]&amp;"_"&amp;ScoutingData[[#This Row],[matchLevel]]&amp;ScoutingData[[#This Row],[matchNumber]]</f>
        <v>2022ilch_qm52</v>
      </c>
      <c r="E304" t="s">
        <v>53</v>
      </c>
      <c r="F304">
        <v>4787</v>
      </c>
      <c r="G304">
        <v>41</v>
      </c>
      <c r="H304" t="s">
        <v>0</v>
      </c>
      <c r="I304">
        <v>0</v>
      </c>
      <c r="J304">
        <v>1</v>
      </c>
      <c r="K304" t="s">
        <v>1</v>
      </c>
      <c r="L304">
        <v>0</v>
      </c>
      <c r="M304">
        <v>10</v>
      </c>
      <c r="N304" t="s">
        <v>1</v>
      </c>
      <c r="O304" t="s">
        <v>1</v>
      </c>
      <c r="P304" t="s">
        <v>51</v>
      </c>
      <c r="R304">
        <v>2</v>
      </c>
      <c r="S304" t="s">
        <v>1</v>
      </c>
      <c r="T304" t="s">
        <v>46</v>
      </c>
      <c r="U304" t="s">
        <v>1</v>
      </c>
      <c r="V304">
        <v>2</v>
      </c>
      <c r="W304" t="s">
        <v>1</v>
      </c>
      <c r="Y304">
        <f>ScoutingData[[#This Row],[autoLower]]+ScoutingData[[#This Row],[autoUpper]]</f>
        <v>1</v>
      </c>
      <c r="Z304">
        <f>(ScoutingData[[#This Row],[autoLower]]*2)+(ScoutingData[[#This Row],[autoUpper]]*4)</f>
        <v>2</v>
      </c>
      <c r="AA304">
        <f>ScoutingData[[#This Row],[lower]]+ScoutingData[[#This Row],[upper]]</f>
        <v>10</v>
      </c>
      <c r="AB304">
        <f>ScoutingData[[#This Row],[lower]]+(ScoutingData[[#This Row],[upper]]*2)</f>
        <v>10</v>
      </c>
      <c r="AC304">
        <f>ScoutingData[[#This Row],[autoCargo]]+ScoutingData[[#This Row],[teleopCargo]]</f>
        <v>11</v>
      </c>
      <c r="AD304">
        <f>IF(ScoutingData[taxi]="Y", 2, 0)</f>
        <v>2</v>
      </c>
      <c r="AE304">
        <f>ScoutingData[autoUpper]*4</f>
        <v>0</v>
      </c>
      <c r="AF304">
        <f>ScoutingData[autoLower]*2</f>
        <v>2</v>
      </c>
      <c r="AG304">
        <f>ScoutingData[upper]*2</f>
        <v>0</v>
      </c>
      <c r="AH304">
        <f>ScoutingData[lower]</f>
        <v>10</v>
      </c>
      <c r="AI304">
        <f>IF(ScoutingData[climb]=1, 4, IF(ScoutingData[climb]=2, 6, IF(ScoutingData[climb]=3, 10, IF(ScoutingData[climb]=4, 15, 0))))</f>
        <v>6</v>
      </c>
      <c r="AJ304">
        <f>ScoutingData[[#This Row],[climbScore]]</f>
        <v>6</v>
      </c>
      <c r="AK30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20</v>
      </c>
      <c r="AL304">
        <f>IF(ScoutingData[climb]=1, 1, IF(ScoutingData[climb]=2, 2, IF(ScoutingData[climb]=3, 3, IF(ScoutingData[climb]=4, 4, 0))))</f>
        <v>2</v>
      </c>
      <c r="AM304">
        <f>IF(ScoutingData[wasDefended]="Y",1,0)</f>
        <v>0</v>
      </c>
      <c r="AN304">
        <f>IF(ScoutingData[diedOrTipped]="Y",1,0)</f>
        <v>0</v>
      </c>
      <c r="AO304">
        <f>IF(ScoutingData[heldCargo]="Y",1,0)</f>
        <v>0</v>
      </c>
    </row>
    <row r="305" spans="1:41" x14ac:dyDescent="0.3">
      <c r="A305" t="s">
        <v>19</v>
      </c>
      <c r="B305" t="s">
        <v>3</v>
      </c>
      <c r="C305">
        <v>52</v>
      </c>
      <c r="D305" t="str">
        <f>ScoutingData[[#This Row],[eventCode]]&amp;"_"&amp;ScoutingData[[#This Row],[matchLevel]]&amp;ScoutingData[[#This Row],[matchNumber]]</f>
        <v>2022ilch_qm52</v>
      </c>
      <c r="E305" t="s">
        <v>62</v>
      </c>
      <c r="F305">
        <v>2151</v>
      </c>
      <c r="G305">
        <v>56</v>
      </c>
      <c r="H305" t="s">
        <v>1</v>
      </c>
      <c r="I305">
        <v>0</v>
      </c>
      <c r="J305">
        <v>0</v>
      </c>
      <c r="K305" t="s">
        <v>1</v>
      </c>
      <c r="L305">
        <v>0</v>
      </c>
      <c r="M305">
        <v>0</v>
      </c>
      <c r="N305" t="s">
        <v>1</v>
      </c>
      <c r="O305" t="s">
        <v>1</v>
      </c>
      <c r="P305" t="s">
        <v>46</v>
      </c>
      <c r="R305" t="s">
        <v>46</v>
      </c>
      <c r="S305" t="s">
        <v>1</v>
      </c>
      <c r="T305" t="s">
        <v>55</v>
      </c>
      <c r="U305" t="s">
        <v>1</v>
      </c>
      <c r="V305">
        <v>1</v>
      </c>
      <c r="W305" t="s">
        <v>1</v>
      </c>
      <c r="X305" t="s">
        <v>353</v>
      </c>
      <c r="Y305">
        <f>ScoutingData[[#This Row],[autoLower]]+ScoutingData[[#This Row],[autoUpper]]</f>
        <v>0</v>
      </c>
      <c r="Z305">
        <f>(ScoutingData[[#This Row],[autoLower]]*2)+(ScoutingData[[#This Row],[autoUpper]]*4)</f>
        <v>0</v>
      </c>
      <c r="AA305">
        <f>ScoutingData[[#This Row],[lower]]+ScoutingData[[#This Row],[upper]]</f>
        <v>0</v>
      </c>
      <c r="AB305">
        <f>ScoutingData[[#This Row],[lower]]+(ScoutingData[[#This Row],[upper]]*2)</f>
        <v>0</v>
      </c>
      <c r="AC305">
        <f>ScoutingData[[#This Row],[autoCargo]]+ScoutingData[[#This Row],[teleopCargo]]</f>
        <v>0</v>
      </c>
      <c r="AD305">
        <f>IF(ScoutingData[taxi]="Y", 2, 0)</f>
        <v>0</v>
      </c>
      <c r="AE305">
        <f>ScoutingData[autoUpper]*4</f>
        <v>0</v>
      </c>
      <c r="AF305">
        <f>ScoutingData[autoLower]*2</f>
        <v>0</v>
      </c>
      <c r="AG305">
        <f>ScoutingData[upper]*2</f>
        <v>0</v>
      </c>
      <c r="AH305">
        <f>ScoutingData[lower]</f>
        <v>0</v>
      </c>
      <c r="AI305">
        <f>IF(ScoutingData[climb]=1, 4, IF(ScoutingData[climb]=2, 6, IF(ScoutingData[climb]=3, 10, IF(ScoutingData[climb]=4, 15, 0))))</f>
        <v>0</v>
      </c>
      <c r="AJ305">
        <f>ScoutingData[[#This Row],[climbScore]]</f>
        <v>0</v>
      </c>
      <c r="AK30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0</v>
      </c>
      <c r="AL305">
        <f>IF(ScoutingData[climb]=1, 1, IF(ScoutingData[climb]=2, 2, IF(ScoutingData[climb]=3, 3, IF(ScoutingData[climb]=4, 4, 0))))</f>
        <v>0</v>
      </c>
      <c r="AM305">
        <f>IF(ScoutingData[wasDefended]="Y",1,0)</f>
        <v>0</v>
      </c>
      <c r="AN305">
        <f>IF(ScoutingData[diedOrTipped]="Y",1,0)</f>
        <v>0</v>
      </c>
      <c r="AO305">
        <f>IF(ScoutingData[heldCargo]="Y",1,0)</f>
        <v>0</v>
      </c>
    </row>
    <row r="306" spans="1:41" x14ac:dyDescent="0.3">
      <c r="A306" t="s">
        <v>19</v>
      </c>
      <c r="B306" t="s">
        <v>3</v>
      </c>
      <c r="C306">
        <v>52</v>
      </c>
      <c r="D306" t="str">
        <f>ScoutingData[[#This Row],[eventCode]]&amp;"_"&amp;ScoutingData[[#This Row],[matchLevel]]&amp;ScoutingData[[#This Row],[matchNumber]]</f>
        <v>2022ilch_qm52</v>
      </c>
      <c r="E306" t="s">
        <v>56</v>
      </c>
      <c r="F306">
        <v>8029</v>
      </c>
      <c r="G306">
        <v>29</v>
      </c>
      <c r="H306" t="s">
        <v>0</v>
      </c>
      <c r="I306">
        <v>1</v>
      </c>
      <c r="J306">
        <v>0</v>
      </c>
      <c r="K306" t="s">
        <v>1</v>
      </c>
      <c r="L306">
        <v>0</v>
      </c>
      <c r="M306">
        <v>0</v>
      </c>
      <c r="N306" t="s">
        <v>1</v>
      </c>
      <c r="O306" t="s">
        <v>1</v>
      </c>
      <c r="P306" t="s">
        <v>51</v>
      </c>
      <c r="R306" t="s">
        <v>46</v>
      </c>
      <c r="S306" t="s">
        <v>1</v>
      </c>
      <c r="T306" t="s">
        <v>55</v>
      </c>
      <c r="U306" t="s">
        <v>1</v>
      </c>
      <c r="V306">
        <v>1</v>
      </c>
      <c r="W306" t="s">
        <v>1</v>
      </c>
      <c r="X306" t="s">
        <v>354</v>
      </c>
      <c r="Y306">
        <f>ScoutingData[[#This Row],[autoLower]]+ScoutingData[[#This Row],[autoUpper]]</f>
        <v>1</v>
      </c>
      <c r="Z306">
        <f>(ScoutingData[[#This Row],[autoLower]]*2)+(ScoutingData[[#This Row],[autoUpper]]*4)</f>
        <v>4</v>
      </c>
      <c r="AA306">
        <f>ScoutingData[[#This Row],[lower]]+ScoutingData[[#This Row],[upper]]</f>
        <v>0</v>
      </c>
      <c r="AB306">
        <f>ScoutingData[[#This Row],[lower]]+(ScoutingData[[#This Row],[upper]]*2)</f>
        <v>0</v>
      </c>
      <c r="AC306">
        <f>ScoutingData[[#This Row],[autoCargo]]+ScoutingData[[#This Row],[teleopCargo]]</f>
        <v>1</v>
      </c>
      <c r="AD306">
        <f>IF(ScoutingData[taxi]="Y", 2, 0)</f>
        <v>2</v>
      </c>
      <c r="AE306">
        <f>ScoutingData[autoUpper]*4</f>
        <v>4</v>
      </c>
      <c r="AF306">
        <f>ScoutingData[autoLower]*2</f>
        <v>0</v>
      </c>
      <c r="AG306">
        <f>ScoutingData[upper]*2</f>
        <v>0</v>
      </c>
      <c r="AH306">
        <f>ScoutingData[lower]</f>
        <v>0</v>
      </c>
      <c r="AI306">
        <f>IF(ScoutingData[climb]=1, 4, IF(ScoutingData[climb]=2, 6, IF(ScoutingData[climb]=3, 10, IF(ScoutingData[climb]=4, 15, 0))))</f>
        <v>0</v>
      </c>
      <c r="AJ306">
        <f>ScoutingData[[#This Row],[climbScore]]</f>
        <v>0</v>
      </c>
      <c r="AK30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</v>
      </c>
      <c r="AL306">
        <f>IF(ScoutingData[climb]=1, 1, IF(ScoutingData[climb]=2, 2, IF(ScoutingData[climb]=3, 3, IF(ScoutingData[climb]=4, 4, 0))))</f>
        <v>0</v>
      </c>
      <c r="AM306">
        <f>IF(ScoutingData[wasDefended]="Y",1,0)</f>
        <v>0</v>
      </c>
      <c r="AN306">
        <f>IF(ScoutingData[diedOrTipped]="Y",1,0)</f>
        <v>0</v>
      </c>
      <c r="AO306">
        <f>IF(ScoutingData[heldCargo]="Y",1,0)</f>
        <v>0</v>
      </c>
    </row>
    <row r="307" spans="1:41" x14ac:dyDescent="0.3">
      <c r="A307" t="s">
        <v>19</v>
      </c>
      <c r="B307" t="s">
        <v>3</v>
      </c>
      <c r="C307">
        <v>53</v>
      </c>
      <c r="D307" t="str">
        <f>ScoutingData[[#This Row],[eventCode]]&amp;"_"&amp;ScoutingData[[#This Row],[matchLevel]]&amp;ScoutingData[[#This Row],[matchNumber]]</f>
        <v>2022ilch_qm53</v>
      </c>
      <c r="E307" t="s">
        <v>59</v>
      </c>
      <c r="F307">
        <v>1625</v>
      </c>
      <c r="G307">
        <v>18</v>
      </c>
      <c r="H307" t="s">
        <v>0</v>
      </c>
      <c r="I307">
        <v>2</v>
      </c>
      <c r="J307">
        <v>0</v>
      </c>
      <c r="K307" t="s">
        <v>0</v>
      </c>
      <c r="L307">
        <v>2</v>
      </c>
      <c r="M307">
        <v>0</v>
      </c>
      <c r="N307" t="s">
        <v>0</v>
      </c>
      <c r="O307" t="s">
        <v>1</v>
      </c>
      <c r="P307" t="s">
        <v>51</v>
      </c>
      <c r="Q307" t="s">
        <v>355</v>
      </c>
      <c r="R307">
        <v>3</v>
      </c>
      <c r="S307" t="s">
        <v>1</v>
      </c>
      <c r="T307" t="s">
        <v>46</v>
      </c>
      <c r="U307" t="s">
        <v>1</v>
      </c>
      <c r="V307">
        <v>3</v>
      </c>
      <c r="W307" t="s">
        <v>1</v>
      </c>
      <c r="Y307">
        <f>ScoutingData[[#This Row],[autoLower]]+ScoutingData[[#This Row],[autoUpper]]</f>
        <v>2</v>
      </c>
      <c r="Z307">
        <f>(ScoutingData[[#This Row],[autoLower]]*2)+(ScoutingData[[#This Row],[autoUpper]]*4)</f>
        <v>8</v>
      </c>
      <c r="AA307">
        <f>ScoutingData[[#This Row],[lower]]+ScoutingData[[#This Row],[upper]]</f>
        <v>2</v>
      </c>
      <c r="AB307">
        <f>ScoutingData[[#This Row],[lower]]+(ScoutingData[[#This Row],[upper]]*2)</f>
        <v>4</v>
      </c>
      <c r="AC307">
        <f>ScoutingData[[#This Row],[autoCargo]]+ScoutingData[[#This Row],[teleopCargo]]</f>
        <v>4</v>
      </c>
      <c r="AD307">
        <f>IF(ScoutingData[taxi]="Y", 2, 0)</f>
        <v>2</v>
      </c>
      <c r="AE307">
        <f>ScoutingData[autoUpper]*4</f>
        <v>8</v>
      </c>
      <c r="AF307">
        <f>ScoutingData[autoLower]*2</f>
        <v>0</v>
      </c>
      <c r="AG307">
        <f>ScoutingData[upper]*2</f>
        <v>4</v>
      </c>
      <c r="AH307">
        <f>ScoutingData[lower]</f>
        <v>0</v>
      </c>
      <c r="AI307">
        <f>IF(ScoutingData[climb]=1, 4, IF(ScoutingData[climb]=2, 6, IF(ScoutingData[climb]=3, 10, IF(ScoutingData[climb]=4, 15, 0))))</f>
        <v>10</v>
      </c>
      <c r="AJ307">
        <f>ScoutingData[[#This Row],[climbScore]]</f>
        <v>10</v>
      </c>
      <c r="AK30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24</v>
      </c>
      <c r="AL307">
        <f>IF(ScoutingData[climb]=1, 1, IF(ScoutingData[climb]=2, 2, IF(ScoutingData[climb]=3, 3, IF(ScoutingData[climb]=4, 4, 0))))</f>
        <v>3</v>
      </c>
      <c r="AM307">
        <f>IF(ScoutingData[wasDefended]="Y",1,0)</f>
        <v>1</v>
      </c>
      <c r="AN307">
        <f>IF(ScoutingData[diedOrTipped]="Y",1,0)</f>
        <v>0</v>
      </c>
      <c r="AO307">
        <f>IF(ScoutingData[heldCargo]="Y",1,0)</f>
        <v>0</v>
      </c>
    </row>
    <row r="308" spans="1:41" x14ac:dyDescent="0.3">
      <c r="A308" t="s">
        <v>19</v>
      </c>
      <c r="B308" t="s">
        <v>3</v>
      </c>
      <c r="C308">
        <v>53</v>
      </c>
      <c r="D308" t="str">
        <f>ScoutingData[[#This Row],[eventCode]]&amp;"_"&amp;ScoutingData[[#This Row],[matchLevel]]&amp;ScoutingData[[#This Row],[matchNumber]]</f>
        <v>2022ilch_qm53</v>
      </c>
      <c r="E308" t="s">
        <v>49</v>
      </c>
      <c r="F308">
        <v>101</v>
      </c>
      <c r="G308">
        <v>54</v>
      </c>
      <c r="H308" t="s">
        <v>0</v>
      </c>
      <c r="I308">
        <v>0</v>
      </c>
      <c r="J308">
        <v>0</v>
      </c>
      <c r="K308" t="s">
        <v>1</v>
      </c>
      <c r="L308">
        <v>0</v>
      </c>
      <c r="M308">
        <v>0</v>
      </c>
      <c r="N308" t="s">
        <v>1</v>
      </c>
      <c r="O308" t="s">
        <v>1</v>
      </c>
      <c r="P308" t="s">
        <v>46</v>
      </c>
      <c r="R308" t="s">
        <v>46</v>
      </c>
      <c r="S308" t="s">
        <v>1</v>
      </c>
      <c r="T308" t="s">
        <v>55</v>
      </c>
      <c r="U308" t="s">
        <v>1</v>
      </c>
      <c r="V308">
        <v>3</v>
      </c>
      <c r="W308" t="s">
        <v>1</v>
      </c>
      <c r="X308" t="s">
        <v>356</v>
      </c>
      <c r="Y308">
        <f>ScoutingData[[#This Row],[autoLower]]+ScoutingData[[#This Row],[autoUpper]]</f>
        <v>0</v>
      </c>
      <c r="Z308">
        <f>(ScoutingData[[#This Row],[autoLower]]*2)+(ScoutingData[[#This Row],[autoUpper]]*4)</f>
        <v>0</v>
      </c>
      <c r="AA308">
        <f>ScoutingData[[#This Row],[lower]]+ScoutingData[[#This Row],[upper]]</f>
        <v>0</v>
      </c>
      <c r="AB308">
        <f>ScoutingData[[#This Row],[lower]]+(ScoutingData[[#This Row],[upper]]*2)</f>
        <v>0</v>
      </c>
      <c r="AC308">
        <f>ScoutingData[[#This Row],[autoCargo]]+ScoutingData[[#This Row],[teleopCargo]]</f>
        <v>0</v>
      </c>
      <c r="AD308">
        <f>IF(ScoutingData[taxi]="Y", 2, 0)</f>
        <v>2</v>
      </c>
      <c r="AE308">
        <f>ScoutingData[autoUpper]*4</f>
        <v>0</v>
      </c>
      <c r="AF308">
        <f>ScoutingData[autoLower]*2</f>
        <v>0</v>
      </c>
      <c r="AG308">
        <f>ScoutingData[upper]*2</f>
        <v>0</v>
      </c>
      <c r="AH308">
        <f>ScoutingData[lower]</f>
        <v>0</v>
      </c>
      <c r="AI308">
        <f>IF(ScoutingData[climb]=1, 4, IF(ScoutingData[climb]=2, 6, IF(ScoutingData[climb]=3, 10, IF(ScoutingData[climb]=4, 15, 0))))</f>
        <v>0</v>
      </c>
      <c r="AJ308">
        <f>ScoutingData[[#This Row],[climbScore]]</f>
        <v>0</v>
      </c>
      <c r="AK30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308">
        <f>IF(ScoutingData[climb]=1, 1, IF(ScoutingData[climb]=2, 2, IF(ScoutingData[climb]=3, 3, IF(ScoutingData[climb]=4, 4, 0))))</f>
        <v>0</v>
      </c>
      <c r="AM308">
        <f>IF(ScoutingData[wasDefended]="Y",1,0)</f>
        <v>0</v>
      </c>
      <c r="AN308">
        <f>IF(ScoutingData[diedOrTipped]="Y",1,0)</f>
        <v>0</v>
      </c>
      <c r="AO308">
        <f>IF(ScoutingData[heldCargo]="Y",1,0)</f>
        <v>0</v>
      </c>
    </row>
    <row r="309" spans="1:41" x14ac:dyDescent="0.3">
      <c r="A309" t="s">
        <v>19</v>
      </c>
      <c r="B309" t="s">
        <v>3</v>
      </c>
      <c r="C309">
        <v>53</v>
      </c>
      <c r="D309" t="str">
        <f>ScoutingData[[#This Row],[eventCode]]&amp;"_"&amp;ScoutingData[[#This Row],[matchLevel]]&amp;ScoutingData[[#This Row],[matchNumber]]</f>
        <v>2022ilch_qm53</v>
      </c>
      <c r="E309" t="s">
        <v>53</v>
      </c>
      <c r="F309">
        <v>4145</v>
      </c>
      <c r="G309">
        <v>29</v>
      </c>
      <c r="H309" t="s">
        <v>0</v>
      </c>
      <c r="I309">
        <v>0</v>
      </c>
      <c r="J309">
        <v>0</v>
      </c>
      <c r="K309" t="s">
        <v>1</v>
      </c>
      <c r="L309">
        <v>3</v>
      </c>
      <c r="M309">
        <v>0</v>
      </c>
      <c r="N309" t="s">
        <v>1</v>
      </c>
      <c r="O309" t="s">
        <v>1</v>
      </c>
      <c r="P309" t="s">
        <v>51</v>
      </c>
      <c r="R309">
        <v>2</v>
      </c>
      <c r="S309" t="s">
        <v>0</v>
      </c>
      <c r="T309" t="s">
        <v>46</v>
      </c>
      <c r="U309" t="s">
        <v>1</v>
      </c>
      <c r="V309">
        <v>4</v>
      </c>
      <c r="W309" t="s">
        <v>1</v>
      </c>
      <c r="X309" t="s">
        <v>357</v>
      </c>
      <c r="Y309">
        <f>ScoutingData[[#This Row],[autoLower]]+ScoutingData[[#This Row],[autoUpper]]</f>
        <v>0</v>
      </c>
      <c r="Z309">
        <f>(ScoutingData[[#This Row],[autoLower]]*2)+(ScoutingData[[#This Row],[autoUpper]]*4)</f>
        <v>0</v>
      </c>
      <c r="AA309">
        <f>ScoutingData[[#This Row],[lower]]+ScoutingData[[#This Row],[upper]]</f>
        <v>3</v>
      </c>
      <c r="AB309">
        <f>ScoutingData[[#This Row],[lower]]+(ScoutingData[[#This Row],[upper]]*2)</f>
        <v>6</v>
      </c>
      <c r="AC309">
        <f>ScoutingData[[#This Row],[autoCargo]]+ScoutingData[[#This Row],[teleopCargo]]</f>
        <v>3</v>
      </c>
      <c r="AD309">
        <f>IF(ScoutingData[taxi]="Y", 2, 0)</f>
        <v>2</v>
      </c>
      <c r="AE309">
        <f>ScoutingData[autoUpper]*4</f>
        <v>0</v>
      </c>
      <c r="AF309">
        <f>ScoutingData[autoLower]*2</f>
        <v>0</v>
      </c>
      <c r="AG309">
        <f>ScoutingData[upper]*2</f>
        <v>6</v>
      </c>
      <c r="AH309">
        <f>ScoutingData[lower]</f>
        <v>0</v>
      </c>
      <c r="AI309">
        <f>IF(ScoutingData[climb]=1, 4, IF(ScoutingData[climb]=2, 6, IF(ScoutingData[climb]=3, 10, IF(ScoutingData[climb]=4, 15, 0))))</f>
        <v>6</v>
      </c>
      <c r="AJ309">
        <f>ScoutingData[[#This Row],[climbScore]]</f>
        <v>6</v>
      </c>
      <c r="AK30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309">
        <f>IF(ScoutingData[climb]=1, 1, IF(ScoutingData[climb]=2, 2, IF(ScoutingData[climb]=3, 3, IF(ScoutingData[climb]=4, 4, 0))))</f>
        <v>2</v>
      </c>
      <c r="AM309">
        <f>IF(ScoutingData[wasDefended]="Y",1,0)</f>
        <v>0</v>
      </c>
      <c r="AN309">
        <f>IF(ScoutingData[diedOrTipped]="Y",1,0)</f>
        <v>0</v>
      </c>
      <c r="AO309">
        <f>IF(ScoutingData[heldCargo]="Y",1,0)</f>
        <v>0</v>
      </c>
    </row>
    <row r="310" spans="1:41" x14ac:dyDescent="0.3">
      <c r="A310" t="s">
        <v>19</v>
      </c>
      <c r="B310" t="s">
        <v>3</v>
      </c>
      <c r="C310">
        <v>53</v>
      </c>
      <c r="D310" t="str">
        <f>ScoutingData[[#This Row],[eventCode]]&amp;"_"&amp;ScoutingData[[#This Row],[matchLevel]]&amp;ScoutingData[[#This Row],[matchNumber]]</f>
        <v>2022ilch_qm53</v>
      </c>
      <c r="E310" t="s">
        <v>56</v>
      </c>
      <c r="F310">
        <v>677</v>
      </c>
      <c r="G310">
        <v>29</v>
      </c>
      <c r="H310" t="s">
        <v>0</v>
      </c>
      <c r="I310">
        <v>0</v>
      </c>
      <c r="J310">
        <v>1</v>
      </c>
      <c r="K310" t="s">
        <v>1</v>
      </c>
      <c r="L310">
        <v>7</v>
      </c>
      <c r="M310">
        <v>0</v>
      </c>
      <c r="N310" t="s">
        <v>1</v>
      </c>
      <c r="O310" t="s">
        <v>1</v>
      </c>
      <c r="P310" t="s">
        <v>51</v>
      </c>
      <c r="Q310" t="s">
        <v>358</v>
      </c>
      <c r="R310" t="s">
        <v>46</v>
      </c>
      <c r="S310" t="s">
        <v>1</v>
      </c>
      <c r="T310" t="s">
        <v>46</v>
      </c>
      <c r="U310" t="s">
        <v>1</v>
      </c>
      <c r="V310">
        <v>3</v>
      </c>
      <c r="W310" t="s">
        <v>1</v>
      </c>
      <c r="X310" t="s">
        <v>359</v>
      </c>
      <c r="Y310">
        <f>ScoutingData[[#This Row],[autoLower]]+ScoutingData[[#This Row],[autoUpper]]</f>
        <v>1</v>
      </c>
      <c r="Z310">
        <f>(ScoutingData[[#This Row],[autoLower]]*2)+(ScoutingData[[#This Row],[autoUpper]]*4)</f>
        <v>2</v>
      </c>
      <c r="AA310">
        <f>ScoutingData[[#This Row],[lower]]+ScoutingData[[#This Row],[upper]]</f>
        <v>7</v>
      </c>
      <c r="AB310">
        <f>ScoutingData[[#This Row],[lower]]+(ScoutingData[[#This Row],[upper]]*2)</f>
        <v>14</v>
      </c>
      <c r="AC310">
        <f>ScoutingData[[#This Row],[autoCargo]]+ScoutingData[[#This Row],[teleopCargo]]</f>
        <v>8</v>
      </c>
      <c r="AD310">
        <f>IF(ScoutingData[taxi]="Y", 2, 0)</f>
        <v>2</v>
      </c>
      <c r="AE310">
        <f>ScoutingData[autoUpper]*4</f>
        <v>0</v>
      </c>
      <c r="AF310">
        <f>ScoutingData[autoLower]*2</f>
        <v>2</v>
      </c>
      <c r="AG310">
        <f>ScoutingData[upper]*2</f>
        <v>14</v>
      </c>
      <c r="AH310">
        <f>ScoutingData[lower]</f>
        <v>0</v>
      </c>
      <c r="AI310">
        <f>IF(ScoutingData[climb]=1, 4, IF(ScoutingData[climb]=2, 6, IF(ScoutingData[climb]=3, 10, IF(ScoutingData[climb]=4, 15, 0))))</f>
        <v>0</v>
      </c>
      <c r="AJ310">
        <f>ScoutingData[[#This Row],[climbScore]]</f>
        <v>0</v>
      </c>
      <c r="AK31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18</v>
      </c>
      <c r="AL310">
        <f>IF(ScoutingData[climb]=1, 1, IF(ScoutingData[climb]=2, 2, IF(ScoutingData[climb]=3, 3, IF(ScoutingData[climb]=4, 4, 0))))</f>
        <v>0</v>
      </c>
      <c r="AM310">
        <f>IF(ScoutingData[wasDefended]="Y",1,0)</f>
        <v>0</v>
      </c>
      <c r="AN310">
        <f>IF(ScoutingData[diedOrTipped]="Y",1,0)</f>
        <v>0</v>
      </c>
      <c r="AO310">
        <f>IF(ScoutingData[heldCargo]="Y",1,0)</f>
        <v>0</v>
      </c>
    </row>
    <row r="311" spans="1:41" x14ac:dyDescent="0.3">
      <c r="A311" t="s">
        <v>19</v>
      </c>
      <c r="B311" t="s">
        <v>3</v>
      </c>
      <c r="C311">
        <v>53</v>
      </c>
      <c r="D311" t="str">
        <f>ScoutingData[[#This Row],[eventCode]]&amp;"_"&amp;ScoutingData[[#This Row],[matchLevel]]&amp;ScoutingData[[#This Row],[matchNumber]]</f>
        <v>2022ilch_qm53</v>
      </c>
      <c r="E311" t="s">
        <v>45</v>
      </c>
      <c r="F311">
        <v>8122</v>
      </c>
      <c r="G311">
        <v>55</v>
      </c>
      <c r="H311" t="s">
        <v>0</v>
      </c>
      <c r="I311">
        <v>1</v>
      </c>
      <c r="J311">
        <v>0</v>
      </c>
      <c r="K311" t="s">
        <v>1</v>
      </c>
      <c r="L311">
        <v>3</v>
      </c>
      <c r="M311">
        <v>0</v>
      </c>
      <c r="N311" t="s">
        <v>1</v>
      </c>
      <c r="O311" t="s">
        <v>1</v>
      </c>
      <c r="P311" t="s">
        <v>51</v>
      </c>
      <c r="Q311" t="s">
        <v>360</v>
      </c>
      <c r="R311">
        <v>2</v>
      </c>
      <c r="S311" t="s">
        <v>1</v>
      </c>
      <c r="T311" t="s">
        <v>46</v>
      </c>
      <c r="U311" t="s">
        <v>1</v>
      </c>
      <c r="V311">
        <v>3</v>
      </c>
      <c r="W311" t="s">
        <v>1</v>
      </c>
      <c r="Y311">
        <f>ScoutingData[[#This Row],[autoLower]]+ScoutingData[[#This Row],[autoUpper]]</f>
        <v>1</v>
      </c>
      <c r="Z311">
        <f>(ScoutingData[[#This Row],[autoLower]]*2)+(ScoutingData[[#This Row],[autoUpper]]*4)</f>
        <v>4</v>
      </c>
      <c r="AA311">
        <f>ScoutingData[[#This Row],[lower]]+ScoutingData[[#This Row],[upper]]</f>
        <v>3</v>
      </c>
      <c r="AB311">
        <f>ScoutingData[[#This Row],[lower]]+(ScoutingData[[#This Row],[upper]]*2)</f>
        <v>6</v>
      </c>
      <c r="AC311">
        <f>ScoutingData[[#This Row],[autoCargo]]+ScoutingData[[#This Row],[teleopCargo]]</f>
        <v>4</v>
      </c>
      <c r="AD311">
        <f>IF(ScoutingData[taxi]="Y", 2, 0)</f>
        <v>2</v>
      </c>
      <c r="AE311">
        <f>ScoutingData[autoUpper]*4</f>
        <v>4</v>
      </c>
      <c r="AF311">
        <f>ScoutingData[autoLower]*2</f>
        <v>0</v>
      </c>
      <c r="AG311">
        <f>ScoutingData[upper]*2</f>
        <v>6</v>
      </c>
      <c r="AH311">
        <f>ScoutingData[lower]</f>
        <v>0</v>
      </c>
      <c r="AI311">
        <f>IF(ScoutingData[climb]=1, 4, IF(ScoutingData[climb]=2, 6, IF(ScoutingData[climb]=3, 10, IF(ScoutingData[climb]=4, 15, 0))))</f>
        <v>6</v>
      </c>
      <c r="AJ311">
        <f>ScoutingData[[#This Row],[climbScore]]</f>
        <v>6</v>
      </c>
      <c r="AK31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18</v>
      </c>
      <c r="AL311">
        <f>IF(ScoutingData[climb]=1, 1, IF(ScoutingData[climb]=2, 2, IF(ScoutingData[climb]=3, 3, IF(ScoutingData[climb]=4, 4, 0))))</f>
        <v>2</v>
      </c>
      <c r="AM311">
        <f>IF(ScoutingData[wasDefended]="Y",1,0)</f>
        <v>0</v>
      </c>
      <c r="AN311">
        <f>IF(ScoutingData[diedOrTipped]="Y",1,0)</f>
        <v>0</v>
      </c>
      <c r="AO311">
        <f>IF(ScoutingData[heldCargo]="Y",1,0)</f>
        <v>0</v>
      </c>
    </row>
    <row r="312" spans="1:41" x14ac:dyDescent="0.3">
      <c r="A312" t="s">
        <v>19</v>
      </c>
      <c r="B312" t="s">
        <v>3</v>
      </c>
      <c r="C312">
        <v>53</v>
      </c>
      <c r="D312" t="str">
        <f>ScoutingData[[#This Row],[eventCode]]&amp;"_"&amp;ScoutingData[[#This Row],[matchLevel]]&amp;ScoutingData[[#This Row],[matchNumber]]</f>
        <v>2022ilch_qm53</v>
      </c>
      <c r="E312" t="s">
        <v>62</v>
      </c>
      <c r="F312">
        <v>1781</v>
      </c>
      <c r="G312">
        <v>19</v>
      </c>
      <c r="H312" t="s">
        <v>0</v>
      </c>
      <c r="I312">
        <v>2</v>
      </c>
      <c r="J312">
        <v>0</v>
      </c>
      <c r="K312" t="s">
        <v>1</v>
      </c>
      <c r="L312">
        <v>4</v>
      </c>
      <c r="M312">
        <v>0</v>
      </c>
      <c r="N312" t="s">
        <v>1</v>
      </c>
      <c r="O312" t="s">
        <v>1</v>
      </c>
      <c r="P312" t="s">
        <v>51</v>
      </c>
      <c r="Q312" t="s">
        <v>361</v>
      </c>
      <c r="R312" t="s">
        <v>47</v>
      </c>
      <c r="S312" t="s">
        <v>1</v>
      </c>
      <c r="T312" t="s">
        <v>46</v>
      </c>
      <c r="U312" t="s">
        <v>1</v>
      </c>
      <c r="V312">
        <v>3</v>
      </c>
      <c r="W312" t="s">
        <v>1</v>
      </c>
      <c r="Y312">
        <f>ScoutingData[[#This Row],[autoLower]]+ScoutingData[[#This Row],[autoUpper]]</f>
        <v>2</v>
      </c>
      <c r="Z312">
        <f>(ScoutingData[[#This Row],[autoLower]]*2)+(ScoutingData[[#This Row],[autoUpper]]*4)</f>
        <v>8</v>
      </c>
      <c r="AA312">
        <f>ScoutingData[[#This Row],[lower]]+ScoutingData[[#This Row],[upper]]</f>
        <v>4</v>
      </c>
      <c r="AB312">
        <f>ScoutingData[[#This Row],[lower]]+(ScoutingData[[#This Row],[upper]]*2)</f>
        <v>8</v>
      </c>
      <c r="AC312">
        <f>ScoutingData[[#This Row],[autoCargo]]+ScoutingData[[#This Row],[teleopCargo]]</f>
        <v>6</v>
      </c>
      <c r="AD312">
        <f>IF(ScoutingData[taxi]="Y", 2, 0)</f>
        <v>2</v>
      </c>
      <c r="AE312">
        <f>ScoutingData[autoUpper]*4</f>
        <v>8</v>
      </c>
      <c r="AF312">
        <f>ScoutingData[autoLower]*2</f>
        <v>0</v>
      </c>
      <c r="AG312">
        <f>ScoutingData[upper]*2</f>
        <v>8</v>
      </c>
      <c r="AH312">
        <f>ScoutingData[lower]</f>
        <v>0</v>
      </c>
      <c r="AI312">
        <f>IF(ScoutingData[climb]=1, 4, IF(ScoutingData[climb]=2, 6, IF(ScoutingData[climb]=3, 10, IF(ScoutingData[climb]=4, 15, 0))))</f>
        <v>0</v>
      </c>
      <c r="AJ312">
        <f>ScoutingData[[#This Row],[climbScore]]</f>
        <v>0</v>
      </c>
      <c r="AK31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18</v>
      </c>
      <c r="AL312">
        <f>IF(ScoutingData[climb]=1, 1, IF(ScoutingData[climb]=2, 2, IF(ScoutingData[climb]=3, 3, IF(ScoutingData[climb]=4, 4, 0))))</f>
        <v>0</v>
      </c>
      <c r="AM312">
        <f>IF(ScoutingData[wasDefended]="Y",1,0)</f>
        <v>0</v>
      </c>
      <c r="AN312">
        <f>IF(ScoutingData[diedOrTipped]="Y",1,0)</f>
        <v>0</v>
      </c>
      <c r="AO312">
        <f>IF(ScoutingData[heldCargo]="Y",1,0)</f>
        <v>0</v>
      </c>
    </row>
    <row r="313" spans="1:41" x14ac:dyDescent="0.3">
      <c r="A313" t="s">
        <v>19</v>
      </c>
      <c r="B313" t="s">
        <v>3</v>
      </c>
      <c r="C313">
        <v>54</v>
      </c>
      <c r="D313" t="str">
        <f>ScoutingData[[#This Row],[eventCode]]&amp;"_"&amp;ScoutingData[[#This Row],[matchLevel]]&amp;ScoutingData[[#This Row],[matchNumber]]</f>
        <v>2022ilch_qm54</v>
      </c>
      <c r="E313" t="s">
        <v>59</v>
      </c>
      <c r="F313">
        <v>3067</v>
      </c>
      <c r="G313">
        <v>43</v>
      </c>
      <c r="H313" t="s">
        <v>0</v>
      </c>
      <c r="I313">
        <v>0</v>
      </c>
      <c r="J313">
        <v>0</v>
      </c>
      <c r="K313" t="s">
        <v>1</v>
      </c>
      <c r="L313">
        <v>0</v>
      </c>
      <c r="M313">
        <v>8</v>
      </c>
      <c r="N313" t="s">
        <v>1</v>
      </c>
      <c r="O313" t="s">
        <v>0</v>
      </c>
      <c r="P313" t="s">
        <v>51</v>
      </c>
      <c r="Q313" t="s">
        <v>362</v>
      </c>
      <c r="R313">
        <v>2</v>
      </c>
      <c r="S313" t="s">
        <v>1</v>
      </c>
      <c r="T313" t="s">
        <v>46</v>
      </c>
      <c r="U313" t="s">
        <v>1</v>
      </c>
      <c r="V313">
        <v>1</v>
      </c>
      <c r="W313" t="s">
        <v>1</v>
      </c>
      <c r="Y313">
        <f>ScoutingData[[#This Row],[autoLower]]+ScoutingData[[#This Row],[autoUpper]]</f>
        <v>0</v>
      </c>
      <c r="Z313">
        <f>(ScoutingData[[#This Row],[autoLower]]*2)+(ScoutingData[[#This Row],[autoUpper]]*4)</f>
        <v>0</v>
      </c>
      <c r="AA313">
        <f>ScoutingData[[#This Row],[lower]]+ScoutingData[[#This Row],[upper]]</f>
        <v>8</v>
      </c>
      <c r="AB313">
        <f>ScoutingData[[#This Row],[lower]]+(ScoutingData[[#This Row],[upper]]*2)</f>
        <v>8</v>
      </c>
      <c r="AC313">
        <f>ScoutingData[[#This Row],[autoCargo]]+ScoutingData[[#This Row],[teleopCargo]]</f>
        <v>8</v>
      </c>
      <c r="AD313">
        <f>IF(ScoutingData[taxi]="Y", 2, 0)</f>
        <v>2</v>
      </c>
      <c r="AE313">
        <f>ScoutingData[autoUpper]*4</f>
        <v>0</v>
      </c>
      <c r="AF313">
        <f>ScoutingData[autoLower]*2</f>
        <v>0</v>
      </c>
      <c r="AG313">
        <f>ScoutingData[upper]*2</f>
        <v>0</v>
      </c>
      <c r="AH313">
        <f>ScoutingData[lower]</f>
        <v>8</v>
      </c>
      <c r="AI313">
        <f>IF(ScoutingData[climb]=1, 4, IF(ScoutingData[climb]=2, 6, IF(ScoutingData[climb]=3, 10, IF(ScoutingData[climb]=4, 15, 0))))</f>
        <v>6</v>
      </c>
      <c r="AJ313">
        <f>ScoutingData[[#This Row],[climbScore]]</f>
        <v>6</v>
      </c>
      <c r="AK31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16</v>
      </c>
      <c r="AL313">
        <f>IF(ScoutingData[climb]=1, 1, IF(ScoutingData[climb]=2, 2, IF(ScoutingData[climb]=3, 3, IF(ScoutingData[climb]=4, 4, 0))))</f>
        <v>2</v>
      </c>
      <c r="AM313">
        <f>IF(ScoutingData[wasDefended]="Y",1,0)</f>
        <v>0</v>
      </c>
      <c r="AN313">
        <f>IF(ScoutingData[diedOrTipped]="Y",1,0)</f>
        <v>0</v>
      </c>
      <c r="AO313">
        <f>IF(ScoutingData[heldCargo]="Y",1,0)</f>
        <v>0</v>
      </c>
    </row>
    <row r="314" spans="1:41" x14ac:dyDescent="0.3">
      <c r="A314" t="s">
        <v>19</v>
      </c>
      <c r="B314" t="s">
        <v>3</v>
      </c>
      <c r="C314">
        <v>54</v>
      </c>
      <c r="D314" t="str">
        <f>ScoutingData[[#This Row],[eventCode]]&amp;"_"&amp;ScoutingData[[#This Row],[matchLevel]]&amp;ScoutingData[[#This Row],[matchNumber]]</f>
        <v>2022ilch_qm54</v>
      </c>
      <c r="E314" t="s">
        <v>53</v>
      </c>
      <c r="F314">
        <v>5553</v>
      </c>
      <c r="G314">
        <v>54</v>
      </c>
      <c r="H314" t="s">
        <v>0</v>
      </c>
      <c r="I314">
        <v>0</v>
      </c>
      <c r="J314">
        <v>0</v>
      </c>
      <c r="K314" t="s">
        <v>1</v>
      </c>
      <c r="L314">
        <v>0</v>
      </c>
      <c r="M314">
        <v>3</v>
      </c>
      <c r="N314" t="s">
        <v>1</v>
      </c>
      <c r="O314" t="s">
        <v>1</v>
      </c>
      <c r="P314" t="s">
        <v>51</v>
      </c>
      <c r="R314">
        <v>3</v>
      </c>
      <c r="S314" t="s">
        <v>0</v>
      </c>
      <c r="T314" t="s">
        <v>46</v>
      </c>
      <c r="U314" t="s">
        <v>1</v>
      </c>
      <c r="V314">
        <v>4</v>
      </c>
      <c r="W314" t="s">
        <v>1</v>
      </c>
      <c r="Y314">
        <f>ScoutingData[[#This Row],[autoLower]]+ScoutingData[[#This Row],[autoUpper]]</f>
        <v>0</v>
      </c>
      <c r="Z314">
        <f>(ScoutingData[[#This Row],[autoLower]]*2)+(ScoutingData[[#This Row],[autoUpper]]*4)</f>
        <v>0</v>
      </c>
      <c r="AA314">
        <f>ScoutingData[[#This Row],[lower]]+ScoutingData[[#This Row],[upper]]</f>
        <v>3</v>
      </c>
      <c r="AB314">
        <f>ScoutingData[[#This Row],[lower]]+(ScoutingData[[#This Row],[upper]]*2)</f>
        <v>3</v>
      </c>
      <c r="AC314">
        <f>ScoutingData[[#This Row],[autoCargo]]+ScoutingData[[#This Row],[teleopCargo]]</f>
        <v>3</v>
      </c>
      <c r="AD314">
        <f>IF(ScoutingData[taxi]="Y", 2, 0)</f>
        <v>2</v>
      </c>
      <c r="AE314">
        <f>ScoutingData[autoUpper]*4</f>
        <v>0</v>
      </c>
      <c r="AF314">
        <f>ScoutingData[autoLower]*2</f>
        <v>0</v>
      </c>
      <c r="AG314">
        <f>ScoutingData[upper]*2</f>
        <v>0</v>
      </c>
      <c r="AH314">
        <f>ScoutingData[lower]</f>
        <v>3</v>
      </c>
      <c r="AI314">
        <f>IF(ScoutingData[climb]=1, 4, IF(ScoutingData[climb]=2, 6, IF(ScoutingData[climb]=3, 10, IF(ScoutingData[climb]=4, 15, 0))))</f>
        <v>10</v>
      </c>
      <c r="AJ314">
        <f>ScoutingData[[#This Row],[climbScore]]</f>
        <v>10</v>
      </c>
      <c r="AK31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15</v>
      </c>
      <c r="AL314">
        <f>IF(ScoutingData[climb]=1, 1, IF(ScoutingData[climb]=2, 2, IF(ScoutingData[climb]=3, 3, IF(ScoutingData[climb]=4, 4, 0))))</f>
        <v>3</v>
      </c>
      <c r="AM314">
        <f>IF(ScoutingData[wasDefended]="Y",1,0)</f>
        <v>0</v>
      </c>
      <c r="AN314">
        <f>IF(ScoutingData[diedOrTipped]="Y",1,0)</f>
        <v>0</v>
      </c>
      <c r="AO314">
        <f>IF(ScoutingData[heldCargo]="Y",1,0)</f>
        <v>0</v>
      </c>
    </row>
    <row r="315" spans="1:41" x14ac:dyDescent="0.3">
      <c r="A315" t="s">
        <v>19</v>
      </c>
      <c r="B315" t="s">
        <v>3</v>
      </c>
      <c r="C315">
        <v>54</v>
      </c>
      <c r="D315" t="str">
        <f>ScoutingData[[#This Row],[eventCode]]&amp;"_"&amp;ScoutingData[[#This Row],[matchLevel]]&amp;ScoutingData[[#This Row],[matchNumber]]</f>
        <v>2022ilch_qm54</v>
      </c>
      <c r="E315" t="s">
        <v>49</v>
      </c>
      <c r="F315">
        <v>4292</v>
      </c>
      <c r="G315">
        <v>29</v>
      </c>
      <c r="H315" t="s">
        <v>0</v>
      </c>
      <c r="I315">
        <v>0</v>
      </c>
      <c r="J315">
        <v>0</v>
      </c>
      <c r="K315" t="s">
        <v>1</v>
      </c>
      <c r="L315">
        <v>0</v>
      </c>
      <c r="M315">
        <v>1</v>
      </c>
      <c r="N315" t="s">
        <v>1</v>
      </c>
      <c r="O315" t="s">
        <v>1</v>
      </c>
      <c r="P315" t="s">
        <v>51</v>
      </c>
      <c r="R315" t="s">
        <v>46</v>
      </c>
      <c r="S315" t="s">
        <v>1</v>
      </c>
      <c r="T315" t="s">
        <v>51</v>
      </c>
      <c r="U315" t="s">
        <v>1</v>
      </c>
      <c r="V315">
        <v>3</v>
      </c>
      <c r="W315" t="s">
        <v>1</v>
      </c>
      <c r="Y315">
        <f>ScoutingData[[#This Row],[autoLower]]+ScoutingData[[#This Row],[autoUpper]]</f>
        <v>0</v>
      </c>
      <c r="Z315">
        <f>(ScoutingData[[#This Row],[autoLower]]*2)+(ScoutingData[[#This Row],[autoUpper]]*4)</f>
        <v>0</v>
      </c>
      <c r="AA315">
        <f>ScoutingData[[#This Row],[lower]]+ScoutingData[[#This Row],[upper]]</f>
        <v>1</v>
      </c>
      <c r="AB315">
        <f>ScoutingData[[#This Row],[lower]]+(ScoutingData[[#This Row],[upper]]*2)</f>
        <v>1</v>
      </c>
      <c r="AC315">
        <f>ScoutingData[[#This Row],[autoCargo]]+ScoutingData[[#This Row],[teleopCargo]]</f>
        <v>1</v>
      </c>
      <c r="AD315">
        <f>IF(ScoutingData[taxi]="Y", 2, 0)</f>
        <v>2</v>
      </c>
      <c r="AE315">
        <f>ScoutingData[autoUpper]*4</f>
        <v>0</v>
      </c>
      <c r="AF315">
        <f>ScoutingData[autoLower]*2</f>
        <v>0</v>
      </c>
      <c r="AG315">
        <f>ScoutingData[upper]*2</f>
        <v>0</v>
      </c>
      <c r="AH315">
        <f>ScoutingData[lower]</f>
        <v>1</v>
      </c>
      <c r="AI315">
        <f>IF(ScoutingData[climb]=1, 4, IF(ScoutingData[climb]=2, 6, IF(ScoutingData[climb]=3, 10, IF(ScoutingData[climb]=4, 15, 0))))</f>
        <v>0</v>
      </c>
      <c r="AJ315">
        <f>ScoutingData[[#This Row],[climbScore]]</f>
        <v>0</v>
      </c>
      <c r="AK31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</v>
      </c>
      <c r="AL315">
        <f>IF(ScoutingData[climb]=1, 1, IF(ScoutingData[climb]=2, 2, IF(ScoutingData[climb]=3, 3, IF(ScoutingData[climb]=4, 4, 0))))</f>
        <v>0</v>
      </c>
      <c r="AM315">
        <f>IF(ScoutingData[wasDefended]="Y",1,0)</f>
        <v>0</v>
      </c>
      <c r="AN315">
        <f>IF(ScoutingData[diedOrTipped]="Y",1,0)</f>
        <v>0</v>
      </c>
      <c r="AO315">
        <f>IF(ScoutingData[heldCargo]="Y",1,0)</f>
        <v>0</v>
      </c>
    </row>
    <row r="316" spans="1:41" x14ac:dyDescent="0.3">
      <c r="A316" t="s">
        <v>19</v>
      </c>
      <c r="B316" t="s">
        <v>3</v>
      </c>
      <c r="C316">
        <v>54</v>
      </c>
      <c r="D316" t="str">
        <f>ScoutingData[[#This Row],[eventCode]]&amp;"_"&amp;ScoutingData[[#This Row],[matchLevel]]&amp;ScoutingData[[#This Row],[matchNumber]]</f>
        <v>2022ilch_qm54</v>
      </c>
      <c r="E316" t="s">
        <v>56</v>
      </c>
      <c r="F316">
        <v>2338</v>
      </c>
      <c r="G316">
        <v>54</v>
      </c>
      <c r="H316" t="s">
        <v>0</v>
      </c>
      <c r="I316">
        <v>1</v>
      </c>
      <c r="J316">
        <v>0</v>
      </c>
      <c r="K316" t="s">
        <v>0</v>
      </c>
      <c r="L316">
        <v>10</v>
      </c>
      <c r="M316">
        <v>0</v>
      </c>
      <c r="N316" t="s">
        <v>1</v>
      </c>
      <c r="O316" t="s">
        <v>1</v>
      </c>
      <c r="P316" t="s">
        <v>51</v>
      </c>
      <c r="Q316" t="s">
        <v>363</v>
      </c>
      <c r="R316">
        <v>3</v>
      </c>
      <c r="S316" t="s">
        <v>1</v>
      </c>
      <c r="T316" t="s">
        <v>46</v>
      </c>
      <c r="U316" t="s">
        <v>1</v>
      </c>
      <c r="V316">
        <v>3</v>
      </c>
      <c r="W316" t="s">
        <v>1</v>
      </c>
      <c r="X316" t="s">
        <v>364</v>
      </c>
      <c r="Y316">
        <f>ScoutingData[[#This Row],[autoLower]]+ScoutingData[[#This Row],[autoUpper]]</f>
        <v>1</v>
      </c>
      <c r="Z316">
        <f>(ScoutingData[[#This Row],[autoLower]]*2)+(ScoutingData[[#This Row],[autoUpper]]*4)</f>
        <v>4</v>
      </c>
      <c r="AA316">
        <f>ScoutingData[[#This Row],[lower]]+ScoutingData[[#This Row],[upper]]</f>
        <v>10</v>
      </c>
      <c r="AB316">
        <f>ScoutingData[[#This Row],[lower]]+(ScoutingData[[#This Row],[upper]]*2)</f>
        <v>20</v>
      </c>
      <c r="AC316">
        <f>ScoutingData[[#This Row],[autoCargo]]+ScoutingData[[#This Row],[teleopCargo]]</f>
        <v>11</v>
      </c>
      <c r="AD316">
        <f>IF(ScoutingData[taxi]="Y", 2, 0)</f>
        <v>2</v>
      </c>
      <c r="AE316">
        <f>ScoutingData[autoUpper]*4</f>
        <v>4</v>
      </c>
      <c r="AF316">
        <f>ScoutingData[autoLower]*2</f>
        <v>0</v>
      </c>
      <c r="AG316">
        <f>ScoutingData[upper]*2</f>
        <v>20</v>
      </c>
      <c r="AH316">
        <f>ScoutingData[lower]</f>
        <v>0</v>
      </c>
      <c r="AI316">
        <f>IF(ScoutingData[climb]=1, 4, IF(ScoutingData[climb]=2, 6, IF(ScoutingData[climb]=3, 10, IF(ScoutingData[climb]=4, 15, 0))))</f>
        <v>10</v>
      </c>
      <c r="AJ316">
        <f>ScoutingData[[#This Row],[climbScore]]</f>
        <v>10</v>
      </c>
      <c r="AK31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36</v>
      </c>
      <c r="AL316">
        <f>IF(ScoutingData[climb]=1, 1, IF(ScoutingData[climb]=2, 2, IF(ScoutingData[climb]=3, 3, IF(ScoutingData[climb]=4, 4, 0))))</f>
        <v>3</v>
      </c>
      <c r="AM316">
        <f>IF(ScoutingData[wasDefended]="Y",1,0)</f>
        <v>0</v>
      </c>
      <c r="AN316">
        <f>IF(ScoutingData[diedOrTipped]="Y",1,0)</f>
        <v>0</v>
      </c>
      <c r="AO316">
        <f>IF(ScoutingData[heldCargo]="Y",1,0)</f>
        <v>0</v>
      </c>
    </row>
    <row r="317" spans="1:41" x14ac:dyDescent="0.3">
      <c r="A317" t="s">
        <v>19</v>
      </c>
      <c r="B317" t="s">
        <v>3</v>
      </c>
      <c r="C317">
        <v>54</v>
      </c>
      <c r="D317" t="str">
        <f>ScoutingData[[#This Row],[eventCode]]&amp;"_"&amp;ScoutingData[[#This Row],[matchLevel]]&amp;ScoutingData[[#This Row],[matchNumber]]</f>
        <v>2022ilch_qm54</v>
      </c>
      <c r="E317" t="s">
        <v>62</v>
      </c>
      <c r="F317">
        <v>4702</v>
      </c>
      <c r="G317">
        <v>32</v>
      </c>
      <c r="H317" t="s">
        <v>0</v>
      </c>
      <c r="I317">
        <v>0</v>
      </c>
      <c r="J317">
        <v>0</v>
      </c>
      <c r="K317" t="s">
        <v>1</v>
      </c>
      <c r="L317">
        <v>0</v>
      </c>
      <c r="M317">
        <v>0</v>
      </c>
      <c r="N317" t="s">
        <v>1</v>
      </c>
      <c r="O317" t="s">
        <v>1</v>
      </c>
      <c r="P317" t="s">
        <v>46</v>
      </c>
      <c r="R317" t="s">
        <v>46</v>
      </c>
      <c r="S317" t="s">
        <v>1</v>
      </c>
      <c r="T317" t="s">
        <v>55</v>
      </c>
      <c r="U317" t="s">
        <v>1</v>
      </c>
      <c r="V317">
        <v>1</v>
      </c>
      <c r="W317" t="s">
        <v>1</v>
      </c>
      <c r="X317" t="s">
        <v>365</v>
      </c>
      <c r="Y317">
        <f>ScoutingData[[#This Row],[autoLower]]+ScoutingData[[#This Row],[autoUpper]]</f>
        <v>0</v>
      </c>
      <c r="Z317">
        <f>(ScoutingData[[#This Row],[autoLower]]*2)+(ScoutingData[[#This Row],[autoUpper]]*4)</f>
        <v>0</v>
      </c>
      <c r="AA317">
        <f>ScoutingData[[#This Row],[lower]]+ScoutingData[[#This Row],[upper]]</f>
        <v>0</v>
      </c>
      <c r="AB317">
        <f>ScoutingData[[#This Row],[lower]]+(ScoutingData[[#This Row],[upper]]*2)</f>
        <v>0</v>
      </c>
      <c r="AC317">
        <f>ScoutingData[[#This Row],[autoCargo]]+ScoutingData[[#This Row],[teleopCargo]]</f>
        <v>0</v>
      </c>
      <c r="AD317">
        <f>IF(ScoutingData[taxi]="Y", 2, 0)</f>
        <v>2</v>
      </c>
      <c r="AE317">
        <f>ScoutingData[autoUpper]*4</f>
        <v>0</v>
      </c>
      <c r="AF317">
        <f>ScoutingData[autoLower]*2</f>
        <v>0</v>
      </c>
      <c r="AG317">
        <f>ScoutingData[upper]*2</f>
        <v>0</v>
      </c>
      <c r="AH317">
        <f>ScoutingData[lower]</f>
        <v>0</v>
      </c>
      <c r="AI317">
        <f>IF(ScoutingData[climb]=1, 4, IF(ScoutingData[climb]=2, 6, IF(ScoutingData[climb]=3, 10, IF(ScoutingData[climb]=4, 15, 0))))</f>
        <v>0</v>
      </c>
      <c r="AJ317">
        <f>ScoutingData[[#This Row],[climbScore]]</f>
        <v>0</v>
      </c>
      <c r="AK31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317">
        <f>IF(ScoutingData[climb]=1, 1, IF(ScoutingData[climb]=2, 2, IF(ScoutingData[climb]=3, 3, IF(ScoutingData[climb]=4, 4, 0))))</f>
        <v>0</v>
      </c>
      <c r="AM317">
        <f>IF(ScoutingData[wasDefended]="Y",1,0)</f>
        <v>0</v>
      </c>
      <c r="AN317">
        <f>IF(ScoutingData[diedOrTipped]="Y",1,0)</f>
        <v>0</v>
      </c>
      <c r="AO317">
        <f>IF(ScoutingData[heldCargo]="Y",1,0)</f>
        <v>0</v>
      </c>
    </row>
    <row r="318" spans="1:41" x14ac:dyDescent="0.3">
      <c r="A318" t="s">
        <v>19</v>
      </c>
      <c r="B318" t="s">
        <v>3</v>
      </c>
      <c r="C318">
        <v>54</v>
      </c>
      <c r="D318" t="str">
        <f>ScoutingData[[#This Row],[eventCode]]&amp;"_"&amp;ScoutingData[[#This Row],[matchLevel]]&amp;ScoutingData[[#This Row],[matchNumber]]</f>
        <v>2022ilch_qm54</v>
      </c>
      <c r="E318" t="s">
        <v>45</v>
      </c>
      <c r="F318">
        <v>5847</v>
      </c>
      <c r="G318">
        <v>44</v>
      </c>
      <c r="H318" t="s">
        <v>0</v>
      </c>
      <c r="I318">
        <v>0</v>
      </c>
      <c r="J318">
        <v>1</v>
      </c>
      <c r="K318" t="s">
        <v>1</v>
      </c>
      <c r="L318">
        <v>4</v>
      </c>
      <c r="M318">
        <v>1</v>
      </c>
      <c r="N318" t="s">
        <v>1</v>
      </c>
      <c r="O318" t="s">
        <v>1</v>
      </c>
      <c r="P318" t="s">
        <v>51</v>
      </c>
      <c r="Q318" t="s">
        <v>366</v>
      </c>
      <c r="R318">
        <v>3</v>
      </c>
      <c r="S318" t="s">
        <v>1</v>
      </c>
      <c r="T318" t="s">
        <v>46</v>
      </c>
      <c r="U318" t="s">
        <v>1</v>
      </c>
      <c r="V318">
        <v>3</v>
      </c>
      <c r="W318" t="s">
        <v>1</v>
      </c>
      <c r="X318" t="s">
        <v>367</v>
      </c>
      <c r="Y318">
        <f>ScoutingData[[#This Row],[autoLower]]+ScoutingData[[#This Row],[autoUpper]]</f>
        <v>1</v>
      </c>
      <c r="Z318">
        <f>(ScoutingData[[#This Row],[autoLower]]*2)+(ScoutingData[[#This Row],[autoUpper]]*4)</f>
        <v>2</v>
      </c>
      <c r="AA318">
        <f>ScoutingData[[#This Row],[lower]]+ScoutingData[[#This Row],[upper]]</f>
        <v>5</v>
      </c>
      <c r="AB318">
        <f>ScoutingData[[#This Row],[lower]]+(ScoutingData[[#This Row],[upper]]*2)</f>
        <v>9</v>
      </c>
      <c r="AC318">
        <f>ScoutingData[[#This Row],[autoCargo]]+ScoutingData[[#This Row],[teleopCargo]]</f>
        <v>6</v>
      </c>
      <c r="AD318">
        <f>IF(ScoutingData[taxi]="Y", 2, 0)</f>
        <v>2</v>
      </c>
      <c r="AE318">
        <f>ScoutingData[autoUpper]*4</f>
        <v>0</v>
      </c>
      <c r="AF318">
        <f>ScoutingData[autoLower]*2</f>
        <v>2</v>
      </c>
      <c r="AG318">
        <f>ScoutingData[upper]*2</f>
        <v>8</v>
      </c>
      <c r="AH318">
        <f>ScoutingData[lower]</f>
        <v>1</v>
      </c>
      <c r="AI318">
        <f>IF(ScoutingData[climb]=1, 4, IF(ScoutingData[climb]=2, 6, IF(ScoutingData[climb]=3, 10, IF(ScoutingData[climb]=4, 15, 0))))</f>
        <v>10</v>
      </c>
      <c r="AJ318">
        <f>ScoutingData[[#This Row],[climbScore]]</f>
        <v>10</v>
      </c>
      <c r="AK31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23</v>
      </c>
      <c r="AL318">
        <f>IF(ScoutingData[climb]=1, 1, IF(ScoutingData[climb]=2, 2, IF(ScoutingData[climb]=3, 3, IF(ScoutingData[climb]=4, 4, 0))))</f>
        <v>3</v>
      </c>
      <c r="AM318">
        <f>IF(ScoutingData[wasDefended]="Y",1,0)</f>
        <v>0</v>
      </c>
      <c r="AN318">
        <f>IF(ScoutingData[diedOrTipped]="Y",1,0)</f>
        <v>0</v>
      </c>
      <c r="AO318">
        <f>IF(ScoutingData[heldCargo]="Y",1,0)</f>
        <v>0</v>
      </c>
    </row>
    <row r="319" spans="1:41" x14ac:dyDescent="0.3">
      <c r="A319" t="s">
        <v>19</v>
      </c>
      <c r="B319" t="s">
        <v>3</v>
      </c>
      <c r="C319">
        <v>55</v>
      </c>
      <c r="D319" t="str">
        <f>ScoutingData[[#This Row],[eventCode]]&amp;"_"&amp;ScoutingData[[#This Row],[matchLevel]]&amp;ScoutingData[[#This Row],[matchNumber]]</f>
        <v>2022ilch_qm55</v>
      </c>
      <c r="E319" t="s">
        <v>49</v>
      </c>
      <c r="F319">
        <v>7237</v>
      </c>
      <c r="G319">
        <v>55</v>
      </c>
      <c r="H319" t="s">
        <v>0</v>
      </c>
      <c r="I319">
        <v>0</v>
      </c>
      <c r="J319">
        <v>0</v>
      </c>
      <c r="K319" t="s">
        <v>1</v>
      </c>
      <c r="L319">
        <v>0</v>
      </c>
      <c r="M319">
        <v>1</v>
      </c>
      <c r="N319" t="s">
        <v>1</v>
      </c>
      <c r="O319" t="s">
        <v>0</v>
      </c>
      <c r="P319" t="s">
        <v>51</v>
      </c>
      <c r="R319">
        <v>1</v>
      </c>
      <c r="S319" t="s">
        <v>1</v>
      </c>
      <c r="T319" t="s">
        <v>55</v>
      </c>
      <c r="U319" t="s">
        <v>1</v>
      </c>
      <c r="V319">
        <v>3</v>
      </c>
      <c r="W319" t="s">
        <v>1</v>
      </c>
      <c r="Y319">
        <f>ScoutingData[[#This Row],[autoLower]]+ScoutingData[[#This Row],[autoUpper]]</f>
        <v>0</v>
      </c>
      <c r="Z319">
        <f>(ScoutingData[[#This Row],[autoLower]]*2)+(ScoutingData[[#This Row],[autoUpper]]*4)</f>
        <v>0</v>
      </c>
      <c r="AA319">
        <f>ScoutingData[[#This Row],[lower]]+ScoutingData[[#This Row],[upper]]</f>
        <v>1</v>
      </c>
      <c r="AB319">
        <f>ScoutingData[[#This Row],[lower]]+(ScoutingData[[#This Row],[upper]]*2)</f>
        <v>1</v>
      </c>
      <c r="AC319">
        <f>ScoutingData[[#This Row],[autoCargo]]+ScoutingData[[#This Row],[teleopCargo]]</f>
        <v>1</v>
      </c>
      <c r="AD319">
        <f>IF(ScoutingData[taxi]="Y", 2, 0)</f>
        <v>2</v>
      </c>
      <c r="AE319">
        <f>ScoutingData[autoUpper]*4</f>
        <v>0</v>
      </c>
      <c r="AF319">
        <f>ScoutingData[autoLower]*2</f>
        <v>0</v>
      </c>
      <c r="AG319">
        <f>ScoutingData[upper]*2</f>
        <v>0</v>
      </c>
      <c r="AH319">
        <f>ScoutingData[lower]</f>
        <v>1</v>
      </c>
      <c r="AI319">
        <f>IF(ScoutingData[climb]=1, 4, IF(ScoutingData[climb]=2, 6, IF(ScoutingData[climb]=3, 10, IF(ScoutingData[climb]=4, 15, 0))))</f>
        <v>4</v>
      </c>
      <c r="AJ319">
        <f>ScoutingData[[#This Row],[climbScore]]</f>
        <v>4</v>
      </c>
      <c r="AK31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7</v>
      </c>
      <c r="AL319">
        <f>IF(ScoutingData[climb]=1, 1, IF(ScoutingData[climb]=2, 2, IF(ScoutingData[climb]=3, 3, IF(ScoutingData[climb]=4, 4, 0))))</f>
        <v>1</v>
      </c>
      <c r="AM319">
        <f>IF(ScoutingData[wasDefended]="Y",1,0)</f>
        <v>0</v>
      </c>
      <c r="AN319">
        <f>IF(ScoutingData[diedOrTipped]="Y",1,0)</f>
        <v>0</v>
      </c>
      <c r="AO319">
        <f>IF(ScoutingData[heldCargo]="Y",1,0)</f>
        <v>0</v>
      </c>
    </row>
    <row r="320" spans="1:41" x14ac:dyDescent="0.3">
      <c r="A320" t="s">
        <v>19</v>
      </c>
      <c r="B320" t="s">
        <v>3</v>
      </c>
      <c r="C320">
        <v>55</v>
      </c>
      <c r="D320" t="str">
        <f>ScoutingData[[#This Row],[eventCode]]&amp;"_"&amp;ScoutingData[[#This Row],[matchLevel]]&amp;ScoutingData[[#This Row],[matchNumber]]</f>
        <v>2022ilch_qm55</v>
      </c>
      <c r="E320" t="s">
        <v>59</v>
      </c>
      <c r="F320">
        <v>3734</v>
      </c>
      <c r="G320">
        <v>20</v>
      </c>
      <c r="H320" t="s">
        <v>0</v>
      </c>
      <c r="I320">
        <v>0</v>
      </c>
      <c r="J320">
        <v>0</v>
      </c>
      <c r="K320" t="s">
        <v>0</v>
      </c>
      <c r="L320">
        <v>5</v>
      </c>
      <c r="M320">
        <v>0</v>
      </c>
      <c r="N320" t="s">
        <v>1</v>
      </c>
      <c r="O320" t="s">
        <v>1</v>
      </c>
      <c r="P320" t="s">
        <v>51</v>
      </c>
      <c r="Q320" t="s">
        <v>368</v>
      </c>
      <c r="R320">
        <v>2</v>
      </c>
      <c r="S320" t="s">
        <v>1</v>
      </c>
      <c r="T320" t="s">
        <v>46</v>
      </c>
      <c r="U320" t="s">
        <v>1</v>
      </c>
      <c r="V320">
        <v>2</v>
      </c>
      <c r="W320" t="s">
        <v>1</v>
      </c>
      <c r="Y320">
        <f>ScoutingData[[#This Row],[autoLower]]+ScoutingData[[#This Row],[autoUpper]]</f>
        <v>0</v>
      </c>
      <c r="Z320">
        <f>(ScoutingData[[#This Row],[autoLower]]*2)+(ScoutingData[[#This Row],[autoUpper]]*4)</f>
        <v>0</v>
      </c>
      <c r="AA320">
        <f>ScoutingData[[#This Row],[lower]]+ScoutingData[[#This Row],[upper]]</f>
        <v>5</v>
      </c>
      <c r="AB320">
        <f>ScoutingData[[#This Row],[lower]]+(ScoutingData[[#This Row],[upper]]*2)</f>
        <v>10</v>
      </c>
      <c r="AC320">
        <f>ScoutingData[[#This Row],[autoCargo]]+ScoutingData[[#This Row],[teleopCargo]]</f>
        <v>5</v>
      </c>
      <c r="AD320">
        <f>IF(ScoutingData[taxi]="Y", 2, 0)</f>
        <v>2</v>
      </c>
      <c r="AE320">
        <f>ScoutingData[autoUpper]*4</f>
        <v>0</v>
      </c>
      <c r="AF320">
        <f>ScoutingData[autoLower]*2</f>
        <v>0</v>
      </c>
      <c r="AG320">
        <f>ScoutingData[upper]*2</f>
        <v>10</v>
      </c>
      <c r="AH320">
        <f>ScoutingData[lower]</f>
        <v>0</v>
      </c>
      <c r="AI320">
        <f>IF(ScoutingData[climb]=1, 4, IF(ScoutingData[climb]=2, 6, IF(ScoutingData[climb]=3, 10, IF(ScoutingData[climb]=4, 15, 0))))</f>
        <v>6</v>
      </c>
      <c r="AJ320">
        <f>ScoutingData[[#This Row],[climbScore]]</f>
        <v>6</v>
      </c>
      <c r="AK32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18</v>
      </c>
      <c r="AL320">
        <f>IF(ScoutingData[climb]=1, 1, IF(ScoutingData[climb]=2, 2, IF(ScoutingData[climb]=3, 3, IF(ScoutingData[climb]=4, 4, 0))))</f>
        <v>2</v>
      </c>
      <c r="AM320">
        <f>IF(ScoutingData[wasDefended]="Y",1,0)</f>
        <v>0</v>
      </c>
      <c r="AN320">
        <f>IF(ScoutingData[diedOrTipped]="Y",1,0)</f>
        <v>0</v>
      </c>
      <c r="AO320">
        <f>IF(ScoutingData[heldCargo]="Y",1,0)</f>
        <v>0</v>
      </c>
    </row>
    <row r="321" spans="1:41" x14ac:dyDescent="0.3">
      <c r="A321" t="s">
        <v>19</v>
      </c>
      <c r="B321" t="s">
        <v>3</v>
      </c>
      <c r="C321">
        <v>55</v>
      </c>
      <c r="D321" t="str">
        <f>ScoutingData[[#This Row],[eventCode]]&amp;"_"&amp;ScoutingData[[#This Row],[matchLevel]]&amp;ScoutingData[[#This Row],[matchNumber]]</f>
        <v>2022ilch_qm55</v>
      </c>
      <c r="E321" t="s">
        <v>53</v>
      </c>
      <c r="F321">
        <v>3488</v>
      </c>
      <c r="G321">
        <v>30</v>
      </c>
      <c r="H321" t="s">
        <v>0</v>
      </c>
      <c r="I321">
        <v>1</v>
      </c>
      <c r="J321">
        <v>0</v>
      </c>
      <c r="K321" t="s">
        <v>1</v>
      </c>
      <c r="L321">
        <v>1</v>
      </c>
      <c r="M321">
        <v>0</v>
      </c>
      <c r="N321" t="s">
        <v>1</v>
      </c>
      <c r="O321" t="s">
        <v>1</v>
      </c>
      <c r="P321" t="s">
        <v>51</v>
      </c>
      <c r="R321">
        <v>2</v>
      </c>
      <c r="S321" t="s">
        <v>1</v>
      </c>
      <c r="T321" t="s">
        <v>47</v>
      </c>
      <c r="U321" t="s">
        <v>1</v>
      </c>
      <c r="V321">
        <v>3</v>
      </c>
      <c r="W321" t="s">
        <v>1</v>
      </c>
      <c r="X321" t="s">
        <v>369</v>
      </c>
      <c r="Y321">
        <f>ScoutingData[[#This Row],[autoLower]]+ScoutingData[[#This Row],[autoUpper]]</f>
        <v>1</v>
      </c>
      <c r="Z321">
        <f>(ScoutingData[[#This Row],[autoLower]]*2)+(ScoutingData[[#This Row],[autoUpper]]*4)</f>
        <v>4</v>
      </c>
      <c r="AA321">
        <f>ScoutingData[[#This Row],[lower]]+ScoutingData[[#This Row],[upper]]</f>
        <v>1</v>
      </c>
      <c r="AB321">
        <f>ScoutingData[[#This Row],[lower]]+(ScoutingData[[#This Row],[upper]]*2)</f>
        <v>2</v>
      </c>
      <c r="AC321">
        <f>ScoutingData[[#This Row],[autoCargo]]+ScoutingData[[#This Row],[teleopCargo]]</f>
        <v>2</v>
      </c>
      <c r="AD321">
        <f>IF(ScoutingData[taxi]="Y", 2, 0)</f>
        <v>2</v>
      </c>
      <c r="AE321">
        <f>ScoutingData[autoUpper]*4</f>
        <v>4</v>
      </c>
      <c r="AF321">
        <f>ScoutingData[autoLower]*2</f>
        <v>0</v>
      </c>
      <c r="AG321">
        <f>ScoutingData[upper]*2</f>
        <v>2</v>
      </c>
      <c r="AH321">
        <f>ScoutingData[lower]</f>
        <v>0</v>
      </c>
      <c r="AI321">
        <f>IF(ScoutingData[climb]=1, 4, IF(ScoutingData[climb]=2, 6, IF(ScoutingData[climb]=3, 10, IF(ScoutingData[climb]=4, 15, 0))))</f>
        <v>6</v>
      </c>
      <c r="AJ321">
        <f>ScoutingData[[#This Row],[climbScore]]</f>
        <v>6</v>
      </c>
      <c r="AK32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321">
        <f>IF(ScoutingData[climb]=1, 1, IF(ScoutingData[climb]=2, 2, IF(ScoutingData[climb]=3, 3, IF(ScoutingData[climb]=4, 4, 0))))</f>
        <v>2</v>
      </c>
      <c r="AM321">
        <f>IF(ScoutingData[wasDefended]="Y",1,0)</f>
        <v>0</v>
      </c>
      <c r="AN321">
        <f>IF(ScoutingData[diedOrTipped]="Y",1,0)</f>
        <v>0</v>
      </c>
      <c r="AO321">
        <f>IF(ScoutingData[heldCargo]="Y",1,0)</f>
        <v>0</v>
      </c>
    </row>
    <row r="322" spans="1:41" x14ac:dyDescent="0.3">
      <c r="A322" t="s">
        <v>19</v>
      </c>
      <c r="B322" t="s">
        <v>3</v>
      </c>
      <c r="C322">
        <v>55</v>
      </c>
      <c r="D322" t="str">
        <f>ScoutingData[[#This Row],[eventCode]]&amp;"_"&amp;ScoutingData[[#This Row],[matchLevel]]&amp;ScoutingData[[#This Row],[matchNumber]]</f>
        <v>2022ilch_qm55</v>
      </c>
      <c r="E322" t="s">
        <v>45</v>
      </c>
      <c r="F322">
        <v>3061</v>
      </c>
      <c r="G322">
        <v>19</v>
      </c>
      <c r="H322" t="s">
        <v>0</v>
      </c>
      <c r="I322">
        <v>5</v>
      </c>
      <c r="J322">
        <v>0</v>
      </c>
      <c r="K322" t="s">
        <v>0</v>
      </c>
      <c r="L322">
        <v>11</v>
      </c>
      <c r="M322">
        <v>0</v>
      </c>
      <c r="N322" t="s">
        <v>1</v>
      </c>
      <c r="O322" t="s">
        <v>1</v>
      </c>
      <c r="P322" t="s">
        <v>51</v>
      </c>
      <c r="Q322" t="s">
        <v>370</v>
      </c>
      <c r="R322">
        <v>4</v>
      </c>
      <c r="S322" t="s">
        <v>0</v>
      </c>
      <c r="T322" t="s">
        <v>46</v>
      </c>
      <c r="U322" t="s">
        <v>1</v>
      </c>
      <c r="V322">
        <v>4</v>
      </c>
      <c r="W322" t="s">
        <v>1</v>
      </c>
      <c r="X322" t="s">
        <v>539</v>
      </c>
      <c r="Y322">
        <f>ScoutingData[[#This Row],[autoLower]]+ScoutingData[[#This Row],[autoUpper]]</f>
        <v>5</v>
      </c>
      <c r="Z322">
        <f>(ScoutingData[[#This Row],[autoLower]]*2)+(ScoutingData[[#This Row],[autoUpper]]*4)</f>
        <v>20</v>
      </c>
      <c r="AA322">
        <f>ScoutingData[[#This Row],[lower]]+ScoutingData[[#This Row],[upper]]</f>
        <v>11</v>
      </c>
      <c r="AB322">
        <f>ScoutingData[[#This Row],[lower]]+(ScoutingData[[#This Row],[upper]]*2)</f>
        <v>22</v>
      </c>
      <c r="AC322">
        <f>ScoutingData[[#This Row],[autoCargo]]+ScoutingData[[#This Row],[teleopCargo]]</f>
        <v>16</v>
      </c>
      <c r="AD322">
        <f>IF(ScoutingData[taxi]="Y", 2, 0)</f>
        <v>2</v>
      </c>
      <c r="AE322">
        <f>ScoutingData[autoUpper]*4</f>
        <v>20</v>
      </c>
      <c r="AF322">
        <f>ScoutingData[autoLower]*2</f>
        <v>0</v>
      </c>
      <c r="AG322">
        <f>ScoutingData[upper]*2</f>
        <v>22</v>
      </c>
      <c r="AH322">
        <f>ScoutingData[lower]</f>
        <v>0</v>
      </c>
      <c r="AI322">
        <f>IF(ScoutingData[climb]=1, 4, IF(ScoutingData[climb]=2, 6, IF(ScoutingData[climb]=3, 10, IF(ScoutingData[climb]=4, 15, 0))))</f>
        <v>15</v>
      </c>
      <c r="AJ322">
        <f>ScoutingData[[#This Row],[climbScore]]</f>
        <v>15</v>
      </c>
      <c r="AK32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59</v>
      </c>
      <c r="AL322">
        <f>IF(ScoutingData[climb]=1, 1, IF(ScoutingData[climb]=2, 2, IF(ScoutingData[climb]=3, 3, IF(ScoutingData[climb]=4, 4, 0))))</f>
        <v>4</v>
      </c>
      <c r="AM322">
        <f>IF(ScoutingData[wasDefended]="Y",1,0)</f>
        <v>0</v>
      </c>
      <c r="AN322">
        <f>IF(ScoutingData[diedOrTipped]="Y",1,0)</f>
        <v>0</v>
      </c>
      <c r="AO322">
        <f>IF(ScoutingData[heldCargo]="Y",1,0)</f>
        <v>0</v>
      </c>
    </row>
    <row r="323" spans="1:41" x14ac:dyDescent="0.3">
      <c r="A323" t="s">
        <v>19</v>
      </c>
      <c r="B323" t="s">
        <v>3</v>
      </c>
      <c r="C323">
        <v>55</v>
      </c>
      <c r="D323" t="str">
        <f>ScoutingData[[#This Row],[eventCode]]&amp;"_"&amp;ScoutingData[[#This Row],[matchLevel]]&amp;ScoutingData[[#This Row],[matchNumber]]</f>
        <v>2022ilch_qm55</v>
      </c>
      <c r="E323" t="s">
        <v>62</v>
      </c>
      <c r="F323">
        <v>2358</v>
      </c>
      <c r="G323">
        <v>32</v>
      </c>
      <c r="H323" t="s">
        <v>0</v>
      </c>
      <c r="I323">
        <v>2</v>
      </c>
      <c r="J323">
        <v>0</v>
      </c>
      <c r="K323" t="s">
        <v>1</v>
      </c>
      <c r="L323">
        <v>5</v>
      </c>
      <c r="M323">
        <v>0</v>
      </c>
      <c r="N323" t="s">
        <v>1</v>
      </c>
      <c r="O323" t="s">
        <v>1</v>
      </c>
      <c r="P323" t="s">
        <v>46</v>
      </c>
      <c r="Q323" t="s">
        <v>113</v>
      </c>
      <c r="R323">
        <v>4</v>
      </c>
      <c r="S323" t="s">
        <v>1</v>
      </c>
      <c r="T323" t="s">
        <v>47</v>
      </c>
      <c r="U323" t="s">
        <v>1</v>
      </c>
      <c r="V323">
        <v>3</v>
      </c>
      <c r="W323" t="s">
        <v>1</v>
      </c>
      <c r="Y323">
        <f>ScoutingData[[#This Row],[autoLower]]+ScoutingData[[#This Row],[autoUpper]]</f>
        <v>2</v>
      </c>
      <c r="Z323">
        <f>(ScoutingData[[#This Row],[autoLower]]*2)+(ScoutingData[[#This Row],[autoUpper]]*4)</f>
        <v>8</v>
      </c>
      <c r="AA323">
        <f>ScoutingData[[#This Row],[lower]]+ScoutingData[[#This Row],[upper]]</f>
        <v>5</v>
      </c>
      <c r="AB323">
        <f>ScoutingData[[#This Row],[lower]]+(ScoutingData[[#This Row],[upper]]*2)</f>
        <v>10</v>
      </c>
      <c r="AC323">
        <f>ScoutingData[[#This Row],[autoCargo]]+ScoutingData[[#This Row],[teleopCargo]]</f>
        <v>7</v>
      </c>
      <c r="AD323">
        <f>IF(ScoutingData[taxi]="Y", 2, 0)</f>
        <v>2</v>
      </c>
      <c r="AE323">
        <f>ScoutingData[autoUpper]*4</f>
        <v>8</v>
      </c>
      <c r="AF323">
        <f>ScoutingData[autoLower]*2</f>
        <v>0</v>
      </c>
      <c r="AG323">
        <f>ScoutingData[upper]*2</f>
        <v>10</v>
      </c>
      <c r="AH323">
        <f>ScoutingData[lower]</f>
        <v>0</v>
      </c>
      <c r="AI323">
        <f>IF(ScoutingData[climb]=1, 4, IF(ScoutingData[climb]=2, 6, IF(ScoutingData[climb]=3, 10, IF(ScoutingData[climb]=4, 15, 0))))</f>
        <v>15</v>
      </c>
      <c r="AJ323">
        <f>ScoutingData[[#This Row],[climbScore]]</f>
        <v>15</v>
      </c>
      <c r="AK32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35</v>
      </c>
      <c r="AL323">
        <f>IF(ScoutingData[climb]=1, 1, IF(ScoutingData[climb]=2, 2, IF(ScoutingData[climb]=3, 3, IF(ScoutingData[climb]=4, 4, 0))))</f>
        <v>4</v>
      </c>
      <c r="AM323">
        <f>IF(ScoutingData[wasDefended]="Y",1,0)</f>
        <v>0</v>
      </c>
      <c r="AN323">
        <f>IF(ScoutingData[diedOrTipped]="Y",1,0)</f>
        <v>0</v>
      </c>
      <c r="AO323">
        <f>IF(ScoutingData[heldCargo]="Y",1,0)</f>
        <v>0</v>
      </c>
    </row>
    <row r="324" spans="1:41" x14ac:dyDescent="0.3">
      <c r="A324" t="s">
        <v>19</v>
      </c>
      <c r="B324" t="s">
        <v>3</v>
      </c>
      <c r="C324">
        <v>55</v>
      </c>
      <c r="D324" t="str">
        <f>ScoutingData[[#This Row],[eventCode]]&amp;"_"&amp;ScoutingData[[#This Row],[matchLevel]]&amp;ScoutingData[[#This Row],[matchNumber]]</f>
        <v>2022ilch_qm55</v>
      </c>
      <c r="E324" t="s">
        <v>56</v>
      </c>
      <c r="F324">
        <v>2451</v>
      </c>
      <c r="G324">
        <v>29</v>
      </c>
      <c r="H324" t="s">
        <v>0</v>
      </c>
      <c r="I324">
        <v>2</v>
      </c>
      <c r="J324">
        <v>0</v>
      </c>
      <c r="K324" t="s">
        <v>0</v>
      </c>
      <c r="L324">
        <v>20</v>
      </c>
      <c r="M324">
        <v>0</v>
      </c>
      <c r="N324" t="s">
        <v>0</v>
      </c>
      <c r="O324" t="s">
        <v>1</v>
      </c>
      <c r="P324" t="s">
        <v>51</v>
      </c>
      <c r="Q324" t="s">
        <v>371</v>
      </c>
      <c r="R324" t="s">
        <v>46</v>
      </c>
      <c r="S324" t="s">
        <v>1</v>
      </c>
      <c r="T324" t="s">
        <v>51</v>
      </c>
      <c r="U324" t="s">
        <v>1</v>
      </c>
      <c r="V324">
        <v>4</v>
      </c>
      <c r="W324" t="s">
        <v>1</v>
      </c>
      <c r="X324" t="s">
        <v>372</v>
      </c>
      <c r="Y324">
        <f>ScoutingData[[#This Row],[autoLower]]+ScoutingData[[#This Row],[autoUpper]]</f>
        <v>2</v>
      </c>
      <c r="Z324">
        <f>(ScoutingData[[#This Row],[autoLower]]*2)+(ScoutingData[[#This Row],[autoUpper]]*4)</f>
        <v>8</v>
      </c>
      <c r="AA324">
        <f>ScoutingData[[#This Row],[lower]]+ScoutingData[[#This Row],[upper]]</f>
        <v>20</v>
      </c>
      <c r="AB324">
        <f>ScoutingData[[#This Row],[lower]]+(ScoutingData[[#This Row],[upper]]*2)</f>
        <v>40</v>
      </c>
      <c r="AC324">
        <f>ScoutingData[[#This Row],[autoCargo]]+ScoutingData[[#This Row],[teleopCargo]]</f>
        <v>22</v>
      </c>
      <c r="AD324">
        <f>IF(ScoutingData[taxi]="Y", 2, 0)</f>
        <v>2</v>
      </c>
      <c r="AE324">
        <f>ScoutingData[autoUpper]*4</f>
        <v>8</v>
      </c>
      <c r="AF324">
        <f>ScoutingData[autoLower]*2</f>
        <v>0</v>
      </c>
      <c r="AG324">
        <f>ScoutingData[upper]*2</f>
        <v>40</v>
      </c>
      <c r="AH324">
        <f>ScoutingData[lower]</f>
        <v>0</v>
      </c>
      <c r="AI324">
        <f>IF(ScoutingData[climb]=1, 4, IF(ScoutingData[climb]=2, 6, IF(ScoutingData[climb]=3, 10, IF(ScoutingData[climb]=4, 15, 0))))</f>
        <v>0</v>
      </c>
      <c r="AJ324">
        <f>ScoutingData[[#This Row],[climbScore]]</f>
        <v>0</v>
      </c>
      <c r="AK32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50</v>
      </c>
      <c r="AL324">
        <f>IF(ScoutingData[climb]=1, 1, IF(ScoutingData[climb]=2, 2, IF(ScoutingData[climb]=3, 3, IF(ScoutingData[climb]=4, 4, 0))))</f>
        <v>0</v>
      </c>
      <c r="AM324">
        <f>IF(ScoutingData[wasDefended]="Y",1,0)</f>
        <v>1</v>
      </c>
      <c r="AN324">
        <f>IF(ScoutingData[diedOrTipped]="Y",1,0)</f>
        <v>0</v>
      </c>
      <c r="AO324">
        <f>IF(ScoutingData[heldCargo]="Y",1,0)</f>
        <v>0</v>
      </c>
    </row>
    <row r="325" spans="1:41" x14ac:dyDescent="0.3">
      <c r="A325" t="s">
        <v>19</v>
      </c>
      <c r="B325" t="s">
        <v>3</v>
      </c>
      <c r="C325">
        <v>56</v>
      </c>
      <c r="D325" t="str">
        <f>ScoutingData[[#This Row],[eventCode]]&amp;"_"&amp;ScoutingData[[#This Row],[matchLevel]]&amp;ScoutingData[[#This Row],[matchNumber]]</f>
        <v>2022ilch_qm56</v>
      </c>
      <c r="E325" t="s">
        <v>49</v>
      </c>
      <c r="F325">
        <v>5934</v>
      </c>
      <c r="G325">
        <v>18</v>
      </c>
      <c r="H325" t="s">
        <v>1</v>
      </c>
      <c r="I325">
        <v>0</v>
      </c>
      <c r="J325">
        <v>1</v>
      </c>
      <c r="K325" t="s">
        <v>1</v>
      </c>
      <c r="L325">
        <v>0</v>
      </c>
      <c r="M325">
        <v>3</v>
      </c>
      <c r="N325" t="s">
        <v>1</v>
      </c>
      <c r="O325" t="s">
        <v>0</v>
      </c>
      <c r="P325" t="s">
        <v>51</v>
      </c>
      <c r="Q325" t="s">
        <v>373</v>
      </c>
      <c r="R325">
        <v>4</v>
      </c>
      <c r="S325" t="s">
        <v>0</v>
      </c>
      <c r="T325" t="s">
        <v>46</v>
      </c>
      <c r="U325" t="s">
        <v>1</v>
      </c>
      <c r="V325">
        <v>3</v>
      </c>
      <c r="W325" t="s">
        <v>1</v>
      </c>
      <c r="X325" t="s">
        <v>374</v>
      </c>
      <c r="Y325">
        <f>ScoutingData[[#This Row],[autoLower]]+ScoutingData[[#This Row],[autoUpper]]</f>
        <v>1</v>
      </c>
      <c r="Z325">
        <f>(ScoutingData[[#This Row],[autoLower]]*2)+(ScoutingData[[#This Row],[autoUpper]]*4)</f>
        <v>2</v>
      </c>
      <c r="AA325">
        <f>ScoutingData[[#This Row],[lower]]+ScoutingData[[#This Row],[upper]]</f>
        <v>3</v>
      </c>
      <c r="AB325">
        <f>ScoutingData[[#This Row],[lower]]+(ScoutingData[[#This Row],[upper]]*2)</f>
        <v>3</v>
      </c>
      <c r="AC325">
        <f>ScoutingData[[#This Row],[autoCargo]]+ScoutingData[[#This Row],[teleopCargo]]</f>
        <v>4</v>
      </c>
      <c r="AD325">
        <f>IF(ScoutingData[taxi]="Y", 2, 0)</f>
        <v>0</v>
      </c>
      <c r="AE325">
        <f>ScoutingData[autoUpper]*4</f>
        <v>0</v>
      </c>
      <c r="AF325">
        <f>ScoutingData[autoLower]*2</f>
        <v>2</v>
      </c>
      <c r="AG325">
        <f>ScoutingData[upper]*2</f>
        <v>0</v>
      </c>
      <c r="AH325">
        <f>ScoutingData[lower]</f>
        <v>3</v>
      </c>
      <c r="AI325">
        <f>IF(ScoutingData[climb]=1, 4, IF(ScoutingData[climb]=2, 6, IF(ScoutingData[climb]=3, 10, IF(ScoutingData[climb]=4, 15, 0))))</f>
        <v>15</v>
      </c>
      <c r="AJ325">
        <f>ScoutingData[[#This Row],[climbScore]]</f>
        <v>15</v>
      </c>
      <c r="AK32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20</v>
      </c>
      <c r="AL325">
        <f>IF(ScoutingData[climb]=1, 1, IF(ScoutingData[climb]=2, 2, IF(ScoutingData[climb]=3, 3, IF(ScoutingData[climb]=4, 4, 0))))</f>
        <v>4</v>
      </c>
      <c r="AM325">
        <f>IF(ScoutingData[wasDefended]="Y",1,0)</f>
        <v>0</v>
      </c>
      <c r="AN325">
        <f>IF(ScoutingData[diedOrTipped]="Y",1,0)</f>
        <v>0</v>
      </c>
      <c r="AO325">
        <f>IF(ScoutingData[heldCargo]="Y",1,0)</f>
        <v>0</v>
      </c>
    </row>
    <row r="326" spans="1:41" x14ac:dyDescent="0.3">
      <c r="A326" t="s">
        <v>19</v>
      </c>
      <c r="B326" t="s">
        <v>3</v>
      </c>
      <c r="C326">
        <v>56</v>
      </c>
      <c r="D326" t="str">
        <f>ScoutingData[[#This Row],[eventCode]]&amp;"_"&amp;ScoutingData[[#This Row],[matchLevel]]&amp;ScoutingData[[#This Row],[matchNumber]]</f>
        <v>2022ilch_qm56</v>
      </c>
      <c r="E326" t="s">
        <v>45</v>
      </c>
      <c r="F326">
        <v>2830</v>
      </c>
      <c r="G326">
        <v>19</v>
      </c>
      <c r="H326" t="s">
        <v>0</v>
      </c>
      <c r="I326">
        <v>3</v>
      </c>
      <c r="J326">
        <v>1</v>
      </c>
      <c r="K326" t="s">
        <v>0</v>
      </c>
      <c r="L326">
        <v>8</v>
      </c>
      <c r="M326">
        <v>0</v>
      </c>
      <c r="N326" t="s">
        <v>1</v>
      </c>
      <c r="O326" t="s">
        <v>0</v>
      </c>
      <c r="P326" t="s">
        <v>51</v>
      </c>
      <c r="Q326" t="s">
        <v>375</v>
      </c>
      <c r="R326">
        <v>2</v>
      </c>
      <c r="S326" t="s">
        <v>1</v>
      </c>
      <c r="T326" t="s">
        <v>46</v>
      </c>
      <c r="U326" t="s">
        <v>1</v>
      </c>
      <c r="V326">
        <v>4</v>
      </c>
      <c r="W326" t="s">
        <v>1</v>
      </c>
      <c r="X326" t="s">
        <v>376</v>
      </c>
      <c r="Y326">
        <f>ScoutingData[[#This Row],[autoLower]]+ScoutingData[[#This Row],[autoUpper]]</f>
        <v>4</v>
      </c>
      <c r="Z326">
        <f>(ScoutingData[[#This Row],[autoLower]]*2)+(ScoutingData[[#This Row],[autoUpper]]*4)</f>
        <v>14</v>
      </c>
      <c r="AA326">
        <f>ScoutingData[[#This Row],[lower]]+ScoutingData[[#This Row],[upper]]</f>
        <v>8</v>
      </c>
      <c r="AB326">
        <f>ScoutingData[[#This Row],[lower]]+(ScoutingData[[#This Row],[upper]]*2)</f>
        <v>16</v>
      </c>
      <c r="AC326">
        <f>ScoutingData[[#This Row],[autoCargo]]+ScoutingData[[#This Row],[teleopCargo]]</f>
        <v>12</v>
      </c>
      <c r="AD326">
        <f>IF(ScoutingData[taxi]="Y", 2, 0)</f>
        <v>2</v>
      </c>
      <c r="AE326">
        <f>ScoutingData[autoUpper]*4</f>
        <v>12</v>
      </c>
      <c r="AF326">
        <f>ScoutingData[autoLower]*2</f>
        <v>2</v>
      </c>
      <c r="AG326">
        <f>ScoutingData[upper]*2</f>
        <v>16</v>
      </c>
      <c r="AH326">
        <f>ScoutingData[lower]</f>
        <v>0</v>
      </c>
      <c r="AI326">
        <f>IF(ScoutingData[climb]=1, 4, IF(ScoutingData[climb]=2, 6, IF(ScoutingData[climb]=3, 10, IF(ScoutingData[climb]=4, 15, 0))))</f>
        <v>6</v>
      </c>
      <c r="AJ326">
        <f>ScoutingData[[#This Row],[climbScore]]</f>
        <v>6</v>
      </c>
      <c r="AK32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38</v>
      </c>
      <c r="AL326">
        <f>IF(ScoutingData[climb]=1, 1, IF(ScoutingData[climb]=2, 2, IF(ScoutingData[climb]=3, 3, IF(ScoutingData[climb]=4, 4, 0))))</f>
        <v>2</v>
      </c>
      <c r="AM326">
        <f>IF(ScoutingData[wasDefended]="Y",1,0)</f>
        <v>0</v>
      </c>
      <c r="AN326">
        <f>IF(ScoutingData[diedOrTipped]="Y",1,0)</f>
        <v>0</v>
      </c>
      <c r="AO326">
        <f>IF(ScoutingData[heldCargo]="Y",1,0)</f>
        <v>0</v>
      </c>
    </row>
    <row r="327" spans="1:41" x14ac:dyDescent="0.3">
      <c r="A327" t="s">
        <v>19</v>
      </c>
      <c r="B327" t="s">
        <v>3</v>
      </c>
      <c r="C327">
        <v>56</v>
      </c>
      <c r="D327" t="str">
        <f>ScoutingData[[#This Row],[eventCode]]&amp;"_"&amp;ScoutingData[[#This Row],[matchLevel]]&amp;ScoutingData[[#This Row],[matchNumber]]</f>
        <v>2022ilch_qm56</v>
      </c>
      <c r="E327" t="s">
        <v>56</v>
      </c>
      <c r="F327">
        <v>2022</v>
      </c>
      <c r="G327">
        <v>44</v>
      </c>
      <c r="H327" t="s">
        <v>0</v>
      </c>
      <c r="I327">
        <v>0</v>
      </c>
      <c r="J327">
        <v>0</v>
      </c>
      <c r="K327" t="s">
        <v>1</v>
      </c>
      <c r="L327">
        <v>1</v>
      </c>
      <c r="M327">
        <v>0</v>
      </c>
      <c r="N327" t="s">
        <v>1</v>
      </c>
      <c r="O327" t="s">
        <v>1</v>
      </c>
      <c r="P327" t="s">
        <v>51</v>
      </c>
      <c r="Q327" t="s">
        <v>377</v>
      </c>
      <c r="R327" t="s">
        <v>46</v>
      </c>
      <c r="S327" t="s">
        <v>1</v>
      </c>
      <c r="T327" t="s">
        <v>47</v>
      </c>
      <c r="U327" t="s">
        <v>1</v>
      </c>
      <c r="V327">
        <v>3</v>
      </c>
      <c r="W327" t="s">
        <v>1</v>
      </c>
      <c r="X327" t="s">
        <v>378</v>
      </c>
      <c r="Y327">
        <f>ScoutingData[[#This Row],[autoLower]]+ScoutingData[[#This Row],[autoUpper]]</f>
        <v>0</v>
      </c>
      <c r="Z327">
        <f>(ScoutingData[[#This Row],[autoLower]]*2)+(ScoutingData[[#This Row],[autoUpper]]*4)</f>
        <v>0</v>
      </c>
      <c r="AA327">
        <f>ScoutingData[[#This Row],[lower]]+ScoutingData[[#This Row],[upper]]</f>
        <v>1</v>
      </c>
      <c r="AB327">
        <f>ScoutingData[[#This Row],[lower]]+(ScoutingData[[#This Row],[upper]]*2)</f>
        <v>2</v>
      </c>
      <c r="AC327">
        <f>ScoutingData[[#This Row],[autoCargo]]+ScoutingData[[#This Row],[teleopCargo]]</f>
        <v>1</v>
      </c>
      <c r="AD327">
        <f>IF(ScoutingData[taxi]="Y", 2, 0)</f>
        <v>2</v>
      </c>
      <c r="AE327">
        <f>ScoutingData[autoUpper]*4</f>
        <v>0</v>
      </c>
      <c r="AF327">
        <f>ScoutingData[autoLower]*2</f>
        <v>0</v>
      </c>
      <c r="AG327">
        <f>ScoutingData[upper]*2</f>
        <v>2</v>
      </c>
      <c r="AH327">
        <f>ScoutingData[lower]</f>
        <v>0</v>
      </c>
      <c r="AI327">
        <f>IF(ScoutingData[climb]=1, 4, IF(ScoutingData[climb]=2, 6, IF(ScoutingData[climb]=3, 10, IF(ScoutingData[climb]=4, 15, 0))))</f>
        <v>0</v>
      </c>
      <c r="AJ327">
        <f>ScoutingData[[#This Row],[climbScore]]</f>
        <v>0</v>
      </c>
      <c r="AK32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</v>
      </c>
      <c r="AL327">
        <f>IF(ScoutingData[climb]=1, 1, IF(ScoutingData[climb]=2, 2, IF(ScoutingData[climb]=3, 3, IF(ScoutingData[climb]=4, 4, 0))))</f>
        <v>0</v>
      </c>
      <c r="AM327">
        <f>IF(ScoutingData[wasDefended]="Y",1,0)</f>
        <v>0</v>
      </c>
      <c r="AN327">
        <f>IF(ScoutingData[diedOrTipped]="Y",1,0)</f>
        <v>0</v>
      </c>
      <c r="AO327">
        <f>IF(ScoutingData[heldCargo]="Y",1,0)</f>
        <v>0</v>
      </c>
    </row>
    <row r="328" spans="1:41" x14ac:dyDescent="0.3">
      <c r="A328" t="s">
        <v>19</v>
      </c>
      <c r="B328" t="s">
        <v>3</v>
      </c>
      <c r="C328">
        <v>56</v>
      </c>
      <c r="D328" t="str">
        <f>ScoutingData[[#This Row],[eventCode]]&amp;"_"&amp;ScoutingData[[#This Row],[matchLevel]]&amp;ScoutingData[[#This Row],[matchNumber]]</f>
        <v>2022ilch_qm56</v>
      </c>
      <c r="E328" t="s">
        <v>62</v>
      </c>
      <c r="F328">
        <v>6651</v>
      </c>
      <c r="G328">
        <v>29</v>
      </c>
      <c r="H328" t="s">
        <v>0</v>
      </c>
      <c r="I328">
        <v>1</v>
      </c>
      <c r="J328">
        <v>0</v>
      </c>
      <c r="K328" t="s">
        <v>1</v>
      </c>
      <c r="L328">
        <v>4</v>
      </c>
      <c r="M328">
        <v>0</v>
      </c>
      <c r="N328" t="s">
        <v>0</v>
      </c>
      <c r="O328" t="s">
        <v>1</v>
      </c>
      <c r="P328" t="s">
        <v>51</v>
      </c>
      <c r="Q328" t="s">
        <v>379</v>
      </c>
      <c r="R328" t="s">
        <v>46</v>
      </c>
      <c r="S328" t="s">
        <v>1</v>
      </c>
      <c r="T328" t="s">
        <v>47</v>
      </c>
      <c r="U328" t="s">
        <v>1</v>
      </c>
      <c r="V328">
        <v>2</v>
      </c>
      <c r="W328" t="s">
        <v>1</v>
      </c>
      <c r="X328" t="s">
        <v>380</v>
      </c>
      <c r="Y328">
        <f>ScoutingData[[#This Row],[autoLower]]+ScoutingData[[#This Row],[autoUpper]]</f>
        <v>1</v>
      </c>
      <c r="Z328">
        <f>(ScoutingData[[#This Row],[autoLower]]*2)+(ScoutingData[[#This Row],[autoUpper]]*4)</f>
        <v>4</v>
      </c>
      <c r="AA328">
        <f>ScoutingData[[#This Row],[lower]]+ScoutingData[[#This Row],[upper]]</f>
        <v>4</v>
      </c>
      <c r="AB328">
        <f>ScoutingData[[#This Row],[lower]]+(ScoutingData[[#This Row],[upper]]*2)</f>
        <v>8</v>
      </c>
      <c r="AC328">
        <f>ScoutingData[[#This Row],[autoCargo]]+ScoutingData[[#This Row],[teleopCargo]]</f>
        <v>5</v>
      </c>
      <c r="AD328">
        <f>IF(ScoutingData[taxi]="Y", 2, 0)</f>
        <v>2</v>
      </c>
      <c r="AE328">
        <f>ScoutingData[autoUpper]*4</f>
        <v>4</v>
      </c>
      <c r="AF328">
        <f>ScoutingData[autoLower]*2</f>
        <v>0</v>
      </c>
      <c r="AG328">
        <f>ScoutingData[upper]*2</f>
        <v>8</v>
      </c>
      <c r="AH328">
        <f>ScoutingData[lower]</f>
        <v>0</v>
      </c>
      <c r="AI328">
        <f>IF(ScoutingData[climb]=1, 4, IF(ScoutingData[climb]=2, 6, IF(ScoutingData[climb]=3, 10, IF(ScoutingData[climb]=4, 15, 0))))</f>
        <v>0</v>
      </c>
      <c r="AJ328">
        <f>ScoutingData[[#This Row],[climbScore]]</f>
        <v>0</v>
      </c>
      <c r="AK32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328">
        <f>IF(ScoutingData[climb]=1, 1, IF(ScoutingData[climb]=2, 2, IF(ScoutingData[climb]=3, 3, IF(ScoutingData[climb]=4, 4, 0))))</f>
        <v>0</v>
      </c>
      <c r="AM328">
        <f>IF(ScoutingData[wasDefended]="Y",1,0)</f>
        <v>1</v>
      </c>
      <c r="AN328">
        <f>IF(ScoutingData[diedOrTipped]="Y",1,0)</f>
        <v>0</v>
      </c>
      <c r="AO328">
        <f>IF(ScoutingData[heldCargo]="Y",1,0)</f>
        <v>0</v>
      </c>
    </row>
    <row r="329" spans="1:41" x14ac:dyDescent="0.3">
      <c r="A329" t="s">
        <v>19</v>
      </c>
      <c r="B329" t="s">
        <v>3</v>
      </c>
      <c r="C329">
        <v>56</v>
      </c>
      <c r="D329" t="str">
        <f>ScoutingData[[#This Row],[eventCode]]&amp;"_"&amp;ScoutingData[[#This Row],[matchLevel]]&amp;ScoutingData[[#This Row],[matchNumber]]</f>
        <v>2022ilch_qm56</v>
      </c>
      <c r="E329" t="s">
        <v>59</v>
      </c>
      <c r="F329">
        <v>5822</v>
      </c>
      <c r="G329">
        <v>55</v>
      </c>
      <c r="H329" t="s">
        <v>0</v>
      </c>
      <c r="I329">
        <v>0</v>
      </c>
      <c r="J329">
        <v>0</v>
      </c>
      <c r="K329" t="s">
        <v>1</v>
      </c>
      <c r="L329">
        <v>0</v>
      </c>
      <c r="M329">
        <v>7</v>
      </c>
      <c r="N329" t="s">
        <v>0</v>
      </c>
      <c r="O329" t="s">
        <v>1</v>
      </c>
      <c r="P329" t="s">
        <v>51</v>
      </c>
      <c r="Q329" t="s">
        <v>381</v>
      </c>
      <c r="R329">
        <v>4</v>
      </c>
      <c r="S329" t="s">
        <v>1</v>
      </c>
      <c r="T329" t="s">
        <v>47</v>
      </c>
      <c r="U329" t="s">
        <v>1</v>
      </c>
      <c r="V329">
        <v>3</v>
      </c>
      <c r="W329" t="s">
        <v>1</v>
      </c>
      <c r="X329" t="s">
        <v>382</v>
      </c>
      <c r="Y329">
        <f>ScoutingData[[#This Row],[autoLower]]+ScoutingData[[#This Row],[autoUpper]]</f>
        <v>0</v>
      </c>
      <c r="Z329">
        <f>(ScoutingData[[#This Row],[autoLower]]*2)+(ScoutingData[[#This Row],[autoUpper]]*4)</f>
        <v>0</v>
      </c>
      <c r="AA329">
        <f>ScoutingData[[#This Row],[lower]]+ScoutingData[[#This Row],[upper]]</f>
        <v>7</v>
      </c>
      <c r="AB329">
        <f>ScoutingData[[#This Row],[lower]]+(ScoutingData[[#This Row],[upper]]*2)</f>
        <v>7</v>
      </c>
      <c r="AC329">
        <f>ScoutingData[[#This Row],[autoCargo]]+ScoutingData[[#This Row],[teleopCargo]]</f>
        <v>7</v>
      </c>
      <c r="AD329">
        <f>IF(ScoutingData[taxi]="Y", 2, 0)</f>
        <v>2</v>
      </c>
      <c r="AE329">
        <f>ScoutingData[autoUpper]*4</f>
        <v>0</v>
      </c>
      <c r="AF329">
        <f>ScoutingData[autoLower]*2</f>
        <v>0</v>
      </c>
      <c r="AG329">
        <f>ScoutingData[upper]*2</f>
        <v>0</v>
      </c>
      <c r="AH329">
        <f>ScoutingData[lower]</f>
        <v>7</v>
      </c>
      <c r="AI329">
        <f>IF(ScoutingData[climb]=1, 4, IF(ScoutingData[climb]=2, 6, IF(ScoutingData[climb]=3, 10, IF(ScoutingData[climb]=4, 15, 0))))</f>
        <v>15</v>
      </c>
      <c r="AJ329">
        <f>ScoutingData[[#This Row],[climbScore]]</f>
        <v>15</v>
      </c>
      <c r="AK32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24</v>
      </c>
      <c r="AL329">
        <f>IF(ScoutingData[climb]=1, 1, IF(ScoutingData[climb]=2, 2, IF(ScoutingData[climb]=3, 3, IF(ScoutingData[climb]=4, 4, 0))))</f>
        <v>4</v>
      </c>
      <c r="AM329">
        <f>IF(ScoutingData[wasDefended]="Y",1,0)</f>
        <v>1</v>
      </c>
      <c r="AN329">
        <f>IF(ScoutingData[diedOrTipped]="Y",1,0)</f>
        <v>0</v>
      </c>
      <c r="AO329">
        <f>IF(ScoutingData[heldCargo]="Y",1,0)</f>
        <v>0</v>
      </c>
    </row>
    <row r="330" spans="1:41" x14ac:dyDescent="0.3">
      <c r="A330" t="s">
        <v>19</v>
      </c>
      <c r="B330" t="s">
        <v>3</v>
      </c>
      <c r="C330">
        <v>57</v>
      </c>
      <c r="D330" t="str">
        <f>ScoutingData[[#This Row],[eventCode]]&amp;"_"&amp;ScoutingData[[#This Row],[matchLevel]]&amp;ScoutingData[[#This Row],[matchNumber]]</f>
        <v>2022ilch_qm57</v>
      </c>
      <c r="E330" t="s">
        <v>49</v>
      </c>
      <c r="F330">
        <v>48</v>
      </c>
      <c r="G330">
        <v>42</v>
      </c>
      <c r="H330" t="s">
        <v>0</v>
      </c>
      <c r="I330">
        <v>4</v>
      </c>
      <c r="J330">
        <v>0</v>
      </c>
      <c r="K330" t="s">
        <v>0</v>
      </c>
      <c r="L330">
        <v>14</v>
      </c>
      <c r="M330">
        <v>0</v>
      </c>
      <c r="N330" t="s">
        <v>0</v>
      </c>
      <c r="O330" t="s">
        <v>1</v>
      </c>
      <c r="P330" t="s">
        <v>55</v>
      </c>
      <c r="Q330" t="s">
        <v>383</v>
      </c>
      <c r="R330">
        <v>4</v>
      </c>
      <c r="S330" t="s">
        <v>0</v>
      </c>
      <c r="T330" t="s">
        <v>46</v>
      </c>
      <c r="U330" t="s">
        <v>1</v>
      </c>
      <c r="V330">
        <v>4</v>
      </c>
      <c r="W330" t="s">
        <v>1</v>
      </c>
      <c r="X330" t="s">
        <v>384</v>
      </c>
      <c r="Y330">
        <f>ScoutingData[[#This Row],[autoLower]]+ScoutingData[[#This Row],[autoUpper]]</f>
        <v>4</v>
      </c>
      <c r="Z330">
        <f>(ScoutingData[[#This Row],[autoLower]]*2)+(ScoutingData[[#This Row],[autoUpper]]*4)</f>
        <v>16</v>
      </c>
      <c r="AA330">
        <f>ScoutingData[[#This Row],[lower]]+ScoutingData[[#This Row],[upper]]</f>
        <v>14</v>
      </c>
      <c r="AB330">
        <f>ScoutingData[[#This Row],[lower]]+(ScoutingData[[#This Row],[upper]]*2)</f>
        <v>28</v>
      </c>
      <c r="AC330">
        <f>ScoutingData[[#This Row],[autoCargo]]+ScoutingData[[#This Row],[teleopCargo]]</f>
        <v>18</v>
      </c>
      <c r="AD330">
        <f>IF(ScoutingData[taxi]="Y", 2, 0)</f>
        <v>2</v>
      </c>
      <c r="AE330">
        <f>ScoutingData[autoUpper]*4</f>
        <v>16</v>
      </c>
      <c r="AF330">
        <f>ScoutingData[autoLower]*2</f>
        <v>0</v>
      </c>
      <c r="AG330">
        <f>ScoutingData[upper]*2</f>
        <v>28</v>
      </c>
      <c r="AH330">
        <f>ScoutingData[lower]</f>
        <v>0</v>
      </c>
      <c r="AI330">
        <f>IF(ScoutingData[climb]=1, 4, IF(ScoutingData[climb]=2, 6, IF(ScoutingData[climb]=3, 10, IF(ScoutingData[climb]=4, 15, 0))))</f>
        <v>15</v>
      </c>
      <c r="AJ330">
        <f>ScoutingData[[#This Row],[climbScore]]</f>
        <v>15</v>
      </c>
      <c r="AK33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61</v>
      </c>
      <c r="AL330">
        <f>IF(ScoutingData[climb]=1, 1, IF(ScoutingData[climb]=2, 2, IF(ScoutingData[climb]=3, 3, IF(ScoutingData[climb]=4, 4, 0))))</f>
        <v>4</v>
      </c>
      <c r="AM330">
        <f>IF(ScoutingData[wasDefended]="Y",1,0)</f>
        <v>1</v>
      </c>
      <c r="AN330">
        <f>IF(ScoutingData[diedOrTipped]="Y",1,0)</f>
        <v>0</v>
      </c>
      <c r="AO330">
        <f>IF(ScoutingData[heldCargo]="Y",1,0)</f>
        <v>0</v>
      </c>
    </row>
    <row r="331" spans="1:41" x14ac:dyDescent="0.3">
      <c r="A331" t="s">
        <v>19</v>
      </c>
      <c r="B331" t="s">
        <v>3</v>
      </c>
      <c r="C331">
        <v>57</v>
      </c>
      <c r="D331" t="str">
        <f>ScoutingData[[#This Row],[eventCode]]&amp;"_"&amp;ScoutingData[[#This Row],[matchLevel]]&amp;ScoutingData[[#This Row],[matchNumber]]</f>
        <v>2022ilch_qm57</v>
      </c>
      <c r="E331" t="s">
        <v>53</v>
      </c>
      <c r="F331">
        <v>3352</v>
      </c>
      <c r="G331">
        <v>41</v>
      </c>
      <c r="H331" t="s">
        <v>0</v>
      </c>
      <c r="I331">
        <v>0</v>
      </c>
      <c r="J331">
        <v>1</v>
      </c>
      <c r="K331" t="s">
        <v>1</v>
      </c>
      <c r="L331">
        <v>0</v>
      </c>
      <c r="M331">
        <v>0</v>
      </c>
      <c r="N331" t="s">
        <v>1</v>
      </c>
      <c r="O331" t="s">
        <v>1</v>
      </c>
      <c r="P331" t="s">
        <v>46</v>
      </c>
      <c r="R331">
        <v>2</v>
      </c>
      <c r="S331" t="s">
        <v>1</v>
      </c>
      <c r="T331" t="s">
        <v>55</v>
      </c>
      <c r="U331" t="s">
        <v>1</v>
      </c>
      <c r="V331">
        <v>1</v>
      </c>
      <c r="W331" t="s">
        <v>1</v>
      </c>
      <c r="Y331">
        <f>ScoutingData[[#This Row],[autoLower]]+ScoutingData[[#This Row],[autoUpper]]</f>
        <v>1</v>
      </c>
      <c r="Z331">
        <f>(ScoutingData[[#This Row],[autoLower]]*2)+(ScoutingData[[#This Row],[autoUpper]]*4)</f>
        <v>2</v>
      </c>
      <c r="AA331">
        <f>ScoutingData[[#This Row],[lower]]+ScoutingData[[#This Row],[upper]]</f>
        <v>0</v>
      </c>
      <c r="AB331">
        <f>ScoutingData[[#This Row],[lower]]+(ScoutingData[[#This Row],[upper]]*2)</f>
        <v>0</v>
      </c>
      <c r="AC331">
        <f>ScoutingData[[#This Row],[autoCargo]]+ScoutingData[[#This Row],[teleopCargo]]</f>
        <v>1</v>
      </c>
      <c r="AD331">
        <f>IF(ScoutingData[taxi]="Y", 2, 0)</f>
        <v>2</v>
      </c>
      <c r="AE331">
        <f>ScoutingData[autoUpper]*4</f>
        <v>0</v>
      </c>
      <c r="AF331">
        <f>ScoutingData[autoLower]*2</f>
        <v>2</v>
      </c>
      <c r="AG331">
        <f>ScoutingData[upper]*2</f>
        <v>0</v>
      </c>
      <c r="AH331">
        <f>ScoutingData[lower]</f>
        <v>0</v>
      </c>
      <c r="AI331">
        <f>IF(ScoutingData[climb]=1, 4, IF(ScoutingData[climb]=2, 6, IF(ScoutingData[climb]=3, 10, IF(ScoutingData[climb]=4, 15, 0))))</f>
        <v>6</v>
      </c>
      <c r="AJ331">
        <f>ScoutingData[[#This Row],[climbScore]]</f>
        <v>6</v>
      </c>
      <c r="AK33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10</v>
      </c>
      <c r="AL331">
        <f>IF(ScoutingData[climb]=1, 1, IF(ScoutingData[climb]=2, 2, IF(ScoutingData[climb]=3, 3, IF(ScoutingData[climb]=4, 4, 0))))</f>
        <v>2</v>
      </c>
      <c r="AM331">
        <f>IF(ScoutingData[wasDefended]="Y",1,0)</f>
        <v>0</v>
      </c>
      <c r="AN331">
        <f>IF(ScoutingData[diedOrTipped]="Y",1,0)</f>
        <v>0</v>
      </c>
      <c r="AO331">
        <f>IF(ScoutingData[heldCargo]="Y",1,0)</f>
        <v>0</v>
      </c>
    </row>
    <row r="332" spans="1:41" x14ac:dyDescent="0.3">
      <c r="A332" t="s">
        <v>19</v>
      </c>
      <c r="B332" t="s">
        <v>3</v>
      </c>
      <c r="C332">
        <v>57</v>
      </c>
      <c r="D332" t="str">
        <f>ScoutingData[[#This Row],[eventCode]]&amp;"_"&amp;ScoutingData[[#This Row],[matchLevel]]&amp;ScoutingData[[#This Row],[matchNumber]]</f>
        <v>2022ilch_qm57</v>
      </c>
      <c r="E332" t="s">
        <v>45</v>
      </c>
      <c r="F332">
        <v>1739</v>
      </c>
      <c r="G332">
        <v>43</v>
      </c>
      <c r="H332" t="s">
        <v>0</v>
      </c>
      <c r="I332">
        <v>0</v>
      </c>
      <c r="J332">
        <v>1</v>
      </c>
      <c r="K332" t="s">
        <v>1</v>
      </c>
      <c r="L332">
        <v>0</v>
      </c>
      <c r="M332">
        <v>1</v>
      </c>
      <c r="N332" t="s">
        <v>1</v>
      </c>
      <c r="O332" t="s">
        <v>0</v>
      </c>
      <c r="P332" t="s">
        <v>51</v>
      </c>
      <c r="Q332" t="s">
        <v>385</v>
      </c>
      <c r="R332" t="s">
        <v>47</v>
      </c>
      <c r="S332" t="s">
        <v>1</v>
      </c>
      <c r="T332" t="s">
        <v>46</v>
      </c>
      <c r="U332" t="s">
        <v>1</v>
      </c>
      <c r="V332">
        <v>1</v>
      </c>
      <c r="W332" t="s">
        <v>0</v>
      </c>
      <c r="X332" t="s">
        <v>386</v>
      </c>
      <c r="Y332">
        <f>ScoutingData[[#This Row],[autoLower]]+ScoutingData[[#This Row],[autoUpper]]</f>
        <v>1</v>
      </c>
      <c r="Z332">
        <f>(ScoutingData[[#This Row],[autoLower]]*2)+(ScoutingData[[#This Row],[autoUpper]]*4)</f>
        <v>2</v>
      </c>
      <c r="AA332">
        <f>ScoutingData[[#This Row],[lower]]+ScoutingData[[#This Row],[upper]]</f>
        <v>1</v>
      </c>
      <c r="AB332">
        <f>ScoutingData[[#This Row],[lower]]+(ScoutingData[[#This Row],[upper]]*2)</f>
        <v>1</v>
      </c>
      <c r="AC332">
        <f>ScoutingData[[#This Row],[autoCargo]]+ScoutingData[[#This Row],[teleopCargo]]</f>
        <v>2</v>
      </c>
      <c r="AD332">
        <f>IF(ScoutingData[taxi]="Y", 2, 0)</f>
        <v>2</v>
      </c>
      <c r="AE332">
        <f>ScoutingData[autoUpper]*4</f>
        <v>0</v>
      </c>
      <c r="AF332">
        <f>ScoutingData[autoLower]*2</f>
        <v>2</v>
      </c>
      <c r="AG332">
        <f>ScoutingData[upper]*2</f>
        <v>0</v>
      </c>
      <c r="AH332">
        <f>ScoutingData[lower]</f>
        <v>1</v>
      </c>
      <c r="AI332">
        <f>IF(ScoutingData[climb]=1, 4, IF(ScoutingData[climb]=2, 6, IF(ScoutingData[climb]=3, 10, IF(ScoutingData[climb]=4, 15, 0))))</f>
        <v>0</v>
      </c>
      <c r="AJ332">
        <f>ScoutingData[[#This Row],[climbScore]]</f>
        <v>0</v>
      </c>
      <c r="AK33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</v>
      </c>
      <c r="AL332">
        <f>IF(ScoutingData[climb]=1, 1, IF(ScoutingData[climb]=2, 2, IF(ScoutingData[climb]=3, 3, IF(ScoutingData[climb]=4, 4, 0))))</f>
        <v>0</v>
      </c>
      <c r="AM332">
        <f>IF(ScoutingData[wasDefended]="Y",1,0)</f>
        <v>0</v>
      </c>
      <c r="AN332">
        <f>IF(ScoutingData[diedOrTipped]="Y",1,0)</f>
        <v>1</v>
      </c>
      <c r="AO332">
        <f>IF(ScoutingData[heldCargo]="Y",1,0)</f>
        <v>0</v>
      </c>
    </row>
    <row r="333" spans="1:41" x14ac:dyDescent="0.3">
      <c r="A333" t="s">
        <v>19</v>
      </c>
      <c r="B333" t="s">
        <v>3</v>
      </c>
      <c r="C333">
        <v>57</v>
      </c>
      <c r="D333" t="str">
        <f>ScoutingData[[#This Row],[eventCode]]&amp;"_"&amp;ScoutingData[[#This Row],[matchLevel]]&amp;ScoutingData[[#This Row],[matchNumber]]</f>
        <v>2022ilch_qm57</v>
      </c>
      <c r="E333" t="s">
        <v>56</v>
      </c>
      <c r="F333">
        <v>4241</v>
      </c>
      <c r="G333">
        <v>32</v>
      </c>
      <c r="H333" t="s">
        <v>0</v>
      </c>
      <c r="I333">
        <v>1</v>
      </c>
      <c r="J333">
        <v>0</v>
      </c>
      <c r="K333" t="s">
        <v>1</v>
      </c>
      <c r="L333">
        <v>1</v>
      </c>
      <c r="M333">
        <v>0</v>
      </c>
      <c r="N333" t="s">
        <v>1</v>
      </c>
      <c r="O333" t="s">
        <v>1</v>
      </c>
      <c r="P333" t="s">
        <v>51</v>
      </c>
      <c r="Q333" t="s">
        <v>387</v>
      </c>
      <c r="R333">
        <v>3</v>
      </c>
      <c r="S333" t="s">
        <v>0</v>
      </c>
      <c r="T333" t="s">
        <v>46</v>
      </c>
      <c r="U333" t="s">
        <v>1</v>
      </c>
      <c r="V333">
        <v>3</v>
      </c>
      <c r="W333" t="s">
        <v>1</v>
      </c>
      <c r="X333" t="s">
        <v>388</v>
      </c>
      <c r="Y333">
        <f>ScoutingData[[#This Row],[autoLower]]+ScoutingData[[#This Row],[autoUpper]]</f>
        <v>1</v>
      </c>
      <c r="Z333">
        <f>(ScoutingData[[#This Row],[autoLower]]*2)+(ScoutingData[[#This Row],[autoUpper]]*4)</f>
        <v>4</v>
      </c>
      <c r="AA333">
        <f>ScoutingData[[#This Row],[lower]]+ScoutingData[[#This Row],[upper]]</f>
        <v>1</v>
      </c>
      <c r="AB333">
        <f>ScoutingData[[#This Row],[lower]]+(ScoutingData[[#This Row],[upper]]*2)</f>
        <v>2</v>
      </c>
      <c r="AC333">
        <f>ScoutingData[[#This Row],[autoCargo]]+ScoutingData[[#This Row],[teleopCargo]]</f>
        <v>2</v>
      </c>
      <c r="AD333">
        <f>IF(ScoutingData[taxi]="Y", 2, 0)</f>
        <v>2</v>
      </c>
      <c r="AE333">
        <f>ScoutingData[autoUpper]*4</f>
        <v>4</v>
      </c>
      <c r="AF333">
        <f>ScoutingData[autoLower]*2</f>
        <v>0</v>
      </c>
      <c r="AG333">
        <f>ScoutingData[upper]*2</f>
        <v>2</v>
      </c>
      <c r="AH333">
        <f>ScoutingData[lower]</f>
        <v>0</v>
      </c>
      <c r="AI333">
        <f>IF(ScoutingData[climb]=1, 4, IF(ScoutingData[climb]=2, 6, IF(ScoutingData[climb]=3, 10, IF(ScoutingData[climb]=4, 15, 0))))</f>
        <v>10</v>
      </c>
      <c r="AJ333">
        <f>ScoutingData[[#This Row],[climbScore]]</f>
        <v>10</v>
      </c>
      <c r="AK33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18</v>
      </c>
      <c r="AL333">
        <f>IF(ScoutingData[climb]=1, 1, IF(ScoutingData[climb]=2, 2, IF(ScoutingData[climb]=3, 3, IF(ScoutingData[climb]=4, 4, 0))))</f>
        <v>3</v>
      </c>
      <c r="AM333">
        <f>IF(ScoutingData[wasDefended]="Y",1,0)</f>
        <v>0</v>
      </c>
      <c r="AN333">
        <f>IF(ScoutingData[diedOrTipped]="Y",1,0)</f>
        <v>0</v>
      </c>
      <c r="AO333">
        <f>IF(ScoutingData[heldCargo]="Y",1,0)</f>
        <v>0</v>
      </c>
    </row>
    <row r="334" spans="1:41" x14ac:dyDescent="0.3">
      <c r="A334" t="s">
        <v>19</v>
      </c>
      <c r="B334" t="s">
        <v>3</v>
      </c>
      <c r="C334">
        <v>57</v>
      </c>
      <c r="D334" t="str">
        <f>ScoutingData[[#This Row],[eventCode]]&amp;"_"&amp;ScoutingData[[#This Row],[matchLevel]]&amp;ScoutingData[[#This Row],[matchNumber]]</f>
        <v>2022ilch_qm57</v>
      </c>
      <c r="E334" t="s">
        <v>62</v>
      </c>
      <c r="F334">
        <v>4645</v>
      </c>
      <c r="G334">
        <v>54</v>
      </c>
      <c r="H334" t="s">
        <v>1</v>
      </c>
      <c r="I334">
        <v>0</v>
      </c>
      <c r="J334">
        <v>0</v>
      </c>
      <c r="K334" t="s">
        <v>1</v>
      </c>
      <c r="L334">
        <v>0</v>
      </c>
      <c r="M334">
        <v>0</v>
      </c>
      <c r="N334" t="s">
        <v>1</v>
      </c>
      <c r="O334" t="s">
        <v>1</v>
      </c>
      <c r="P334" t="s">
        <v>51</v>
      </c>
      <c r="Q334" t="s">
        <v>389</v>
      </c>
      <c r="R334" t="s">
        <v>46</v>
      </c>
      <c r="S334" t="s">
        <v>1</v>
      </c>
      <c r="T334" t="s">
        <v>47</v>
      </c>
      <c r="U334" t="s">
        <v>1</v>
      </c>
      <c r="V334">
        <v>2</v>
      </c>
      <c r="W334" t="s">
        <v>1</v>
      </c>
      <c r="X334" t="s">
        <v>390</v>
      </c>
      <c r="Y334">
        <f>ScoutingData[[#This Row],[autoLower]]+ScoutingData[[#This Row],[autoUpper]]</f>
        <v>0</v>
      </c>
      <c r="Z334">
        <f>(ScoutingData[[#This Row],[autoLower]]*2)+(ScoutingData[[#This Row],[autoUpper]]*4)</f>
        <v>0</v>
      </c>
      <c r="AA334">
        <f>ScoutingData[[#This Row],[lower]]+ScoutingData[[#This Row],[upper]]</f>
        <v>0</v>
      </c>
      <c r="AB334">
        <f>ScoutingData[[#This Row],[lower]]+(ScoutingData[[#This Row],[upper]]*2)</f>
        <v>0</v>
      </c>
      <c r="AC334">
        <f>ScoutingData[[#This Row],[autoCargo]]+ScoutingData[[#This Row],[teleopCargo]]</f>
        <v>0</v>
      </c>
      <c r="AD334">
        <f>IF(ScoutingData[taxi]="Y", 2, 0)</f>
        <v>0</v>
      </c>
      <c r="AE334">
        <f>ScoutingData[autoUpper]*4</f>
        <v>0</v>
      </c>
      <c r="AF334">
        <f>ScoutingData[autoLower]*2</f>
        <v>0</v>
      </c>
      <c r="AG334">
        <f>ScoutingData[upper]*2</f>
        <v>0</v>
      </c>
      <c r="AH334">
        <f>ScoutingData[lower]</f>
        <v>0</v>
      </c>
      <c r="AI334">
        <f>IF(ScoutingData[climb]=1, 4, IF(ScoutingData[climb]=2, 6, IF(ScoutingData[climb]=3, 10, IF(ScoutingData[climb]=4, 15, 0))))</f>
        <v>0</v>
      </c>
      <c r="AJ334">
        <f>ScoutingData[[#This Row],[climbScore]]</f>
        <v>0</v>
      </c>
      <c r="AK33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0</v>
      </c>
      <c r="AL334">
        <f>IF(ScoutingData[climb]=1, 1, IF(ScoutingData[climb]=2, 2, IF(ScoutingData[climb]=3, 3, IF(ScoutingData[climb]=4, 4, 0))))</f>
        <v>0</v>
      </c>
      <c r="AM334">
        <f>IF(ScoutingData[wasDefended]="Y",1,0)</f>
        <v>0</v>
      </c>
      <c r="AN334">
        <f>IF(ScoutingData[diedOrTipped]="Y",1,0)</f>
        <v>0</v>
      </c>
      <c r="AO334">
        <f>IF(ScoutingData[heldCargo]="Y",1,0)</f>
        <v>0</v>
      </c>
    </row>
    <row r="335" spans="1:41" x14ac:dyDescent="0.3">
      <c r="A335" t="s">
        <v>19</v>
      </c>
      <c r="B335" t="s">
        <v>3</v>
      </c>
      <c r="C335">
        <v>57</v>
      </c>
      <c r="D335" t="str">
        <f>ScoutingData[[#This Row],[eventCode]]&amp;"_"&amp;ScoutingData[[#This Row],[matchLevel]]&amp;ScoutingData[[#This Row],[matchNumber]]</f>
        <v>2022ilch_qm57</v>
      </c>
      <c r="E335" t="s">
        <v>59</v>
      </c>
      <c r="F335">
        <v>4096</v>
      </c>
      <c r="G335">
        <v>17</v>
      </c>
      <c r="H335" t="s">
        <v>0</v>
      </c>
      <c r="I335">
        <v>2</v>
      </c>
      <c r="J335">
        <v>0</v>
      </c>
      <c r="K335" t="s">
        <v>1</v>
      </c>
      <c r="L335">
        <v>3</v>
      </c>
      <c r="M335">
        <v>0</v>
      </c>
      <c r="N335" t="s">
        <v>1</v>
      </c>
      <c r="O335" t="s">
        <v>1</v>
      </c>
      <c r="P335" t="s">
        <v>51</v>
      </c>
      <c r="Q335" t="s">
        <v>391</v>
      </c>
      <c r="R335">
        <v>2</v>
      </c>
      <c r="S335" t="s">
        <v>1</v>
      </c>
      <c r="T335" t="s">
        <v>46</v>
      </c>
      <c r="U335" t="s">
        <v>1</v>
      </c>
      <c r="V335">
        <v>3</v>
      </c>
      <c r="W335" t="s">
        <v>1</v>
      </c>
      <c r="X335" t="s">
        <v>392</v>
      </c>
      <c r="Y335">
        <f>ScoutingData[[#This Row],[autoLower]]+ScoutingData[[#This Row],[autoUpper]]</f>
        <v>2</v>
      </c>
      <c r="Z335">
        <f>(ScoutingData[[#This Row],[autoLower]]*2)+(ScoutingData[[#This Row],[autoUpper]]*4)</f>
        <v>8</v>
      </c>
      <c r="AA335">
        <f>ScoutingData[[#This Row],[lower]]+ScoutingData[[#This Row],[upper]]</f>
        <v>3</v>
      </c>
      <c r="AB335">
        <f>ScoutingData[[#This Row],[lower]]+(ScoutingData[[#This Row],[upper]]*2)</f>
        <v>6</v>
      </c>
      <c r="AC335">
        <f>ScoutingData[[#This Row],[autoCargo]]+ScoutingData[[#This Row],[teleopCargo]]</f>
        <v>5</v>
      </c>
      <c r="AD335">
        <f>IF(ScoutingData[taxi]="Y", 2, 0)</f>
        <v>2</v>
      </c>
      <c r="AE335">
        <f>ScoutingData[autoUpper]*4</f>
        <v>8</v>
      </c>
      <c r="AF335">
        <f>ScoutingData[autoLower]*2</f>
        <v>0</v>
      </c>
      <c r="AG335">
        <f>ScoutingData[upper]*2</f>
        <v>6</v>
      </c>
      <c r="AH335">
        <f>ScoutingData[lower]</f>
        <v>0</v>
      </c>
      <c r="AI335">
        <f>IF(ScoutingData[climb]=1, 4, IF(ScoutingData[climb]=2, 6, IF(ScoutingData[climb]=3, 10, IF(ScoutingData[climb]=4, 15, 0))))</f>
        <v>6</v>
      </c>
      <c r="AJ335">
        <f>ScoutingData[[#This Row],[climbScore]]</f>
        <v>6</v>
      </c>
      <c r="AK33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22</v>
      </c>
      <c r="AL335">
        <f>IF(ScoutingData[climb]=1, 1, IF(ScoutingData[climb]=2, 2, IF(ScoutingData[climb]=3, 3, IF(ScoutingData[climb]=4, 4, 0))))</f>
        <v>2</v>
      </c>
      <c r="AM335">
        <f>IF(ScoutingData[wasDefended]="Y",1,0)</f>
        <v>0</v>
      </c>
      <c r="AN335">
        <f>IF(ScoutingData[diedOrTipped]="Y",1,0)</f>
        <v>0</v>
      </c>
      <c r="AO335">
        <f>IF(ScoutingData[heldCargo]="Y",1,0)</f>
        <v>0</v>
      </c>
    </row>
    <row r="336" spans="1:41" x14ac:dyDescent="0.3">
      <c r="A336" t="s">
        <v>19</v>
      </c>
      <c r="B336" t="s">
        <v>3</v>
      </c>
      <c r="C336">
        <v>58</v>
      </c>
      <c r="D336" t="str">
        <f>ScoutingData[[#This Row],[eventCode]]&amp;"_"&amp;ScoutingData[[#This Row],[matchLevel]]&amp;ScoutingData[[#This Row],[matchNumber]]</f>
        <v>2022ilch_qm58</v>
      </c>
      <c r="E336" t="s">
        <v>49</v>
      </c>
      <c r="F336">
        <v>1781</v>
      </c>
      <c r="G336">
        <v>42</v>
      </c>
      <c r="H336" t="s">
        <v>0</v>
      </c>
      <c r="I336">
        <v>1</v>
      </c>
      <c r="J336">
        <v>0</v>
      </c>
      <c r="K336" t="s">
        <v>0</v>
      </c>
      <c r="L336">
        <v>3</v>
      </c>
      <c r="M336">
        <v>2</v>
      </c>
      <c r="N336" t="s">
        <v>1</v>
      </c>
      <c r="O336" t="s">
        <v>1</v>
      </c>
      <c r="P336" t="s">
        <v>51</v>
      </c>
      <c r="R336">
        <v>4</v>
      </c>
      <c r="S336" t="s">
        <v>1</v>
      </c>
      <c r="T336" t="s">
        <v>51</v>
      </c>
      <c r="U336" t="s">
        <v>1</v>
      </c>
      <c r="V336">
        <v>3</v>
      </c>
      <c r="W336" t="s">
        <v>1</v>
      </c>
      <c r="X336" t="s">
        <v>393</v>
      </c>
      <c r="Y336">
        <f>ScoutingData[[#This Row],[autoLower]]+ScoutingData[[#This Row],[autoUpper]]</f>
        <v>1</v>
      </c>
      <c r="Z336">
        <f>(ScoutingData[[#This Row],[autoLower]]*2)+(ScoutingData[[#This Row],[autoUpper]]*4)</f>
        <v>4</v>
      </c>
      <c r="AA336">
        <f>ScoutingData[[#This Row],[lower]]+ScoutingData[[#This Row],[upper]]</f>
        <v>5</v>
      </c>
      <c r="AB336">
        <f>ScoutingData[[#This Row],[lower]]+(ScoutingData[[#This Row],[upper]]*2)</f>
        <v>8</v>
      </c>
      <c r="AC336">
        <f>ScoutingData[[#This Row],[autoCargo]]+ScoutingData[[#This Row],[teleopCargo]]</f>
        <v>6</v>
      </c>
      <c r="AD336">
        <f>IF(ScoutingData[taxi]="Y", 2, 0)</f>
        <v>2</v>
      </c>
      <c r="AE336">
        <f>ScoutingData[autoUpper]*4</f>
        <v>4</v>
      </c>
      <c r="AF336">
        <f>ScoutingData[autoLower]*2</f>
        <v>0</v>
      </c>
      <c r="AG336">
        <f>ScoutingData[upper]*2</f>
        <v>6</v>
      </c>
      <c r="AH336">
        <f>ScoutingData[lower]</f>
        <v>2</v>
      </c>
      <c r="AI336">
        <f>IF(ScoutingData[climb]=1, 4, IF(ScoutingData[climb]=2, 6, IF(ScoutingData[climb]=3, 10, IF(ScoutingData[climb]=4, 15, 0))))</f>
        <v>15</v>
      </c>
      <c r="AJ336">
        <f>ScoutingData[[#This Row],[climbScore]]</f>
        <v>15</v>
      </c>
      <c r="AK33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29</v>
      </c>
      <c r="AL336">
        <f>IF(ScoutingData[climb]=1, 1, IF(ScoutingData[climb]=2, 2, IF(ScoutingData[climb]=3, 3, IF(ScoutingData[climb]=4, 4, 0))))</f>
        <v>4</v>
      </c>
      <c r="AM336">
        <f>IF(ScoutingData[wasDefended]="Y",1,0)</f>
        <v>0</v>
      </c>
      <c r="AN336">
        <f>IF(ScoutingData[diedOrTipped]="Y",1,0)</f>
        <v>0</v>
      </c>
      <c r="AO336">
        <f>IF(ScoutingData[heldCargo]="Y",1,0)</f>
        <v>0</v>
      </c>
    </row>
    <row r="337" spans="1:41" x14ac:dyDescent="0.3">
      <c r="A337" t="s">
        <v>19</v>
      </c>
      <c r="B337" t="s">
        <v>3</v>
      </c>
      <c r="C337">
        <v>58</v>
      </c>
      <c r="D337" t="str">
        <f>ScoutingData[[#This Row],[eventCode]]&amp;"_"&amp;ScoutingData[[#This Row],[matchLevel]]&amp;ScoutingData[[#This Row],[matchNumber]]</f>
        <v>2022ilch_qm58</v>
      </c>
      <c r="E337" t="s">
        <v>45</v>
      </c>
      <c r="F337">
        <v>112</v>
      </c>
      <c r="G337">
        <v>19</v>
      </c>
      <c r="H337" t="s">
        <v>0</v>
      </c>
      <c r="I337">
        <v>2</v>
      </c>
      <c r="J337">
        <v>0</v>
      </c>
      <c r="K337" t="s">
        <v>0</v>
      </c>
      <c r="L337">
        <v>9</v>
      </c>
      <c r="M337">
        <v>1</v>
      </c>
      <c r="N337" t="s">
        <v>0</v>
      </c>
      <c r="O337" t="s">
        <v>1</v>
      </c>
      <c r="P337" t="s">
        <v>51</v>
      </c>
      <c r="Q337" t="s">
        <v>394</v>
      </c>
      <c r="R337">
        <v>3</v>
      </c>
      <c r="S337" t="s">
        <v>1</v>
      </c>
      <c r="T337" t="s">
        <v>46</v>
      </c>
      <c r="U337" t="s">
        <v>1</v>
      </c>
      <c r="V337">
        <v>4</v>
      </c>
      <c r="W337" t="s">
        <v>1</v>
      </c>
      <c r="X337" t="s">
        <v>395</v>
      </c>
      <c r="Y337">
        <f>ScoutingData[[#This Row],[autoLower]]+ScoutingData[[#This Row],[autoUpper]]</f>
        <v>2</v>
      </c>
      <c r="Z337">
        <f>(ScoutingData[[#This Row],[autoLower]]*2)+(ScoutingData[[#This Row],[autoUpper]]*4)</f>
        <v>8</v>
      </c>
      <c r="AA337">
        <f>ScoutingData[[#This Row],[lower]]+ScoutingData[[#This Row],[upper]]</f>
        <v>10</v>
      </c>
      <c r="AB337">
        <f>ScoutingData[[#This Row],[lower]]+(ScoutingData[[#This Row],[upper]]*2)</f>
        <v>19</v>
      </c>
      <c r="AC337">
        <f>ScoutingData[[#This Row],[autoCargo]]+ScoutingData[[#This Row],[teleopCargo]]</f>
        <v>12</v>
      </c>
      <c r="AD337">
        <f>IF(ScoutingData[taxi]="Y", 2, 0)</f>
        <v>2</v>
      </c>
      <c r="AE337">
        <f>ScoutingData[autoUpper]*4</f>
        <v>8</v>
      </c>
      <c r="AF337">
        <f>ScoutingData[autoLower]*2</f>
        <v>0</v>
      </c>
      <c r="AG337">
        <f>ScoutingData[upper]*2</f>
        <v>18</v>
      </c>
      <c r="AH337">
        <f>ScoutingData[lower]</f>
        <v>1</v>
      </c>
      <c r="AI337">
        <f>IF(ScoutingData[climb]=1, 4, IF(ScoutingData[climb]=2, 6, IF(ScoutingData[climb]=3, 10, IF(ScoutingData[climb]=4, 15, 0))))</f>
        <v>10</v>
      </c>
      <c r="AJ337">
        <f>ScoutingData[[#This Row],[climbScore]]</f>
        <v>10</v>
      </c>
      <c r="AK33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39</v>
      </c>
      <c r="AL337">
        <f>IF(ScoutingData[climb]=1, 1, IF(ScoutingData[climb]=2, 2, IF(ScoutingData[climb]=3, 3, IF(ScoutingData[climb]=4, 4, 0))))</f>
        <v>3</v>
      </c>
      <c r="AM337">
        <f>IF(ScoutingData[wasDefended]="Y",1,0)</f>
        <v>1</v>
      </c>
      <c r="AN337">
        <f>IF(ScoutingData[diedOrTipped]="Y",1,0)</f>
        <v>0</v>
      </c>
      <c r="AO337">
        <f>IF(ScoutingData[heldCargo]="Y",1,0)</f>
        <v>0</v>
      </c>
    </row>
    <row r="338" spans="1:41" x14ac:dyDescent="0.3">
      <c r="A338" t="s">
        <v>19</v>
      </c>
      <c r="B338" t="s">
        <v>3</v>
      </c>
      <c r="C338">
        <v>58</v>
      </c>
      <c r="D338" t="str">
        <f>ScoutingData[[#This Row],[eventCode]]&amp;"_"&amp;ScoutingData[[#This Row],[matchLevel]]&amp;ScoutingData[[#This Row],[matchNumber]]</f>
        <v>2022ilch_qm58</v>
      </c>
      <c r="E338" t="s">
        <v>62</v>
      </c>
      <c r="F338">
        <v>2062</v>
      </c>
      <c r="G338">
        <v>29</v>
      </c>
      <c r="H338" t="s">
        <v>0</v>
      </c>
      <c r="I338">
        <v>2</v>
      </c>
      <c r="J338">
        <v>0</v>
      </c>
      <c r="K338" t="s">
        <v>0</v>
      </c>
      <c r="L338">
        <v>7</v>
      </c>
      <c r="M338">
        <v>0</v>
      </c>
      <c r="N338" t="s">
        <v>1</v>
      </c>
      <c r="O338" t="s">
        <v>1</v>
      </c>
      <c r="P338" t="s">
        <v>51</v>
      </c>
      <c r="Q338" t="s">
        <v>396</v>
      </c>
      <c r="R338" t="s">
        <v>46</v>
      </c>
      <c r="S338" t="s">
        <v>1</v>
      </c>
      <c r="T338" t="s">
        <v>46</v>
      </c>
      <c r="U338" t="s">
        <v>1</v>
      </c>
      <c r="V338">
        <v>3</v>
      </c>
      <c r="W338" t="s">
        <v>1</v>
      </c>
      <c r="X338" t="s">
        <v>237</v>
      </c>
      <c r="Y338">
        <f>ScoutingData[[#This Row],[autoLower]]+ScoutingData[[#This Row],[autoUpper]]</f>
        <v>2</v>
      </c>
      <c r="Z338">
        <f>(ScoutingData[[#This Row],[autoLower]]*2)+(ScoutingData[[#This Row],[autoUpper]]*4)</f>
        <v>8</v>
      </c>
      <c r="AA338">
        <f>ScoutingData[[#This Row],[lower]]+ScoutingData[[#This Row],[upper]]</f>
        <v>7</v>
      </c>
      <c r="AB338">
        <f>ScoutingData[[#This Row],[lower]]+(ScoutingData[[#This Row],[upper]]*2)</f>
        <v>14</v>
      </c>
      <c r="AC338">
        <f>ScoutingData[[#This Row],[autoCargo]]+ScoutingData[[#This Row],[teleopCargo]]</f>
        <v>9</v>
      </c>
      <c r="AD338">
        <f>IF(ScoutingData[taxi]="Y", 2, 0)</f>
        <v>2</v>
      </c>
      <c r="AE338">
        <f>ScoutingData[autoUpper]*4</f>
        <v>8</v>
      </c>
      <c r="AF338">
        <f>ScoutingData[autoLower]*2</f>
        <v>0</v>
      </c>
      <c r="AG338">
        <f>ScoutingData[upper]*2</f>
        <v>14</v>
      </c>
      <c r="AH338">
        <f>ScoutingData[lower]</f>
        <v>0</v>
      </c>
      <c r="AI338">
        <f>IF(ScoutingData[climb]=1, 4, IF(ScoutingData[climb]=2, 6, IF(ScoutingData[climb]=3, 10, IF(ScoutingData[climb]=4, 15, 0))))</f>
        <v>0</v>
      </c>
      <c r="AJ338">
        <f>ScoutingData[[#This Row],[climbScore]]</f>
        <v>0</v>
      </c>
      <c r="AK33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24</v>
      </c>
      <c r="AL338">
        <f>IF(ScoutingData[climb]=1, 1, IF(ScoutingData[climb]=2, 2, IF(ScoutingData[climb]=3, 3, IF(ScoutingData[climb]=4, 4, 0))))</f>
        <v>0</v>
      </c>
      <c r="AM338">
        <f>IF(ScoutingData[wasDefended]="Y",1,0)</f>
        <v>0</v>
      </c>
      <c r="AN338">
        <f>IF(ScoutingData[diedOrTipped]="Y",1,0)</f>
        <v>0</v>
      </c>
      <c r="AO338">
        <f>IF(ScoutingData[heldCargo]="Y",1,0)</f>
        <v>0</v>
      </c>
    </row>
    <row r="339" spans="1:41" x14ac:dyDescent="0.3">
      <c r="A339" t="s">
        <v>19</v>
      </c>
      <c r="B339" t="s">
        <v>3</v>
      </c>
      <c r="C339">
        <v>58</v>
      </c>
      <c r="D339" t="str">
        <f>ScoutingData[[#This Row],[eventCode]]&amp;"_"&amp;ScoutingData[[#This Row],[matchLevel]]&amp;ScoutingData[[#This Row],[matchNumber]]</f>
        <v>2022ilch_qm58</v>
      </c>
      <c r="E339" t="s">
        <v>56</v>
      </c>
      <c r="F339">
        <v>3110</v>
      </c>
      <c r="G339">
        <v>32</v>
      </c>
      <c r="H339" t="s">
        <v>0</v>
      </c>
      <c r="I339">
        <v>0</v>
      </c>
      <c r="J339">
        <v>0</v>
      </c>
      <c r="K339" t="s">
        <v>1</v>
      </c>
      <c r="L339">
        <v>0</v>
      </c>
      <c r="M339">
        <v>0</v>
      </c>
      <c r="N339" t="s">
        <v>1</v>
      </c>
      <c r="O339" t="s">
        <v>1</v>
      </c>
      <c r="P339" t="s">
        <v>46</v>
      </c>
      <c r="R339" t="s">
        <v>46</v>
      </c>
      <c r="S339" t="s">
        <v>1</v>
      </c>
      <c r="T339" t="s">
        <v>46</v>
      </c>
      <c r="U339" t="s">
        <v>1</v>
      </c>
      <c r="V339">
        <v>3</v>
      </c>
      <c r="W339" t="s">
        <v>0</v>
      </c>
      <c r="X339" t="s">
        <v>397</v>
      </c>
      <c r="Y339">
        <f>ScoutingData[[#This Row],[autoLower]]+ScoutingData[[#This Row],[autoUpper]]</f>
        <v>0</v>
      </c>
      <c r="Z339">
        <f>(ScoutingData[[#This Row],[autoLower]]*2)+(ScoutingData[[#This Row],[autoUpper]]*4)</f>
        <v>0</v>
      </c>
      <c r="AA339">
        <f>ScoutingData[[#This Row],[lower]]+ScoutingData[[#This Row],[upper]]</f>
        <v>0</v>
      </c>
      <c r="AB339">
        <f>ScoutingData[[#This Row],[lower]]+(ScoutingData[[#This Row],[upper]]*2)</f>
        <v>0</v>
      </c>
      <c r="AC339">
        <f>ScoutingData[[#This Row],[autoCargo]]+ScoutingData[[#This Row],[teleopCargo]]</f>
        <v>0</v>
      </c>
      <c r="AD339">
        <f>IF(ScoutingData[taxi]="Y", 2, 0)</f>
        <v>2</v>
      </c>
      <c r="AE339">
        <f>ScoutingData[autoUpper]*4</f>
        <v>0</v>
      </c>
      <c r="AF339">
        <f>ScoutingData[autoLower]*2</f>
        <v>0</v>
      </c>
      <c r="AG339">
        <f>ScoutingData[upper]*2</f>
        <v>0</v>
      </c>
      <c r="AH339">
        <f>ScoutingData[lower]</f>
        <v>0</v>
      </c>
      <c r="AI339">
        <f>IF(ScoutingData[climb]=1, 4, IF(ScoutingData[climb]=2, 6, IF(ScoutingData[climb]=3, 10, IF(ScoutingData[climb]=4, 15, 0))))</f>
        <v>0</v>
      </c>
      <c r="AJ339">
        <f>ScoutingData[[#This Row],[climbScore]]</f>
        <v>0</v>
      </c>
      <c r="AK33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339">
        <f>IF(ScoutingData[climb]=1, 1, IF(ScoutingData[climb]=2, 2, IF(ScoutingData[climb]=3, 3, IF(ScoutingData[climb]=4, 4, 0))))</f>
        <v>0</v>
      </c>
      <c r="AM339">
        <f>IF(ScoutingData[wasDefended]="Y",1,0)</f>
        <v>0</v>
      </c>
      <c r="AN339">
        <f>IF(ScoutingData[diedOrTipped]="Y",1,0)</f>
        <v>1</v>
      </c>
      <c r="AO339">
        <f>IF(ScoutingData[heldCargo]="Y",1,0)</f>
        <v>0</v>
      </c>
    </row>
    <row r="340" spans="1:41" x14ac:dyDescent="0.3">
      <c r="A340" t="s">
        <v>19</v>
      </c>
      <c r="B340" t="s">
        <v>3</v>
      </c>
      <c r="C340">
        <v>58</v>
      </c>
      <c r="D340" t="str">
        <f>ScoutingData[[#This Row],[eventCode]]&amp;"_"&amp;ScoutingData[[#This Row],[matchLevel]]&amp;ScoutingData[[#This Row],[matchNumber]]</f>
        <v>2022ilch_qm58</v>
      </c>
      <c r="E340" t="s">
        <v>53</v>
      </c>
      <c r="F340">
        <v>101</v>
      </c>
      <c r="G340">
        <v>41</v>
      </c>
      <c r="H340" t="s">
        <v>0</v>
      </c>
      <c r="I340">
        <v>0</v>
      </c>
      <c r="J340">
        <v>0</v>
      </c>
      <c r="K340" t="s">
        <v>1</v>
      </c>
      <c r="L340">
        <v>0</v>
      </c>
      <c r="M340">
        <v>0</v>
      </c>
      <c r="N340" t="s">
        <v>1</v>
      </c>
      <c r="O340" t="s">
        <v>1</v>
      </c>
      <c r="P340" t="s">
        <v>46</v>
      </c>
      <c r="R340" t="s">
        <v>46</v>
      </c>
      <c r="S340" t="s">
        <v>1</v>
      </c>
      <c r="T340" t="s">
        <v>68</v>
      </c>
      <c r="U340" t="s">
        <v>1</v>
      </c>
      <c r="V340">
        <v>4</v>
      </c>
      <c r="W340" t="s">
        <v>1</v>
      </c>
      <c r="Y340">
        <f>ScoutingData[[#This Row],[autoLower]]+ScoutingData[[#This Row],[autoUpper]]</f>
        <v>0</v>
      </c>
      <c r="Z340">
        <f>(ScoutingData[[#This Row],[autoLower]]*2)+(ScoutingData[[#This Row],[autoUpper]]*4)</f>
        <v>0</v>
      </c>
      <c r="AA340">
        <f>ScoutingData[[#This Row],[lower]]+ScoutingData[[#This Row],[upper]]</f>
        <v>0</v>
      </c>
      <c r="AB340">
        <f>ScoutingData[[#This Row],[lower]]+(ScoutingData[[#This Row],[upper]]*2)</f>
        <v>0</v>
      </c>
      <c r="AC340">
        <f>ScoutingData[[#This Row],[autoCargo]]+ScoutingData[[#This Row],[teleopCargo]]</f>
        <v>0</v>
      </c>
      <c r="AD340">
        <f>IF(ScoutingData[taxi]="Y", 2, 0)</f>
        <v>2</v>
      </c>
      <c r="AE340">
        <f>ScoutingData[autoUpper]*4</f>
        <v>0</v>
      </c>
      <c r="AF340">
        <f>ScoutingData[autoLower]*2</f>
        <v>0</v>
      </c>
      <c r="AG340">
        <f>ScoutingData[upper]*2</f>
        <v>0</v>
      </c>
      <c r="AH340">
        <f>ScoutingData[lower]</f>
        <v>0</v>
      </c>
      <c r="AI340">
        <f>IF(ScoutingData[climb]=1, 4, IF(ScoutingData[climb]=2, 6, IF(ScoutingData[climb]=3, 10, IF(ScoutingData[climb]=4, 15, 0))))</f>
        <v>0</v>
      </c>
      <c r="AJ340">
        <f>ScoutingData[[#This Row],[climbScore]]</f>
        <v>0</v>
      </c>
      <c r="AK34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340">
        <f>IF(ScoutingData[climb]=1, 1, IF(ScoutingData[climb]=2, 2, IF(ScoutingData[climb]=3, 3, IF(ScoutingData[climb]=4, 4, 0))))</f>
        <v>0</v>
      </c>
      <c r="AM340">
        <f>IF(ScoutingData[wasDefended]="Y",1,0)</f>
        <v>0</v>
      </c>
      <c r="AN340">
        <f>IF(ScoutingData[diedOrTipped]="Y",1,0)</f>
        <v>0</v>
      </c>
      <c r="AO340">
        <f>IF(ScoutingData[heldCargo]="Y",1,0)</f>
        <v>0</v>
      </c>
    </row>
    <row r="341" spans="1:41" x14ac:dyDescent="0.3">
      <c r="A341" t="s">
        <v>19</v>
      </c>
      <c r="B341" t="s">
        <v>3</v>
      </c>
      <c r="C341">
        <v>58</v>
      </c>
      <c r="D341" t="str">
        <f>ScoutingData[[#This Row],[eventCode]]&amp;"_"&amp;ScoutingData[[#This Row],[matchLevel]]&amp;ScoutingData[[#This Row],[matchNumber]]</f>
        <v>2022ilch_qm58</v>
      </c>
      <c r="E341" t="s">
        <v>59</v>
      </c>
      <c r="F341">
        <v>7460</v>
      </c>
      <c r="G341">
        <v>17</v>
      </c>
      <c r="H341" t="s">
        <v>0</v>
      </c>
      <c r="I341">
        <v>1</v>
      </c>
      <c r="J341">
        <v>0</v>
      </c>
      <c r="K341" t="s">
        <v>1</v>
      </c>
      <c r="L341">
        <v>7</v>
      </c>
      <c r="M341">
        <v>0</v>
      </c>
      <c r="N341" t="s">
        <v>0</v>
      </c>
      <c r="O341" t="s">
        <v>1</v>
      </c>
      <c r="P341" t="s">
        <v>51</v>
      </c>
      <c r="Q341" t="s">
        <v>398</v>
      </c>
      <c r="R341">
        <v>2</v>
      </c>
      <c r="S341" t="s">
        <v>0</v>
      </c>
      <c r="T341" t="s">
        <v>46</v>
      </c>
      <c r="U341" t="s">
        <v>1</v>
      </c>
      <c r="V341">
        <v>4</v>
      </c>
      <c r="W341" t="s">
        <v>1</v>
      </c>
      <c r="X341" t="s">
        <v>399</v>
      </c>
      <c r="Y341">
        <f>ScoutingData[[#This Row],[autoLower]]+ScoutingData[[#This Row],[autoUpper]]</f>
        <v>1</v>
      </c>
      <c r="Z341">
        <f>(ScoutingData[[#This Row],[autoLower]]*2)+(ScoutingData[[#This Row],[autoUpper]]*4)</f>
        <v>4</v>
      </c>
      <c r="AA341">
        <f>ScoutingData[[#This Row],[lower]]+ScoutingData[[#This Row],[upper]]</f>
        <v>7</v>
      </c>
      <c r="AB341">
        <f>ScoutingData[[#This Row],[lower]]+(ScoutingData[[#This Row],[upper]]*2)</f>
        <v>14</v>
      </c>
      <c r="AC341">
        <f>ScoutingData[[#This Row],[autoCargo]]+ScoutingData[[#This Row],[teleopCargo]]</f>
        <v>8</v>
      </c>
      <c r="AD341">
        <f>IF(ScoutingData[taxi]="Y", 2, 0)</f>
        <v>2</v>
      </c>
      <c r="AE341">
        <f>ScoutingData[autoUpper]*4</f>
        <v>4</v>
      </c>
      <c r="AF341">
        <f>ScoutingData[autoLower]*2</f>
        <v>0</v>
      </c>
      <c r="AG341">
        <f>ScoutingData[upper]*2</f>
        <v>14</v>
      </c>
      <c r="AH341">
        <f>ScoutingData[lower]</f>
        <v>0</v>
      </c>
      <c r="AI341">
        <f>IF(ScoutingData[climb]=1, 4, IF(ScoutingData[climb]=2, 6, IF(ScoutingData[climb]=3, 10, IF(ScoutingData[climb]=4, 15, 0))))</f>
        <v>6</v>
      </c>
      <c r="AJ341">
        <f>ScoutingData[[#This Row],[climbScore]]</f>
        <v>6</v>
      </c>
      <c r="AK34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26</v>
      </c>
      <c r="AL341">
        <f>IF(ScoutingData[climb]=1, 1, IF(ScoutingData[climb]=2, 2, IF(ScoutingData[climb]=3, 3, IF(ScoutingData[climb]=4, 4, 0))))</f>
        <v>2</v>
      </c>
      <c r="AM341">
        <f>IF(ScoutingData[wasDefended]="Y",1,0)</f>
        <v>1</v>
      </c>
      <c r="AN341">
        <f>IF(ScoutingData[diedOrTipped]="Y",1,0)</f>
        <v>0</v>
      </c>
      <c r="AO341">
        <f>IF(ScoutingData[heldCargo]="Y",1,0)</f>
        <v>0</v>
      </c>
    </row>
    <row r="342" spans="1:41" x14ac:dyDescent="0.3">
      <c r="A342" t="s">
        <v>19</v>
      </c>
      <c r="B342" t="s">
        <v>3</v>
      </c>
      <c r="C342">
        <v>59</v>
      </c>
      <c r="D342" t="str">
        <f>ScoutingData[[#This Row],[eventCode]]&amp;"_"&amp;ScoutingData[[#This Row],[matchLevel]]&amp;ScoutingData[[#This Row],[matchNumber]]</f>
        <v>2022ilch_qm59</v>
      </c>
      <c r="E342" t="s">
        <v>49</v>
      </c>
      <c r="F342">
        <v>2151</v>
      </c>
      <c r="G342">
        <v>18</v>
      </c>
      <c r="H342" t="s">
        <v>0</v>
      </c>
      <c r="I342">
        <v>0</v>
      </c>
      <c r="J342">
        <v>0</v>
      </c>
      <c r="K342" t="s">
        <v>1</v>
      </c>
      <c r="L342">
        <v>0</v>
      </c>
      <c r="M342">
        <v>0</v>
      </c>
      <c r="N342" t="s">
        <v>1</v>
      </c>
      <c r="O342" t="s">
        <v>1</v>
      </c>
      <c r="P342" t="s">
        <v>46</v>
      </c>
      <c r="R342" t="s">
        <v>46</v>
      </c>
      <c r="S342" t="s">
        <v>1</v>
      </c>
      <c r="T342" t="s">
        <v>55</v>
      </c>
      <c r="U342" t="s">
        <v>1</v>
      </c>
      <c r="V342">
        <v>3</v>
      </c>
      <c r="W342" t="s">
        <v>0</v>
      </c>
      <c r="X342" t="s">
        <v>400</v>
      </c>
      <c r="Y342">
        <f>ScoutingData[[#This Row],[autoLower]]+ScoutingData[[#This Row],[autoUpper]]</f>
        <v>0</v>
      </c>
      <c r="Z342">
        <f>(ScoutingData[[#This Row],[autoLower]]*2)+(ScoutingData[[#This Row],[autoUpper]]*4)</f>
        <v>0</v>
      </c>
      <c r="AA342">
        <f>ScoutingData[[#This Row],[lower]]+ScoutingData[[#This Row],[upper]]</f>
        <v>0</v>
      </c>
      <c r="AB342">
        <f>ScoutingData[[#This Row],[lower]]+(ScoutingData[[#This Row],[upper]]*2)</f>
        <v>0</v>
      </c>
      <c r="AC342">
        <f>ScoutingData[[#This Row],[autoCargo]]+ScoutingData[[#This Row],[teleopCargo]]</f>
        <v>0</v>
      </c>
      <c r="AD342">
        <f>IF(ScoutingData[taxi]="Y", 2, 0)</f>
        <v>2</v>
      </c>
      <c r="AE342">
        <f>ScoutingData[autoUpper]*4</f>
        <v>0</v>
      </c>
      <c r="AF342">
        <f>ScoutingData[autoLower]*2</f>
        <v>0</v>
      </c>
      <c r="AG342">
        <f>ScoutingData[upper]*2</f>
        <v>0</v>
      </c>
      <c r="AH342">
        <f>ScoutingData[lower]</f>
        <v>0</v>
      </c>
      <c r="AI342">
        <f>IF(ScoutingData[climb]=1, 4, IF(ScoutingData[climb]=2, 6, IF(ScoutingData[climb]=3, 10, IF(ScoutingData[climb]=4, 15, 0))))</f>
        <v>0</v>
      </c>
      <c r="AJ342">
        <f>ScoutingData[[#This Row],[climbScore]]</f>
        <v>0</v>
      </c>
      <c r="AK34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342">
        <f>IF(ScoutingData[climb]=1, 1, IF(ScoutingData[climb]=2, 2, IF(ScoutingData[climb]=3, 3, IF(ScoutingData[climb]=4, 4, 0))))</f>
        <v>0</v>
      </c>
      <c r="AM342">
        <f>IF(ScoutingData[wasDefended]="Y",1,0)</f>
        <v>0</v>
      </c>
      <c r="AN342">
        <f>IF(ScoutingData[diedOrTipped]="Y",1,0)</f>
        <v>1</v>
      </c>
      <c r="AO342">
        <f>IF(ScoutingData[heldCargo]="Y",1,0)</f>
        <v>0</v>
      </c>
    </row>
    <row r="343" spans="1:41" x14ac:dyDescent="0.3">
      <c r="A343" t="s">
        <v>19</v>
      </c>
      <c r="B343" t="s">
        <v>3</v>
      </c>
      <c r="C343">
        <v>59</v>
      </c>
      <c r="D343" t="str">
        <f>ScoutingData[[#This Row],[eventCode]]&amp;"_"&amp;ScoutingData[[#This Row],[matchLevel]]&amp;ScoutingData[[#This Row],[matchNumber]]</f>
        <v>2022ilch_qm59</v>
      </c>
      <c r="E343" t="s">
        <v>53</v>
      </c>
      <c r="F343">
        <v>2220</v>
      </c>
      <c r="G343">
        <v>54</v>
      </c>
      <c r="H343" t="s">
        <v>0</v>
      </c>
      <c r="I343">
        <v>2</v>
      </c>
      <c r="J343">
        <v>0</v>
      </c>
      <c r="K343" t="s">
        <v>0</v>
      </c>
      <c r="L343">
        <v>2</v>
      </c>
      <c r="M343">
        <v>0</v>
      </c>
      <c r="N343" t="s">
        <v>1</v>
      </c>
      <c r="O343" t="s">
        <v>1</v>
      </c>
      <c r="P343" t="s">
        <v>51</v>
      </c>
      <c r="R343">
        <v>2</v>
      </c>
      <c r="S343" t="s">
        <v>1</v>
      </c>
      <c r="T343" t="s">
        <v>46</v>
      </c>
      <c r="U343" t="s">
        <v>1</v>
      </c>
      <c r="V343">
        <v>5</v>
      </c>
      <c r="W343" t="s">
        <v>1</v>
      </c>
      <c r="Y343">
        <f>ScoutingData[[#This Row],[autoLower]]+ScoutingData[[#This Row],[autoUpper]]</f>
        <v>2</v>
      </c>
      <c r="Z343">
        <f>(ScoutingData[[#This Row],[autoLower]]*2)+(ScoutingData[[#This Row],[autoUpper]]*4)</f>
        <v>8</v>
      </c>
      <c r="AA343">
        <f>ScoutingData[[#This Row],[lower]]+ScoutingData[[#This Row],[upper]]</f>
        <v>2</v>
      </c>
      <c r="AB343">
        <f>ScoutingData[[#This Row],[lower]]+(ScoutingData[[#This Row],[upper]]*2)</f>
        <v>4</v>
      </c>
      <c r="AC343">
        <f>ScoutingData[[#This Row],[autoCargo]]+ScoutingData[[#This Row],[teleopCargo]]</f>
        <v>4</v>
      </c>
      <c r="AD343">
        <f>IF(ScoutingData[taxi]="Y", 2, 0)</f>
        <v>2</v>
      </c>
      <c r="AE343">
        <f>ScoutingData[autoUpper]*4</f>
        <v>8</v>
      </c>
      <c r="AF343">
        <f>ScoutingData[autoLower]*2</f>
        <v>0</v>
      </c>
      <c r="AG343">
        <f>ScoutingData[upper]*2</f>
        <v>4</v>
      </c>
      <c r="AH343">
        <f>ScoutingData[lower]</f>
        <v>0</v>
      </c>
      <c r="AI343">
        <f>IF(ScoutingData[climb]=1, 4, IF(ScoutingData[climb]=2, 6, IF(ScoutingData[climb]=3, 10, IF(ScoutingData[climb]=4, 15, 0))))</f>
        <v>6</v>
      </c>
      <c r="AJ343">
        <f>ScoutingData[[#This Row],[climbScore]]</f>
        <v>6</v>
      </c>
      <c r="AK34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20</v>
      </c>
      <c r="AL343">
        <f>IF(ScoutingData[climb]=1, 1, IF(ScoutingData[climb]=2, 2, IF(ScoutingData[climb]=3, 3, IF(ScoutingData[climb]=4, 4, 0))))</f>
        <v>2</v>
      </c>
      <c r="AM343">
        <f>IF(ScoutingData[wasDefended]="Y",1,0)</f>
        <v>0</v>
      </c>
      <c r="AN343">
        <f>IF(ScoutingData[diedOrTipped]="Y",1,0)</f>
        <v>0</v>
      </c>
      <c r="AO343">
        <f>IF(ScoutingData[heldCargo]="Y",1,0)</f>
        <v>0</v>
      </c>
    </row>
    <row r="344" spans="1:41" x14ac:dyDescent="0.3">
      <c r="A344" t="s">
        <v>19</v>
      </c>
      <c r="B344" t="s">
        <v>3</v>
      </c>
      <c r="C344">
        <v>59</v>
      </c>
      <c r="D344" t="str">
        <f>ScoutingData[[#This Row],[eventCode]]&amp;"_"&amp;ScoutingData[[#This Row],[matchLevel]]&amp;ScoutingData[[#This Row],[matchNumber]]</f>
        <v>2022ilch_qm59</v>
      </c>
      <c r="E344" t="s">
        <v>59</v>
      </c>
      <c r="F344">
        <v>8880</v>
      </c>
      <c r="G344">
        <v>41</v>
      </c>
      <c r="H344" t="s">
        <v>0</v>
      </c>
      <c r="I344">
        <v>0</v>
      </c>
      <c r="J344">
        <v>0</v>
      </c>
      <c r="K344" t="s">
        <v>1</v>
      </c>
      <c r="L344">
        <v>4</v>
      </c>
      <c r="M344">
        <v>1</v>
      </c>
      <c r="N344" t="s">
        <v>1</v>
      </c>
      <c r="O344" t="s">
        <v>1</v>
      </c>
      <c r="P344" t="s">
        <v>51</v>
      </c>
      <c r="Q344" t="s">
        <v>401</v>
      </c>
      <c r="R344">
        <v>2</v>
      </c>
      <c r="S344" t="s">
        <v>1</v>
      </c>
      <c r="T344" t="s">
        <v>46</v>
      </c>
      <c r="U344" t="s">
        <v>1</v>
      </c>
      <c r="V344">
        <v>3</v>
      </c>
      <c r="W344" t="s">
        <v>1</v>
      </c>
      <c r="X344" t="s">
        <v>402</v>
      </c>
      <c r="Y344">
        <f>ScoutingData[[#This Row],[autoLower]]+ScoutingData[[#This Row],[autoUpper]]</f>
        <v>0</v>
      </c>
      <c r="Z344">
        <f>(ScoutingData[[#This Row],[autoLower]]*2)+(ScoutingData[[#This Row],[autoUpper]]*4)</f>
        <v>0</v>
      </c>
      <c r="AA344">
        <f>ScoutingData[[#This Row],[lower]]+ScoutingData[[#This Row],[upper]]</f>
        <v>5</v>
      </c>
      <c r="AB344">
        <f>ScoutingData[[#This Row],[lower]]+(ScoutingData[[#This Row],[upper]]*2)</f>
        <v>9</v>
      </c>
      <c r="AC344">
        <f>ScoutingData[[#This Row],[autoCargo]]+ScoutingData[[#This Row],[teleopCargo]]</f>
        <v>5</v>
      </c>
      <c r="AD344">
        <f>IF(ScoutingData[taxi]="Y", 2, 0)</f>
        <v>2</v>
      </c>
      <c r="AE344">
        <f>ScoutingData[autoUpper]*4</f>
        <v>0</v>
      </c>
      <c r="AF344">
        <f>ScoutingData[autoLower]*2</f>
        <v>0</v>
      </c>
      <c r="AG344">
        <f>ScoutingData[upper]*2</f>
        <v>8</v>
      </c>
      <c r="AH344">
        <f>ScoutingData[lower]</f>
        <v>1</v>
      </c>
      <c r="AI344">
        <f>IF(ScoutingData[climb]=1, 4, IF(ScoutingData[climb]=2, 6, IF(ScoutingData[climb]=3, 10, IF(ScoutingData[climb]=4, 15, 0))))</f>
        <v>6</v>
      </c>
      <c r="AJ344">
        <f>ScoutingData[[#This Row],[climbScore]]</f>
        <v>6</v>
      </c>
      <c r="AK34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17</v>
      </c>
      <c r="AL344">
        <f>IF(ScoutingData[climb]=1, 1, IF(ScoutingData[climb]=2, 2, IF(ScoutingData[climb]=3, 3, IF(ScoutingData[climb]=4, 4, 0))))</f>
        <v>2</v>
      </c>
      <c r="AM344">
        <f>IF(ScoutingData[wasDefended]="Y",1,0)</f>
        <v>0</v>
      </c>
      <c r="AN344">
        <f>IF(ScoutingData[diedOrTipped]="Y",1,0)</f>
        <v>0</v>
      </c>
      <c r="AO344">
        <f>IF(ScoutingData[heldCargo]="Y",1,0)</f>
        <v>0</v>
      </c>
    </row>
    <row r="345" spans="1:41" x14ac:dyDescent="0.3">
      <c r="A345" t="s">
        <v>19</v>
      </c>
      <c r="B345" t="s">
        <v>3</v>
      </c>
      <c r="C345">
        <v>59</v>
      </c>
      <c r="D345" t="str">
        <f>ScoutingData[[#This Row],[eventCode]]&amp;"_"&amp;ScoutingData[[#This Row],[matchLevel]]&amp;ScoutingData[[#This Row],[matchNumber]]</f>
        <v>2022ilch_qm59</v>
      </c>
      <c r="E345" t="s">
        <v>45</v>
      </c>
      <c r="F345">
        <v>3067</v>
      </c>
      <c r="G345">
        <v>32</v>
      </c>
      <c r="H345" t="s">
        <v>0</v>
      </c>
      <c r="I345">
        <v>1</v>
      </c>
      <c r="J345">
        <v>0</v>
      </c>
      <c r="K345" t="s">
        <v>0</v>
      </c>
      <c r="L345">
        <v>0</v>
      </c>
      <c r="M345">
        <v>2</v>
      </c>
      <c r="N345" t="s">
        <v>1</v>
      </c>
      <c r="O345" t="s">
        <v>1</v>
      </c>
      <c r="P345" t="s">
        <v>51</v>
      </c>
      <c r="Q345" t="s">
        <v>257</v>
      </c>
      <c r="R345" t="s">
        <v>47</v>
      </c>
      <c r="S345" t="s">
        <v>1</v>
      </c>
      <c r="T345" t="s">
        <v>47</v>
      </c>
      <c r="U345" t="s">
        <v>1</v>
      </c>
      <c r="V345">
        <v>4</v>
      </c>
      <c r="W345" t="s">
        <v>1</v>
      </c>
      <c r="X345" t="s">
        <v>403</v>
      </c>
      <c r="Y345">
        <f>ScoutingData[[#This Row],[autoLower]]+ScoutingData[[#This Row],[autoUpper]]</f>
        <v>1</v>
      </c>
      <c r="Z345">
        <f>(ScoutingData[[#This Row],[autoLower]]*2)+(ScoutingData[[#This Row],[autoUpper]]*4)</f>
        <v>4</v>
      </c>
      <c r="AA345">
        <f>ScoutingData[[#This Row],[lower]]+ScoutingData[[#This Row],[upper]]</f>
        <v>2</v>
      </c>
      <c r="AB345">
        <f>ScoutingData[[#This Row],[lower]]+(ScoutingData[[#This Row],[upper]]*2)</f>
        <v>2</v>
      </c>
      <c r="AC345">
        <f>ScoutingData[[#This Row],[autoCargo]]+ScoutingData[[#This Row],[teleopCargo]]</f>
        <v>3</v>
      </c>
      <c r="AD345">
        <f>IF(ScoutingData[taxi]="Y", 2, 0)</f>
        <v>2</v>
      </c>
      <c r="AE345">
        <f>ScoutingData[autoUpper]*4</f>
        <v>4</v>
      </c>
      <c r="AF345">
        <f>ScoutingData[autoLower]*2</f>
        <v>0</v>
      </c>
      <c r="AG345">
        <f>ScoutingData[upper]*2</f>
        <v>0</v>
      </c>
      <c r="AH345">
        <f>ScoutingData[lower]</f>
        <v>2</v>
      </c>
      <c r="AI345">
        <f>IF(ScoutingData[climb]=1, 4, IF(ScoutingData[climb]=2, 6, IF(ScoutingData[climb]=3, 10, IF(ScoutingData[climb]=4, 15, 0))))</f>
        <v>0</v>
      </c>
      <c r="AJ345">
        <f>ScoutingData[[#This Row],[climbScore]]</f>
        <v>0</v>
      </c>
      <c r="AK34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345">
        <f>IF(ScoutingData[climb]=1, 1, IF(ScoutingData[climb]=2, 2, IF(ScoutingData[climb]=3, 3, IF(ScoutingData[climb]=4, 4, 0))))</f>
        <v>0</v>
      </c>
      <c r="AM345">
        <f>IF(ScoutingData[wasDefended]="Y",1,0)</f>
        <v>0</v>
      </c>
      <c r="AN345">
        <f>IF(ScoutingData[diedOrTipped]="Y",1,0)</f>
        <v>0</v>
      </c>
      <c r="AO345">
        <f>IF(ScoutingData[heldCargo]="Y",1,0)</f>
        <v>0</v>
      </c>
    </row>
    <row r="346" spans="1:41" x14ac:dyDescent="0.3">
      <c r="A346" t="s">
        <v>19</v>
      </c>
      <c r="B346" t="s">
        <v>3</v>
      </c>
      <c r="C346">
        <v>59</v>
      </c>
      <c r="D346" t="str">
        <f>ScoutingData[[#This Row],[eventCode]]&amp;"_"&amp;ScoutingData[[#This Row],[matchLevel]]&amp;ScoutingData[[#This Row],[matchNumber]]</f>
        <v>2022ilch_qm59</v>
      </c>
      <c r="E346" t="s">
        <v>62</v>
      </c>
      <c r="F346">
        <v>2338</v>
      </c>
      <c r="G346">
        <v>54</v>
      </c>
      <c r="H346" t="s">
        <v>0</v>
      </c>
      <c r="I346">
        <v>4</v>
      </c>
      <c r="J346">
        <v>0</v>
      </c>
      <c r="K346" t="s">
        <v>0</v>
      </c>
      <c r="L346">
        <v>12</v>
      </c>
      <c r="M346">
        <v>0</v>
      </c>
      <c r="N346" t="s">
        <v>1</v>
      </c>
      <c r="O346" t="s">
        <v>1</v>
      </c>
      <c r="P346" t="s">
        <v>51</v>
      </c>
      <c r="Q346" t="s">
        <v>404</v>
      </c>
      <c r="R346">
        <v>3</v>
      </c>
      <c r="S346" t="s">
        <v>1</v>
      </c>
      <c r="T346" t="s">
        <v>46</v>
      </c>
      <c r="U346" t="s">
        <v>1</v>
      </c>
      <c r="V346">
        <v>4</v>
      </c>
      <c r="W346" t="s">
        <v>1</v>
      </c>
      <c r="X346" t="s">
        <v>405</v>
      </c>
      <c r="Y346">
        <f>ScoutingData[[#This Row],[autoLower]]+ScoutingData[[#This Row],[autoUpper]]</f>
        <v>4</v>
      </c>
      <c r="Z346">
        <f>(ScoutingData[[#This Row],[autoLower]]*2)+(ScoutingData[[#This Row],[autoUpper]]*4)</f>
        <v>16</v>
      </c>
      <c r="AA346">
        <f>ScoutingData[[#This Row],[lower]]+ScoutingData[[#This Row],[upper]]</f>
        <v>12</v>
      </c>
      <c r="AB346">
        <f>ScoutingData[[#This Row],[lower]]+(ScoutingData[[#This Row],[upper]]*2)</f>
        <v>24</v>
      </c>
      <c r="AC346">
        <f>ScoutingData[[#This Row],[autoCargo]]+ScoutingData[[#This Row],[teleopCargo]]</f>
        <v>16</v>
      </c>
      <c r="AD346">
        <f>IF(ScoutingData[taxi]="Y", 2, 0)</f>
        <v>2</v>
      </c>
      <c r="AE346">
        <f>ScoutingData[autoUpper]*4</f>
        <v>16</v>
      </c>
      <c r="AF346">
        <f>ScoutingData[autoLower]*2</f>
        <v>0</v>
      </c>
      <c r="AG346">
        <f>ScoutingData[upper]*2</f>
        <v>24</v>
      </c>
      <c r="AH346">
        <f>ScoutingData[lower]</f>
        <v>0</v>
      </c>
      <c r="AI346">
        <f>IF(ScoutingData[climb]=1, 4, IF(ScoutingData[climb]=2, 6, IF(ScoutingData[climb]=3, 10, IF(ScoutingData[climb]=4, 15, 0))))</f>
        <v>10</v>
      </c>
      <c r="AJ346">
        <f>ScoutingData[[#This Row],[climbScore]]</f>
        <v>10</v>
      </c>
      <c r="AK34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52</v>
      </c>
      <c r="AL346">
        <f>IF(ScoutingData[climb]=1, 1, IF(ScoutingData[climb]=2, 2, IF(ScoutingData[climb]=3, 3, IF(ScoutingData[climb]=4, 4, 0))))</f>
        <v>3</v>
      </c>
      <c r="AM346">
        <f>IF(ScoutingData[wasDefended]="Y",1,0)</f>
        <v>0</v>
      </c>
      <c r="AN346">
        <f>IF(ScoutingData[diedOrTipped]="Y",1,0)</f>
        <v>0</v>
      </c>
      <c r="AO346">
        <f>IF(ScoutingData[heldCargo]="Y",1,0)</f>
        <v>0</v>
      </c>
    </row>
    <row r="347" spans="1:41" x14ac:dyDescent="0.3">
      <c r="A347" t="s">
        <v>19</v>
      </c>
      <c r="B347" t="s">
        <v>3</v>
      </c>
      <c r="C347">
        <v>59</v>
      </c>
      <c r="D347" t="str">
        <f>ScoutingData[[#This Row],[eventCode]]&amp;"_"&amp;ScoutingData[[#This Row],[matchLevel]]&amp;ScoutingData[[#This Row],[matchNumber]]</f>
        <v>2022ilch_qm59</v>
      </c>
      <c r="E347" t="s">
        <v>56</v>
      </c>
      <c r="F347">
        <v>1625</v>
      </c>
      <c r="G347">
        <v>44</v>
      </c>
      <c r="H347" t="s">
        <v>0</v>
      </c>
      <c r="I347">
        <v>0</v>
      </c>
      <c r="J347">
        <v>0</v>
      </c>
      <c r="K347" t="s">
        <v>0</v>
      </c>
      <c r="L347">
        <v>6</v>
      </c>
      <c r="M347">
        <v>0</v>
      </c>
      <c r="N347" t="s">
        <v>1</v>
      </c>
      <c r="O347" t="s">
        <v>1</v>
      </c>
      <c r="P347" t="s">
        <v>51</v>
      </c>
      <c r="Q347" t="s">
        <v>406</v>
      </c>
      <c r="R347">
        <v>3</v>
      </c>
      <c r="S347" t="s">
        <v>0</v>
      </c>
      <c r="T347" t="s">
        <v>46</v>
      </c>
      <c r="U347" t="s">
        <v>1</v>
      </c>
      <c r="V347">
        <v>4</v>
      </c>
      <c r="W347" t="s">
        <v>1</v>
      </c>
      <c r="X347" t="s">
        <v>407</v>
      </c>
      <c r="Y347">
        <f>ScoutingData[[#This Row],[autoLower]]+ScoutingData[[#This Row],[autoUpper]]</f>
        <v>0</v>
      </c>
      <c r="Z347">
        <f>(ScoutingData[[#This Row],[autoLower]]*2)+(ScoutingData[[#This Row],[autoUpper]]*4)</f>
        <v>0</v>
      </c>
      <c r="AA347">
        <f>ScoutingData[[#This Row],[lower]]+ScoutingData[[#This Row],[upper]]</f>
        <v>6</v>
      </c>
      <c r="AB347">
        <f>ScoutingData[[#This Row],[lower]]+(ScoutingData[[#This Row],[upper]]*2)</f>
        <v>12</v>
      </c>
      <c r="AC347">
        <f>ScoutingData[[#This Row],[autoCargo]]+ScoutingData[[#This Row],[teleopCargo]]</f>
        <v>6</v>
      </c>
      <c r="AD347">
        <f>IF(ScoutingData[taxi]="Y", 2, 0)</f>
        <v>2</v>
      </c>
      <c r="AE347">
        <f>ScoutingData[autoUpper]*4</f>
        <v>0</v>
      </c>
      <c r="AF347">
        <f>ScoutingData[autoLower]*2</f>
        <v>0</v>
      </c>
      <c r="AG347">
        <f>ScoutingData[upper]*2</f>
        <v>12</v>
      </c>
      <c r="AH347">
        <f>ScoutingData[lower]</f>
        <v>0</v>
      </c>
      <c r="AI347">
        <f>IF(ScoutingData[climb]=1, 4, IF(ScoutingData[climb]=2, 6, IF(ScoutingData[climb]=3, 10, IF(ScoutingData[climb]=4, 15, 0))))</f>
        <v>10</v>
      </c>
      <c r="AJ347">
        <f>ScoutingData[[#This Row],[climbScore]]</f>
        <v>10</v>
      </c>
      <c r="AK34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24</v>
      </c>
      <c r="AL347">
        <f>IF(ScoutingData[climb]=1, 1, IF(ScoutingData[climb]=2, 2, IF(ScoutingData[climb]=3, 3, IF(ScoutingData[climb]=4, 4, 0))))</f>
        <v>3</v>
      </c>
      <c r="AM347">
        <f>IF(ScoutingData[wasDefended]="Y",1,0)</f>
        <v>0</v>
      </c>
      <c r="AN347">
        <f>IF(ScoutingData[diedOrTipped]="Y",1,0)</f>
        <v>0</v>
      </c>
      <c r="AO347">
        <f>IF(ScoutingData[heldCargo]="Y",1,0)</f>
        <v>0</v>
      </c>
    </row>
    <row r="348" spans="1:41" x14ac:dyDescent="0.3">
      <c r="A348" t="s">
        <v>19</v>
      </c>
      <c r="B348" t="s">
        <v>3</v>
      </c>
      <c r="C348">
        <v>60</v>
      </c>
      <c r="D348" t="str">
        <f>ScoutingData[[#This Row],[eventCode]]&amp;"_"&amp;ScoutingData[[#This Row],[matchLevel]]&amp;ScoutingData[[#This Row],[matchNumber]]</f>
        <v>2022ilch_qm60</v>
      </c>
      <c r="E348" t="s">
        <v>53</v>
      </c>
      <c r="F348">
        <v>4145</v>
      </c>
      <c r="G348">
        <v>41</v>
      </c>
      <c r="H348" t="s">
        <v>0</v>
      </c>
      <c r="I348">
        <v>1</v>
      </c>
      <c r="J348">
        <v>0</v>
      </c>
      <c r="K348" t="s">
        <v>1</v>
      </c>
      <c r="L348">
        <v>4</v>
      </c>
      <c r="M348">
        <v>0</v>
      </c>
      <c r="N348" t="s">
        <v>1</v>
      </c>
      <c r="O348" t="s">
        <v>1</v>
      </c>
      <c r="P348" t="s">
        <v>51</v>
      </c>
      <c r="R348">
        <v>4</v>
      </c>
      <c r="S348" t="s">
        <v>0</v>
      </c>
      <c r="T348" t="s">
        <v>46</v>
      </c>
      <c r="U348" t="s">
        <v>1</v>
      </c>
      <c r="V348">
        <v>4</v>
      </c>
      <c r="W348" t="s">
        <v>1</v>
      </c>
      <c r="Y348">
        <f>ScoutingData[[#This Row],[autoLower]]+ScoutingData[[#This Row],[autoUpper]]</f>
        <v>1</v>
      </c>
      <c r="Z348">
        <f>(ScoutingData[[#This Row],[autoLower]]*2)+(ScoutingData[[#This Row],[autoUpper]]*4)</f>
        <v>4</v>
      </c>
      <c r="AA348">
        <f>ScoutingData[[#This Row],[lower]]+ScoutingData[[#This Row],[upper]]</f>
        <v>4</v>
      </c>
      <c r="AB348">
        <f>ScoutingData[[#This Row],[lower]]+(ScoutingData[[#This Row],[upper]]*2)</f>
        <v>8</v>
      </c>
      <c r="AC348">
        <f>ScoutingData[[#This Row],[autoCargo]]+ScoutingData[[#This Row],[teleopCargo]]</f>
        <v>5</v>
      </c>
      <c r="AD348">
        <f>IF(ScoutingData[taxi]="Y", 2, 0)</f>
        <v>2</v>
      </c>
      <c r="AE348">
        <f>ScoutingData[autoUpper]*4</f>
        <v>4</v>
      </c>
      <c r="AF348">
        <f>ScoutingData[autoLower]*2</f>
        <v>0</v>
      </c>
      <c r="AG348">
        <f>ScoutingData[upper]*2</f>
        <v>8</v>
      </c>
      <c r="AH348">
        <f>ScoutingData[lower]</f>
        <v>0</v>
      </c>
      <c r="AI348">
        <f>IF(ScoutingData[climb]=1, 4, IF(ScoutingData[climb]=2, 6, IF(ScoutingData[climb]=3, 10, IF(ScoutingData[climb]=4, 15, 0))))</f>
        <v>15</v>
      </c>
      <c r="AJ348">
        <f>ScoutingData[[#This Row],[climbScore]]</f>
        <v>15</v>
      </c>
      <c r="AK34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29</v>
      </c>
      <c r="AL348">
        <f>IF(ScoutingData[climb]=1, 1, IF(ScoutingData[climb]=2, 2, IF(ScoutingData[climb]=3, 3, IF(ScoutingData[climb]=4, 4, 0))))</f>
        <v>4</v>
      </c>
      <c r="AM348">
        <f>IF(ScoutingData[wasDefended]="Y",1,0)</f>
        <v>0</v>
      </c>
      <c r="AN348">
        <f>IF(ScoutingData[diedOrTipped]="Y",1,0)</f>
        <v>0</v>
      </c>
      <c r="AO348">
        <f>IF(ScoutingData[heldCargo]="Y",1,0)</f>
        <v>0</v>
      </c>
    </row>
    <row r="349" spans="1:41" x14ac:dyDescent="0.3">
      <c r="A349" t="s">
        <v>19</v>
      </c>
      <c r="B349" t="s">
        <v>3</v>
      </c>
      <c r="C349">
        <v>60</v>
      </c>
      <c r="D349" t="str">
        <f>ScoutingData[[#This Row],[eventCode]]&amp;"_"&amp;ScoutingData[[#This Row],[matchLevel]]&amp;ScoutingData[[#This Row],[matchNumber]]</f>
        <v>2022ilch_qm60</v>
      </c>
      <c r="E349" t="s">
        <v>49</v>
      </c>
      <c r="F349">
        <v>8096</v>
      </c>
      <c r="G349">
        <v>30</v>
      </c>
      <c r="H349" t="s">
        <v>0</v>
      </c>
      <c r="I349">
        <v>1</v>
      </c>
      <c r="J349">
        <v>0</v>
      </c>
      <c r="K349" t="s">
        <v>0</v>
      </c>
      <c r="L349">
        <v>0</v>
      </c>
      <c r="M349">
        <v>0</v>
      </c>
      <c r="N349" t="s">
        <v>1</v>
      </c>
      <c r="O349" t="s">
        <v>0</v>
      </c>
      <c r="P349" t="s">
        <v>51</v>
      </c>
      <c r="R349">
        <v>1</v>
      </c>
      <c r="S349" t="s">
        <v>1</v>
      </c>
      <c r="T349" t="s">
        <v>68</v>
      </c>
      <c r="U349" t="s">
        <v>1</v>
      </c>
      <c r="V349">
        <v>4</v>
      </c>
      <c r="W349" t="s">
        <v>1</v>
      </c>
      <c r="X349" t="s">
        <v>408</v>
      </c>
      <c r="Y349">
        <f>ScoutingData[[#This Row],[autoLower]]+ScoutingData[[#This Row],[autoUpper]]</f>
        <v>1</v>
      </c>
      <c r="Z349">
        <f>(ScoutingData[[#This Row],[autoLower]]*2)+(ScoutingData[[#This Row],[autoUpper]]*4)</f>
        <v>4</v>
      </c>
      <c r="AA349">
        <f>ScoutingData[[#This Row],[lower]]+ScoutingData[[#This Row],[upper]]</f>
        <v>0</v>
      </c>
      <c r="AB349">
        <f>ScoutingData[[#This Row],[lower]]+(ScoutingData[[#This Row],[upper]]*2)</f>
        <v>0</v>
      </c>
      <c r="AC349">
        <f>ScoutingData[[#This Row],[autoCargo]]+ScoutingData[[#This Row],[teleopCargo]]</f>
        <v>1</v>
      </c>
      <c r="AD349">
        <f>IF(ScoutingData[taxi]="Y", 2, 0)</f>
        <v>2</v>
      </c>
      <c r="AE349">
        <f>ScoutingData[autoUpper]*4</f>
        <v>4</v>
      </c>
      <c r="AF349">
        <f>ScoutingData[autoLower]*2</f>
        <v>0</v>
      </c>
      <c r="AG349">
        <f>ScoutingData[upper]*2</f>
        <v>0</v>
      </c>
      <c r="AH349">
        <f>ScoutingData[lower]</f>
        <v>0</v>
      </c>
      <c r="AI349">
        <f>IF(ScoutingData[climb]=1, 4, IF(ScoutingData[climb]=2, 6, IF(ScoutingData[climb]=3, 10, IF(ScoutingData[climb]=4, 15, 0))))</f>
        <v>4</v>
      </c>
      <c r="AJ349">
        <f>ScoutingData[[#This Row],[climbScore]]</f>
        <v>4</v>
      </c>
      <c r="AK34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10</v>
      </c>
      <c r="AL349">
        <f>IF(ScoutingData[climb]=1, 1, IF(ScoutingData[climb]=2, 2, IF(ScoutingData[climb]=3, 3, IF(ScoutingData[climb]=4, 4, 0))))</f>
        <v>1</v>
      </c>
      <c r="AM349">
        <f>IF(ScoutingData[wasDefended]="Y",1,0)</f>
        <v>0</v>
      </c>
      <c r="AN349">
        <f>IF(ScoutingData[diedOrTipped]="Y",1,0)</f>
        <v>0</v>
      </c>
      <c r="AO349">
        <f>IF(ScoutingData[heldCargo]="Y",1,0)</f>
        <v>0</v>
      </c>
    </row>
    <row r="350" spans="1:41" x14ac:dyDescent="0.3">
      <c r="A350" t="s">
        <v>19</v>
      </c>
      <c r="B350" t="s">
        <v>3</v>
      </c>
      <c r="C350">
        <v>60</v>
      </c>
      <c r="D350" t="str">
        <f>ScoutingData[[#This Row],[eventCode]]&amp;"_"&amp;ScoutingData[[#This Row],[matchLevel]]&amp;ScoutingData[[#This Row],[matchNumber]]</f>
        <v>2022ilch_qm60</v>
      </c>
      <c r="E350" t="s">
        <v>45</v>
      </c>
      <c r="F350">
        <v>3695</v>
      </c>
      <c r="G350">
        <v>56</v>
      </c>
      <c r="H350" t="s">
        <v>0</v>
      </c>
      <c r="I350">
        <v>0</v>
      </c>
      <c r="J350">
        <v>0</v>
      </c>
      <c r="K350" t="s">
        <v>0</v>
      </c>
      <c r="L350">
        <v>5</v>
      </c>
      <c r="M350">
        <v>0</v>
      </c>
      <c r="N350" t="s">
        <v>1</v>
      </c>
      <c r="O350" t="s">
        <v>1</v>
      </c>
      <c r="P350" t="s">
        <v>51</v>
      </c>
      <c r="Q350" t="s">
        <v>409</v>
      </c>
      <c r="R350">
        <v>3</v>
      </c>
      <c r="S350" t="s">
        <v>1</v>
      </c>
      <c r="T350" t="s">
        <v>46</v>
      </c>
      <c r="U350" t="s">
        <v>1</v>
      </c>
      <c r="V350">
        <v>3</v>
      </c>
      <c r="W350" t="s">
        <v>1</v>
      </c>
      <c r="Y350">
        <f>ScoutingData[[#This Row],[autoLower]]+ScoutingData[[#This Row],[autoUpper]]</f>
        <v>0</v>
      </c>
      <c r="Z350">
        <f>(ScoutingData[[#This Row],[autoLower]]*2)+(ScoutingData[[#This Row],[autoUpper]]*4)</f>
        <v>0</v>
      </c>
      <c r="AA350">
        <f>ScoutingData[[#This Row],[lower]]+ScoutingData[[#This Row],[upper]]</f>
        <v>5</v>
      </c>
      <c r="AB350">
        <f>ScoutingData[[#This Row],[lower]]+(ScoutingData[[#This Row],[upper]]*2)</f>
        <v>10</v>
      </c>
      <c r="AC350">
        <f>ScoutingData[[#This Row],[autoCargo]]+ScoutingData[[#This Row],[teleopCargo]]</f>
        <v>5</v>
      </c>
      <c r="AD350">
        <f>IF(ScoutingData[taxi]="Y", 2, 0)</f>
        <v>2</v>
      </c>
      <c r="AE350">
        <f>ScoutingData[autoUpper]*4</f>
        <v>0</v>
      </c>
      <c r="AF350">
        <f>ScoutingData[autoLower]*2</f>
        <v>0</v>
      </c>
      <c r="AG350">
        <f>ScoutingData[upper]*2</f>
        <v>10</v>
      </c>
      <c r="AH350">
        <f>ScoutingData[lower]</f>
        <v>0</v>
      </c>
      <c r="AI350">
        <f>IF(ScoutingData[climb]=1, 4, IF(ScoutingData[climb]=2, 6, IF(ScoutingData[climb]=3, 10, IF(ScoutingData[climb]=4, 15, 0))))</f>
        <v>10</v>
      </c>
      <c r="AJ350">
        <f>ScoutingData[[#This Row],[climbScore]]</f>
        <v>10</v>
      </c>
      <c r="AK35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22</v>
      </c>
      <c r="AL350">
        <f>IF(ScoutingData[climb]=1, 1, IF(ScoutingData[climb]=2, 2, IF(ScoutingData[climb]=3, 3, IF(ScoutingData[climb]=4, 4, 0))))</f>
        <v>3</v>
      </c>
      <c r="AM350">
        <f>IF(ScoutingData[wasDefended]="Y",1,0)</f>
        <v>0</v>
      </c>
      <c r="AN350">
        <f>IF(ScoutingData[diedOrTipped]="Y",1,0)</f>
        <v>0</v>
      </c>
      <c r="AO350">
        <f>IF(ScoutingData[heldCargo]="Y",1,0)</f>
        <v>0</v>
      </c>
    </row>
    <row r="351" spans="1:41" x14ac:dyDescent="0.3">
      <c r="A351" t="s">
        <v>19</v>
      </c>
      <c r="B351" t="s">
        <v>3</v>
      </c>
      <c r="C351">
        <v>60</v>
      </c>
      <c r="D351" t="str">
        <f>ScoutingData[[#This Row],[eventCode]]&amp;"_"&amp;ScoutingData[[#This Row],[matchLevel]]&amp;ScoutingData[[#This Row],[matchNumber]]</f>
        <v>2022ilch_qm60</v>
      </c>
      <c r="E351" t="s">
        <v>56</v>
      </c>
      <c r="F351">
        <v>4292</v>
      </c>
      <c r="G351">
        <v>32</v>
      </c>
      <c r="H351" t="s">
        <v>0</v>
      </c>
      <c r="I351">
        <v>0</v>
      </c>
      <c r="J351">
        <v>0</v>
      </c>
      <c r="K351" t="s">
        <v>1</v>
      </c>
      <c r="L351">
        <v>0</v>
      </c>
      <c r="M351">
        <v>1</v>
      </c>
      <c r="N351" t="s">
        <v>1</v>
      </c>
      <c r="O351" t="s">
        <v>1</v>
      </c>
      <c r="P351" t="s">
        <v>51</v>
      </c>
      <c r="Q351" t="s">
        <v>410</v>
      </c>
      <c r="R351" t="s">
        <v>46</v>
      </c>
      <c r="S351" t="s">
        <v>1</v>
      </c>
      <c r="T351" t="s">
        <v>68</v>
      </c>
      <c r="U351" t="s">
        <v>1</v>
      </c>
      <c r="V351">
        <v>4</v>
      </c>
      <c r="W351" t="s">
        <v>1</v>
      </c>
      <c r="X351" t="s">
        <v>411</v>
      </c>
      <c r="Y351">
        <f>ScoutingData[[#This Row],[autoLower]]+ScoutingData[[#This Row],[autoUpper]]</f>
        <v>0</v>
      </c>
      <c r="Z351">
        <f>(ScoutingData[[#This Row],[autoLower]]*2)+(ScoutingData[[#This Row],[autoUpper]]*4)</f>
        <v>0</v>
      </c>
      <c r="AA351">
        <f>ScoutingData[[#This Row],[lower]]+ScoutingData[[#This Row],[upper]]</f>
        <v>1</v>
      </c>
      <c r="AB351">
        <f>ScoutingData[[#This Row],[lower]]+(ScoutingData[[#This Row],[upper]]*2)</f>
        <v>1</v>
      </c>
      <c r="AC351">
        <f>ScoutingData[[#This Row],[autoCargo]]+ScoutingData[[#This Row],[teleopCargo]]</f>
        <v>1</v>
      </c>
      <c r="AD351">
        <f>IF(ScoutingData[taxi]="Y", 2, 0)</f>
        <v>2</v>
      </c>
      <c r="AE351">
        <f>ScoutingData[autoUpper]*4</f>
        <v>0</v>
      </c>
      <c r="AF351">
        <f>ScoutingData[autoLower]*2</f>
        <v>0</v>
      </c>
      <c r="AG351">
        <f>ScoutingData[upper]*2</f>
        <v>0</v>
      </c>
      <c r="AH351">
        <f>ScoutingData[lower]</f>
        <v>1</v>
      </c>
      <c r="AI351">
        <f>IF(ScoutingData[climb]=1, 4, IF(ScoutingData[climb]=2, 6, IF(ScoutingData[climb]=3, 10, IF(ScoutingData[climb]=4, 15, 0))))</f>
        <v>0</v>
      </c>
      <c r="AJ351">
        <f>ScoutingData[[#This Row],[climbScore]]</f>
        <v>0</v>
      </c>
      <c r="AK35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</v>
      </c>
      <c r="AL351">
        <f>IF(ScoutingData[climb]=1, 1, IF(ScoutingData[climb]=2, 2, IF(ScoutingData[climb]=3, 3, IF(ScoutingData[climb]=4, 4, 0))))</f>
        <v>0</v>
      </c>
      <c r="AM351">
        <f>IF(ScoutingData[wasDefended]="Y",1,0)</f>
        <v>0</v>
      </c>
      <c r="AN351">
        <f>IF(ScoutingData[diedOrTipped]="Y",1,0)</f>
        <v>0</v>
      </c>
      <c r="AO351">
        <f>IF(ScoutingData[heldCargo]="Y",1,0)</f>
        <v>0</v>
      </c>
    </row>
    <row r="352" spans="1:41" x14ac:dyDescent="0.3">
      <c r="A352" t="s">
        <v>19</v>
      </c>
      <c r="B352" t="s">
        <v>3</v>
      </c>
      <c r="C352">
        <v>60</v>
      </c>
      <c r="D352" t="str">
        <f>ScoutingData[[#This Row],[eventCode]]&amp;"_"&amp;ScoutingData[[#This Row],[matchLevel]]&amp;ScoutingData[[#This Row],[matchNumber]]</f>
        <v>2022ilch_qm60</v>
      </c>
      <c r="E352" t="s">
        <v>59</v>
      </c>
      <c r="F352">
        <v>2451</v>
      </c>
      <c r="G352">
        <v>54</v>
      </c>
      <c r="H352" t="s">
        <v>0</v>
      </c>
      <c r="I352">
        <v>3</v>
      </c>
      <c r="J352">
        <v>0</v>
      </c>
      <c r="K352" t="s">
        <v>1</v>
      </c>
      <c r="L352">
        <v>9</v>
      </c>
      <c r="M352">
        <v>0</v>
      </c>
      <c r="N352" t="s">
        <v>0</v>
      </c>
      <c r="O352" t="s">
        <v>1</v>
      </c>
      <c r="P352" t="s">
        <v>51</v>
      </c>
      <c r="Q352" t="s">
        <v>412</v>
      </c>
      <c r="R352">
        <v>3</v>
      </c>
      <c r="S352" t="s">
        <v>1</v>
      </c>
      <c r="T352" t="s">
        <v>46</v>
      </c>
      <c r="U352" t="s">
        <v>1</v>
      </c>
      <c r="V352">
        <v>5</v>
      </c>
      <c r="W352" t="s">
        <v>1</v>
      </c>
      <c r="X352" t="s">
        <v>413</v>
      </c>
      <c r="Y352">
        <f>ScoutingData[[#This Row],[autoLower]]+ScoutingData[[#This Row],[autoUpper]]</f>
        <v>3</v>
      </c>
      <c r="Z352">
        <f>(ScoutingData[[#This Row],[autoLower]]*2)+(ScoutingData[[#This Row],[autoUpper]]*4)</f>
        <v>12</v>
      </c>
      <c r="AA352">
        <f>ScoutingData[[#This Row],[lower]]+ScoutingData[[#This Row],[upper]]</f>
        <v>9</v>
      </c>
      <c r="AB352">
        <f>ScoutingData[[#This Row],[lower]]+(ScoutingData[[#This Row],[upper]]*2)</f>
        <v>18</v>
      </c>
      <c r="AC352">
        <f>ScoutingData[[#This Row],[autoCargo]]+ScoutingData[[#This Row],[teleopCargo]]</f>
        <v>12</v>
      </c>
      <c r="AD352">
        <f>IF(ScoutingData[taxi]="Y", 2, 0)</f>
        <v>2</v>
      </c>
      <c r="AE352">
        <f>ScoutingData[autoUpper]*4</f>
        <v>12</v>
      </c>
      <c r="AF352">
        <f>ScoutingData[autoLower]*2</f>
        <v>0</v>
      </c>
      <c r="AG352">
        <f>ScoutingData[upper]*2</f>
        <v>18</v>
      </c>
      <c r="AH352">
        <f>ScoutingData[lower]</f>
        <v>0</v>
      </c>
      <c r="AI352">
        <f>IF(ScoutingData[climb]=1, 4, IF(ScoutingData[climb]=2, 6, IF(ScoutingData[climb]=3, 10, IF(ScoutingData[climb]=4, 15, 0))))</f>
        <v>10</v>
      </c>
      <c r="AJ352">
        <f>ScoutingData[[#This Row],[climbScore]]</f>
        <v>10</v>
      </c>
      <c r="AK35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42</v>
      </c>
      <c r="AL352">
        <f>IF(ScoutingData[climb]=1, 1, IF(ScoutingData[climb]=2, 2, IF(ScoutingData[climb]=3, 3, IF(ScoutingData[climb]=4, 4, 0))))</f>
        <v>3</v>
      </c>
      <c r="AM352">
        <f>IF(ScoutingData[wasDefended]="Y",1,0)</f>
        <v>1</v>
      </c>
      <c r="AN352">
        <f>IF(ScoutingData[diedOrTipped]="Y",1,0)</f>
        <v>0</v>
      </c>
      <c r="AO352">
        <f>IF(ScoutingData[heldCargo]="Y",1,0)</f>
        <v>0</v>
      </c>
    </row>
    <row r="353" spans="1:41" x14ac:dyDescent="0.3">
      <c r="A353" t="s">
        <v>19</v>
      </c>
      <c r="B353" t="s">
        <v>3</v>
      </c>
      <c r="C353">
        <v>60</v>
      </c>
      <c r="D353" t="str">
        <f>ScoutingData[[#This Row],[eventCode]]&amp;"_"&amp;ScoutingData[[#This Row],[matchLevel]]&amp;ScoutingData[[#This Row],[matchNumber]]</f>
        <v>2022ilch_qm60</v>
      </c>
      <c r="E353" t="s">
        <v>62</v>
      </c>
      <c r="F353">
        <v>3061</v>
      </c>
      <c r="G353">
        <v>54</v>
      </c>
      <c r="H353" t="s">
        <v>0</v>
      </c>
      <c r="I353">
        <v>3</v>
      </c>
      <c r="J353">
        <v>0</v>
      </c>
      <c r="K353" t="s">
        <v>0</v>
      </c>
      <c r="L353">
        <v>6</v>
      </c>
      <c r="M353">
        <v>0</v>
      </c>
      <c r="N353" t="s">
        <v>0</v>
      </c>
      <c r="O353" t="s">
        <v>1</v>
      </c>
      <c r="P353" t="s">
        <v>51</v>
      </c>
      <c r="Q353" t="s">
        <v>414</v>
      </c>
      <c r="R353">
        <v>4</v>
      </c>
      <c r="S353" t="s">
        <v>1</v>
      </c>
      <c r="T353" t="s">
        <v>46</v>
      </c>
      <c r="U353" t="s">
        <v>1</v>
      </c>
      <c r="V353">
        <v>5</v>
      </c>
      <c r="W353" t="s">
        <v>1</v>
      </c>
      <c r="X353" t="s">
        <v>415</v>
      </c>
      <c r="Y353">
        <f>ScoutingData[[#This Row],[autoLower]]+ScoutingData[[#This Row],[autoUpper]]</f>
        <v>3</v>
      </c>
      <c r="Z353">
        <f>(ScoutingData[[#This Row],[autoLower]]*2)+(ScoutingData[[#This Row],[autoUpper]]*4)</f>
        <v>12</v>
      </c>
      <c r="AA353">
        <f>ScoutingData[[#This Row],[lower]]+ScoutingData[[#This Row],[upper]]</f>
        <v>6</v>
      </c>
      <c r="AB353">
        <f>ScoutingData[[#This Row],[lower]]+(ScoutingData[[#This Row],[upper]]*2)</f>
        <v>12</v>
      </c>
      <c r="AC353">
        <f>ScoutingData[[#This Row],[autoCargo]]+ScoutingData[[#This Row],[teleopCargo]]</f>
        <v>9</v>
      </c>
      <c r="AD353">
        <f>IF(ScoutingData[taxi]="Y", 2, 0)</f>
        <v>2</v>
      </c>
      <c r="AE353">
        <f>ScoutingData[autoUpper]*4</f>
        <v>12</v>
      </c>
      <c r="AF353">
        <f>ScoutingData[autoLower]*2</f>
        <v>0</v>
      </c>
      <c r="AG353">
        <f>ScoutingData[upper]*2</f>
        <v>12</v>
      </c>
      <c r="AH353">
        <f>ScoutingData[lower]</f>
        <v>0</v>
      </c>
      <c r="AI353">
        <f>IF(ScoutingData[climb]=1, 4, IF(ScoutingData[climb]=2, 6, IF(ScoutingData[climb]=3, 10, IF(ScoutingData[climb]=4, 15, 0))))</f>
        <v>15</v>
      </c>
      <c r="AJ353">
        <f>ScoutingData[[#This Row],[climbScore]]</f>
        <v>15</v>
      </c>
      <c r="AK35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41</v>
      </c>
      <c r="AL353">
        <f>IF(ScoutingData[climb]=1, 1, IF(ScoutingData[climb]=2, 2, IF(ScoutingData[climb]=3, 3, IF(ScoutingData[climb]=4, 4, 0))))</f>
        <v>4</v>
      </c>
      <c r="AM353">
        <f>IF(ScoutingData[wasDefended]="Y",1,0)</f>
        <v>1</v>
      </c>
      <c r="AN353">
        <f>IF(ScoutingData[diedOrTipped]="Y",1,0)</f>
        <v>0</v>
      </c>
      <c r="AO353">
        <f>IF(ScoutingData[heldCargo]="Y",1,0)</f>
        <v>0</v>
      </c>
    </row>
    <row r="354" spans="1:41" x14ac:dyDescent="0.3">
      <c r="A354" t="s">
        <v>19</v>
      </c>
      <c r="B354" t="s">
        <v>3</v>
      </c>
      <c r="C354">
        <v>61</v>
      </c>
      <c r="D354" t="str">
        <f>ScoutingData[[#This Row],[eventCode]]&amp;"_"&amp;ScoutingData[[#This Row],[matchLevel]]&amp;ScoutingData[[#This Row],[matchNumber]]</f>
        <v>2022ilch_qm61</v>
      </c>
      <c r="E354" t="s">
        <v>45</v>
      </c>
      <c r="F354">
        <v>4787</v>
      </c>
      <c r="G354">
        <v>44</v>
      </c>
      <c r="H354" t="s">
        <v>0</v>
      </c>
      <c r="I354">
        <v>0</v>
      </c>
      <c r="J354">
        <v>1</v>
      </c>
      <c r="K354" t="s">
        <v>1</v>
      </c>
      <c r="L354">
        <v>0</v>
      </c>
      <c r="M354">
        <v>1</v>
      </c>
      <c r="N354" t="s">
        <v>1</v>
      </c>
      <c r="O354" t="s">
        <v>1</v>
      </c>
      <c r="P354" t="s">
        <v>46</v>
      </c>
      <c r="Q354" t="s">
        <v>192</v>
      </c>
      <c r="R354" t="s">
        <v>47</v>
      </c>
      <c r="S354" t="s">
        <v>1</v>
      </c>
      <c r="T354" t="s">
        <v>47</v>
      </c>
      <c r="U354" t="s">
        <v>1</v>
      </c>
      <c r="V354">
        <v>2</v>
      </c>
      <c r="W354" t="s">
        <v>1</v>
      </c>
      <c r="Y354">
        <f>ScoutingData[[#This Row],[autoLower]]+ScoutingData[[#This Row],[autoUpper]]</f>
        <v>1</v>
      </c>
      <c r="Z354">
        <f>(ScoutingData[[#This Row],[autoLower]]*2)+(ScoutingData[[#This Row],[autoUpper]]*4)</f>
        <v>2</v>
      </c>
      <c r="AA354">
        <f>ScoutingData[[#This Row],[lower]]+ScoutingData[[#This Row],[upper]]</f>
        <v>1</v>
      </c>
      <c r="AB354">
        <f>ScoutingData[[#This Row],[lower]]+(ScoutingData[[#This Row],[upper]]*2)</f>
        <v>1</v>
      </c>
      <c r="AC354">
        <f>ScoutingData[[#This Row],[autoCargo]]+ScoutingData[[#This Row],[teleopCargo]]</f>
        <v>2</v>
      </c>
      <c r="AD354">
        <f>IF(ScoutingData[taxi]="Y", 2, 0)</f>
        <v>2</v>
      </c>
      <c r="AE354">
        <f>ScoutingData[autoUpper]*4</f>
        <v>0</v>
      </c>
      <c r="AF354">
        <f>ScoutingData[autoLower]*2</f>
        <v>2</v>
      </c>
      <c r="AG354">
        <f>ScoutingData[upper]*2</f>
        <v>0</v>
      </c>
      <c r="AH354">
        <f>ScoutingData[lower]</f>
        <v>1</v>
      </c>
      <c r="AI354">
        <f>IF(ScoutingData[climb]=1, 4, IF(ScoutingData[climb]=2, 6, IF(ScoutingData[climb]=3, 10, IF(ScoutingData[climb]=4, 15, 0))))</f>
        <v>0</v>
      </c>
      <c r="AJ354">
        <f>ScoutingData[[#This Row],[climbScore]]</f>
        <v>0</v>
      </c>
      <c r="AK35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</v>
      </c>
      <c r="AL354">
        <f>IF(ScoutingData[climb]=1, 1, IF(ScoutingData[climb]=2, 2, IF(ScoutingData[climb]=3, 3, IF(ScoutingData[climb]=4, 4, 0))))</f>
        <v>0</v>
      </c>
      <c r="AM354">
        <f>IF(ScoutingData[wasDefended]="Y",1,0)</f>
        <v>0</v>
      </c>
      <c r="AN354">
        <f>IF(ScoutingData[diedOrTipped]="Y",1,0)</f>
        <v>0</v>
      </c>
      <c r="AO354">
        <f>IF(ScoutingData[heldCargo]="Y",1,0)</f>
        <v>0</v>
      </c>
    </row>
    <row r="355" spans="1:41" x14ac:dyDescent="0.3">
      <c r="A355" t="s">
        <v>19</v>
      </c>
      <c r="B355" t="s">
        <v>3</v>
      </c>
      <c r="C355">
        <v>61</v>
      </c>
      <c r="D355" t="str">
        <f>ScoutingData[[#This Row],[eventCode]]&amp;"_"&amp;ScoutingData[[#This Row],[matchLevel]]&amp;ScoutingData[[#This Row],[matchNumber]]</f>
        <v>2022ilch_qm61</v>
      </c>
      <c r="E355" t="s">
        <v>56</v>
      </c>
      <c r="F355">
        <v>5553</v>
      </c>
      <c r="G355">
        <v>32</v>
      </c>
      <c r="H355" t="s">
        <v>0</v>
      </c>
      <c r="I355">
        <v>0</v>
      </c>
      <c r="J355">
        <v>0</v>
      </c>
      <c r="K355" t="s">
        <v>1</v>
      </c>
      <c r="L355">
        <v>2</v>
      </c>
      <c r="M355">
        <v>0</v>
      </c>
      <c r="N355" t="s">
        <v>1</v>
      </c>
      <c r="O355" t="s">
        <v>1</v>
      </c>
      <c r="P355" t="s">
        <v>51</v>
      </c>
      <c r="Q355" t="s">
        <v>416</v>
      </c>
      <c r="R355">
        <v>3</v>
      </c>
      <c r="S355" t="s">
        <v>1</v>
      </c>
      <c r="T355" t="s">
        <v>46</v>
      </c>
      <c r="U355" t="s">
        <v>1</v>
      </c>
      <c r="V355">
        <v>4</v>
      </c>
      <c r="W355" t="s">
        <v>1</v>
      </c>
      <c r="X355" t="s">
        <v>417</v>
      </c>
      <c r="Y355">
        <f>ScoutingData[[#This Row],[autoLower]]+ScoutingData[[#This Row],[autoUpper]]</f>
        <v>0</v>
      </c>
      <c r="Z355">
        <f>(ScoutingData[[#This Row],[autoLower]]*2)+(ScoutingData[[#This Row],[autoUpper]]*4)</f>
        <v>0</v>
      </c>
      <c r="AA355">
        <f>ScoutingData[[#This Row],[lower]]+ScoutingData[[#This Row],[upper]]</f>
        <v>2</v>
      </c>
      <c r="AB355">
        <f>ScoutingData[[#This Row],[lower]]+(ScoutingData[[#This Row],[upper]]*2)</f>
        <v>4</v>
      </c>
      <c r="AC355">
        <f>ScoutingData[[#This Row],[autoCargo]]+ScoutingData[[#This Row],[teleopCargo]]</f>
        <v>2</v>
      </c>
      <c r="AD355">
        <f>IF(ScoutingData[taxi]="Y", 2, 0)</f>
        <v>2</v>
      </c>
      <c r="AE355">
        <f>ScoutingData[autoUpper]*4</f>
        <v>0</v>
      </c>
      <c r="AF355">
        <f>ScoutingData[autoLower]*2</f>
        <v>0</v>
      </c>
      <c r="AG355">
        <f>ScoutingData[upper]*2</f>
        <v>4</v>
      </c>
      <c r="AH355">
        <f>ScoutingData[lower]</f>
        <v>0</v>
      </c>
      <c r="AI355">
        <f>IF(ScoutingData[climb]=1, 4, IF(ScoutingData[climb]=2, 6, IF(ScoutingData[climb]=3, 10, IF(ScoutingData[climb]=4, 15, 0))))</f>
        <v>10</v>
      </c>
      <c r="AJ355">
        <f>ScoutingData[[#This Row],[climbScore]]</f>
        <v>10</v>
      </c>
      <c r="AK35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16</v>
      </c>
      <c r="AL355">
        <f>IF(ScoutingData[climb]=1, 1, IF(ScoutingData[climb]=2, 2, IF(ScoutingData[climb]=3, 3, IF(ScoutingData[climb]=4, 4, 0))))</f>
        <v>3</v>
      </c>
      <c r="AM355">
        <f>IF(ScoutingData[wasDefended]="Y",1,0)</f>
        <v>0</v>
      </c>
      <c r="AN355">
        <f>IF(ScoutingData[diedOrTipped]="Y",1,0)</f>
        <v>0</v>
      </c>
      <c r="AO355">
        <f>IF(ScoutingData[heldCargo]="Y",1,0)</f>
        <v>0</v>
      </c>
    </row>
    <row r="356" spans="1:41" x14ac:dyDescent="0.3">
      <c r="A356" t="s">
        <v>19</v>
      </c>
      <c r="B356" t="s">
        <v>3</v>
      </c>
      <c r="C356">
        <v>61</v>
      </c>
      <c r="D356" t="str">
        <f>ScoutingData[[#This Row],[eventCode]]&amp;"_"&amp;ScoutingData[[#This Row],[matchLevel]]&amp;ScoutingData[[#This Row],[matchNumber]]</f>
        <v>2022ilch_qm61</v>
      </c>
      <c r="E356" t="s">
        <v>59</v>
      </c>
      <c r="F356">
        <v>5125</v>
      </c>
      <c r="G356">
        <v>18</v>
      </c>
      <c r="H356" t="s">
        <v>0</v>
      </c>
      <c r="I356">
        <v>0</v>
      </c>
      <c r="J356">
        <v>1</v>
      </c>
      <c r="K356" t="s">
        <v>1</v>
      </c>
      <c r="L356">
        <v>0</v>
      </c>
      <c r="M356">
        <v>0</v>
      </c>
      <c r="N356" t="s">
        <v>1</v>
      </c>
      <c r="O356" t="s">
        <v>1</v>
      </c>
      <c r="P356" t="s">
        <v>51</v>
      </c>
      <c r="R356">
        <v>2</v>
      </c>
      <c r="S356" t="s">
        <v>1</v>
      </c>
      <c r="T356" t="s">
        <v>46</v>
      </c>
      <c r="U356" t="s">
        <v>1</v>
      </c>
      <c r="V356">
        <v>2</v>
      </c>
      <c r="W356" t="s">
        <v>1</v>
      </c>
      <c r="X356" t="s">
        <v>418</v>
      </c>
      <c r="Y356">
        <f>ScoutingData[[#This Row],[autoLower]]+ScoutingData[[#This Row],[autoUpper]]</f>
        <v>1</v>
      </c>
      <c r="Z356">
        <f>(ScoutingData[[#This Row],[autoLower]]*2)+(ScoutingData[[#This Row],[autoUpper]]*4)</f>
        <v>2</v>
      </c>
      <c r="AA356">
        <f>ScoutingData[[#This Row],[lower]]+ScoutingData[[#This Row],[upper]]</f>
        <v>0</v>
      </c>
      <c r="AB356">
        <f>ScoutingData[[#This Row],[lower]]+(ScoutingData[[#This Row],[upper]]*2)</f>
        <v>0</v>
      </c>
      <c r="AC356">
        <f>ScoutingData[[#This Row],[autoCargo]]+ScoutingData[[#This Row],[teleopCargo]]</f>
        <v>1</v>
      </c>
      <c r="AD356">
        <f>IF(ScoutingData[taxi]="Y", 2, 0)</f>
        <v>2</v>
      </c>
      <c r="AE356">
        <f>ScoutingData[autoUpper]*4</f>
        <v>0</v>
      </c>
      <c r="AF356">
        <f>ScoutingData[autoLower]*2</f>
        <v>2</v>
      </c>
      <c r="AG356">
        <f>ScoutingData[upper]*2</f>
        <v>0</v>
      </c>
      <c r="AH356">
        <f>ScoutingData[lower]</f>
        <v>0</v>
      </c>
      <c r="AI356">
        <f>IF(ScoutingData[climb]=1, 4, IF(ScoutingData[climb]=2, 6, IF(ScoutingData[climb]=3, 10, IF(ScoutingData[climb]=4, 15, 0))))</f>
        <v>6</v>
      </c>
      <c r="AJ356">
        <f>ScoutingData[[#This Row],[climbScore]]</f>
        <v>6</v>
      </c>
      <c r="AK35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10</v>
      </c>
      <c r="AL356">
        <f>IF(ScoutingData[climb]=1, 1, IF(ScoutingData[climb]=2, 2, IF(ScoutingData[climb]=3, 3, IF(ScoutingData[climb]=4, 4, 0))))</f>
        <v>2</v>
      </c>
      <c r="AM356">
        <f>IF(ScoutingData[wasDefended]="Y",1,0)</f>
        <v>0</v>
      </c>
      <c r="AN356">
        <f>IF(ScoutingData[diedOrTipped]="Y",1,0)</f>
        <v>0</v>
      </c>
      <c r="AO356">
        <f>IF(ScoutingData[heldCargo]="Y",1,0)</f>
        <v>0</v>
      </c>
    </row>
    <row r="357" spans="1:41" x14ac:dyDescent="0.3">
      <c r="A357" t="s">
        <v>19</v>
      </c>
      <c r="B357" t="s">
        <v>3</v>
      </c>
      <c r="C357">
        <v>61</v>
      </c>
      <c r="D357" t="str">
        <f>ScoutingData[[#This Row],[eventCode]]&amp;"_"&amp;ScoutingData[[#This Row],[matchLevel]]&amp;ScoutingData[[#This Row],[matchNumber]]</f>
        <v>2022ilch_qm61</v>
      </c>
      <c r="E357" t="s">
        <v>53</v>
      </c>
      <c r="F357">
        <v>677</v>
      </c>
      <c r="G357">
        <v>54</v>
      </c>
      <c r="H357" t="s">
        <v>0</v>
      </c>
      <c r="I357">
        <v>0</v>
      </c>
      <c r="J357">
        <v>1</v>
      </c>
      <c r="K357" t="s">
        <v>1</v>
      </c>
      <c r="L357">
        <v>4</v>
      </c>
      <c r="M357">
        <v>0</v>
      </c>
      <c r="N357" t="s">
        <v>0</v>
      </c>
      <c r="O357" t="s">
        <v>1</v>
      </c>
      <c r="P357" t="s">
        <v>51</v>
      </c>
      <c r="R357" t="s">
        <v>46</v>
      </c>
      <c r="S357" t="s">
        <v>1</v>
      </c>
      <c r="T357" t="s">
        <v>46</v>
      </c>
      <c r="U357" t="s">
        <v>1</v>
      </c>
      <c r="V357">
        <v>4</v>
      </c>
      <c r="W357" t="s">
        <v>1</v>
      </c>
      <c r="X357" t="s">
        <v>419</v>
      </c>
      <c r="Y357">
        <f>ScoutingData[[#This Row],[autoLower]]+ScoutingData[[#This Row],[autoUpper]]</f>
        <v>1</v>
      </c>
      <c r="Z357">
        <f>(ScoutingData[[#This Row],[autoLower]]*2)+(ScoutingData[[#This Row],[autoUpper]]*4)</f>
        <v>2</v>
      </c>
      <c r="AA357">
        <f>ScoutingData[[#This Row],[lower]]+ScoutingData[[#This Row],[upper]]</f>
        <v>4</v>
      </c>
      <c r="AB357">
        <f>ScoutingData[[#This Row],[lower]]+(ScoutingData[[#This Row],[upper]]*2)</f>
        <v>8</v>
      </c>
      <c r="AC357">
        <f>ScoutingData[[#This Row],[autoCargo]]+ScoutingData[[#This Row],[teleopCargo]]</f>
        <v>5</v>
      </c>
      <c r="AD357">
        <f>IF(ScoutingData[taxi]="Y", 2, 0)</f>
        <v>2</v>
      </c>
      <c r="AE357">
        <f>ScoutingData[autoUpper]*4</f>
        <v>0</v>
      </c>
      <c r="AF357">
        <f>ScoutingData[autoLower]*2</f>
        <v>2</v>
      </c>
      <c r="AG357">
        <f>ScoutingData[upper]*2</f>
        <v>8</v>
      </c>
      <c r="AH357">
        <f>ScoutingData[lower]</f>
        <v>0</v>
      </c>
      <c r="AI357">
        <f>IF(ScoutingData[climb]=1, 4, IF(ScoutingData[climb]=2, 6, IF(ScoutingData[climb]=3, 10, IF(ScoutingData[climb]=4, 15, 0))))</f>
        <v>0</v>
      </c>
      <c r="AJ357">
        <f>ScoutingData[[#This Row],[climbScore]]</f>
        <v>0</v>
      </c>
      <c r="AK35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357">
        <f>IF(ScoutingData[climb]=1, 1, IF(ScoutingData[climb]=2, 2, IF(ScoutingData[climb]=3, 3, IF(ScoutingData[climb]=4, 4, 0))))</f>
        <v>0</v>
      </c>
      <c r="AM357">
        <f>IF(ScoutingData[wasDefended]="Y",1,0)</f>
        <v>1</v>
      </c>
      <c r="AN357">
        <f>IF(ScoutingData[diedOrTipped]="Y",1,0)</f>
        <v>0</v>
      </c>
      <c r="AO357">
        <f>IF(ScoutingData[heldCargo]="Y",1,0)</f>
        <v>0</v>
      </c>
    </row>
    <row r="358" spans="1:41" x14ac:dyDescent="0.3">
      <c r="A358" t="s">
        <v>19</v>
      </c>
      <c r="B358" t="s">
        <v>3</v>
      </c>
      <c r="C358">
        <v>61</v>
      </c>
      <c r="D358" t="str">
        <f>ScoutingData[[#This Row],[eventCode]]&amp;"_"&amp;ScoutingData[[#This Row],[matchLevel]]&amp;ScoutingData[[#This Row],[matchNumber]]</f>
        <v>2022ilch_qm61</v>
      </c>
      <c r="E358" t="s">
        <v>62</v>
      </c>
      <c r="F358">
        <v>3488</v>
      </c>
      <c r="G358">
        <v>54</v>
      </c>
      <c r="H358" t="s">
        <v>0</v>
      </c>
      <c r="I358">
        <v>1</v>
      </c>
      <c r="J358">
        <v>0</v>
      </c>
      <c r="K358" t="s">
        <v>0</v>
      </c>
      <c r="L358">
        <v>5</v>
      </c>
      <c r="M358">
        <v>0</v>
      </c>
      <c r="N358" t="s">
        <v>0</v>
      </c>
      <c r="O358" t="s">
        <v>1</v>
      </c>
      <c r="P358" t="s">
        <v>51</v>
      </c>
      <c r="Q358" t="s">
        <v>420</v>
      </c>
      <c r="R358">
        <v>2</v>
      </c>
      <c r="S358" t="s">
        <v>1</v>
      </c>
      <c r="T358" t="s">
        <v>47</v>
      </c>
      <c r="U358" t="s">
        <v>1</v>
      </c>
      <c r="V358">
        <v>3</v>
      </c>
      <c r="W358" t="s">
        <v>1</v>
      </c>
      <c r="X358" t="s">
        <v>528</v>
      </c>
      <c r="Y358">
        <f>ScoutingData[[#This Row],[autoLower]]+ScoutingData[[#This Row],[autoUpper]]</f>
        <v>1</v>
      </c>
      <c r="Z358">
        <f>(ScoutingData[[#This Row],[autoLower]]*2)+(ScoutingData[[#This Row],[autoUpper]]*4)</f>
        <v>4</v>
      </c>
      <c r="AA358">
        <f>ScoutingData[[#This Row],[lower]]+ScoutingData[[#This Row],[upper]]</f>
        <v>5</v>
      </c>
      <c r="AB358">
        <f>ScoutingData[[#This Row],[lower]]+(ScoutingData[[#This Row],[upper]]*2)</f>
        <v>10</v>
      </c>
      <c r="AC358">
        <f>ScoutingData[[#This Row],[autoCargo]]+ScoutingData[[#This Row],[teleopCargo]]</f>
        <v>6</v>
      </c>
      <c r="AD358">
        <f>IF(ScoutingData[taxi]="Y", 2, 0)</f>
        <v>2</v>
      </c>
      <c r="AE358">
        <f>ScoutingData[autoUpper]*4</f>
        <v>4</v>
      </c>
      <c r="AF358">
        <f>ScoutingData[autoLower]*2</f>
        <v>0</v>
      </c>
      <c r="AG358">
        <f>ScoutingData[upper]*2</f>
        <v>10</v>
      </c>
      <c r="AH358">
        <f>ScoutingData[lower]</f>
        <v>0</v>
      </c>
      <c r="AI358">
        <f>IF(ScoutingData[climb]=1, 4, IF(ScoutingData[climb]=2, 6, IF(ScoutingData[climb]=3, 10, IF(ScoutingData[climb]=4, 15, 0))))</f>
        <v>6</v>
      </c>
      <c r="AJ358">
        <f>ScoutingData[[#This Row],[climbScore]]</f>
        <v>6</v>
      </c>
      <c r="AK35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22</v>
      </c>
      <c r="AL358">
        <f>IF(ScoutingData[climb]=1, 1, IF(ScoutingData[climb]=2, 2, IF(ScoutingData[climb]=3, 3, IF(ScoutingData[climb]=4, 4, 0))))</f>
        <v>2</v>
      </c>
      <c r="AM358">
        <f>IF(ScoutingData[wasDefended]="Y",1,0)</f>
        <v>1</v>
      </c>
      <c r="AN358">
        <f>IF(ScoutingData[diedOrTipped]="Y",1,0)</f>
        <v>0</v>
      </c>
      <c r="AO358">
        <f>IF(ScoutingData[heldCargo]="Y",1,0)</f>
        <v>0</v>
      </c>
    </row>
    <row r="359" spans="1:41" x14ac:dyDescent="0.3">
      <c r="A359" t="s">
        <v>19</v>
      </c>
      <c r="B359" t="s">
        <v>3</v>
      </c>
      <c r="C359">
        <v>61</v>
      </c>
      <c r="D359" t="str">
        <f>ScoutingData[[#This Row],[eventCode]]&amp;"_"&amp;ScoutingData[[#This Row],[matchLevel]]&amp;ScoutingData[[#This Row],[matchNumber]]</f>
        <v>2022ilch_qm61</v>
      </c>
      <c r="E359" t="s">
        <v>49</v>
      </c>
      <c r="F359">
        <v>8868</v>
      </c>
      <c r="G359">
        <v>29</v>
      </c>
      <c r="H359" t="s">
        <v>0</v>
      </c>
      <c r="I359">
        <v>0</v>
      </c>
      <c r="J359">
        <v>0</v>
      </c>
      <c r="K359" t="s">
        <v>1</v>
      </c>
      <c r="L359">
        <v>0</v>
      </c>
      <c r="M359">
        <v>0</v>
      </c>
      <c r="N359" t="s">
        <v>1</v>
      </c>
      <c r="O359" t="s">
        <v>1</v>
      </c>
      <c r="P359" t="s">
        <v>46</v>
      </c>
      <c r="R359" t="s">
        <v>46</v>
      </c>
      <c r="S359" t="s">
        <v>1</v>
      </c>
      <c r="T359" t="s">
        <v>47</v>
      </c>
      <c r="U359" t="s">
        <v>1</v>
      </c>
      <c r="V359">
        <v>4</v>
      </c>
      <c r="W359" t="s">
        <v>1</v>
      </c>
      <c r="X359" t="s">
        <v>421</v>
      </c>
      <c r="Y359">
        <f>ScoutingData[[#This Row],[autoLower]]+ScoutingData[[#This Row],[autoUpper]]</f>
        <v>0</v>
      </c>
      <c r="Z359">
        <f>(ScoutingData[[#This Row],[autoLower]]*2)+(ScoutingData[[#This Row],[autoUpper]]*4)</f>
        <v>0</v>
      </c>
      <c r="AA359">
        <f>ScoutingData[[#This Row],[lower]]+ScoutingData[[#This Row],[upper]]</f>
        <v>0</v>
      </c>
      <c r="AB359">
        <f>ScoutingData[[#This Row],[lower]]+(ScoutingData[[#This Row],[upper]]*2)</f>
        <v>0</v>
      </c>
      <c r="AC359">
        <f>ScoutingData[[#This Row],[autoCargo]]+ScoutingData[[#This Row],[teleopCargo]]</f>
        <v>0</v>
      </c>
      <c r="AD359">
        <f>IF(ScoutingData[taxi]="Y", 2, 0)</f>
        <v>2</v>
      </c>
      <c r="AE359">
        <f>ScoutingData[autoUpper]*4</f>
        <v>0</v>
      </c>
      <c r="AF359">
        <f>ScoutingData[autoLower]*2</f>
        <v>0</v>
      </c>
      <c r="AG359">
        <f>ScoutingData[upper]*2</f>
        <v>0</v>
      </c>
      <c r="AH359">
        <f>ScoutingData[lower]</f>
        <v>0</v>
      </c>
      <c r="AI359">
        <f>IF(ScoutingData[climb]=1, 4, IF(ScoutingData[climb]=2, 6, IF(ScoutingData[climb]=3, 10, IF(ScoutingData[climb]=4, 15, 0))))</f>
        <v>0</v>
      </c>
      <c r="AJ359">
        <f>ScoutingData[[#This Row],[climbScore]]</f>
        <v>0</v>
      </c>
      <c r="AK35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359">
        <f>IF(ScoutingData[climb]=1, 1, IF(ScoutingData[climb]=2, 2, IF(ScoutingData[climb]=3, 3, IF(ScoutingData[climb]=4, 4, 0))))</f>
        <v>0</v>
      </c>
      <c r="AM359">
        <f>IF(ScoutingData[wasDefended]="Y",1,0)</f>
        <v>0</v>
      </c>
      <c r="AN359">
        <f>IF(ScoutingData[diedOrTipped]="Y",1,0)</f>
        <v>0</v>
      </c>
      <c r="AO359">
        <f>IF(ScoutingData[heldCargo]="Y",1,0)</f>
        <v>0</v>
      </c>
    </row>
    <row r="360" spans="1:41" x14ac:dyDescent="0.3">
      <c r="A360" t="s">
        <v>19</v>
      </c>
      <c r="B360" t="s">
        <v>3</v>
      </c>
      <c r="C360">
        <v>62</v>
      </c>
      <c r="D360" t="str">
        <f>ScoutingData[[#This Row],[eventCode]]&amp;"_"&amp;ScoutingData[[#This Row],[matchLevel]]&amp;ScoutingData[[#This Row],[matchNumber]]</f>
        <v>2022ilch_qm62</v>
      </c>
      <c r="E360" t="s">
        <v>49</v>
      </c>
      <c r="F360">
        <v>2358</v>
      </c>
      <c r="G360">
        <v>29</v>
      </c>
      <c r="H360" t="s">
        <v>0</v>
      </c>
      <c r="I360">
        <v>1</v>
      </c>
      <c r="J360">
        <v>0</v>
      </c>
      <c r="K360" t="s">
        <v>0</v>
      </c>
      <c r="L360">
        <v>6</v>
      </c>
      <c r="M360">
        <v>0</v>
      </c>
      <c r="N360" t="s">
        <v>1</v>
      </c>
      <c r="O360" t="s">
        <v>1</v>
      </c>
      <c r="P360" t="s">
        <v>51</v>
      </c>
      <c r="R360">
        <v>4</v>
      </c>
      <c r="S360" t="s">
        <v>0</v>
      </c>
      <c r="T360" t="s">
        <v>46</v>
      </c>
      <c r="U360" t="s">
        <v>1</v>
      </c>
      <c r="V360">
        <v>3</v>
      </c>
      <c r="W360" t="s">
        <v>1</v>
      </c>
      <c r="X360" t="s">
        <v>422</v>
      </c>
      <c r="Y360">
        <f>ScoutingData[[#This Row],[autoLower]]+ScoutingData[[#This Row],[autoUpper]]</f>
        <v>1</v>
      </c>
      <c r="Z360">
        <f>(ScoutingData[[#This Row],[autoLower]]*2)+(ScoutingData[[#This Row],[autoUpper]]*4)</f>
        <v>4</v>
      </c>
      <c r="AA360">
        <f>ScoutingData[[#This Row],[lower]]+ScoutingData[[#This Row],[upper]]</f>
        <v>6</v>
      </c>
      <c r="AB360">
        <f>ScoutingData[[#This Row],[lower]]+(ScoutingData[[#This Row],[upper]]*2)</f>
        <v>12</v>
      </c>
      <c r="AC360">
        <f>ScoutingData[[#This Row],[autoCargo]]+ScoutingData[[#This Row],[teleopCargo]]</f>
        <v>7</v>
      </c>
      <c r="AD360">
        <f>IF(ScoutingData[taxi]="Y", 2, 0)</f>
        <v>2</v>
      </c>
      <c r="AE360">
        <f>ScoutingData[autoUpper]*4</f>
        <v>4</v>
      </c>
      <c r="AF360">
        <f>ScoutingData[autoLower]*2</f>
        <v>0</v>
      </c>
      <c r="AG360">
        <f>ScoutingData[upper]*2</f>
        <v>12</v>
      </c>
      <c r="AH360">
        <f>ScoutingData[lower]</f>
        <v>0</v>
      </c>
      <c r="AI360">
        <f>IF(ScoutingData[climb]=1, 4, IF(ScoutingData[climb]=2, 6, IF(ScoutingData[climb]=3, 10, IF(ScoutingData[climb]=4, 15, 0))))</f>
        <v>15</v>
      </c>
      <c r="AJ360">
        <f>ScoutingData[[#This Row],[climbScore]]</f>
        <v>15</v>
      </c>
      <c r="AK36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33</v>
      </c>
      <c r="AL360">
        <f>IF(ScoutingData[climb]=1, 1, IF(ScoutingData[climb]=2, 2, IF(ScoutingData[climb]=3, 3, IF(ScoutingData[climb]=4, 4, 0))))</f>
        <v>4</v>
      </c>
      <c r="AM360">
        <f>IF(ScoutingData[wasDefended]="Y",1,0)</f>
        <v>0</v>
      </c>
      <c r="AN360">
        <f>IF(ScoutingData[diedOrTipped]="Y",1,0)</f>
        <v>0</v>
      </c>
      <c r="AO360">
        <f>IF(ScoutingData[heldCargo]="Y",1,0)</f>
        <v>0</v>
      </c>
    </row>
    <row r="361" spans="1:41" x14ac:dyDescent="0.3">
      <c r="A361" t="s">
        <v>19</v>
      </c>
      <c r="B361" t="s">
        <v>3</v>
      </c>
      <c r="C361">
        <v>62</v>
      </c>
      <c r="D361" t="str">
        <f>ScoutingData[[#This Row],[eventCode]]&amp;"_"&amp;ScoutingData[[#This Row],[matchLevel]]&amp;ScoutingData[[#This Row],[matchNumber]]</f>
        <v>2022ilch_qm62</v>
      </c>
      <c r="E361" t="s">
        <v>53</v>
      </c>
      <c r="F361">
        <v>1732</v>
      </c>
      <c r="G361">
        <v>42</v>
      </c>
      <c r="H361" t="s">
        <v>0</v>
      </c>
      <c r="I361">
        <v>4</v>
      </c>
      <c r="J361">
        <v>0</v>
      </c>
      <c r="K361" t="s">
        <v>0</v>
      </c>
      <c r="L361">
        <v>12</v>
      </c>
      <c r="M361">
        <v>0</v>
      </c>
      <c r="N361" t="s">
        <v>0</v>
      </c>
      <c r="O361" t="s">
        <v>1</v>
      </c>
      <c r="P361" t="s">
        <v>51</v>
      </c>
      <c r="R361">
        <v>3</v>
      </c>
      <c r="S361" t="s">
        <v>1</v>
      </c>
      <c r="T361" t="s">
        <v>46</v>
      </c>
      <c r="U361" t="s">
        <v>1</v>
      </c>
      <c r="V361">
        <v>5</v>
      </c>
      <c r="W361" t="s">
        <v>1</v>
      </c>
      <c r="X361" t="s">
        <v>423</v>
      </c>
      <c r="Y361">
        <f>ScoutingData[[#This Row],[autoLower]]+ScoutingData[[#This Row],[autoUpper]]</f>
        <v>4</v>
      </c>
      <c r="Z361">
        <f>(ScoutingData[[#This Row],[autoLower]]*2)+(ScoutingData[[#This Row],[autoUpper]]*4)</f>
        <v>16</v>
      </c>
      <c r="AA361">
        <f>ScoutingData[[#This Row],[lower]]+ScoutingData[[#This Row],[upper]]</f>
        <v>12</v>
      </c>
      <c r="AB361">
        <f>ScoutingData[[#This Row],[lower]]+(ScoutingData[[#This Row],[upper]]*2)</f>
        <v>24</v>
      </c>
      <c r="AC361">
        <f>ScoutingData[[#This Row],[autoCargo]]+ScoutingData[[#This Row],[teleopCargo]]</f>
        <v>16</v>
      </c>
      <c r="AD361">
        <f>IF(ScoutingData[taxi]="Y", 2, 0)</f>
        <v>2</v>
      </c>
      <c r="AE361">
        <f>ScoutingData[autoUpper]*4</f>
        <v>16</v>
      </c>
      <c r="AF361">
        <f>ScoutingData[autoLower]*2</f>
        <v>0</v>
      </c>
      <c r="AG361">
        <f>ScoutingData[upper]*2</f>
        <v>24</v>
      </c>
      <c r="AH361">
        <f>ScoutingData[lower]</f>
        <v>0</v>
      </c>
      <c r="AI361">
        <f>IF(ScoutingData[climb]=1, 4, IF(ScoutingData[climb]=2, 6, IF(ScoutingData[climb]=3, 10, IF(ScoutingData[climb]=4, 15, 0))))</f>
        <v>10</v>
      </c>
      <c r="AJ361">
        <f>ScoutingData[[#This Row],[climbScore]]</f>
        <v>10</v>
      </c>
      <c r="AK36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52</v>
      </c>
      <c r="AL361">
        <f>IF(ScoutingData[climb]=1, 1, IF(ScoutingData[climb]=2, 2, IF(ScoutingData[climb]=3, 3, IF(ScoutingData[climb]=4, 4, 0))))</f>
        <v>3</v>
      </c>
      <c r="AM361">
        <f>IF(ScoutingData[wasDefended]="Y",1,0)</f>
        <v>1</v>
      </c>
      <c r="AN361">
        <f>IF(ScoutingData[diedOrTipped]="Y",1,0)</f>
        <v>0</v>
      </c>
      <c r="AO361">
        <f>IF(ScoutingData[heldCargo]="Y",1,0)</f>
        <v>0</v>
      </c>
    </row>
    <row r="362" spans="1:41" x14ac:dyDescent="0.3">
      <c r="A362" t="s">
        <v>19</v>
      </c>
      <c r="B362" t="s">
        <v>3</v>
      </c>
      <c r="C362">
        <v>62</v>
      </c>
      <c r="D362" t="str">
        <f>ScoutingData[[#This Row],[eventCode]]&amp;"_"&amp;ScoutingData[[#This Row],[matchLevel]]&amp;ScoutingData[[#This Row],[matchNumber]]</f>
        <v>2022ilch_qm62</v>
      </c>
      <c r="E362" t="s">
        <v>56</v>
      </c>
      <c r="F362">
        <v>6381</v>
      </c>
      <c r="G362">
        <v>44</v>
      </c>
      <c r="H362" t="s">
        <v>0</v>
      </c>
      <c r="I362">
        <v>2</v>
      </c>
      <c r="J362">
        <v>0</v>
      </c>
      <c r="K362" t="s">
        <v>0</v>
      </c>
      <c r="L362">
        <v>4</v>
      </c>
      <c r="M362">
        <v>0</v>
      </c>
      <c r="N362" t="s">
        <v>1</v>
      </c>
      <c r="O362" t="s">
        <v>1</v>
      </c>
      <c r="P362" t="s">
        <v>51</v>
      </c>
      <c r="Q362" t="s">
        <v>424</v>
      </c>
      <c r="R362">
        <v>2</v>
      </c>
      <c r="S362" t="s">
        <v>1</v>
      </c>
      <c r="T362" t="s">
        <v>46</v>
      </c>
      <c r="U362" t="s">
        <v>1</v>
      </c>
      <c r="V362">
        <v>4</v>
      </c>
      <c r="W362" t="s">
        <v>1</v>
      </c>
      <c r="X362" t="s">
        <v>540</v>
      </c>
      <c r="Y362">
        <f>ScoutingData[[#This Row],[autoLower]]+ScoutingData[[#This Row],[autoUpper]]</f>
        <v>2</v>
      </c>
      <c r="Z362">
        <f>(ScoutingData[[#This Row],[autoLower]]*2)+(ScoutingData[[#This Row],[autoUpper]]*4)</f>
        <v>8</v>
      </c>
      <c r="AA362">
        <f>ScoutingData[[#This Row],[lower]]+ScoutingData[[#This Row],[upper]]</f>
        <v>4</v>
      </c>
      <c r="AB362">
        <f>ScoutingData[[#This Row],[lower]]+(ScoutingData[[#This Row],[upper]]*2)</f>
        <v>8</v>
      </c>
      <c r="AC362">
        <f>ScoutingData[[#This Row],[autoCargo]]+ScoutingData[[#This Row],[teleopCargo]]</f>
        <v>6</v>
      </c>
      <c r="AD362">
        <f>IF(ScoutingData[taxi]="Y", 2, 0)</f>
        <v>2</v>
      </c>
      <c r="AE362">
        <f>ScoutingData[autoUpper]*4</f>
        <v>8</v>
      </c>
      <c r="AF362">
        <f>ScoutingData[autoLower]*2</f>
        <v>0</v>
      </c>
      <c r="AG362">
        <f>ScoutingData[upper]*2</f>
        <v>8</v>
      </c>
      <c r="AH362">
        <f>ScoutingData[lower]</f>
        <v>0</v>
      </c>
      <c r="AI362">
        <f>IF(ScoutingData[climb]=1, 4, IF(ScoutingData[climb]=2, 6, IF(ScoutingData[climb]=3, 10, IF(ScoutingData[climb]=4, 15, 0))))</f>
        <v>6</v>
      </c>
      <c r="AJ362">
        <f>ScoutingData[[#This Row],[climbScore]]</f>
        <v>6</v>
      </c>
      <c r="AK36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24</v>
      </c>
      <c r="AL362">
        <f>IF(ScoutingData[climb]=1, 1, IF(ScoutingData[climb]=2, 2, IF(ScoutingData[climb]=3, 3, IF(ScoutingData[climb]=4, 4, 0))))</f>
        <v>2</v>
      </c>
      <c r="AM362">
        <f>IF(ScoutingData[wasDefended]="Y",1,0)</f>
        <v>0</v>
      </c>
      <c r="AN362">
        <f>IF(ScoutingData[diedOrTipped]="Y",1,0)</f>
        <v>0</v>
      </c>
      <c r="AO362">
        <f>IF(ScoutingData[heldCargo]="Y",1,0)</f>
        <v>0</v>
      </c>
    </row>
    <row r="363" spans="1:41" x14ac:dyDescent="0.3">
      <c r="A363" t="s">
        <v>19</v>
      </c>
      <c r="B363" t="s">
        <v>3</v>
      </c>
      <c r="C363">
        <v>62</v>
      </c>
      <c r="D363" t="str">
        <f>ScoutingData[[#This Row],[eventCode]]&amp;"_"&amp;ScoutingData[[#This Row],[matchLevel]]&amp;ScoutingData[[#This Row],[matchNumber]]</f>
        <v>2022ilch_qm62</v>
      </c>
      <c r="E363" t="s">
        <v>62</v>
      </c>
      <c r="F363">
        <v>111</v>
      </c>
      <c r="G363">
        <v>54</v>
      </c>
      <c r="H363" t="s">
        <v>0</v>
      </c>
      <c r="I363">
        <v>5</v>
      </c>
      <c r="J363">
        <v>0</v>
      </c>
      <c r="K363" t="s">
        <v>0</v>
      </c>
      <c r="L363">
        <v>14</v>
      </c>
      <c r="M363">
        <v>0</v>
      </c>
      <c r="N363" t="s">
        <v>1</v>
      </c>
      <c r="O363" t="s">
        <v>1</v>
      </c>
      <c r="P363" t="s">
        <v>46</v>
      </c>
      <c r="Q363" t="s">
        <v>425</v>
      </c>
      <c r="R363" t="s">
        <v>46</v>
      </c>
      <c r="S363" t="s">
        <v>1</v>
      </c>
      <c r="T363" t="s">
        <v>47</v>
      </c>
      <c r="U363" t="s">
        <v>1</v>
      </c>
      <c r="V363">
        <v>5</v>
      </c>
      <c r="W363" t="s">
        <v>0</v>
      </c>
      <c r="X363" t="s">
        <v>426</v>
      </c>
      <c r="Y363">
        <f>ScoutingData[[#This Row],[autoLower]]+ScoutingData[[#This Row],[autoUpper]]</f>
        <v>5</v>
      </c>
      <c r="Z363">
        <f>(ScoutingData[[#This Row],[autoLower]]*2)+(ScoutingData[[#This Row],[autoUpper]]*4)</f>
        <v>20</v>
      </c>
      <c r="AA363">
        <f>ScoutingData[[#This Row],[lower]]+ScoutingData[[#This Row],[upper]]</f>
        <v>14</v>
      </c>
      <c r="AB363">
        <f>ScoutingData[[#This Row],[lower]]+(ScoutingData[[#This Row],[upper]]*2)</f>
        <v>28</v>
      </c>
      <c r="AC363">
        <f>ScoutingData[[#This Row],[autoCargo]]+ScoutingData[[#This Row],[teleopCargo]]</f>
        <v>19</v>
      </c>
      <c r="AD363">
        <f>IF(ScoutingData[taxi]="Y", 2, 0)</f>
        <v>2</v>
      </c>
      <c r="AE363">
        <f>ScoutingData[autoUpper]*4</f>
        <v>20</v>
      </c>
      <c r="AF363">
        <f>ScoutingData[autoLower]*2</f>
        <v>0</v>
      </c>
      <c r="AG363">
        <f>ScoutingData[upper]*2</f>
        <v>28</v>
      </c>
      <c r="AH363">
        <f>ScoutingData[lower]</f>
        <v>0</v>
      </c>
      <c r="AI363">
        <f>IF(ScoutingData[climb]=1, 4, IF(ScoutingData[climb]=2, 6, IF(ScoutingData[climb]=3, 10, IF(ScoutingData[climb]=4, 15, 0))))</f>
        <v>0</v>
      </c>
      <c r="AJ363">
        <f>ScoutingData[[#This Row],[climbScore]]</f>
        <v>0</v>
      </c>
      <c r="AK36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50</v>
      </c>
      <c r="AL363">
        <f>IF(ScoutingData[climb]=1, 1, IF(ScoutingData[climb]=2, 2, IF(ScoutingData[climb]=3, 3, IF(ScoutingData[climb]=4, 4, 0))))</f>
        <v>0</v>
      </c>
      <c r="AM363">
        <f>IF(ScoutingData[wasDefended]="Y",1,0)</f>
        <v>0</v>
      </c>
      <c r="AN363">
        <f>IF(ScoutingData[diedOrTipped]="Y",1,0)</f>
        <v>1</v>
      </c>
      <c r="AO363">
        <f>IF(ScoutingData[heldCargo]="Y",1,0)</f>
        <v>0</v>
      </c>
    </row>
    <row r="364" spans="1:41" x14ac:dyDescent="0.3">
      <c r="A364" t="s">
        <v>19</v>
      </c>
      <c r="B364" t="s">
        <v>3</v>
      </c>
      <c r="C364">
        <v>62</v>
      </c>
      <c r="D364" t="str">
        <f>ScoutingData[[#This Row],[eventCode]]&amp;"_"&amp;ScoutingData[[#This Row],[matchLevel]]&amp;ScoutingData[[#This Row],[matchNumber]]</f>
        <v>2022ilch_qm62</v>
      </c>
      <c r="E364" t="s">
        <v>45</v>
      </c>
      <c r="F364">
        <v>4702</v>
      </c>
      <c r="G364">
        <v>44</v>
      </c>
      <c r="H364" t="s">
        <v>0</v>
      </c>
      <c r="I364">
        <v>0</v>
      </c>
      <c r="J364">
        <v>1</v>
      </c>
      <c r="K364" t="s">
        <v>1</v>
      </c>
      <c r="L364">
        <v>0</v>
      </c>
      <c r="M364">
        <v>0</v>
      </c>
      <c r="N364" t="s">
        <v>1</v>
      </c>
      <c r="O364" t="s">
        <v>1</v>
      </c>
      <c r="P364" t="s">
        <v>51</v>
      </c>
      <c r="R364">
        <v>2</v>
      </c>
      <c r="S364" t="s">
        <v>1</v>
      </c>
      <c r="T364" t="s">
        <v>55</v>
      </c>
      <c r="U364" t="s">
        <v>1</v>
      </c>
      <c r="V364">
        <v>1</v>
      </c>
      <c r="W364" t="s">
        <v>1</v>
      </c>
      <c r="Y364">
        <f>ScoutingData[[#This Row],[autoLower]]+ScoutingData[[#This Row],[autoUpper]]</f>
        <v>1</v>
      </c>
      <c r="Z364">
        <f>(ScoutingData[[#This Row],[autoLower]]*2)+(ScoutingData[[#This Row],[autoUpper]]*4)</f>
        <v>2</v>
      </c>
      <c r="AA364">
        <f>ScoutingData[[#This Row],[lower]]+ScoutingData[[#This Row],[upper]]</f>
        <v>0</v>
      </c>
      <c r="AB364">
        <f>ScoutingData[[#This Row],[lower]]+(ScoutingData[[#This Row],[upper]]*2)</f>
        <v>0</v>
      </c>
      <c r="AC364">
        <f>ScoutingData[[#This Row],[autoCargo]]+ScoutingData[[#This Row],[teleopCargo]]</f>
        <v>1</v>
      </c>
      <c r="AD364">
        <f>IF(ScoutingData[taxi]="Y", 2, 0)</f>
        <v>2</v>
      </c>
      <c r="AE364">
        <f>ScoutingData[autoUpper]*4</f>
        <v>0</v>
      </c>
      <c r="AF364">
        <f>ScoutingData[autoLower]*2</f>
        <v>2</v>
      </c>
      <c r="AG364">
        <f>ScoutingData[upper]*2</f>
        <v>0</v>
      </c>
      <c r="AH364">
        <f>ScoutingData[lower]</f>
        <v>0</v>
      </c>
      <c r="AI364">
        <f>IF(ScoutingData[climb]=1, 4, IF(ScoutingData[climb]=2, 6, IF(ScoutingData[climb]=3, 10, IF(ScoutingData[climb]=4, 15, 0))))</f>
        <v>6</v>
      </c>
      <c r="AJ364">
        <f>ScoutingData[[#This Row],[climbScore]]</f>
        <v>6</v>
      </c>
      <c r="AK36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10</v>
      </c>
      <c r="AL364">
        <f>IF(ScoutingData[climb]=1, 1, IF(ScoutingData[climb]=2, 2, IF(ScoutingData[climb]=3, 3, IF(ScoutingData[climb]=4, 4, 0))))</f>
        <v>2</v>
      </c>
      <c r="AM364">
        <f>IF(ScoutingData[wasDefended]="Y",1,0)</f>
        <v>0</v>
      </c>
      <c r="AN364">
        <f>IF(ScoutingData[diedOrTipped]="Y",1,0)</f>
        <v>0</v>
      </c>
      <c r="AO364">
        <f>IF(ScoutingData[heldCargo]="Y",1,0)</f>
        <v>0</v>
      </c>
    </row>
    <row r="365" spans="1:41" x14ac:dyDescent="0.3">
      <c r="A365" t="s">
        <v>19</v>
      </c>
      <c r="B365" t="s">
        <v>3</v>
      </c>
      <c r="C365">
        <v>62</v>
      </c>
      <c r="D365" t="str">
        <f>ScoutingData[[#This Row],[eventCode]]&amp;"_"&amp;ScoutingData[[#This Row],[matchLevel]]&amp;ScoutingData[[#This Row],[matchNumber]]</f>
        <v>2022ilch_qm62</v>
      </c>
      <c r="E365" t="s">
        <v>59</v>
      </c>
      <c r="F365">
        <v>8029</v>
      </c>
      <c r="G365">
        <v>54</v>
      </c>
      <c r="H365" t="s">
        <v>0</v>
      </c>
      <c r="I365">
        <v>2</v>
      </c>
      <c r="J365">
        <v>0</v>
      </c>
      <c r="K365" t="s">
        <v>1</v>
      </c>
      <c r="L365">
        <v>2</v>
      </c>
      <c r="M365">
        <v>0</v>
      </c>
      <c r="N365" t="s">
        <v>0</v>
      </c>
      <c r="O365" t="s">
        <v>1</v>
      </c>
      <c r="P365" t="s">
        <v>46</v>
      </c>
      <c r="Q365" t="s">
        <v>427</v>
      </c>
      <c r="R365">
        <v>2</v>
      </c>
      <c r="S365" t="s">
        <v>1</v>
      </c>
      <c r="T365" t="s">
        <v>68</v>
      </c>
      <c r="U365" t="s">
        <v>1</v>
      </c>
      <c r="V365">
        <v>4</v>
      </c>
      <c r="W365" t="s">
        <v>1</v>
      </c>
      <c r="X365" t="s">
        <v>428</v>
      </c>
      <c r="Y365">
        <f>ScoutingData[[#This Row],[autoLower]]+ScoutingData[[#This Row],[autoUpper]]</f>
        <v>2</v>
      </c>
      <c r="Z365">
        <f>(ScoutingData[[#This Row],[autoLower]]*2)+(ScoutingData[[#This Row],[autoUpper]]*4)</f>
        <v>8</v>
      </c>
      <c r="AA365">
        <f>ScoutingData[[#This Row],[lower]]+ScoutingData[[#This Row],[upper]]</f>
        <v>2</v>
      </c>
      <c r="AB365">
        <f>ScoutingData[[#This Row],[lower]]+(ScoutingData[[#This Row],[upper]]*2)</f>
        <v>4</v>
      </c>
      <c r="AC365">
        <f>ScoutingData[[#This Row],[autoCargo]]+ScoutingData[[#This Row],[teleopCargo]]</f>
        <v>4</v>
      </c>
      <c r="AD365">
        <f>IF(ScoutingData[taxi]="Y", 2, 0)</f>
        <v>2</v>
      </c>
      <c r="AE365">
        <f>ScoutingData[autoUpper]*4</f>
        <v>8</v>
      </c>
      <c r="AF365">
        <f>ScoutingData[autoLower]*2</f>
        <v>0</v>
      </c>
      <c r="AG365">
        <f>ScoutingData[upper]*2</f>
        <v>4</v>
      </c>
      <c r="AH365">
        <f>ScoutingData[lower]</f>
        <v>0</v>
      </c>
      <c r="AI365">
        <f>IF(ScoutingData[climb]=1, 4, IF(ScoutingData[climb]=2, 6, IF(ScoutingData[climb]=3, 10, IF(ScoutingData[climb]=4, 15, 0))))</f>
        <v>6</v>
      </c>
      <c r="AJ365">
        <f>ScoutingData[[#This Row],[climbScore]]</f>
        <v>6</v>
      </c>
      <c r="AK36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20</v>
      </c>
      <c r="AL365">
        <f>IF(ScoutingData[climb]=1, 1, IF(ScoutingData[climb]=2, 2, IF(ScoutingData[climb]=3, 3, IF(ScoutingData[climb]=4, 4, 0))))</f>
        <v>2</v>
      </c>
      <c r="AM365">
        <f>IF(ScoutingData[wasDefended]="Y",1,0)</f>
        <v>1</v>
      </c>
      <c r="AN365">
        <f>IF(ScoutingData[diedOrTipped]="Y",1,0)</f>
        <v>0</v>
      </c>
      <c r="AO365">
        <f>IF(ScoutingData[heldCargo]="Y",1,0)</f>
        <v>0</v>
      </c>
    </row>
    <row r="366" spans="1:41" x14ac:dyDescent="0.3">
      <c r="A366" t="s">
        <v>19</v>
      </c>
      <c r="B366" t="s">
        <v>3</v>
      </c>
      <c r="C366">
        <v>63</v>
      </c>
      <c r="D366" t="str">
        <f>ScoutingData[[#This Row],[eventCode]]&amp;"_"&amp;ScoutingData[[#This Row],[matchLevel]]&amp;ScoutingData[[#This Row],[matchNumber]]</f>
        <v>2022ilch_qm63</v>
      </c>
      <c r="E366" t="s">
        <v>56</v>
      </c>
      <c r="F366">
        <v>3352</v>
      </c>
      <c r="G366">
        <v>41</v>
      </c>
      <c r="H366" t="s">
        <v>0</v>
      </c>
      <c r="I366">
        <v>0</v>
      </c>
      <c r="J366">
        <v>0</v>
      </c>
      <c r="K366" t="s">
        <v>1</v>
      </c>
      <c r="L366">
        <v>0</v>
      </c>
      <c r="M366">
        <v>2</v>
      </c>
      <c r="N366" t="s">
        <v>1</v>
      </c>
      <c r="O366" t="s">
        <v>0</v>
      </c>
      <c r="P366" t="s">
        <v>51</v>
      </c>
      <c r="Q366" t="s">
        <v>268</v>
      </c>
      <c r="R366">
        <v>2</v>
      </c>
      <c r="S366" t="s">
        <v>1</v>
      </c>
      <c r="T366" t="s">
        <v>46</v>
      </c>
      <c r="U366" t="s">
        <v>1</v>
      </c>
      <c r="V366">
        <v>2</v>
      </c>
      <c r="W366" t="s">
        <v>1</v>
      </c>
      <c r="Y366">
        <f>ScoutingData[[#This Row],[autoLower]]+ScoutingData[[#This Row],[autoUpper]]</f>
        <v>0</v>
      </c>
      <c r="Z366">
        <f>(ScoutingData[[#This Row],[autoLower]]*2)+(ScoutingData[[#This Row],[autoUpper]]*4)</f>
        <v>0</v>
      </c>
      <c r="AA366">
        <f>ScoutingData[[#This Row],[lower]]+ScoutingData[[#This Row],[upper]]</f>
        <v>2</v>
      </c>
      <c r="AB366">
        <f>ScoutingData[[#This Row],[lower]]+(ScoutingData[[#This Row],[upper]]*2)</f>
        <v>2</v>
      </c>
      <c r="AC366">
        <f>ScoutingData[[#This Row],[autoCargo]]+ScoutingData[[#This Row],[teleopCargo]]</f>
        <v>2</v>
      </c>
      <c r="AD366">
        <f>IF(ScoutingData[taxi]="Y", 2, 0)</f>
        <v>2</v>
      </c>
      <c r="AE366">
        <f>ScoutingData[autoUpper]*4</f>
        <v>0</v>
      </c>
      <c r="AF366">
        <f>ScoutingData[autoLower]*2</f>
        <v>0</v>
      </c>
      <c r="AG366">
        <f>ScoutingData[upper]*2</f>
        <v>0</v>
      </c>
      <c r="AH366">
        <f>ScoutingData[lower]</f>
        <v>2</v>
      </c>
      <c r="AI366">
        <f>IF(ScoutingData[climb]=1, 4, IF(ScoutingData[climb]=2, 6, IF(ScoutingData[climb]=3, 10, IF(ScoutingData[climb]=4, 15, 0))))</f>
        <v>6</v>
      </c>
      <c r="AJ366">
        <f>ScoutingData[[#This Row],[climbScore]]</f>
        <v>6</v>
      </c>
      <c r="AK36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10</v>
      </c>
      <c r="AL366">
        <f>IF(ScoutingData[climb]=1, 1, IF(ScoutingData[climb]=2, 2, IF(ScoutingData[climb]=3, 3, IF(ScoutingData[climb]=4, 4, 0))))</f>
        <v>2</v>
      </c>
      <c r="AM366">
        <f>IF(ScoutingData[wasDefended]="Y",1,0)</f>
        <v>0</v>
      </c>
      <c r="AN366">
        <f>IF(ScoutingData[diedOrTipped]="Y",1,0)</f>
        <v>0</v>
      </c>
      <c r="AO366">
        <f>IF(ScoutingData[heldCargo]="Y",1,0)</f>
        <v>0</v>
      </c>
    </row>
    <row r="367" spans="1:41" x14ac:dyDescent="0.3">
      <c r="A367" t="s">
        <v>19</v>
      </c>
      <c r="B367" t="s">
        <v>3</v>
      </c>
      <c r="C367">
        <v>63</v>
      </c>
      <c r="D367" t="str">
        <f>ScoutingData[[#This Row],[eventCode]]&amp;"_"&amp;ScoutingData[[#This Row],[matchLevel]]&amp;ScoutingData[[#This Row],[matchNumber]]</f>
        <v>2022ilch_qm63</v>
      </c>
      <c r="E367" t="s">
        <v>49</v>
      </c>
      <c r="F367">
        <v>5847</v>
      </c>
      <c r="G367">
        <v>42</v>
      </c>
      <c r="H367" t="s">
        <v>0</v>
      </c>
      <c r="I367">
        <v>3</v>
      </c>
      <c r="J367">
        <v>0</v>
      </c>
      <c r="K367" t="s">
        <v>0</v>
      </c>
      <c r="L367">
        <v>6</v>
      </c>
      <c r="M367">
        <v>0</v>
      </c>
      <c r="N367" t="s">
        <v>0</v>
      </c>
      <c r="O367" t="s">
        <v>1</v>
      </c>
      <c r="P367" t="s">
        <v>51</v>
      </c>
      <c r="Q367" t="s">
        <v>429</v>
      </c>
      <c r="R367">
        <v>4</v>
      </c>
      <c r="S367" t="s">
        <v>1</v>
      </c>
      <c r="T367" t="s">
        <v>46</v>
      </c>
      <c r="U367" t="s">
        <v>1</v>
      </c>
      <c r="V367">
        <v>4</v>
      </c>
      <c r="W367" t="s">
        <v>1</v>
      </c>
      <c r="Y367">
        <f>ScoutingData[[#This Row],[autoLower]]+ScoutingData[[#This Row],[autoUpper]]</f>
        <v>3</v>
      </c>
      <c r="Z367">
        <f>(ScoutingData[[#This Row],[autoLower]]*2)+(ScoutingData[[#This Row],[autoUpper]]*4)</f>
        <v>12</v>
      </c>
      <c r="AA367">
        <f>ScoutingData[[#This Row],[lower]]+ScoutingData[[#This Row],[upper]]</f>
        <v>6</v>
      </c>
      <c r="AB367">
        <f>ScoutingData[[#This Row],[lower]]+(ScoutingData[[#This Row],[upper]]*2)</f>
        <v>12</v>
      </c>
      <c r="AC367">
        <f>ScoutingData[[#This Row],[autoCargo]]+ScoutingData[[#This Row],[teleopCargo]]</f>
        <v>9</v>
      </c>
      <c r="AD367">
        <f>IF(ScoutingData[taxi]="Y", 2, 0)</f>
        <v>2</v>
      </c>
      <c r="AE367">
        <f>ScoutingData[autoUpper]*4</f>
        <v>12</v>
      </c>
      <c r="AF367">
        <f>ScoutingData[autoLower]*2</f>
        <v>0</v>
      </c>
      <c r="AG367">
        <f>ScoutingData[upper]*2</f>
        <v>12</v>
      </c>
      <c r="AH367">
        <f>ScoutingData[lower]</f>
        <v>0</v>
      </c>
      <c r="AI367">
        <f>IF(ScoutingData[climb]=1, 4, IF(ScoutingData[climb]=2, 6, IF(ScoutingData[climb]=3, 10, IF(ScoutingData[climb]=4, 15, 0))))</f>
        <v>15</v>
      </c>
      <c r="AJ367">
        <f>ScoutingData[[#This Row],[climbScore]]</f>
        <v>15</v>
      </c>
      <c r="AK36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41</v>
      </c>
      <c r="AL367">
        <f>IF(ScoutingData[climb]=1, 1, IF(ScoutingData[climb]=2, 2, IF(ScoutingData[climb]=3, 3, IF(ScoutingData[climb]=4, 4, 0))))</f>
        <v>4</v>
      </c>
      <c r="AM367">
        <f>IF(ScoutingData[wasDefended]="Y",1,0)</f>
        <v>1</v>
      </c>
      <c r="AN367">
        <f>IF(ScoutingData[diedOrTipped]="Y",1,0)</f>
        <v>0</v>
      </c>
      <c r="AO367">
        <f>IF(ScoutingData[heldCargo]="Y",1,0)</f>
        <v>0</v>
      </c>
    </row>
    <row r="368" spans="1:41" x14ac:dyDescent="0.3">
      <c r="A368" t="s">
        <v>19</v>
      </c>
      <c r="B368" t="s">
        <v>3</v>
      </c>
      <c r="C368">
        <v>63</v>
      </c>
      <c r="D368" t="str">
        <f>ScoutingData[[#This Row],[eventCode]]&amp;"_"&amp;ScoutingData[[#This Row],[matchLevel]]&amp;ScoutingData[[#This Row],[matchNumber]]</f>
        <v>2022ilch_qm63</v>
      </c>
      <c r="E368" t="s">
        <v>53</v>
      </c>
      <c r="F368">
        <v>8802</v>
      </c>
      <c r="G368">
        <v>30</v>
      </c>
      <c r="H368" t="s">
        <v>0</v>
      </c>
      <c r="I368">
        <v>0</v>
      </c>
      <c r="J368">
        <v>0</v>
      </c>
      <c r="K368" t="s">
        <v>1</v>
      </c>
      <c r="L368">
        <v>0</v>
      </c>
      <c r="M368">
        <v>0</v>
      </c>
      <c r="N368" t="s">
        <v>1</v>
      </c>
      <c r="O368" t="s">
        <v>1</v>
      </c>
      <c r="P368" t="s">
        <v>46</v>
      </c>
      <c r="R368">
        <v>1</v>
      </c>
      <c r="S368" t="s">
        <v>1</v>
      </c>
      <c r="T368" t="s">
        <v>68</v>
      </c>
      <c r="U368" t="s">
        <v>1</v>
      </c>
      <c r="V368">
        <v>4</v>
      </c>
      <c r="W368" t="s">
        <v>1</v>
      </c>
      <c r="Y368">
        <f>ScoutingData[[#This Row],[autoLower]]+ScoutingData[[#This Row],[autoUpper]]</f>
        <v>0</v>
      </c>
      <c r="Z368">
        <f>(ScoutingData[[#This Row],[autoLower]]*2)+(ScoutingData[[#This Row],[autoUpper]]*4)</f>
        <v>0</v>
      </c>
      <c r="AA368">
        <f>ScoutingData[[#This Row],[lower]]+ScoutingData[[#This Row],[upper]]</f>
        <v>0</v>
      </c>
      <c r="AB368">
        <f>ScoutingData[[#This Row],[lower]]+(ScoutingData[[#This Row],[upper]]*2)</f>
        <v>0</v>
      </c>
      <c r="AC368">
        <f>ScoutingData[[#This Row],[autoCargo]]+ScoutingData[[#This Row],[teleopCargo]]</f>
        <v>0</v>
      </c>
      <c r="AD368">
        <f>IF(ScoutingData[taxi]="Y", 2, 0)</f>
        <v>2</v>
      </c>
      <c r="AE368">
        <f>ScoutingData[autoUpper]*4</f>
        <v>0</v>
      </c>
      <c r="AF368">
        <f>ScoutingData[autoLower]*2</f>
        <v>0</v>
      </c>
      <c r="AG368">
        <f>ScoutingData[upper]*2</f>
        <v>0</v>
      </c>
      <c r="AH368">
        <f>ScoutingData[lower]</f>
        <v>0</v>
      </c>
      <c r="AI368">
        <f>IF(ScoutingData[climb]=1, 4, IF(ScoutingData[climb]=2, 6, IF(ScoutingData[climb]=3, 10, IF(ScoutingData[climb]=4, 15, 0))))</f>
        <v>4</v>
      </c>
      <c r="AJ368">
        <f>ScoutingData[[#This Row],[climbScore]]</f>
        <v>4</v>
      </c>
      <c r="AK36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</v>
      </c>
      <c r="AL368">
        <f>IF(ScoutingData[climb]=1, 1, IF(ScoutingData[climb]=2, 2, IF(ScoutingData[climb]=3, 3, IF(ScoutingData[climb]=4, 4, 0))))</f>
        <v>1</v>
      </c>
      <c r="AM368">
        <f>IF(ScoutingData[wasDefended]="Y",1,0)</f>
        <v>0</v>
      </c>
      <c r="AN368">
        <f>IF(ScoutingData[diedOrTipped]="Y",1,0)</f>
        <v>0</v>
      </c>
      <c r="AO368">
        <f>IF(ScoutingData[heldCargo]="Y",1,0)</f>
        <v>0</v>
      </c>
    </row>
    <row r="369" spans="1:41" x14ac:dyDescent="0.3">
      <c r="A369" t="s">
        <v>19</v>
      </c>
      <c r="B369" t="s">
        <v>3</v>
      </c>
      <c r="C369">
        <v>63</v>
      </c>
      <c r="D369" t="str">
        <f>ScoutingData[[#This Row],[eventCode]]&amp;"_"&amp;ScoutingData[[#This Row],[matchLevel]]&amp;ScoutingData[[#This Row],[matchNumber]]</f>
        <v>2022ilch_qm63</v>
      </c>
      <c r="E369" t="s">
        <v>45</v>
      </c>
      <c r="F369">
        <v>3734</v>
      </c>
      <c r="G369">
        <v>44</v>
      </c>
      <c r="H369" t="s">
        <v>0</v>
      </c>
      <c r="I369">
        <v>1</v>
      </c>
      <c r="J369">
        <v>0</v>
      </c>
      <c r="K369" t="s">
        <v>1</v>
      </c>
      <c r="L369">
        <v>3</v>
      </c>
      <c r="M369">
        <v>0</v>
      </c>
      <c r="N369" t="s">
        <v>1</v>
      </c>
      <c r="O369" t="s">
        <v>1</v>
      </c>
      <c r="P369" t="s">
        <v>51</v>
      </c>
      <c r="Q369" t="s">
        <v>430</v>
      </c>
      <c r="R369" t="s">
        <v>47</v>
      </c>
      <c r="S369" t="s">
        <v>1</v>
      </c>
      <c r="T369" t="s">
        <v>46</v>
      </c>
      <c r="U369" t="s">
        <v>1</v>
      </c>
      <c r="V369">
        <v>2</v>
      </c>
      <c r="W369" t="s">
        <v>1</v>
      </c>
      <c r="X369" t="s">
        <v>386</v>
      </c>
      <c r="Y369">
        <f>ScoutingData[[#This Row],[autoLower]]+ScoutingData[[#This Row],[autoUpper]]</f>
        <v>1</v>
      </c>
      <c r="Z369">
        <f>(ScoutingData[[#This Row],[autoLower]]*2)+(ScoutingData[[#This Row],[autoUpper]]*4)</f>
        <v>4</v>
      </c>
      <c r="AA369">
        <f>ScoutingData[[#This Row],[lower]]+ScoutingData[[#This Row],[upper]]</f>
        <v>3</v>
      </c>
      <c r="AB369">
        <f>ScoutingData[[#This Row],[lower]]+(ScoutingData[[#This Row],[upper]]*2)</f>
        <v>6</v>
      </c>
      <c r="AC369">
        <f>ScoutingData[[#This Row],[autoCargo]]+ScoutingData[[#This Row],[teleopCargo]]</f>
        <v>4</v>
      </c>
      <c r="AD369">
        <f>IF(ScoutingData[taxi]="Y", 2, 0)</f>
        <v>2</v>
      </c>
      <c r="AE369">
        <f>ScoutingData[autoUpper]*4</f>
        <v>4</v>
      </c>
      <c r="AF369">
        <f>ScoutingData[autoLower]*2</f>
        <v>0</v>
      </c>
      <c r="AG369">
        <f>ScoutingData[upper]*2</f>
        <v>6</v>
      </c>
      <c r="AH369">
        <f>ScoutingData[lower]</f>
        <v>0</v>
      </c>
      <c r="AI369">
        <f>IF(ScoutingData[climb]=1, 4, IF(ScoutingData[climb]=2, 6, IF(ScoutingData[climb]=3, 10, IF(ScoutingData[climb]=4, 15, 0))))</f>
        <v>0</v>
      </c>
      <c r="AJ369">
        <f>ScoutingData[[#This Row],[climbScore]]</f>
        <v>0</v>
      </c>
      <c r="AK36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369">
        <f>IF(ScoutingData[climb]=1, 1, IF(ScoutingData[climb]=2, 2, IF(ScoutingData[climb]=3, 3, IF(ScoutingData[climb]=4, 4, 0))))</f>
        <v>0</v>
      </c>
      <c r="AM369">
        <f>IF(ScoutingData[wasDefended]="Y",1,0)</f>
        <v>0</v>
      </c>
      <c r="AN369">
        <f>IF(ScoutingData[diedOrTipped]="Y",1,0)</f>
        <v>0</v>
      </c>
      <c r="AO369">
        <f>IF(ScoutingData[heldCargo]="Y",1,0)</f>
        <v>0</v>
      </c>
    </row>
    <row r="370" spans="1:41" x14ac:dyDescent="0.3">
      <c r="A370" t="s">
        <v>19</v>
      </c>
      <c r="B370" t="s">
        <v>3</v>
      </c>
      <c r="C370">
        <v>63</v>
      </c>
      <c r="D370" t="str">
        <f>ScoutingData[[#This Row],[eventCode]]&amp;"_"&amp;ScoutingData[[#This Row],[matchLevel]]&amp;ScoutingData[[#This Row],[matchNumber]]</f>
        <v>2022ilch_qm63</v>
      </c>
      <c r="E370" t="s">
        <v>59</v>
      </c>
      <c r="F370">
        <v>2062</v>
      </c>
      <c r="G370">
        <v>41</v>
      </c>
      <c r="H370" t="s">
        <v>0</v>
      </c>
      <c r="I370">
        <v>0</v>
      </c>
      <c r="J370">
        <v>0</v>
      </c>
      <c r="K370" t="s">
        <v>1</v>
      </c>
      <c r="L370">
        <v>7</v>
      </c>
      <c r="M370">
        <v>0</v>
      </c>
      <c r="N370" t="s">
        <v>0</v>
      </c>
      <c r="O370" t="s">
        <v>1</v>
      </c>
      <c r="P370" t="s">
        <v>46</v>
      </c>
      <c r="Q370" t="s">
        <v>431</v>
      </c>
      <c r="R370" t="s">
        <v>47</v>
      </c>
      <c r="S370" t="s">
        <v>1</v>
      </c>
      <c r="T370" t="s">
        <v>46</v>
      </c>
      <c r="U370" t="s">
        <v>1</v>
      </c>
      <c r="V370">
        <v>3</v>
      </c>
      <c r="W370" t="s">
        <v>1</v>
      </c>
      <c r="Y370">
        <f>ScoutingData[[#This Row],[autoLower]]+ScoutingData[[#This Row],[autoUpper]]</f>
        <v>0</v>
      </c>
      <c r="Z370">
        <f>(ScoutingData[[#This Row],[autoLower]]*2)+(ScoutingData[[#This Row],[autoUpper]]*4)</f>
        <v>0</v>
      </c>
      <c r="AA370">
        <f>ScoutingData[[#This Row],[lower]]+ScoutingData[[#This Row],[upper]]</f>
        <v>7</v>
      </c>
      <c r="AB370">
        <f>ScoutingData[[#This Row],[lower]]+(ScoutingData[[#This Row],[upper]]*2)</f>
        <v>14</v>
      </c>
      <c r="AC370">
        <f>ScoutingData[[#This Row],[autoCargo]]+ScoutingData[[#This Row],[teleopCargo]]</f>
        <v>7</v>
      </c>
      <c r="AD370">
        <f>IF(ScoutingData[taxi]="Y", 2, 0)</f>
        <v>2</v>
      </c>
      <c r="AE370">
        <f>ScoutingData[autoUpper]*4</f>
        <v>0</v>
      </c>
      <c r="AF370">
        <f>ScoutingData[autoLower]*2</f>
        <v>0</v>
      </c>
      <c r="AG370">
        <f>ScoutingData[upper]*2</f>
        <v>14</v>
      </c>
      <c r="AH370">
        <f>ScoutingData[lower]</f>
        <v>0</v>
      </c>
      <c r="AI370">
        <f>IF(ScoutingData[climb]=1, 4, IF(ScoutingData[climb]=2, 6, IF(ScoutingData[climb]=3, 10, IF(ScoutingData[climb]=4, 15, 0))))</f>
        <v>0</v>
      </c>
      <c r="AJ370">
        <f>ScoutingData[[#This Row],[climbScore]]</f>
        <v>0</v>
      </c>
      <c r="AK37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16</v>
      </c>
      <c r="AL370">
        <f>IF(ScoutingData[climb]=1, 1, IF(ScoutingData[climb]=2, 2, IF(ScoutingData[climb]=3, 3, IF(ScoutingData[climb]=4, 4, 0))))</f>
        <v>0</v>
      </c>
      <c r="AM370">
        <f>IF(ScoutingData[wasDefended]="Y",1,0)</f>
        <v>1</v>
      </c>
      <c r="AN370">
        <f>IF(ScoutingData[diedOrTipped]="Y",1,0)</f>
        <v>0</v>
      </c>
      <c r="AO370">
        <f>IF(ScoutingData[heldCargo]="Y",1,0)</f>
        <v>0</v>
      </c>
    </row>
    <row r="371" spans="1:41" x14ac:dyDescent="0.3">
      <c r="A371" t="s">
        <v>19</v>
      </c>
      <c r="B371" t="s">
        <v>3</v>
      </c>
      <c r="C371">
        <v>63</v>
      </c>
      <c r="D371" t="str">
        <f>ScoutingData[[#This Row],[eventCode]]&amp;"_"&amp;ScoutingData[[#This Row],[matchLevel]]&amp;ScoutingData[[#This Row],[matchNumber]]</f>
        <v>2022ilch_qm63</v>
      </c>
      <c r="E371" t="s">
        <v>62</v>
      </c>
      <c r="F371">
        <v>8122</v>
      </c>
      <c r="G371">
        <v>53</v>
      </c>
      <c r="H371" t="s">
        <v>0</v>
      </c>
      <c r="I371">
        <v>0</v>
      </c>
      <c r="J371">
        <v>0</v>
      </c>
      <c r="K371" t="s">
        <v>0</v>
      </c>
      <c r="L371">
        <v>2</v>
      </c>
      <c r="M371">
        <v>0</v>
      </c>
      <c r="N371" t="s">
        <v>0</v>
      </c>
      <c r="O371" t="s">
        <v>1</v>
      </c>
      <c r="P371" t="s">
        <v>51</v>
      </c>
      <c r="Q371" t="s">
        <v>432</v>
      </c>
      <c r="R371" t="s">
        <v>47</v>
      </c>
      <c r="S371" t="s">
        <v>1</v>
      </c>
      <c r="T371" t="s">
        <v>47</v>
      </c>
      <c r="U371" t="s">
        <v>1</v>
      </c>
      <c r="V371">
        <v>3</v>
      </c>
      <c r="W371" t="s">
        <v>1</v>
      </c>
      <c r="X371" t="s">
        <v>433</v>
      </c>
      <c r="Y371">
        <f>ScoutingData[[#This Row],[autoLower]]+ScoutingData[[#This Row],[autoUpper]]</f>
        <v>0</v>
      </c>
      <c r="Z371">
        <f>(ScoutingData[[#This Row],[autoLower]]*2)+(ScoutingData[[#This Row],[autoUpper]]*4)</f>
        <v>0</v>
      </c>
      <c r="AA371">
        <f>ScoutingData[[#This Row],[lower]]+ScoutingData[[#This Row],[upper]]</f>
        <v>2</v>
      </c>
      <c r="AB371">
        <f>ScoutingData[[#This Row],[lower]]+(ScoutingData[[#This Row],[upper]]*2)</f>
        <v>4</v>
      </c>
      <c r="AC371">
        <f>ScoutingData[[#This Row],[autoCargo]]+ScoutingData[[#This Row],[teleopCargo]]</f>
        <v>2</v>
      </c>
      <c r="AD371">
        <f>IF(ScoutingData[taxi]="Y", 2, 0)</f>
        <v>2</v>
      </c>
      <c r="AE371">
        <f>ScoutingData[autoUpper]*4</f>
        <v>0</v>
      </c>
      <c r="AF371">
        <f>ScoutingData[autoLower]*2</f>
        <v>0</v>
      </c>
      <c r="AG371">
        <f>ScoutingData[upper]*2</f>
        <v>4</v>
      </c>
      <c r="AH371">
        <f>ScoutingData[lower]</f>
        <v>0</v>
      </c>
      <c r="AI371">
        <f>IF(ScoutingData[climb]=1, 4, IF(ScoutingData[climb]=2, 6, IF(ScoutingData[climb]=3, 10, IF(ScoutingData[climb]=4, 15, 0))))</f>
        <v>0</v>
      </c>
      <c r="AJ371">
        <f>ScoutingData[[#This Row],[climbScore]]</f>
        <v>0</v>
      </c>
      <c r="AK37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</v>
      </c>
      <c r="AL371">
        <f>IF(ScoutingData[climb]=1, 1, IF(ScoutingData[climb]=2, 2, IF(ScoutingData[climb]=3, 3, IF(ScoutingData[climb]=4, 4, 0))))</f>
        <v>0</v>
      </c>
      <c r="AM371">
        <f>IF(ScoutingData[wasDefended]="Y",1,0)</f>
        <v>1</v>
      </c>
      <c r="AN371">
        <f>IF(ScoutingData[diedOrTipped]="Y",1,0)</f>
        <v>0</v>
      </c>
      <c r="AO371">
        <f>IF(ScoutingData[heldCargo]="Y",1,0)</f>
        <v>0</v>
      </c>
    </row>
    <row r="372" spans="1:41" x14ac:dyDescent="0.3">
      <c r="A372" t="s">
        <v>19</v>
      </c>
      <c r="B372" t="s">
        <v>3</v>
      </c>
      <c r="C372">
        <v>64</v>
      </c>
      <c r="D372" t="str">
        <f>ScoutingData[[#This Row],[eventCode]]&amp;"_"&amp;ScoutingData[[#This Row],[matchLevel]]&amp;ScoutingData[[#This Row],[matchNumber]]</f>
        <v>2022ilch_qm64</v>
      </c>
      <c r="E372" t="s">
        <v>45</v>
      </c>
      <c r="F372">
        <v>8880</v>
      </c>
      <c r="G372">
        <v>44</v>
      </c>
      <c r="H372" t="s">
        <v>0</v>
      </c>
      <c r="I372">
        <v>1</v>
      </c>
      <c r="J372">
        <v>0</v>
      </c>
      <c r="K372" t="s">
        <v>1</v>
      </c>
      <c r="L372">
        <v>2</v>
      </c>
      <c r="M372">
        <v>0</v>
      </c>
      <c r="N372" t="s">
        <v>1</v>
      </c>
      <c r="O372" t="s">
        <v>1</v>
      </c>
      <c r="P372" t="s">
        <v>51</v>
      </c>
      <c r="Q372" t="s">
        <v>434</v>
      </c>
      <c r="R372">
        <v>2</v>
      </c>
      <c r="S372" t="s">
        <v>1</v>
      </c>
      <c r="T372" t="s">
        <v>46</v>
      </c>
      <c r="U372" t="s">
        <v>1</v>
      </c>
      <c r="V372">
        <v>2</v>
      </c>
      <c r="W372" t="s">
        <v>1</v>
      </c>
      <c r="X372" t="s">
        <v>435</v>
      </c>
      <c r="Y372">
        <f>ScoutingData[[#This Row],[autoLower]]+ScoutingData[[#This Row],[autoUpper]]</f>
        <v>1</v>
      </c>
      <c r="Z372">
        <f>(ScoutingData[[#This Row],[autoLower]]*2)+(ScoutingData[[#This Row],[autoUpper]]*4)</f>
        <v>4</v>
      </c>
      <c r="AA372">
        <f>ScoutingData[[#This Row],[lower]]+ScoutingData[[#This Row],[upper]]</f>
        <v>2</v>
      </c>
      <c r="AB372">
        <f>ScoutingData[[#This Row],[lower]]+(ScoutingData[[#This Row],[upper]]*2)</f>
        <v>4</v>
      </c>
      <c r="AC372">
        <f>ScoutingData[[#This Row],[autoCargo]]+ScoutingData[[#This Row],[teleopCargo]]</f>
        <v>3</v>
      </c>
      <c r="AD372">
        <f>IF(ScoutingData[taxi]="Y", 2, 0)</f>
        <v>2</v>
      </c>
      <c r="AE372">
        <f>ScoutingData[autoUpper]*4</f>
        <v>4</v>
      </c>
      <c r="AF372">
        <f>ScoutingData[autoLower]*2</f>
        <v>0</v>
      </c>
      <c r="AG372">
        <f>ScoutingData[upper]*2</f>
        <v>4</v>
      </c>
      <c r="AH372">
        <f>ScoutingData[lower]</f>
        <v>0</v>
      </c>
      <c r="AI372">
        <f>IF(ScoutingData[climb]=1, 4, IF(ScoutingData[climb]=2, 6, IF(ScoutingData[climb]=3, 10, IF(ScoutingData[climb]=4, 15, 0))))</f>
        <v>6</v>
      </c>
      <c r="AJ372">
        <f>ScoutingData[[#This Row],[climbScore]]</f>
        <v>6</v>
      </c>
      <c r="AK37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16</v>
      </c>
      <c r="AL372">
        <f>IF(ScoutingData[climb]=1, 1, IF(ScoutingData[climb]=2, 2, IF(ScoutingData[climb]=3, 3, IF(ScoutingData[climb]=4, 4, 0))))</f>
        <v>2</v>
      </c>
      <c r="AM372">
        <f>IF(ScoutingData[wasDefended]="Y",1,0)</f>
        <v>0</v>
      </c>
      <c r="AN372">
        <f>IF(ScoutingData[diedOrTipped]="Y",1,0)</f>
        <v>0</v>
      </c>
      <c r="AO372">
        <f>IF(ScoutingData[heldCargo]="Y",1,0)</f>
        <v>0</v>
      </c>
    </row>
    <row r="373" spans="1:41" x14ac:dyDescent="0.3">
      <c r="A373" t="s">
        <v>19</v>
      </c>
      <c r="B373" t="s">
        <v>3</v>
      </c>
      <c r="C373">
        <v>64</v>
      </c>
      <c r="D373" t="str">
        <f>ScoutingData[[#This Row],[eventCode]]&amp;"_"&amp;ScoutingData[[#This Row],[matchLevel]]&amp;ScoutingData[[#This Row],[matchNumber]]</f>
        <v>2022ilch_qm64</v>
      </c>
      <c r="E373" t="s">
        <v>56</v>
      </c>
      <c r="F373">
        <v>3110</v>
      </c>
      <c r="G373">
        <v>32</v>
      </c>
      <c r="H373" t="s">
        <v>0</v>
      </c>
      <c r="I373">
        <v>0</v>
      </c>
      <c r="J373">
        <v>0</v>
      </c>
      <c r="K373" t="s">
        <v>1</v>
      </c>
      <c r="L373">
        <v>0</v>
      </c>
      <c r="M373">
        <v>0</v>
      </c>
      <c r="N373" t="s">
        <v>1</v>
      </c>
      <c r="O373" t="s">
        <v>1</v>
      </c>
      <c r="P373" t="s">
        <v>46</v>
      </c>
      <c r="R373" t="s">
        <v>46</v>
      </c>
      <c r="S373" t="s">
        <v>1</v>
      </c>
      <c r="T373" t="s">
        <v>46</v>
      </c>
      <c r="U373" t="s">
        <v>1</v>
      </c>
      <c r="V373">
        <v>2</v>
      </c>
      <c r="W373" t="s">
        <v>0</v>
      </c>
      <c r="X373" t="s">
        <v>436</v>
      </c>
      <c r="Y373">
        <f>ScoutingData[[#This Row],[autoLower]]+ScoutingData[[#This Row],[autoUpper]]</f>
        <v>0</v>
      </c>
      <c r="Z373">
        <f>(ScoutingData[[#This Row],[autoLower]]*2)+(ScoutingData[[#This Row],[autoUpper]]*4)</f>
        <v>0</v>
      </c>
      <c r="AA373">
        <f>ScoutingData[[#This Row],[lower]]+ScoutingData[[#This Row],[upper]]</f>
        <v>0</v>
      </c>
      <c r="AB373">
        <f>ScoutingData[[#This Row],[lower]]+(ScoutingData[[#This Row],[upper]]*2)</f>
        <v>0</v>
      </c>
      <c r="AC373">
        <f>ScoutingData[[#This Row],[autoCargo]]+ScoutingData[[#This Row],[teleopCargo]]</f>
        <v>0</v>
      </c>
      <c r="AD373">
        <f>IF(ScoutingData[taxi]="Y", 2, 0)</f>
        <v>2</v>
      </c>
      <c r="AE373">
        <f>ScoutingData[autoUpper]*4</f>
        <v>0</v>
      </c>
      <c r="AF373">
        <f>ScoutingData[autoLower]*2</f>
        <v>0</v>
      </c>
      <c r="AG373">
        <f>ScoutingData[upper]*2</f>
        <v>0</v>
      </c>
      <c r="AH373">
        <f>ScoutingData[lower]</f>
        <v>0</v>
      </c>
      <c r="AI373">
        <f>IF(ScoutingData[climb]=1, 4, IF(ScoutingData[climb]=2, 6, IF(ScoutingData[climb]=3, 10, IF(ScoutingData[climb]=4, 15, 0))))</f>
        <v>0</v>
      </c>
      <c r="AJ373">
        <f>ScoutingData[[#This Row],[climbScore]]</f>
        <v>0</v>
      </c>
      <c r="AK37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373">
        <f>IF(ScoutingData[climb]=1, 1, IF(ScoutingData[climb]=2, 2, IF(ScoutingData[climb]=3, 3, IF(ScoutingData[climb]=4, 4, 0))))</f>
        <v>0</v>
      </c>
      <c r="AM373">
        <f>IF(ScoutingData[wasDefended]="Y",1,0)</f>
        <v>0</v>
      </c>
      <c r="AN373">
        <f>IF(ScoutingData[diedOrTipped]="Y",1,0)</f>
        <v>1</v>
      </c>
      <c r="AO373">
        <f>IF(ScoutingData[heldCargo]="Y",1,0)</f>
        <v>0</v>
      </c>
    </row>
    <row r="374" spans="1:41" x14ac:dyDescent="0.3">
      <c r="A374" t="s">
        <v>19</v>
      </c>
      <c r="B374" t="s">
        <v>3</v>
      </c>
      <c r="C374">
        <v>64</v>
      </c>
      <c r="D374" t="str">
        <f>ScoutingData[[#This Row],[eventCode]]&amp;"_"&amp;ScoutingData[[#This Row],[matchLevel]]&amp;ScoutingData[[#This Row],[matchNumber]]</f>
        <v>2022ilch_qm64</v>
      </c>
      <c r="E374" t="s">
        <v>49</v>
      </c>
      <c r="F374">
        <v>2220</v>
      </c>
      <c r="G374">
        <v>17</v>
      </c>
      <c r="H374" t="s">
        <v>0</v>
      </c>
      <c r="I374">
        <v>2</v>
      </c>
      <c r="J374">
        <v>0</v>
      </c>
      <c r="K374" t="s">
        <v>0</v>
      </c>
      <c r="L374">
        <v>8</v>
      </c>
      <c r="M374">
        <v>0</v>
      </c>
      <c r="N374" t="s">
        <v>1</v>
      </c>
      <c r="O374" t="s">
        <v>1</v>
      </c>
      <c r="P374" t="s">
        <v>46</v>
      </c>
      <c r="Q374" t="s">
        <v>437</v>
      </c>
      <c r="R374">
        <v>2</v>
      </c>
      <c r="S374" t="s">
        <v>0</v>
      </c>
      <c r="T374" t="s">
        <v>46</v>
      </c>
      <c r="U374" t="s">
        <v>1</v>
      </c>
      <c r="V374">
        <v>3</v>
      </c>
      <c r="W374" t="s">
        <v>1</v>
      </c>
      <c r="Y374">
        <f>ScoutingData[[#This Row],[autoLower]]+ScoutingData[[#This Row],[autoUpper]]</f>
        <v>2</v>
      </c>
      <c r="Z374">
        <f>(ScoutingData[[#This Row],[autoLower]]*2)+(ScoutingData[[#This Row],[autoUpper]]*4)</f>
        <v>8</v>
      </c>
      <c r="AA374">
        <f>ScoutingData[[#This Row],[lower]]+ScoutingData[[#This Row],[upper]]</f>
        <v>8</v>
      </c>
      <c r="AB374">
        <f>ScoutingData[[#This Row],[lower]]+(ScoutingData[[#This Row],[upper]]*2)</f>
        <v>16</v>
      </c>
      <c r="AC374">
        <f>ScoutingData[[#This Row],[autoCargo]]+ScoutingData[[#This Row],[teleopCargo]]</f>
        <v>10</v>
      </c>
      <c r="AD374">
        <f>IF(ScoutingData[taxi]="Y", 2, 0)</f>
        <v>2</v>
      </c>
      <c r="AE374">
        <f>ScoutingData[autoUpper]*4</f>
        <v>8</v>
      </c>
      <c r="AF374">
        <f>ScoutingData[autoLower]*2</f>
        <v>0</v>
      </c>
      <c r="AG374">
        <f>ScoutingData[upper]*2</f>
        <v>16</v>
      </c>
      <c r="AH374">
        <f>ScoutingData[lower]</f>
        <v>0</v>
      </c>
      <c r="AI374">
        <f>IF(ScoutingData[climb]=1, 4, IF(ScoutingData[climb]=2, 6, IF(ScoutingData[climb]=3, 10, IF(ScoutingData[climb]=4, 15, 0))))</f>
        <v>6</v>
      </c>
      <c r="AJ374">
        <f>ScoutingData[[#This Row],[climbScore]]</f>
        <v>6</v>
      </c>
      <c r="AK37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32</v>
      </c>
      <c r="AL374">
        <f>IF(ScoutingData[climb]=1, 1, IF(ScoutingData[climb]=2, 2, IF(ScoutingData[climb]=3, 3, IF(ScoutingData[climb]=4, 4, 0))))</f>
        <v>2</v>
      </c>
      <c r="AM374">
        <f>IF(ScoutingData[wasDefended]="Y",1,0)</f>
        <v>0</v>
      </c>
      <c r="AN374">
        <f>IF(ScoutingData[diedOrTipped]="Y",1,0)</f>
        <v>0</v>
      </c>
      <c r="AO374">
        <f>IF(ScoutingData[heldCargo]="Y",1,0)</f>
        <v>0</v>
      </c>
    </row>
    <row r="375" spans="1:41" x14ac:dyDescent="0.3">
      <c r="A375" t="s">
        <v>19</v>
      </c>
      <c r="B375" t="s">
        <v>3</v>
      </c>
      <c r="C375">
        <v>64</v>
      </c>
      <c r="D375" t="str">
        <f>ScoutingData[[#This Row],[eventCode]]&amp;"_"&amp;ScoutingData[[#This Row],[matchLevel]]&amp;ScoutingData[[#This Row],[matchNumber]]</f>
        <v>2022ilch_qm64</v>
      </c>
      <c r="E375" t="s">
        <v>62</v>
      </c>
      <c r="F375">
        <v>2830</v>
      </c>
      <c r="G375">
        <v>42</v>
      </c>
      <c r="H375" t="s">
        <v>0</v>
      </c>
      <c r="I375">
        <v>4</v>
      </c>
      <c r="J375">
        <v>0</v>
      </c>
      <c r="K375" t="s">
        <v>0</v>
      </c>
      <c r="L375">
        <v>12</v>
      </c>
      <c r="M375">
        <v>0</v>
      </c>
      <c r="N375" t="s">
        <v>0</v>
      </c>
      <c r="O375" t="s">
        <v>1</v>
      </c>
      <c r="P375" t="s">
        <v>51</v>
      </c>
      <c r="Q375" t="s">
        <v>438</v>
      </c>
      <c r="R375">
        <v>2</v>
      </c>
      <c r="S375" t="s">
        <v>1</v>
      </c>
      <c r="T375" t="s">
        <v>47</v>
      </c>
      <c r="U375" t="s">
        <v>1</v>
      </c>
      <c r="V375">
        <v>4</v>
      </c>
      <c r="W375" t="s">
        <v>1</v>
      </c>
      <c r="X375" t="s">
        <v>439</v>
      </c>
      <c r="Y375">
        <f>ScoutingData[[#This Row],[autoLower]]+ScoutingData[[#This Row],[autoUpper]]</f>
        <v>4</v>
      </c>
      <c r="Z375">
        <f>(ScoutingData[[#This Row],[autoLower]]*2)+(ScoutingData[[#This Row],[autoUpper]]*4)</f>
        <v>16</v>
      </c>
      <c r="AA375">
        <f>ScoutingData[[#This Row],[lower]]+ScoutingData[[#This Row],[upper]]</f>
        <v>12</v>
      </c>
      <c r="AB375">
        <f>ScoutingData[[#This Row],[lower]]+(ScoutingData[[#This Row],[upper]]*2)</f>
        <v>24</v>
      </c>
      <c r="AC375">
        <f>ScoutingData[[#This Row],[autoCargo]]+ScoutingData[[#This Row],[teleopCargo]]</f>
        <v>16</v>
      </c>
      <c r="AD375">
        <f>IF(ScoutingData[taxi]="Y", 2, 0)</f>
        <v>2</v>
      </c>
      <c r="AE375">
        <f>ScoutingData[autoUpper]*4</f>
        <v>16</v>
      </c>
      <c r="AF375">
        <f>ScoutingData[autoLower]*2</f>
        <v>0</v>
      </c>
      <c r="AG375">
        <f>ScoutingData[upper]*2</f>
        <v>24</v>
      </c>
      <c r="AH375">
        <f>ScoutingData[lower]</f>
        <v>0</v>
      </c>
      <c r="AI375">
        <f>IF(ScoutingData[climb]=1, 4, IF(ScoutingData[climb]=2, 6, IF(ScoutingData[climb]=3, 10, IF(ScoutingData[climb]=4, 15, 0))))</f>
        <v>6</v>
      </c>
      <c r="AJ375">
        <f>ScoutingData[[#This Row],[climbScore]]</f>
        <v>6</v>
      </c>
      <c r="AK37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48</v>
      </c>
      <c r="AL375">
        <f>IF(ScoutingData[climb]=1, 1, IF(ScoutingData[climb]=2, 2, IF(ScoutingData[climb]=3, 3, IF(ScoutingData[climb]=4, 4, 0))))</f>
        <v>2</v>
      </c>
      <c r="AM375">
        <f>IF(ScoutingData[wasDefended]="Y",1,0)</f>
        <v>1</v>
      </c>
      <c r="AN375">
        <f>IF(ScoutingData[diedOrTipped]="Y",1,0)</f>
        <v>0</v>
      </c>
      <c r="AO375">
        <f>IF(ScoutingData[heldCargo]="Y",1,0)</f>
        <v>0</v>
      </c>
    </row>
    <row r="376" spans="1:41" x14ac:dyDescent="0.3">
      <c r="A376" t="s">
        <v>19</v>
      </c>
      <c r="B376" t="s">
        <v>3</v>
      </c>
      <c r="C376">
        <v>64</v>
      </c>
      <c r="D376" t="str">
        <f>ScoutingData[[#This Row],[eventCode]]&amp;"_"&amp;ScoutingData[[#This Row],[matchLevel]]&amp;ScoutingData[[#This Row],[matchNumber]]</f>
        <v>2022ilch_qm64</v>
      </c>
      <c r="E376" t="s">
        <v>59</v>
      </c>
      <c r="F376">
        <v>48</v>
      </c>
      <c r="G376">
        <v>41</v>
      </c>
      <c r="H376" t="s">
        <v>0</v>
      </c>
      <c r="I376">
        <v>3</v>
      </c>
      <c r="J376">
        <v>0</v>
      </c>
      <c r="K376" t="s">
        <v>1</v>
      </c>
      <c r="L376">
        <v>9</v>
      </c>
      <c r="M376">
        <v>0</v>
      </c>
      <c r="N376" t="s">
        <v>1</v>
      </c>
      <c r="O376" t="s">
        <v>1</v>
      </c>
      <c r="P376" t="s">
        <v>55</v>
      </c>
      <c r="Q376" t="s">
        <v>440</v>
      </c>
      <c r="R376" t="s">
        <v>47</v>
      </c>
      <c r="S376" t="s">
        <v>1</v>
      </c>
      <c r="T376" t="s">
        <v>46</v>
      </c>
      <c r="U376" t="s">
        <v>1</v>
      </c>
      <c r="V376">
        <v>3</v>
      </c>
      <c r="W376" t="s">
        <v>1</v>
      </c>
      <c r="X376" t="s">
        <v>237</v>
      </c>
      <c r="Y376">
        <f>ScoutingData[[#This Row],[autoLower]]+ScoutingData[[#This Row],[autoUpper]]</f>
        <v>3</v>
      </c>
      <c r="Z376">
        <f>(ScoutingData[[#This Row],[autoLower]]*2)+(ScoutingData[[#This Row],[autoUpper]]*4)</f>
        <v>12</v>
      </c>
      <c r="AA376">
        <f>ScoutingData[[#This Row],[lower]]+ScoutingData[[#This Row],[upper]]</f>
        <v>9</v>
      </c>
      <c r="AB376">
        <f>ScoutingData[[#This Row],[lower]]+(ScoutingData[[#This Row],[upper]]*2)</f>
        <v>18</v>
      </c>
      <c r="AC376">
        <f>ScoutingData[[#This Row],[autoCargo]]+ScoutingData[[#This Row],[teleopCargo]]</f>
        <v>12</v>
      </c>
      <c r="AD376">
        <f>IF(ScoutingData[taxi]="Y", 2, 0)</f>
        <v>2</v>
      </c>
      <c r="AE376">
        <f>ScoutingData[autoUpper]*4</f>
        <v>12</v>
      </c>
      <c r="AF376">
        <f>ScoutingData[autoLower]*2</f>
        <v>0</v>
      </c>
      <c r="AG376">
        <f>ScoutingData[upper]*2</f>
        <v>18</v>
      </c>
      <c r="AH376">
        <f>ScoutingData[lower]</f>
        <v>0</v>
      </c>
      <c r="AI376">
        <f>IF(ScoutingData[climb]=1, 4, IF(ScoutingData[climb]=2, 6, IF(ScoutingData[climb]=3, 10, IF(ScoutingData[climb]=4, 15, 0))))</f>
        <v>0</v>
      </c>
      <c r="AJ376">
        <f>ScoutingData[[#This Row],[climbScore]]</f>
        <v>0</v>
      </c>
      <c r="AK37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32</v>
      </c>
      <c r="AL376">
        <f>IF(ScoutingData[climb]=1, 1, IF(ScoutingData[climb]=2, 2, IF(ScoutingData[climb]=3, 3, IF(ScoutingData[climb]=4, 4, 0))))</f>
        <v>0</v>
      </c>
      <c r="AM376">
        <f>IF(ScoutingData[wasDefended]="Y",1,0)</f>
        <v>0</v>
      </c>
      <c r="AN376">
        <f>IF(ScoutingData[diedOrTipped]="Y",1,0)</f>
        <v>0</v>
      </c>
      <c r="AO376">
        <f>IF(ScoutingData[heldCargo]="Y",1,0)</f>
        <v>0</v>
      </c>
    </row>
    <row r="377" spans="1:41" x14ac:dyDescent="0.3">
      <c r="A377" t="s">
        <v>19</v>
      </c>
      <c r="B377" t="s">
        <v>3</v>
      </c>
      <c r="C377">
        <v>64</v>
      </c>
      <c r="D377" t="str">
        <f>ScoutingData[[#This Row],[eventCode]]&amp;"_"&amp;ScoutingData[[#This Row],[matchLevel]]&amp;ScoutingData[[#This Row],[matchNumber]]</f>
        <v>2022ilch_qm64</v>
      </c>
      <c r="E377" t="s">
        <v>59</v>
      </c>
      <c r="F377">
        <v>48</v>
      </c>
      <c r="G377">
        <v>41</v>
      </c>
      <c r="H377" t="s">
        <v>0</v>
      </c>
      <c r="I377">
        <v>3</v>
      </c>
      <c r="J377">
        <v>0</v>
      </c>
      <c r="K377" t="s">
        <v>1</v>
      </c>
      <c r="L377">
        <v>9</v>
      </c>
      <c r="M377">
        <v>0</v>
      </c>
      <c r="N377" t="s">
        <v>1</v>
      </c>
      <c r="O377" t="s">
        <v>1</v>
      </c>
      <c r="P377" t="s">
        <v>55</v>
      </c>
      <c r="Q377" t="s">
        <v>440</v>
      </c>
      <c r="R377" t="s">
        <v>47</v>
      </c>
      <c r="S377" t="s">
        <v>1</v>
      </c>
      <c r="T377" t="s">
        <v>46</v>
      </c>
      <c r="U377" t="s">
        <v>1</v>
      </c>
      <c r="V377">
        <v>3</v>
      </c>
      <c r="W377" t="s">
        <v>1</v>
      </c>
      <c r="X377" t="s">
        <v>237</v>
      </c>
      <c r="Y377">
        <f>ScoutingData[[#This Row],[autoLower]]+ScoutingData[[#This Row],[autoUpper]]</f>
        <v>3</v>
      </c>
      <c r="Z377">
        <f>(ScoutingData[[#This Row],[autoLower]]*2)+(ScoutingData[[#This Row],[autoUpper]]*4)</f>
        <v>12</v>
      </c>
      <c r="AA377">
        <f>ScoutingData[[#This Row],[lower]]+ScoutingData[[#This Row],[upper]]</f>
        <v>9</v>
      </c>
      <c r="AB377">
        <f>ScoutingData[[#This Row],[lower]]+(ScoutingData[[#This Row],[upper]]*2)</f>
        <v>18</v>
      </c>
      <c r="AC377">
        <f>ScoutingData[[#This Row],[autoCargo]]+ScoutingData[[#This Row],[teleopCargo]]</f>
        <v>12</v>
      </c>
      <c r="AD377">
        <f>IF(ScoutingData[taxi]="Y", 2, 0)</f>
        <v>2</v>
      </c>
      <c r="AE377">
        <f>ScoutingData[autoUpper]*4</f>
        <v>12</v>
      </c>
      <c r="AF377">
        <f>ScoutingData[autoLower]*2</f>
        <v>0</v>
      </c>
      <c r="AG377">
        <f>ScoutingData[upper]*2</f>
        <v>18</v>
      </c>
      <c r="AH377">
        <f>ScoutingData[lower]</f>
        <v>0</v>
      </c>
      <c r="AI377">
        <f>IF(ScoutingData[climb]=1, 4, IF(ScoutingData[climb]=2, 6, IF(ScoutingData[climb]=3, 10, IF(ScoutingData[climb]=4, 15, 0))))</f>
        <v>0</v>
      </c>
      <c r="AJ377">
        <f>ScoutingData[[#This Row],[climbScore]]</f>
        <v>0</v>
      </c>
      <c r="AK37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32</v>
      </c>
      <c r="AL377">
        <f>IF(ScoutingData[climb]=1, 1, IF(ScoutingData[climb]=2, 2, IF(ScoutingData[climb]=3, 3, IF(ScoutingData[climb]=4, 4, 0))))</f>
        <v>0</v>
      </c>
      <c r="AM377">
        <f>IF(ScoutingData[wasDefended]="Y",1,0)</f>
        <v>0</v>
      </c>
      <c r="AN377">
        <f>IF(ScoutingData[diedOrTipped]="Y",1,0)</f>
        <v>0</v>
      </c>
      <c r="AO377">
        <f>IF(ScoutingData[heldCargo]="Y",1,0)</f>
        <v>0</v>
      </c>
    </row>
    <row r="378" spans="1:41" x14ac:dyDescent="0.3">
      <c r="A378" t="s">
        <v>19</v>
      </c>
      <c r="B378" t="s">
        <v>3</v>
      </c>
      <c r="C378">
        <v>64</v>
      </c>
      <c r="D378" t="str">
        <f>ScoutingData[[#This Row],[eventCode]]&amp;"_"&amp;ScoutingData[[#This Row],[matchLevel]]&amp;ScoutingData[[#This Row],[matchNumber]]</f>
        <v>2022ilch_qm64</v>
      </c>
      <c r="E378" t="s">
        <v>53</v>
      </c>
      <c r="F378">
        <v>1739</v>
      </c>
      <c r="G378">
        <v>54</v>
      </c>
      <c r="H378" t="s">
        <v>0</v>
      </c>
      <c r="I378">
        <v>0</v>
      </c>
      <c r="J378">
        <v>1</v>
      </c>
      <c r="K378" t="s">
        <v>1</v>
      </c>
      <c r="L378">
        <v>0</v>
      </c>
      <c r="M378">
        <v>5</v>
      </c>
      <c r="N378" t="s">
        <v>1</v>
      </c>
      <c r="O378" t="s">
        <v>1</v>
      </c>
      <c r="P378" t="s">
        <v>51</v>
      </c>
      <c r="R378" t="s">
        <v>46</v>
      </c>
      <c r="S378" t="s">
        <v>1</v>
      </c>
      <c r="T378" t="s">
        <v>51</v>
      </c>
      <c r="U378" t="s">
        <v>1</v>
      </c>
      <c r="V378">
        <v>4</v>
      </c>
      <c r="W378" t="s">
        <v>1</v>
      </c>
      <c r="Y378">
        <f>ScoutingData[[#This Row],[autoLower]]+ScoutingData[[#This Row],[autoUpper]]</f>
        <v>1</v>
      </c>
      <c r="Z378">
        <f>(ScoutingData[[#This Row],[autoLower]]*2)+(ScoutingData[[#This Row],[autoUpper]]*4)</f>
        <v>2</v>
      </c>
      <c r="AA378">
        <f>ScoutingData[[#This Row],[lower]]+ScoutingData[[#This Row],[upper]]</f>
        <v>5</v>
      </c>
      <c r="AB378">
        <f>ScoutingData[[#This Row],[lower]]+(ScoutingData[[#This Row],[upper]]*2)</f>
        <v>5</v>
      </c>
      <c r="AC378">
        <f>ScoutingData[[#This Row],[autoCargo]]+ScoutingData[[#This Row],[teleopCargo]]</f>
        <v>6</v>
      </c>
      <c r="AD378">
        <f>IF(ScoutingData[taxi]="Y", 2, 0)</f>
        <v>2</v>
      </c>
      <c r="AE378">
        <f>ScoutingData[autoUpper]*4</f>
        <v>0</v>
      </c>
      <c r="AF378">
        <f>ScoutingData[autoLower]*2</f>
        <v>2</v>
      </c>
      <c r="AG378">
        <f>ScoutingData[upper]*2</f>
        <v>0</v>
      </c>
      <c r="AH378">
        <f>ScoutingData[lower]</f>
        <v>5</v>
      </c>
      <c r="AI378">
        <f>IF(ScoutingData[climb]=1, 4, IF(ScoutingData[climb]=2, 6, IF(ScoutingData[climb]=3, 10, IF(ScoutingData[climb]=4, 15, 0))))</f>
        <v>0</v>
      </c>
      <c r="AJ378">
        <f>ScoutingData[[#This Row],[climbScore]]</f>
        <v>0</v>
      </c>
      <c r="AK37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9</v>
      </c>
      <c r="AL378">
        <f>IF(ScoutingData[climb]=1, 1, IF(ScoutingData[climb]=2, 2, IF(ScoutingData[climb]=3, 3, IF(ScoutingData[climb]=4, 4, 0))))</f>
        <v>0</v>
      </c>
      <c r="AM378">
        <f>IF(ScoutingData[wasDefended]="Y",1,0)</f>
        <v>0</v>
      </c>
      <c r="AN378">
        <f>IF(ScoutingData[diedOrTipped]="Y",1,0)</f>
        <v>0</v>
      </c>
      <c r="AO378">
        <f>IF(ScoutingData[heldCargo]="Y",1,0)</f>
        <v>0</v>
      </c>
    </row>
    <row r="379" spans="1:41" x14ac:dyDescent="0.3">
      <c r="A379" t="s">
        <v>19</v>
      </c>
      <c r="B379" t="s">
        <v>3</v>
      </c>
      <c r="C379">
        <v>65</v>
      </c>
      <c r="D379" t="str">
        <f>ScoutingData[[#This Row],[eventCode]]&amp;"_"&amp;ScoutingData[[#This Row],[matchLevel]]&amp;ScoutingData[[#This Row],[matchNumber]]</f>
        <v>2022ilch_qm65</v>
      </c>
      <c r="E379" t="s">
        <v>49</v>
      </c>
      <c r="F379">
        <v>5822</v>
      </c>
      <c r="G379">
        <v>54</v>
      </c>
      <c r="H379" t="s">
        <v>0</v>
      </c>
      <c r="I379">
        <v>0</v>
      </c>
      <c r="J379">
        <v>1</v>
      </c>
      <c r="K379" t="s">
        <v>0</v>
      </c>
      <c r="L379">
        <v>0</v>
      </c>
      <c r="M379">
        <v>0</v>
      </c>
      <c r="N379" t="s">
        <v>1</v>
      </c>
      <c r="O379" t="s">
        <v>1</v>
      </c>
      <c r="P379" t="s">
        <v>51</v>
      </c>
      <c r="R379">
        <v>4</v>
      </c>
      <c r="S379" t="s">
        <v>0</v>
      </c>
      <c r="T379" t="s">
        <v>55</v>
      </c>
      <c r="U379" t="s">
        <v>0</v>
      </c>
      <c r="V379">
        <v>2</v>
      </c>
      <c r="W379" t="s">
        <v>1</v>
      </c>
      <c r="Y379">
        <f>ScoutingData[[#This Row],[autoLower]]+ScoutingData[[#This Row],[autoUpper]]</f>
        <v>1</v>
      </c>
      <c r="Z379">
        <f>(ScoutingData[[#This Row],[autoLower]]*2)+(ScoutingData[[#This Row],[autoUpper]]*4)</f>
        <v>2</v>
      </c>
      <c r="AA379">
        <f>ScoutingData[[#This Row],[lower]]+ScoutingData[[#This Row],[upper]]</f>
        <v>0</v>
      </c>
      <c r="AB379">
        <f>ScoutingData[[#This Row],[lower]]+(ScoutingData[[#This Row],[upper]]*2)</f>
        <v>0</v>
      </c>
      <c r="AC379">
        <f>ScoutingData[[#This Row],[autoCargo]]+ScoutingData[[#This Row],[teleopCargo]]</f>
        <v>1</v>
      </c>
      <c r="AD379">
        <f>IF(ScoutingData[taxi]="Y", 2, 0)</f>
        <v>2</v>
      </c>
      <c r="AE379">
        <f>ScoutingData[autoUpper]*4</f>
        <v>0</v>
      </c>
      <c r="AF379">
        <f>ScoutingData[autoLower]*2</f>
        <v>2</v>
      </c>
      <c r="AG379">
        <f>ScoutingData[upper]*2</f>
        <v>0</v>
      </c>
      <c r="AH379">
        <f>ScoutingData[lower]</f>
        <v>0</v>
      </c>
      <c r="AI379">
        <f>IF(ScoutingData[climb]=1, 4, IF(ScoutingData[climb]=2, 6, IF(ScoutingData[climb]=3, 10, IF(ScoutingData[climb]=4, 15, 0))))</f>
        <v>15</v>
      </c>
      <c r="AJ379">
        <f>ScoutingData[[#This Row],[climbScore]]</f>
        <v>15</v>
      </c>
      <c r="AK37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19</v>
      </c>
      <c r="AL379">
        <f>IF(ScoutingData[climb]=1, 1, IF(ScoutingData[climb]=2, 2, IF(ScoutingData[climb]=3, 3, IF(ScoutingData[climb]=4, 4, 0))))</f>
        <v>4</v>
      </c>
      <c r="AM379">
        <f>IF(ScoutingData[wasDefended]="Y",1,0)</f>
        <v>0</v>
      </c>
      <c r="AN379">
        <f>IF(ScoutingData[diedOrTipped]="Y",1,0)</f>
        <v>0</v>
      </c>
      <c r="AO379">
        <f>IF(ScoutingData[heldCargo]="Y",1,0)</f>
        <v>1</v>
      </c>
    </row>
    <row r="380" spans="1:41" x14ac:dyDescent="0.3">
      <c r="A380" t="s">
        <v>19</v>
      </c>
      <c r="B380" t="s">
        <v>3</v>
      </c>
      <c r="C380">
        <v>65</v>
      </c>
      <c r="D380" t="str">
        <f>ScoutingData[[#This Row],[eventCode]]&amp;"_"&amp;ScoutingData[[#This Row],[matchLevel]]&amp;ScoutingData[[#This Row],[matchNumber]]</f>
        <v>2022ilch_qm65</v>
      </c>
      <c r="E380" t="s">
        <v>59</v>
      </c>
      <c r="F380">
        <v>112</v>
      </c>
      <c r="G380">
        <v>41</v>
      </c>
      <c r="H380" t="s">
        <v>0</v>
      </c>
      <c r="I380">
        <v>2</v>
      </c>
      <c r="J380">
        <v>0</v>
      </c>
      <c r="K380" t="s">
        <v>1</v>
      </c>
      <c r="L380">
        <v>15</v>
      </c>
      <c r="M380">
        <v>0</v>
      </c>
      <c r="N380" t="s">
        <v>0</v>
      </c>
      <c r="O380" t="s">
        <v>1</v>
      </c>
      <c r="P380" t="s">
        <v>46</v>
      </c>
      <c r="Q380" t="s">
        <v>441</v>
      </c>
      <c r="R380" t="s">
        <v>46</v>
      </c>
      <c r="S380" t="s">
        <v>1</v>
      </c>
      <c r="T380" t="s">
        <v>46</v>
      </c>
      <c r="U380" t="s">
        <v>1</v>
      </c>
      <c r="V380">
        <v>4</v>
      </c>
      <c r="W380" t="s">
        <v>1</v>
      </c>
      <c r="X380" t="s">
        <v>177</v>
      </c>
      <c r="Y380">
        <f>ScoutingData[[#This Row],[autoLower]]+ScoutingData[[#This Row],[autoUpper]]</f>
        <v>2</v>
      </c>
      <c r="Z380">
        <f>(ScoutingData[[#This Row],[autoLower]]*2)+(ScoutingData[[#This Row],[autoUpper]]*4)</f>
        <v>8</v>
      </c>
      <c r="AA380">
        <f>ScoutingData[[#This Row],[lower]]+ScoutingData[[#This Row],[upper]]</f>
        <v>15</v>
      </c>
      <c r="AB380">
        <f>ScoutingData[[#This Row],[lower]]+(ScoutingData[[#This Row],[upper]]*2)</f>
        <v>30</v>
      </c>
      <c r="AC380">
        <f>ScoutingData[[#This Row],[autoCargo]]+ScoutingData[[#This Row],[teleopCargo]]</f>
        <v>17</v>
      </c>
      <c r="AD380">
        <f>IF(ScoutingData[taxi]="Y", 2, 0)</f>
        <v>2</v>
      </c>
      <c r="AE380">
        <f>ScoutingData[autoUpper]*4</f>
        <v>8</v>
      </c>
      <c r="AF380">
        <f>ScoutingData[autoLower]*2</f>
        <v>0</v>
      </c>
      <c r="AG380">
        <f>ScoutingData[upper]*2</f>
        <v>30</v>
      </c>
      <c r="AH380">
        <f>ScoutingData[lower]</f>
        <v>0</v>
      </c>
      <c r="AI380">
        <f>IF(ScoutingData[climb]=1, 4, IF(ScoutingData[climb]=2, 6, IF(ScoutingData[climb]=3, 10, IF(ScoutingData[climb]=4, 15, 0))))</f>
        <v>0</v>
      </c>
      <c r="AJ380">
        <f>ScoutingData[[#This Row],[climbScore]]</f>
        <v>0</v>
      </c>
      <c r="AK38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40</v>
      </c>
      <c r="AL380">
        <f>IF(ScoutingData[climb]=1, 1, IF(ScoutingData[climb]=2, 2, IF(ScoutingData[climb]=3, 3, IF(ScoutingData[climb]=4, 4, 0))))</f>
        <v>0</v>
      </c>
      <c r="AM380">
        <f>IF(ScoutingData[wasDefended]="Y",1,0)</f>
        <v>1</v>
      </c>
      <c r="AN380">
        <f>IF(ScoutingData[diedOrTipped]="Y",1,0)</f>
        <v>0</v>
      </c>
      <c r="AO380">
        <f>IF(ScoutingData[heldCargo]="Y",1,0)</f>
        <v>0</v>
      </c>
    </row>
    <row r="381" spans="1:41" x14ac:dyDescent="0.3">
      <c r="A381" t="s">
        <v>19</v>
      </c>
      <c r="B381" t="s">
        <v>3</v>
      </c>
      <c r="C381">
        <v>65</v>
      </c>
      <c r="D381" t="str">
        <f>ScoutingData[[#This Row],[eventCode]]&amp;"_"&amp;ScoutingData[[#This Row],[matchLevel]]&amp;ScoutingData[[#This Row],[matchNumber]]</f>
        <v>2022ilch_qm65</v>
      </c>
      <c r="E381" t="s">
        <v>56</v>
      </c>
      <c r="F381">
        <v>8096</v>
      </c>
      <c r="G381">
        <v>56</v>
      </c>
      <c r="H381" t="s">
        <v>0</v>
      </c>
      <c r="I381">
        <v>1</v>
      </c>
      <c r="J381">
        <v>0</v>
      </c>
      <c r="K381" t="s">
        <v>0</v>
      </c>
      <c r="L381">
        <v>0</v>
      </c>
      <c r="M381">
        <v>0</v>
      </c>
      <c r="N381" t="s">
        <v>1</v>
      </c>
      <c r="O381" t="s">
        <v>1</v>
      </c>
      <c r="P381" t="s">
        <v>46</v>
      </c>
      <c r="R381" t="s">
        <v>46</v>
      </c>
      <c r="S381" t="s">
        <v>1</v>
      </c>
      <c r="T381" t="s">
        <v>68</v>
      </c>
      <c r="U381" t="s">
        <v>1</v>
      </c>
      <c r="V381">
        <v>4</v>
      </c>
      <c r="W381" t="s">
        <v>0</v>
      </c>
      <c r="X381" t="s">
        <v>442</v>
      </c>
      <c r="Y381">
        <f>ScoutingData[[#This Row],[autoLower]]+ScoutingData[[#This Row],[autoUpper]]</f>
        <v>1</v>
      </c>
      <c r="Z381">
        <f>(ScoutingData[[#This Row],[autoLower]]*2)+(ScoutingData[[#This Row],[autoUpper]]*4)</f>
        <v>4</v>
      </c>
      <c r="AA381">
        <f>ScoutingData[[#This Row],[lower]]+ScoutingData[[#This Row],[upper]]</f>
        <v>0</v>
      </c>
      <c r="AB381">
        <f>ScoutingData[[#This Row],[lower]]+(ScoutingData[[#This Row],[upper]]*2)</f>
        <v>0</v>
      </c>
      <c r="AC381">
        <f>ScoutingData[[#This Row],[autoCargo]]+ScoutingData[[#This Row],[teleopCargo]]</f>
        <v>1</v>
      </c>
      <c r="AD381">
        <f>IF(ScoutingData[taxi]="Y", 2, 0)</f>
        <v>2</v>
      </c>
      <c r="AE381">
        <f>ScoutingData[autoUpper]*4</f>
        <v>4</v>
      </c>
      <c r="AF381">
        <f>ScoutingData[autoLower]*2</f>
        <v>0</v>
      </c>
      <c r="AG381">
        <f>ScoutingData[upper]*2</f>
        <v>0</v>
      </c>
      <c r="AH381">
        <f>ScoutingData[lower]</f>
        <v>0</v>
      </c>
      <c r="AI381">
        <f>IF(ScoutingData[climb]=1, 4, IF(ScoutingData[climb]=2, 6, IF(ScoutingData[climb]=3, 10, IF(ScoutingData[climb]=4, 15, 0))))</f>
        <v>0</v>
      </c>
      <c r="AJ381">
        <f>ScoutingData[[#This Row],[climbScore]]</f>
        <v>0</v>
      </c>
      <c r="AK38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</v>
      </c>
      <c r="AL381">
        <f>IF(ScoutingData[climb]=1, 1, IF(ScoutingData[climb]=2, 2, IF(ScoutingData[climb]=3, 3, IF(ScoutingData[climb]=4, 4, 0))))</f>
        <v>0</v>
      </c>
      <c r="AM381">
        <f>IF(ScoutingData[wasDefended]="Y",1,0)</f>
        <v>0</v>
      </c>
      <c r="AN381">
        <f>IF(ScoutingData[diedOrTipped]="Y",1,0)</f>
        <v>1</v>
      </c>
      <c r="AO381">
        <f>IF(ScoutingData[heldCargo]="Y",1,0)</f>
        <v>0</v>
      </c>
    </row>
    <row r="382" spans="1:41" x14ac:dyDescent="0.3">
      <c r="A382" t="s">
        <v>19</v>
      </c>
      <c r="B382" t="s">
        <v>3</v>
      </c>
      <c r="C382">
        <v>65</v>
      </c>
      <c r="D382" t="str">
        <f>ScoutingData[[#This Row],[eventCode]]&amp;"_"&amp;ScoutingData[[#This Row],[matchLevel]]&amp;ScoutingData[[#This Row],[matchNumber]]</f>
        <v>2022ilch_qm65</v>
      </c>
      <c r="E382" t="s">
        <v>53</v>
      </c>
      <c r="F382">
        <v>7460</v>
      </c>
      <c r="G382">
        <v>29</v>
      </c>
      <c r="H382" t="s">
        <v>0</v>
      </c>
      <c r="I382">
        <v>0</v>
      </c>
      <c r="J382">
        <v>0</v>
      </c>
      <c r="K382" t="s">
        <v>0</v>
      </c>
      <c r="L382">
        <v>3</v>
      </c>
      <c r="M382">
        <v>0</v>
      </c>
      <c r="N382" t="s">
        <v>0</v>
      </c>
      <c r="O382" t="s">
        <v>1</v>
      </c>
      <c r="P382" t="s">
        <v>51</v>
      </c>
      <c r="R382">
        <v>2</v>
      </c>
      <c r="S382" t="s">
        <v>1</v>
      </c>
      <c r="T382" t="s">
        <v>46</v>
      </c>
      <c r="U382" t="s">
        <v>1</v>
      </c>
      <c r="V382">
        <v>3</v>
      </c>
      <c r="W382" t="s">
        <v>1</v>
      </c>
      <c r="Y382">
        <f>ScoutingData[[#This Row],[autoLower]]+ScoutingData[[#This Row],[autoUpper]]</f>
        <v>0</v>
      </c>
      <c r="Z382">
        <f>(ScoutingData[[#This Row],[autoLower]]*2)+(ScoutingData[[#This Row],[autoUpper]]*4)</f>
        <v>0</v>
      </c>
      <c r="AA382">
        <f>ScoutingData[[#This Row],[lower]]+ScoutingData[[#This Row],[upper]]</f>
        <v>3</v>
      </c>
      <c r="AB382">
        <f>ScoutingData[[#This Row],[lower]]+(ScoutingData[[#This Row],[upper]]*2)</f>
        <v>6</v>
      </c>
      <c r="AC382">
        <f>ScoutingData[[#This Row],[autoCargo]]+ScoutingData[[#This Row],[teleopCargo]]</f>
        <v>3</v>
      </c>
      <c r="AD382">
        <f>IF(ScoutingData[taxi]="Y", 2, 0)</f>
        <v>2</v>
      </c>
      <c r="AE382">
        <f>ScoutingData[autoUpper]*4</f>
        <v>0</v>
      </c>
      <c r="AF382">
        <f>ScoutingData[autoLower]*2</f>
        <v>0</v>
      </c>
      <c r="AG382">
        <f>ScoutingData[upper]*2</f>
        <v>6</v>
      </c>
      <c r="AH382">
        <f>ScoutingData[lower]</f>
        <v>0</v>
      </c>
      <c r="AI382">
        <f>IF(ScoutingData[climb]=1, 4, IF(ScoutingData[climb]=2, 6, IF(ScoutingData[climb]=3, 10, IF(ScoutingData[climb]=4, 15, 0))))</f>
        <v>6</v>
      </c>
      <c r="AJ382">
        <f>ScoutingData[[#This Row],[climbScore]]</f>
        <v>6</v>
      </c>
      <c r="AK38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382">
        <f>IF(ScoutingData[climb]=1, 1, IF(ScoutingData[climb]=2, 2, IF(ScoutingData[climb]=3, 3, IF(ScoutingData[climb]=4, 4, 0))))</f>
        <v>2</v>
      </c>
      <c r="AM382">
        <f>IF(ScoutingData[wasDefended]="Y",1,0)</f>
        <v>1</v>
      </c>
      <c r="AN382">
        <f>IF(ScoutingData[diedOrTipped]="Y",1,0)</f>
        <v>0</v>
      </c>
      <c r="AO382">
        <f>IF(ScoutingData[heldCargo]="Y",1,0)</f>
        <v>0</v>
      </c>
    </row>
    <row r="383" spans="1:41" x14ac:dyDescent="0.3">
      <c r="A383" t="s">
        <v>19</v>
      </c>
      <c r="B383" t="s">
        <v>3</v>
      </c>
      <c r="C383">
        <v>65</v>
      </c>
      <c r="D383" t="str">
        <f>ScoutingData[[#This Row],[eventCode]]&amp;"_"&amp;ScoutingData[[#This Row],[matchLevel]]&amp;ScoutingData[[#This Row],[matchNumber]]</f>
        <v>2022ilch_qm65</v>
      </c>
      <c r="E383" t="s">
        <v>45</v>
      </c>
      <c r="F383">
        <v>4241</v>
      </c>
      <c r="G383">
        <v>31</v>
      </c>
      <c r="H383" t="s">
        <v>0</v>
      </c>
      <c r="I383">
        <v>1</v>
      </c>
      <c r="J383">
        <v>0</v>
      </c>
      <c r="K383" t="s">
        <v>1</v>
      </c>
      <c r="L383">
        <v>1</v>
      </c>
      <c r="M383">
        <v>0</v>
      </c>
      <c r="N383" t="s">
        <v>1</v>
      </c>
      <c r="O383" t="s">
        <v>1</v>
      </c>
      <c r="P383" t="s">
        <v>51</v>
      </c>
      <c r="Q383" t="s">
        <v>443</v>
      </c>
      <c r="R383">
        <v>2</v>
      </c>
      <c r="S383" t="s">
        <v>0</v>
      </c>
      <c r="T383" t="s">
        <v>46</v>
      </c>
      <c r="U383" t="s">
        <v>1</v>
      </c>
      <c r="V383">
        <v>2</v>
      </c>
      <c r="W383" t="s">
        <v>1</v>
      </c>
      <c r="X383" t="s">
        <v>541</v>
      </c>
      <c r="Y383">
        <f>ScoutingData[[#This Row],[autoLower]]+ScoutingData[[#This Row],[autoUpper]]</f>
        <v>1</v>
      </c>
      <c r="Z383">
        <f>(ScoutingData[[#This Row],[autoLower]]*2)+(ScoutingData[[#This Row],[autoUpper]]*4)</f>
        <v>4</v>
      </c>
      <c r="AA383">
        <f>ScoutingData[[#This Row],[lower]]+ScoutingData[[#This Row],[upper]]</f>
        <v>1</v>
      </c>
      <c r="AB383">
        <f>ScoutingData[[#This Row],[lower]]+(ScoutingData[[#This Row],[upper]]*2)</f>
        <v>2</v>
      </c>
      <c r="AC383">
        <f>ScoutingData[[#This Row],[autoCargo]]+ScoutingData[[#This Row],[teleopCargo]]</f>
        <v>2</v>
      </c>
      <c r="AD383">
        <f>IF(ScoutingData[taxi]="Y", 2, 0)</f>
        <v>2</v>
      </c>
      <c r="AE383">
        <f>ScoutingData[autoUpper]*4</f>
        <v>4</v>
      </c>
      <c r="AF383">
        <f>ScoutingData[autoLower]*2</f>
        <v>0</v>
      </c>
      <c r="AG383">
        <f>ScoutingData[upper]*2</f>
        <v>2</v>
      </c>
      <c r="AH383">
        <f>ScoutingData[lower]</f>
        <v>0</v>
      </c>
      <c r="AI383">
        <f>IF(ScoutingData[climb]=1, 4, IF(ScoutingData[climb]=2, 6, IF(ScoutingData[climb]=3, 10, IF(ScoutingData[climb]=4, 15, 0))))</f>
        <v>6</v>
      </c>
      <c r="AJ383">
        <f>ScoutingData[[#This Row],[climbScore]]</f>
        <v>6</v>
      </c>
      <c r="AK38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383">
        <f>IF(ScoutingData[climb]=1, 1, IF(ScoutingData[climb]=2, 2, IF(ScoutingData[climb]=3, 3, IF(ScoutingData[climb]=4, 4, 0))))</f>
        <v>2</v>
      </c>
      <c r="AM383">
        <f>IF(ScoutingData[wasDefended]="Y",1,0)</f>
        <v>0</v>
      </c>
      <c r="AN383">
        <f>IF(ScoutingData[diedOrTipped]="Y",1,0)</f>
        <v>0</v>
      </c>
      <c r="AO383">
        <f>IF(ScoutingData[heldCargo]="Y",1,0)</f>
        <v>0</v>
      </c>
    </row>
    <row r="384" spans="1:41" x14ac:dyDescent="0.3">
      <c r="A384" t="s">
        <v>19</v>
      </c>
      <c r="B384" t="s">
        <v>3</v>
      </c>
      <c r="C384">
        <v>65</v>
      </c>
      <c r="D384" t="str">
        <f>ScoutingData[[#This Row],[eventCode]]&amp;"_"&amp;ScoutingData[[#This Row],[matchLevel]]&amp;ScoutingData[[#This Row],[matchNumber]]</f>
        <v>2022ilch_qm65</v>
      </c>
      <c r="E384" t="s">
        <v>62</v>
      </c>
      <c r="F384">
        <v>4292</v>
      </c>
      <c r="G384">
        <v>54</v>
      </c>
      <c r="H384" t="s">
        <v>0</v>
      </c>
      <c r="I384">
        <v>0</v>
      </c>
      <c r="J384">
        <v>0</v>
      </c>
      <c r="K384" t="s">
        <v>1</v>
      </c>
      <c r="L384">
        <v>0</v>
      </c>
      <c r="M384">
        <v>2</v>
      </c>
      <c r="N384" t="s">
        <v>0</v>
      </c>
      <c r="O384" t="s">
        <v>0</v>
      </c>
      <c r="P384" t="s">
        <v>51</v>
      </c>
      <c r="Q384" t="s">
        <v>232</v>
      </c>
      <c r="R384" t="s">
        <v>46</v>
      </c>
      <c r="S384" t="s">
        <v>1</v>
      </c>
      <c r="T384" t="s">
        <v>47</v>
      </c>
      <c r="U384" t="s">
        <v>1</v>
      </c>
      <c r="V384">
        <v>2</v>
      </c>
      <c r="W384" t="s">
        <v>1</v>
      </c>
      <c r="X384" t="s">
        <v>444</v>
      </c>
      <c r="Y384">
        <f>ScoutingData[[#This Row],[autoLower]]+ScoutingData[[#This Row],[autoUpper]]</f>
        <v>0</v>
      </c>
      <c r="Z384">
        <f>(ScoutingData[[#This Row],[autoLower]]*2)+(ScoutingData[[#This Row],[autoUpper]]*4)</f>
        <v>0</v>
      </c>
      <c r="AA384">
        <f>ScoutingData[[#This Row],[lower]]+ScoutingData[[#This Row],[upper]]</f>
        <v>2</v>
      </c>
      <c r="AB384">
        <f>ScoutingData[[#This Row],[lower]]+(ScoutingData[[#This Row],[upper]]*2)</f>
        <v>2</v>
      </c>
      <c r="AC384">
        <f>ScoutingData[[#This Row],[autoCargo]]+ScoutingData[[#This Row],[teleopCargo]]</f>
        <v>2</v>
      </c>
      <c r="AD384">
        <f>IF(ScoutingData[taxi]="Y", 2, 0)</f>
        <v>2</v>
      </c>
      <c r="AE384">
        <f>ScoutingData[autoUpper]*4</f>
        <v>0</v>
      </c>
      <c r="AF384">
        <f>ScoutingData[autoLower]*2</f>
        <v>0</v>
      </c>
      <c r="AG384">
        <f>ScoutingData[upper]*2</f>
        <v>0</v>
      </c>
      <c r="AH384">
        <f>ScoutingData[lower]</f>
        <v>2</v>
      </c>
      <c r="AI384">
        <f>IF(ScoutingData[climb]=1, 4, IF(ScoutingData[climb]=2, 6, IF(ScoutingData[climb]=3, 10, IF(ScoutingData[climb]=4, 15, 0))))</f>
        <v>0</v>
      </c>
      <c r="AJ384">
        <f>ScoutingData[[#This Row],[climbScore]]</f>
        <v>0</v>
      </c>
      <c r="AK38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</v>
      </c>
      <c r="AL384">
        <f>IF(ScoutingData[climb]=1, 1, IF(ScoutingData[climb]=2, 2, IF(ScoutingData[climb]=3, 3, IF(ScoutingData[climb]=4, 4, 0))))</f>
        <v>0</v>
      </c>
      <c r="AM384">
        <f>IF(ScoutingData[wasDefended]="Y",1,0)</f>
        <v>1</v>
      </c>
      <c r="AN384">
        <f>IF(ScoutingData[diedOrTipped]="Y",1,0)</f>
        <v>0</v>
      </c>
      <c r="AO384">
        <f>IF(ScoutingData[heldCargo]="Y",1,0)</f>
        <v>0</v>
      </c>
    </row>
    <row r="385" spans="1:41" x14ac:dyDescent="0.3">
      <c r="A385" t="s">
        <v>19</v>
      </c>
      <c r="B385" t="s">
        <v>3</v>
      </c>
      <c r="C385">
        <v>66</v>
      </c>
      <c r="D385" t="str">
        <f>ScoutingData[[#This Row],[eventCode]]&amp;"_"&amp;ScoutingData[[#This Row],[matchLevel]]&amp;ScoutingData[[#This Row],[matchNumber]]</f>
        <v>2022ilch_qm66</v>
      </c>
      <c r="E385" t="s">
        <v>49</v>
      </c>
      <c r="F385">
        <v>1781</v>
      </c>
      <c r="G385">
        <v>54</v>
      </c>
      <c r="H385" t="s">
        <v>0</v>
      </c>
      <c r="I385">
        <v>0</v>
      </c>
      <c r="J385">
        <v>0</v>
      </c>
      <c r="K385" t="s">
        <v>0</v>
      </c>
      <c r="L385">
        <v>5</v>
      </c>
      <c r="M385">
        <v>0</v>
      </c>
      <c r="N385" t="s">
        <v>1</v>
      </c>
      <c r="O385" t="s">
        <v>0</v>
      </c>
      <c r="P385" t="s">
        <v>51</v>
      </c>
      <c r="R385">
        <v>4</v>
      </c>
      <c r="S385" t="s">
        <v>1</v>
      </c>
      <c r="T385" t="s">
        <v>46</v>
      </c>
      <c r="U385" t="s">
        <v>1</v>
      </c>
      <c r="V385">
        <v>3</v>
      </c>
      <c r="W385" t="s">
        <v>1</v>
      </c>
      <c r="Y385">
        <f>ScoutingData[[#This Row],[autoLower]]+ScoutingData[[#This Row],[autoUpper]]</f>
        <v>0</v>
      </c>
      <c r="Z385">
        <f>(ScoutingData[[#This Row],[autoLower]]*2)+(ScoutingData[[#This Row],[autoUpper]]*4)</f>
        <v>0</v>
      </c>
      <c r="AA385">
        <f>ScoutingData[[#This Row],[lower]]+ScoutingData[[#This Row],[upper]]</f>
        <v>5</v>
      </c>
      <c r="AB385">
        <f>ScoutingData[[#This Row],[lower]]+(ScoutingData[[#This Row],[upper]]*2)</f>
        <v>10</v>
      </c>
      <c r="AC385">
        <f>ScoutingData[[#This Row],[autoCargo]]+ScoutingData[[#This Row],[teleopCargo]]</f>
        <v>5</v>
      </c>
      <c r="AD385">
        <f>IF(ScoutingData[taxi]="Y", 2, 0)</f>
        <v>2</v>
      </c>
      <c r="AE385">
        <f>ScoutingData[autoUpper]*4</f>
        <v>0</v>
      </c>
      <c r="AF385">
        <f>ScoutingData[autoLower]*2</f>
        <v>0</v>
      </c>
      <c r="AG385">
        <f>ScoutingData[upper]*2</f>
        <v>10</v>
      </c>
      <c r="AH385">
        <f>ScoutingData[lower]</f>
        <v>0</v>
      </c>
      <c r="AI385">
        <f>IF(ScoutingData[climb]=1, 4, IF(ScoutingData[climb]=2, 6, IF(ScoutingData[climb]=3, 10, IF(ScoutingData[climb]=4, 15, 0))))</f>
        <v>15</v>
      </c>
      <c r="AJ385">
        <f>ScoutingData[[#This Row],[climbScore]]</f>
        <v>15</v>
      </c>
      <c r="AK38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27</v>
      </c>
      <c r="AL385">
        <f>IF(ScoutingData[climb]=1, 1, IF(ScoutingData[climb]=2, 2, IF(ScoutingData[climb]=3, 3, IF(ScoutingData[climb]=4, 4, 0))))</f>
        <v>4</v>
      </c>
      <c r="AM385">
        <f>IF(ScoutingData[wasDefended]="Y",1,0)</f>
        <v>0</v>
      </c>
      <c r="AN385">
        <f>IF(ScoutingData[diedOrTipped]="Y",1,0)</f>
        <v>0</v>
      </c>
      <c r="AO385">
        <f>IF(ScoutingData[heldCargo]="Y",1,0)</f>
        <v>0</v>
      </c>
    </row>
    <row r="386" spans="1:41" x14ac:dyDescent="0.3">
      <c r="A386" t="s">
        <v>19</v>
      </c>
      <c r="B386" t="s">
        <v>3</v>
      </c>
      <c r="C386">
        <v>66</v>
      </c>
      <c r="D386" t="str">
        <f>ScoutingData[[#This Row],[eventCode]]&amp;"_"&amp;ScoutingData[[#This Row],[matchLevel]]&amp;ScoutingData[[#This Row],[matchNumber]]</f>
        <v>2022ilch_qm66</v>
      </c>
      <c r="E386" t="s">
        <v>53</v>
      </c>
      <c r="F386">
        <v>2151</v>
      </c>
      <c r="G386">
        <v>41</v>
      </c>
      <c r="H386" t="s">
        <v>0</v>
      </c>
      <c r="I386">
        <v>0</v>
      </c>
      <c r="J386">
        <v>0</v>
      </c>
      <c r="K386" t="s">
        <v>1</v>
      </c>
      <c r="L386">
        <v>0</v>
      </c>
      <c r="M386">
        <v>0</v>
      </c>
      <c r="N386" t="s">
        <v>1</v>
      </c>
      <c r="O386" t="s">
        <v>1</v>
      </c>
      <c r="P386" t="s">
        <v>46</v>
      </c>
      <c r="R386" t="s">
        <v>46</v>
      </c>
      <c r="S386" t="s">
        <v>1</v>
      </c>
      <c r="T386" t="s">
        <v>46</v>
      </c>
      <c r="U386" t="s">
        <v>1</v>
      </c>
      <c r="V386">
        <v>1</v>
      </c>
      <c r="W386" t="s">
        <v>0</v>
      </c>
      <c r="X386" t="s">
        <v>445</v>
      </c>
      <c r="Y386">
        <f>ScoutingData[[#This Row],[autoLower]]+ScoutingData[[#This Row],[autoUpper]]</f>
        <v>0</v>
      </c>
      <c r="Z386">
        <f>(ScoutingData[[#This Row],[autoLower]]*2)+(ScoutingData[[#This Row],[autoUpper]]*4)</f>
        <v>0</v>
      </c>
      <c r="AA386">
        <f>ScoutingData[[#This Row],[lower]]+ScoutingData[[#This Row],[upper]]</f>
        <v>0</v>
      </c>
      <c r="AB386">
        <f>ScoutingData[[#This Row],[lower]]+(ScoutingData[[#This Row],[upper]]*2)</f>
        <v>0</v>
      </c>
      <c r="AC386">
        <f>ScoutingData[[#This Row],[autoCargo]]+ScoutingData[[#This Row],[teleopCargo]]</f>
        <v>0</v>
      </c>
      <c r="AD386">
        <f>IF(ScoutingData[taxi]="Y", 2, 0)</f>
        <v>2</v>
      </c>
      <c r="AE386">
        <f>ScoutingData[autoUpper]*4</f>
        <v>0</v>
      </c>
      <c r="AF386">
        <f>ScoutingData[autoLower]*2</f>
        <v>0</v>
      </c>
      <c r="AG386">
        <f>ScoutingData[upper]*2</f>
        <v>0</v>
      </c>
      <c r="AH386">
        <f>ScoutingData[lower]</f>
        <v>0</v>
      </c>
      <c r="AI386">
        <f>IF(ScoutingData[climb]=1, 4, IF(ScoutingData[climb]=2, 6, IF(ScoutingData[climb]=3, 10, IF(ScoutingData[climb]=4, 15, 0))))</f>
        <v>0</v>
      </c>
      <c r="AJ386">
        <f>ScoutingData[[#This Row],[climbScore]]</f>
        <v>0</v>
      </c>
      <c r="AK38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386">
        <f>IF(ScoutingData[climb]=1, 1, IF(ScoutingData[climb]=2, 2, IF(ScoutingData[climb]=3, 3, IF(ScoutingData[climb]=4, 4, 0))))</f>
        <v>0</v>
      </c>
      <c r="AM386">
        <f>IF(ScoutingData[wasDefended]="Y",1,0)</f>
        <v>0</v>
      </c>
      <c r="AN386">
        <f>IF(ScoutingData[diedOrTipped]="Y",1,0)</f>
        <v>1</v>
      </c>
      <c r="AO386">
        <f>IF(ScoutingData[heldCargo]="Y",1,0)</f>
        <v>0</v>
      </c>
    </row>
    <row r="387" spans="1:41" x14ac:dyDescent="0.3">
      <c r="A387" t="s">
        <v>19</v>
      </c>
      <c r="B387" t="s">
        <v>3</v>
      </c>
      <c r="C387">
        <v>66</v>
      </c>
      <c r="D387" t="str">
        <f>ScoutingData[[#This Row],[eventCode]]&amp;"_"&amp;ScoutingData[[#This Row],[matchLevel]]&amp;ScoutingData[[#This Row],[matchNumber]]</f>
        <v>2022ilch_qm66</v>
      </c>
      <c r="E387" t="s">
        <v>59</v>
      </c>
      <c r="F387">
        <v>4145</v>
      </c>
      <c r="G387">
        <v>17</v>
      </c>
      <c r="H387" t="s">
        <v>0</v>
      </c>
      <c r="I387">
        <v>1</v>
      </c>
      <c r="J387">
        <v>0</v>
      </c>
      <c r="K387" t="s">
        <v>1</v>
      </c>
      <c r="L387">
        <v>0</v>
      </c>
      <c r="M387">
        <v>0</v>
      </c>
      <c r="N387" t="s">
        <v>1</v>
      </c>
      <c r="O387" t="s">
        <v>1</v>
      </c>
      <c r="P387" t="s">
        <v>51</v>
      </c>
      <c r="R387">
        <v>4</v>
      </c>
      <c r="S387" t="s">
        <v>1</v>
      </c>
      <c r="T387" t="s">
        <v>46</v>
      </c>
      <c r="U387" t="s">
        <v>1</v>
      </c>
      <c r="V387">
        <v>3</v>
      </c>
      <c r="W387" t="s">
        <v>1</v>
      </c>
      <c r="Y387">
        <f>ScoutingData[[#This Row],[autoLower]]+ScoutingData[[#This Row],[autoUpper]]</f>
        <v>1</v>
      </c>
      <c r="Z387">
        <f>(ScoutingData[[#This Row],[autoLower]]*2)+(ScoutingData[[#This Row],[autoUpper]]*4)</f>
        <v>4</v>
      </c>
      <c r="AA387">
        <f>ScoutingData[[#This Row],[lower]]+ScoutingData[[#This Row],[upper]]</f>
        <v>0</v>
      </c>
      <c r="AB387">
        <f>ScoutingData[[#This Row],[lower]]+(ScoutingData[[#This Row],[upper]]*2)</f>
        <v>0</v>
      </c>
      <c r="AC387">
        <f>ScoutingData[[#This Row],[autoCargo]]+ScoutingData[[#This Row],[teleopCargo]]</f>
        <v>1</v>
      </c>
      <c r="AD387">
        <f>IF(ScoutingData[taxi]="Y", 2, 0)</f>
        <v>2</v>
      </c>
      <c r="AE387">
        <f>ScoutingData[autoUpper]*4</f>
        <v>4</v>
      </c>
      <c r="AF387">
        <f>ScoutingData[autoLower]*2</f>
        <v>0</v>
      </c>
      <c r="AG387">
        <f>ScoutingData[upper]*2</f>
        <v>0</v>
      </c>
      <c r="AH387">
        <f>ScoutingData[lower]</f>
        <v>0</v>
      </c>
      <c r="AI387">
        <f>IF(ScoutingData[climb]=1, 4, IF(ScoutingData[climb]=2, 6, IF(ScoutingData[climb]=3, 10, IF(ScoutingData[climb]=4, 15, 0))))</f>
        <v>15</v>
      </c>
      <c r="AJ387">
        <f>ScoutingData[[#This Row],[climbScore]]</f>
        <v>15</v>
      </c>
      <c r="AK38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21</v>
      </c>
      <c r="AL387">
        <f>IF(ScoutingData[climb]=1, 1, IF(ScoutingData[climb]=2, 2, IF(ScoutingData[climb]=3, 3, IF(ScoutingData[climb]=4, 4, 0))))</f>
        <v>4</v>
      </c>
      <c r="AM387">
        <f>IF(ScoutingData[wasDefended]="Y",1,0)</f>
        <v>0</v>
      </c>
      <c r="AN387">
        <f>IF(ScoutingData[diedOrTipped]="Y",1,0)</f>
        <v>0</v>
      </c>
      <c r="AO387">
        <f>IF(ScoutingData[heldCargo]="Y",1,0)</f>
        <v>0</v>
      </c>
    </row>
    <row r="388" spans="1:41" x14ac:dyDescent="0.3">
      <c r="A388" t="s">
        <v>19</v>
      </c>
      <c r="B388" t="s">
        <v>3</v>
      </c>
      <c r="C388">
        <v>66</v>
      </c>
      <c r="D388" t="str">
        <f>ScoutingData[[#This Row],[eventCode]]&amp;"_"&amp;ScoutingData[[#This Row],[matchLevel]]&amp;ScoutingData[[#This Row],[matchNumber]]</f>
        <v>2022ilch_qm66</v>
      </c>
      <c r="E388" t="s">
        <v>56</v>
      </c>
      <c r="F388">
        <v>5125</v>
      </c>
      <c r="G388">
        <v>43</v>
      </c>
      <c r="H388" t="s">
        <v>0</v>
      </c>
      <c r="I388">
        <v>0</v>
      </c>
      <c r="J388">
        <v>1</v>
      </c>
      <c r="K388" t="s">
        <v>1</v>
      </c>
      <c r="L388">
        <v>0</v>
      </c>
      <c r="M388">
        <v>0</v>
      </c>
      <c r="N388" t="s">
        <v>1</v>
      </c>
      <c r="O388" t="s">
        <v>1</v>
      </c>
      <c r="P388" t="s">
        <v>51</v>
      </c>
      <c r="R388">
        <v>1</v>
      </c>
      <c r="S388" t="s">
        <v>1</v>
      </c>
      <c r="T388" t="s">
        <v>47</v>
      </c>
      <c r="U388" t="s">
        <v>1</v>
      </c>
      <c r="V388">
        <v>3</v>
      </c>
      <c r="W388" t="s">
        <v>1</v>
      </c>
      <c r="X388" t="s">
        <v>446</v>
      </c>
      <c r="Y388">
        <f>ScoutingData[[#This Row],[autoLower]]+ScoutingData[[#This Row],[autoUpper]]</f>
        <v>1</v>
      </c>
      <c r="Z388">
        <f>(ScoutingData[[#This Row],[autoLower]]*2)+(ScoutingData[[#This Row],[autoUpper]]*4)</f>
        <v>2</v>
      </c>
      <c r="AA388">
        <f>ScoutingData[[#This Row],[lower]]+ScoutingData[[#This Row],[upper]]</f>
        <v>0</v>
      </c>
      <c r="AB388">
        <f>ScoutingData[[#This Row],[lower]]+(ScoutingData[[#This Row],[upper]]*2)</f>
        <v>0</v>
      </c>
      <c r="AC388">
        <f>ScoutingData[[#This Row],[autoCargo]]+ScoutingData[[#This Row],[teleopCargo]]</f>
        <v>1</v>
      </c>
      <c r="AD388">
        <f>IF(ScoutingData[taxi]="Y", 2, 0)</f>
        <v>2</v>
      </c>
      <c r="AE388">
        <f>ScoutingData[autoUpper]*4</f>
        <v>0</v>
      </c>
      <c r="AF388">
        <f>ScoutingData[autoLower]*2</f>
        <v>2</v>
      </c>
      <c r="AG388">
        <f>ScoutingData[upper]*2</f>
        <v>0</v>
      </c>
      <c r="AH388">
        <f>ScoutingData[lower]</f>
        <v>0</v>
      </c>
      <c r="AI388">
        <f>IF(ScoutingData[climb]=1, 4, IF(ScoutingData[climb]=2, 6, IF(ScoutingData[climb]=3, 10, IF(ScoutingData[climb]=4, 15, 0))))</f>
        <v>4</v>
      </c>
      <c r="AJ388">
        <f>ScoutingData[[#This Row],[climbScore]]</f>
        <v>4</v>
      </c>
      <c r="AK38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388">
        <f>IF(ScoutingData[climb]=1, 1, IF(ScoutingData[climb]=2, 2, IF(ScoutingData[climb]=3, 3, IF(ScoutingData[climb]=4, 4, 0))))</f>
        <v>1</v>
      </c>
      <c r="AM388">
        <f>IF(ScoutingData[wasDefended]="Y",1,0)</f>
        <v>0</v>
      </c>
      <c r="AN388">
        <f>IF(ScoutingData[diedOrTipped]="Y",1,0)</f>
        <v>0</v>
      </c>
      <c r="AO388">
        <f>IF(ScoutingData[heldCargo]="Y",1,0)</f>
        <v>0</v>
      </c>
    </row>
    <row r="389" spans="1:41" x14ac:dyDescent="0.3">
      <c r="A389" t="s">
        <v>19</v>
      </c>
      <c r="B389" t="s">
        <v>3</v>
      </c>
      <c r="C389">
        <v>66</v>
      </c>
      <c r="D389" t="str">
        <f>ScoutingData[[#This Row],[eventCode]]&amp;"_"&amp;ScoutingData[[#This Row],[matchLevel]]&amp;ScoutingData[[#This Row],[matchNumber]]</f>
        <v>2022ilch_qm66</v>
      </c>
      <c r="E389" t="s">
        <v>62</v>
      </c>
      <c r="F389">
        <v>2451</v>
      </c>
      <c r="G389">
        <v>54</v>
      </c>
      <c r="H389" t="s">
        <v>0</v>
      </c>
      <c r="I389">
        <v>4</v>
      </c>
      <c r="J389">
        <v>0</v>
      </c>
      <c r="K389" t="s">
        <v>0</v>
      </c>
      <c r="L389">
        <v>18</v>
      </c>
      <c r="M389">
        <v>0</v>
      </c>
      <c r="N389" t="s">
        <v>0</v>
      </c>
      <c r="O389" t="s">
        <v>1</v>
      </c>
      <c r="P389" t="s">
        <v>51</v>
      </c>
      <c r="Q389" t="s">
        <v>447</v>
      </c>
      <c r="R389">
        <v>3</v>
      </c>
      <c r="S389" t="s">
        <v>1</v>
      </c>
      <c r="T389" t="s">
        <v>51</v>
      </c>
      <c r="U389" t="s">
        <v>1</v>
      </c>
      <c r="V389">
        <v>4</v>
      </c>
      <c r="W389" t="s">
        <v>1</v>
      </c>
      <c r="X389" t="s">
        <v>448</v>
      </c>
      <c r="Y389">
        <f>ScoutingData[[#This Row],[autoLower]]+ScoutingData[[#This Row],[autoUpper]]</f>
        <v>4</v>
      </c>
      <c r="Z389">
        <f>(ScoutingData[[#This Row],[autoLower]]*2)+(ScoutingData[[#This Row],[autoUpper]]*4)</f>
        <v>16</v>
      </c>
      <c r="AA389">
        <f>ScoutingData[[#This Row],[lower]]+ScoutingData[[#This Row],[upper]]</f>
        <v>18</v>
      </c>
      <c r="AB389">
        <f>ScoutingData[[#This Row],[lower]]+(ScoutingData[[#This Row],[upper]]*2)</f>
        <v>36</v>
      </c>
      <c r="AC389">
        <f>ScoutingData[[#This Row],[autoCargo]]+ScoutingData[[#This Row],[teleopCargo]]</f>
        <v>22</v>
      </c>
      <c r="AD389">
        <f>IF(ScoutingData[taxi]="Y", 2, 0)</f>
        <v>2</v>
      </c>
      <c r="AE389">
        <f>ScoutingData[autoUpper]*4</f>
        <v>16</v>
      </c>
      <c r="AF389">
        <f>ScoutingData[autoLower]*2</f>
        <v>0</v>
      </c>
      <c r="AG389">
        <f>ScoutingData[upper]*2</f>
        <v>36</v>
      </c>
      <c r="AH389">
        <f>ScoutingData[lower]</f>
        <v>0</v>
      </c>
      <c r="AI389">
        <f>IF(ScoutingData[climb]=1, 4, IF(ScoutingData[climb]=2, 6, IF(ScoutingData[climb]=3, 10, IF(ScoutingData[climb]=4, 15, 0))))</f>
        <v>10</v>
      </c>
      <c r="AJ389">
        <f>ScoutingData[[#This Row],[climbScore]]</f>
        <v>10</v>
      </c>
      <c r="AK38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64</v>
      </c>
      <c r="AL389">
        <f>IF(ScoutingData[climb]=1, 1, IF(ScoutingData[climb]=2, 2, IF(ScoutingData[climb]=3, 3, IF(ScoutingData[climb]=4, 4, 0))))</f>
        <v>3</v>
      </c>
      <c r="AM389">
        <f>IF(ScoutingData[wasDefended]="Y",1,0)</f>
        <v>1</v>
      </c>
      <c r="AN389">
        <f>IF(ScoutingData[diedOrTipped]="Y",1,0)</f>
        <v>0</v>
      </c>
      <c r="AO389">
        <f>IF(ScoutingData[heldCargo]="Y",1,0)</f>
        <v>0</v>
      </c>
    </row>
    <row r="390" spans="1:41" x14ac:dyDescent="0.3">
      <c r="A390" t="s">
        <v>19</v>
      </c>
      <c r="B390" t="s">
        <v>3</v>
      </c>
      <c r="C390">
        <v>66</v>
      </c>
      <c r="D390" t="str">
        <f>ScoutingData[[#This Row],[eventCode]]&amp;"_"&amp;ScoutingData[[#This Row],[matchLevel]]&amp;ScoutingData[[#This Row],[matchNumber]]</f>
        <v>2022ilch_qm66</v>
      </c>
      <c r="E390" t="s">
        <v>45</v>
      </c>
      <c r="F390">
        <v>4096</v>
      </c>
      <c r="G390">
        <v>44</v>
      </c>
      <c r="H390" t="s">
        <v>1</v>
      </c>
      <c r="I390">
        <v>0</v>
      </c>
      <c r="J390">
        <v>0</v>
      </c>
      <c r="K390" t="s">
        <v>1</v>
      </c>
      <c r="L390">
        <v>1</v>
      </c>
      <c r="M390">
        <v>0</v>
      </c>
      <c r="N390" t="s">
        <v>1</v>
      </c>
      <c r="O390" t="s">
        <v>1</v>
      </c>
      <c r="P390" t="s">
        <v>51</v>
      </c>
      <c r="Q390" t="s">
        <v>315</v>
      </c>
      <c r="R390">
        <v>2</v>
      </c>
      <c r="S390" t="s">
        <v>1</v>
      </c>
      <c r="T390" t="s">
        <v>55</v>
      </c>
      <c r="U390" t="s">
        <v>1</v>
      </c>
      <c r="V390">
        <v>3</v>
      </c>
      <c r="W390" t="s">
        <v>1</v>
      </c>
      <c r="X390" t="s">
        <v>449</v>
      </c>
      <c r="Y390">
        <f>ScoutingData[[#This Row],[autoLower]]+ScoutingData[[#This Row],[autoUpper]]</f>
        <v>0</v>
      </c>
      <c r="Z390">
        <f>(ScoutingData[[#This Row],[autoLower]]*2)+(ScoutingData[[#This Row],[autoUpper]]*4)</f>
        <v>0</v>
      </c>
      <c r="AA390">
        <f>ScoutingData[[#This Row],[lower]]+ScoutingData[[#This Row],[upper]]</f>
        <v>1</v>
      </c>
      <c r="AB390">
        <f>ScoutingData[[#This Row],[lower]]+(ScoutingData[[#This Row],[upper]]*2)</f>
        <v>2</v>
      </c>
      <c r="AC390">
        <f>ScoutingData[[#This Row],[autoCargo]]+ScoutingData[[#This Row],[teleopCargo]]</f>
        <v>1</v>
      </c>
      <c r="AD390">
        <f>IF(ScoutingData[taxi]="Y", 2, 0)</f>
        <v>0</v>
      </c>
      <c r="AE390">
        <f>ScoutingData[autoUpper]*4</f>
        <v>0</v>
      </c>
      <c r="AF390">
        <f>ScoutingData[autoLower]*2</f>
        <v>0</v>
      </c>
      <c r="AG390">
        <f>ScoutingData[upper]*2</f>
        <v>2</v>
      </c>
      <c r="AH390">
        <f>ScoutingData[lower]</f>
        <v>0</v>
      </c>
      <c r="AI390">
        <f>IF(ScoutingData[climb]=1, 4, IF(ScoutingData[climb]=2, 6, IF(ScoutingData[climb]=3, 10, IF(ScoutingData[climb]=4, 15, 0))))</f>
        <v>6</v>
      </c>
      <c r="AJ390">
        <f>ScoutingData[[#This Row],[climbScore]]</f>
        <v>6</v>
      </c>
      <c r="AK39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390">
        <f>IF(ScoutingData[climb]=1, 1, IF(ScoutingData[climb]=2, 2, IF(ScoutingData[climb]=3, 3, IF(ScoutingData[climb]=4, 4, 0))))</f>
        <v>2</v>
      </c>
      <c r="AM390">
        <f>IF(ScoutingData[wasDefended]="Y",1,0)</f>
        <v>0</v>
      </c>
      <c r="AN390">
        <f>IF(ScoutingData[diedOrTipped]="Y",1,0)</f>
        <v>0</v>
      </c>
      <c r="AO390">
        <f>IF(ScoutingData[heldCargo]="Y",1,0)</f>
        <v>0</v>
      </c>
    </row>
    <row r="391" spans="1:41" x14ac:dyDescent="0.3">
      <c r="A391" t="s">
        <v>19</v>
      </c>
      <c r="B391" t="s">
        <v>3</v>
      </c>
      <c r="C391">
        <v>67</v>
      </c>
      <c r="D391" t="str">
        <f>ScoutingData[[#This Row],[eventCode]]&amp;"_"&amp;ScoutingData[[#This Row],[matchLevel]]&amp;ScoutingData[[#This Row],[matchNumber]]</f>
        <v>2022ilch_qm67</v>
      </c>
      <c r="E391" t="s">
        <v>56</v>
      </c>
      <c r="F391">
        <v>677</v>
      </c>
      <c r="G391">
        <v>44</v>
      </c>
      <c r="H391" t="s">
        <v>0</v>
      </c>
      <c r="I391">
        <v>0</v>
      </c>
      <c r="J391">
        <v>1</v>
      </c>
      <c r="K391" t="s">
        <v>1</v>
      </c>
      <c r="L391">
        <v>0</v>
      </c>
      <c r="M391">
        <v>0</v>
      </c>
      <c r="N391" t="s">
        <v>1</v>
      </c>
      <c r="O391" t="s">
        <v>1</v>
      </c>
      <c r="P391" t="s">
        <v>51</v>
      </c>
      <c r="R391" t="s">
        <v>46</v>
      </c>
      <c r="S391" t="s">
        <v>1</v>
      </c>
      <c r="T391" t="s">
        <v>47</v>
      </c>
      <c r="U391" t="s">
        <v>0</v>
      </c>
      <c r="V391">
        <v>3</v>
      </c>
      <c r="W391" t="s">
        <v>1</v>
      </c>
      <c r="X391" t="s">
        <v>542</v>
      </c>
      <c r="Y391">
        <f>ScoutingData[[#This Row],[autoLower]]+ScoutingData[[#This Row],[autoUpper]]</f>
        <v>1</v>
      </c>
      <c r="Z391">
        <f>(ScoutingData[[#This Row],[autoLower]]*2)+(ScoutingData[[#This Row],[autoUpper]]*4)</f>
        <v>2</v>
      </c>
      <c r="AA391">
        <f>ScoutingData[[#This Row],[lower]]+ScoutingData[[#This Row],[upper]]</f>
        <v>0</v>
      </c>
      <c r="AB391">
        <f>ScoutingData[[#This Row],[lower]]+(ScoutingData[[#This Row],[upper]]*2)</f>
        <v>0</v>
      </c>
      <c r="AC391">
        <f>ScoutingData[[#This Row],[autoCargo]]+ScoutingData[[#This Row],[teleopCargo]]</f>
        <v>1</v>
      </c>
      <c r="AD391">
        <f>IF(ScoutingData[taxi]="Y", 2, 0)</f>
        <v>2</v>
      </c>
      <c r="AE391">
        <f>ScoutingData[autoUpper]*4</f>
        <v>0</v>
      </c>
      <c r="AF391">
        <f>ScoutingData[autoLower]*2</f>
        <v>2</v>
      </c>
      <c r="AG391">
        <f>ScoutingData[upper]*2</f>
        <v>0</v>
      </c>
      <c r="AH391">
        <f>ScoutingData[lower]</f>
        <v>0</v>
      </c>
      <c r="AI391">
        <f>IF(ScoutingData[climb]=1, 4, IF(ScoutingData[climb]=2, 6, IF(ScoutingData[climb]=3, 10, IF(ScoutingData[climb]=4, 15, 0))))</f>
        <v>0</v>
      </c>
      <c r="AJ391">
        <f>ScoutingData[[#This Row],[climbScore]]</f>
        <v>0</v>
      </c>
      <c r="AK39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</v>
      </c>
      <c r="AL391">
        <f>IF(ScoutingData[climb]=1, 1, IF(ScoutingData[climb]=2, 2, IF(ScoutingData[climb]=3, 3, IF(ScoutingData[climb]=4, 4, 0))))</f>
        <v>0</v>
      </c>
      <c r="AM391">
        <f>IF(ScoutingData[wasDefended]="Y",1,0)</f>
        <v>0</v>
      </c>
      <c r="AN391">
        <f>IF(ScoutingData[diedOrTipped]="Y",1,0)</f>
        <v>0</v>
      </c>
      <c r="AO391">
        <f>IF(ScoutingData[heldCargo]="Y",1,0)</f>
        <v>1</v>
      </c>
    </row>
    <row r="392" spans="1:41" x14ac:dyDescent="0.3">
      <c r="A392" t="s">
        <v>19</v>
      </c>
      <c r="B392" t="s">
        <v>3</v>
      </c>
      <c r="C392">
        <v>67</v>
      </c>
      <c r="D392" t="str">
        <f>ScoutingData[[#This Row],[eventCode]]&amp;"_"&amp;ScoutingData[[#This Row],[matchLevel]]&amp;ScoutingData[[#This Row],[matchNumber]]</f>
        <v>2022ilch_qm67</v>
      </c>
      <c r="E392" t="s">
        <v>62</v>
      </c>
      <c r="F392">
        <v>111</v>
      </c>
      <c r="G392">
        <v>54</v>
      </c>
      <c r="H392" t="s">
        <v>0</v>
      </c>
      <c r="I392">
        <v>3</v>
      </c>
      <c r="J392">
        <v>0</v>
      </c>
      <c r="K392" t="s">
        <v>0</v>
      </c>
      <c r="L392">
        <v>17</v>
      </c>
      <c r="M392">
        <v>0</v>
      </c>
      <c r="N392" t="s">
        <v>0</v>
      </c>
      <c r="O392" t="s">
        <v>1</v>
      </c>
      <c r="P392" t="s">
        <v>51</v>
      </c>
      <c r="Q392" t="s">
        <v>450</v>
      </c>
      <c r="R392">
        <v>4</v>
      </c>
      <c r="S392" t="s">
        <v>1</v>
      </c>
      <c r="T392" t="s">
        <v>46</v>
      </c>
      <c r="U392" t="s">
        <v>1</v>
      </c>
      <c r="V392">
        <v>5</v>
      </c>
      <c r="W392" t="s">
        <v>1</v>
      </c>
      <c r="X392" t="s">
        <v>451</v>
      </c>
      <c r="Y392">
        <f>ScoutingData[[#This Row],[autoLower]]+ScoutingData[[#This Row],[autoUpper]]</f>
        <v>3</v>
      </c>
      <c r="Z392">
        <f>(ScoutingData[[#This Row],[autoLower]]*2)+(ScoutingData[[#This Row],[autoUpper]]*4)</f>
        <v>12</v>
      </c>
      <c r="AA392">
        <f>ScoutingData[[#This Row],[lower]]+ScoutingData[[#This Row],[upper]]</f>
        <v>17</v>
      </c>
      <c r="AB392">
        <f>ScoutingData[[#This Row],[lower]]+(ScoutingData[[#This Row],[upper]]*2)</f>
        <v>34</v>
      </c>
      <c r="AC392">
        <f>ScoutingData[[#This Row],[autoCargo]]+ScoutingData[[#This Row],[teleopCargo]]</f>
        <v>20</v>
      </c>
      <c r="AD392">
        <f>IF(ScoutingData[taxi]="Y", 2, 0)</f>
        <v>2</v>
      </c>
      <c r="AE392">
        <f>ScoutingData[autoUpper]*4</f>
        <v>12</v>
      </c>
      <c r="AF392">
        <f>ScoutingData[autoLower]*2</f>
        <v>0</v>
      </c>
      <c r="AG392">
        <f>ScoutingData[upper]*2</f>
        <v>34</v>
      </c>
      <c r="AH392">
        <f>ScoutingData[lower]</f>
        <v>0</v>
      </c>
      <c r="AI392">
        <f>IF(ScoutingData[climb]=1, 4, IF(ScoutingData[climb]=2, 6, IF(ScoutingData[climb]=3, 10, IF(ScoutingData[climb]=4, 15, 0))))</f>
        <v>15</v>
      </c>
      <c r="AJ392">
        <f>ScoutingData[[#This Row],[climbScore]]</f>
        <v>15</v>
      </c>
      <c r="AK39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63</v>
      </c>
      <c r="AL392">
        <f>IF(ScoutingData[climb]=1, 1, IF(ScoutingData[climb]=2, 2, IF(ScoutingData[climb]=3, 3, IF(ScoutingData[climb]=4, 4, 0))))</f>
        <v>4</v>
      </c>
      <c r="AM392">
        <f>IF(ScoutingData[wasDefended]="Y",1,0)</f>
        <v>1</v>
      </c>
      <c r="AN392">
        <f>IF(ScoutingData[diedOrTipped]="Y",1,0)</f>
        <v>0</v>
      </c>
      <c r="AO392">
        <f>IF(ScoutingData[heldCargo]="Y",1,0)</f>
        <v>0</v>
      </c>
    </row>
    <row r="393" spans="1:41" x14ac:dyDescent="0.3">
      <c r="A393" t="s">
        <v>19</v>
      </c>
      <c r="B393" t="s">
        <v>3</v>
      </c>
      <c r="C393">
        <v>67</v>
      </c>
      <c r="D393" t="str">
        <f>ScoutingData[[#This Row],[eventCode]]&amp;"_"&amp;ScoutingData[[#This Row],[matchLevel]]&amp;ScoutingData[[#This Row],[matchNumber]]</f>
        <v>2022ilch_qm67</v>
      </c>
      <c r="E393" t="s">
        <v>49</v>
      </c>
      <c r="F393">
        <v>6381</v>
      </c>
      <c r="G393">
        <v>29</v>
      </c>
      <c r="H393" t="s">
        <v>0</v>
      </c>
      <c r="I393">
        <v>2</v>
      </c>
      <c r="J393">
        <v>0</v>
      </c>
      <c r="K393" t="s">
        <v>0</v>
      </c>
      <c r="L393">
        <v>4</v>
      </c>
      <c r="M393">
        <v>0</v>
      </c>
      <c r="N393" t="s">
        <v>1</v>
      </c>
      <c r="O393" t="s">
        <v>0</v>
      </c>
      <c r="P393" t="s">
        <v>46</v>
      </c>
      <c r="R393">
        <v>1</v>
      </c>
      <c r="S393" t="s">
        <v>1</v>
      </c>
      <c r="T393" t="s">
        <v>46</v>
      </c>
      <c r="U393" t="s">
        <v>1</v>
      </c>
      <c r="V393">
        <v>3</v>
      </c>
      <c r="W393" t="s">
        <v>1</v>
      </c>
      <c r="X393" t="s">
        <v>89</v>
      </c>
      <c r="Y393">
        <f>ScoutingData[[#This Row],[autoLower]]+ScoutingData[[#This Row],[autoUpper]]</f>
        <v>2</v>
      </c>
      <c r="Z393">
        <f>(ScoutingData[[#This Row],[autoLower]]*2)+(ScoutingData[[#This Row],[autoUpper]]*4)</f>
        <v>8</v>
      </c>
      <c r="AA393">
        <f>ScoutingData[[#This Row],[lower]]+ScoutingData[[#This Row],[upper]]</f>
        <v>4</v>
      </c>
      <c r="AB393">
        <f>ScoutingData[[#This Row],[lower]]+(ScoutingData[[#This Row],[upper]]*2)</f>
        <v>8</v>
      </c>
      <c r="AC393">
        <f>ScoutingData[[#This Row],[autoCargo]]+ScoutingData[[#This Row],[teleopCargo]]</f>
        <v>6</v>
      </c>
      <c r="AD393">
        <f>IF(ScoutingData[taxi]="Y", 2, 0)</f>
        <v>2</v>
      </c>
      <c r="AE393">
        <f>ScoutingData[autoUpper]*4</f>
        <v>8</v>
      </c>
      <c r="AF393">
        <f>ScoutingData[autoLower]*2</f>
        <v>0</v>
      </c>
      <c r="AG393">
        <f>ScoutingData[upper]*2</f>
        <v>8</v>
      </c>
      <c r="AH393">
        <f>ScoutingData[lower]</f>
        <v>0</v>
      </c>
      <c r="AI393">
        <f>IF(ScoutingData[climb]=1, 4, IF(ScoutingData[climb]=2, 6, IF(ScoutingData[climb]=3, 10, IF(ScoutingData[climb]=4, 15, 0))))</f>
        <v>4</v>
      </c>
      <c r="AJ393">
        <f>ScoutingData[[#This Row],[climbScore]]</f>
        <v>4</v>
      </c>
      <c r="AK39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22</v>
      </c>
      <c r="AL393">
        <f>IF(ScoutingData[climb]=1, 1, IF(ScoutingData[climb]=2, 2, IF(ScoutingData[climb]=3, 3, IF(ScoutingData[climb]=4, 4, 0))))</f>
        <v>1</v>
      </c>
      <c r="AM393">
        <f>IF(ScoutingData[wasDefended]="Y",1,0)</f>
        <v>0</v>
      </c>
      <c r="AN393">
        <f>IF(ScoutingData[diedOrTipped]="Y",1,0)</f>
        <v>0</v>
      </c>
      <c r="AO393">
        <f>IF(ScoutingData[heldCargo]="Y",1,0)</f>
        <v>0</v>
      </c>
    </row>
    <row r="394" spans="1:41" x14ac:dyDescent="0.3">
      <c r="A394" t="s">
        <v>19</v>
      </c>
      <c r="B394" t="s">
        <v>3</v>
      </c>
      <c r="C394">
        <v>67</v>
      </c>
      <c r="D394" t="str">
        <f>ScoutingData[[#This Row],[eventCode]]&amp;"_"&amp;ScoutingData[[#This Row],[matchLevel]]&amp;ScoutingData[[#This Row],[matchNumber]]</f>
        <v>2022ilch_qm67</v>
      </c>
      <c r="E394" t="s">
        <v>45</v>
      </c>
      <c r="F394">
        <v>2338</v>
      </c>
      <c r="G394">
        <v>55</v>
      </c>
      <c r="H394" t="s">
        <v>0</v>
      </c>
      <c r="I394">
        <v>2</v>
      </c>
      <c r="J394">
        <v>0</v>
      </c>
      <c r="K394" t="s">
        <v>0</v>
      </c>
      <c r="L394">
        <v>15</v>
      </c>
      <c r="M394">
        <v>0</v>
      </c>
      <c r="N394" t="s">
        <v>1</v>
      </c>
      <c r="O394" t="s">
        <v>1</v>
      </c>
      <c r="P394" t="s">
        <v>51</v>
      </c>
      <c r="Q394" t="s">
        <v>452</v>
      </c>
      <c r="R394">
        <v>4</v>
      </c>
      <c r="S394" t="s">
        <v>1</v>
      </c>
      <c r="T394" t="s">
        <v>46</v>
      </c>
      <c r="U394" t="s">
        <v>1</v>
      </c>
      <c r="V394">
        <v>4</v>
      </c>
      <c r="W394" t="s">
        <v>1</v>
      </c>
      <c r="X394" t="s">
        <v>453</v>
      </c>
      <c r="Y394">
        <f>ScoutingData[[#This Row],[autoLower]]+ScoutingData[[#This Row],[autoUpper]]</f>
        <v>2</v>
      </c>
      <c r="Z394">
        <f>(ScoutingData[[#This Row],[autoLower]]*2)+(ScoutingData[[#This Row],[autoUpper]]*4)</f>
        <v>8</v>
      </c>
      <c r="AA394">
        <f>ScoutingData[[#This Row],[lower]]+ScoutingData[[#This Row],[upper]]</f>
        <v>15</v>
      </c>
      <c r="AB394">
        <f>ScoutingData[[#This Row],[lower]]+(ScoutingData[[#This Row],[upper]]*2)</f>
        <v>30</v>
      </c>
      <c r="AC394">
        <f>ScoutingData[[#This Row],[autoCargo]]+ScoutingData[[#This Row],[teleopCargo]]</f>
        <v>17</v>
      </c>
      <c r="AD394">
        <f>IF(ScoutingData[taxi]="Y", 2, 0)</f>
        <v>2</v>
      </c>
      <c r="AE394">
        <f>ScoutingData[autoUpper]*4</f>
        <v>8</v>
      </c>
      <c r="AF394">
        <f>ScoutingData[autoLower]*2</f>
        <v>0</v>
      </c>
      <c r="AG394">
        <f>ScoutingData[upper]*2</f>
        <v>30</v>
      </c>
      <c r="AH394">
        <f>ScoutingData[lower]</f>
        <v>0</v>
      </c>
      <c r="AI394">
        <f>IF(ScoutingData[climb]=1, 4, IF(ScoutingData[climb]=2, 6, IF(ScoutingData[climb]=3, 10, IF(ScoutingData[climb]=4, 15, 0))))</f>
        <v>15</v>
      </c>
      <c r="AJ394">
        <f>ScoutingData[[#This Row],[climbScore]]</f>
        <v>15</v>
      </c>
      <c r="AK39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55</v>
      </c>
      <c r="AL394">
        <f>IF(ScoutingData[climb]=1, 1, IF(ScoutingData[climb]=2, 2, IF(ScoutingData[climb]=3, 3, IF(ScoutingData[climb]=4, 4, 0))))</f>
        <v>4</v>
      </c>
      <c r="AM394">
        <f>IF(ScoutingData[wasDefended]="Y",1,0)</f>
        <v>0</v>
      </c>
      <c r="AN394">
        <f>IF(ScoutingData[diedOrTipped]="Y",1,0)</f>
        <v>0</v>
      </c>
      <c r="AO394">
        <f>IF(ScoutingData[heldCargo]="Y",1,0)</f>
        <v>0</v>
      </c>
    </row>
    <row r="395" spans="1:41" x14ac:dyDescent="0.3">
      <c r="A395" t="s">
        <v>19</v>
      </c>
      <c r="B395" t="s">
        <v>3</v>
      </c>
      <c r="C395">
        <v>67</v>
      </c>
      <c r="D395" t="str">
        <f>ScoutingData[[#This Row],[eventCode]]&amp;"_"&amp;ScoutingData[[#This Row],[matchLevel]]&amp;ScoutingData[[#This Row],[matchNumber]]</f>
        <v>2022ilch_qm67</v>
      </c>
      <c r="E395" t="s">
        <v>59</v>
      </c>
      <c r="F395">
        <v>5934</v>
      </c>
      <c r="G395">
        <v>41</v>
      </c>
      <c r="H395" t="s">
        <v>0</v>
      </c>
      <c r="I395">
        <v>0</v>
      </c>
      <c r="J395">
        <v>0</v>
      </c>
      <c r="K395" t="s">
        <v>1</v>
      </c>
      <c r="L395">
        <v>0</v>
      </c>
      <c r="M395">
        <v>0</v>
      </c>
      <c r="N395" t="s">
        <v>1</v>
      </c>
      <c r="O395" t="s">
        <v>1</v>
      </c>
      <c r="P395" t="s">
        <v>46</v>
      </c>
      <c r="R395" t="s">
        <v>47</v>
      </c>
      <c r="S395" t="s">
        <v>1</v>
      </c>
      <c r="T395" t="s">
        <v>51</v>
      </c>
      <c r="U395" t="s">
        <v>1</v>
      </c>
      <c r="V395">
        <v>3</v>
      </c>
      <c r="W395" t="s">
        <v>1</v>
      </c>
      <c r="X395" t="s">
        <v>454</v>
      </c>
      <c r="Y395">
        <f>ScoutingData[[#This Row],[autoLower]]+ScoutingData[[#This Row],[autoUpper]]</f>
        <v>0</v>
      </c>
      <c r="Z395">
        <f>(ScoutingData[[#This Row],[autoLower]]*2)+(ScoutingData[[#This Row],[autoUpper]]*4)</f>
        <v>0</v>
      </c>
      <c r="AA395">
        <f>ScoutingData[[#This Row],[lower]]+ScoutingData[[#This Row],[upper]]</f>
        <v>0</v>
      </c>
      <c r="AB395">
        <f>ScoutingData[[#This Row],[lower]]+(ScoutingData[[#This Row],[upper]]*2)</f>
        <v>0</v>
      </c>
      <c r="AC395">
        <f>ScoutingData[[#This Row],[autoCargo]]+ScoutingData[[#This Row],[teleopCargo]]</f>
        <v>0</v>
      </c>
      <c r="AD395">
        <f>IF(ScoutingData[taxi]="Y", 2, 0)</f>
        <v>2</v>
      </c>
      <c r="AE395">
        <f>ScoutingData[autoUpper]*4</f>
        <v>0</v>
      </c>
      <c r="AF395">
        <f>ScoutingData[autoLower]*2</f>
        <v>0</v>
      </c>
      <c r="AG395">
        <f>ScoutingData[upper]*2</f>
        <v>0</v>
      </c>
      <c r="AH395">
        <f>ScoutingData[lower]</f>
        <v>0</v>
      </c>
      <c r="AI395">
        <f>IF(ScoutingData[climb]=1, 4, IF(ScoutingData[climb]=2, 6, IF(ScoutingData[climb]=3, 10, IF(ScoutingData[climb]=4, 15, 0))))</f>
        <v>0</v>
      </c>
      <c r="AJ395">
        <f>ScoutingData[[#This Row],[climbScore]]</f>
        <v>0</v>
      </c>
      <c r="AK39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395">
        <f>IF(ScoutingData[climb]=1, 1, IF(ScoutingData[climb]=2, 2, IF(ScoutingData[climb]=3, 3, IF(ScoutingData[climb]=4, 4, 0))))</f>
        <v>0</v>
      </c>
      <c r="AM395">
        <f>IF(ScoutingData[wasDefended]="Y",1,0)</f>
        <v>0</v>
      </c>
      <c r="AN395">
        <f>IF(ScoutingData[diedOrTipped]="Y",1,0)</f>
        <v>0</v>
      </c>
      <c r="AO395">
        <f>IF(ScoutingData[heldCargo]="Y",1,0)</f>
        <v>0</v>
      </c>
    </row>
    <row r="396" spans="1:41" x14ac:dyDescent="0.3">
      <c r="A396" t="s">
        <v>19</v>
      </c>
      <c r="B396" t="s">
        <v>3</v>
      </c>
      <c r="C396">
        <v>67</v>
      </c>
      <c r="D396" t="str">
        <f>ScoutingData[[#This Row],[eventCode]]&amp;"_"&amp;ScoutingData[[#This Row],[matchLevel]]&amp;ScoutingData[[#This Row],[matchNumber]]</f>
        <v>2022ilch_qm67</v>
      </c>
      <c r="E396" t="s">
        <v>53</v>
      </c>
      <c r="F396">
        <v>1732</v>
      </c>
      <c r="G396">
        <v>42</v>
      </c>
      <c r="H396" t="s">
        <v>0</v>
      </c>
      <c r="I396">
        <v>5</v>
      </c>
      <c r="J396">
        <v>0</v>
      </c>
      <c r="K396" t="s">
        <v>0</v>
      </c>
      <c r="L396">
        <v>11</v>
      </c>
      <c r="M396">
        <v>0</v>
      </c>
      <c r="N396" t="s">
        <v>1</v>
      </c>
      <c r="O396" t="s">
        <v>1</v>
      </c>
      <c r="P396" t="s">
        <v>51</v>
      </c>
      <c r="R396">
        <v>3</v>
      </c>
      <c r="S396" t="s">
        <v>1</v>
      </c>
      <c r="T396" t="s">
        <v>46</v>
      </c>
      <c r="U396" t="s">
        <v>1</v>
      </c>
      <c r="V396">
        <v>5</v>
      </c>
      <c r="W396" t="s">
        <v>1</v>
      </c>
      <c r="Y396">
        <f>ScoutingData[[#This Row],[autoLower]]+ScoutingData[[#This Row],[autoUpper]]</f>
        <v>5</v>
      </c>
      <c r="Z396">
        <f>(ScoutingData[[#This Row],[autoLower]]*2)+(ScoutingData[[#This Row],[autoUpper]]*4)</f>
        <v>20</v>
      </c>
      <c r="AA396">
        <f>ScoutingData[[#This Row],[lower]]+ScoutingData[[#This Row],[upper]]</f>
        <v>11</v>
      </c>
      <c r="AB396">
        <f>ScoutingData[[#This Row],[lower]]+(ScoutingData[[#This Row],[upper]]*2)</f>
        <v>22</v>
      </c>
      <c r="AC396">
        <f>ScoutingData[[#This Row],[autoCargo]]+ScoutingData[[#This Row],[teleopCargo]]</f>
        <v>16</v>
      </c>
      <c r="AD396">
        <f>IF(ScoutingData[taxi]="Y", 2, 0)</f>
        <v>2</v>
      </c>
      <c r="AE396">
        <f>ScoutingData[autoUpper]*4</f>
        <v>20</v>
      </c>
      <c r="AF396">
        <f>ScoutingData[autoLower]*2</f>
        <v>0</v>
      </c>
      <c r="AG396">
        <f>ScoutingData[upper]*2</f>
        <v>22</v>
      </c>
      <c r="AH396">
        <f>ScoutingData[lower]</f>
        <v>0</v>
      </c>
      <c r="AI396">
        <f>IF(ScoutingData[climb]=1, 4, IF(ScoutingData[climb]=2, 6, IF(ScoutingData[climb]=3, 10, IF(ScoutingData[climb]=4, 15, 0))))</f>
        <v>10</v>
      </c>
      <c r="AJ396">
        <f>ScoutingData[[#This Row],[climbScore]]</f>
        <v>10</v>
      </c>
      <c r="AK39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54</v>
      </c>
      <c r="AL396">
        <f>IF(ScoutingData[climb]=1, 1, IF(ScoutingData[climb]=2, 2, IF(ScoutingData[climb]=3, 3, IF(ScoutingData[climb]=4, 4, 0))))</f>
        <v>3</v>
      </c>
      <c r="AM396">
        <f>IF(ScoutingData[wasDefended]="Y",1,0)</f>
        <v>0</v>
      </c>
      <c r="AN396">
        <f>IF(ScoutingData[diedOrTipped]="Y",1,0)</f>
        <v>0</v>
      </c>
      <c r="AO396">
        <f>IF(ScoutingData[heldCargo]="Y",1,0)</f>
        <v>0</v>
      </c>
    </row>
    <row r="397" spans="1:41" x14ac:dyDescent="0.3">
      <c r="A397" t="s">
        <v>19</v>
      </c>
      <c r="B397" t="s">
        <v>3</v>
      </c>
      <c r="C397">
        <v>68</v>
      </c>
      <c r="D397" t="str">
        <f>ScoutingData[[#This Row],[eventCode]]&amp;"_"&amp;ScoutingData[[#This Row],[matchLevel]]&amp;ScoutingData[[#This Row],[matchNumber]]</f>
        <v>2022ilch_qm68</v>
      </c>
      <c r="E397" t="s">
        <v>45</v>
      </c>
      <c r="F397">
        <v>8029</v>
      </c>
      <c r="G397">
        <v>41</v>
      </c>
      <c r="H397" t="s">
        <v>0</v>
      </c>
      <c r="I397">
        <v>0</v>
      </c>
      <c r="J397">
        <v>2</v>
      </c>
      <c r="K397" t="s">
        <v>0</v>
      </c>
      <c r="L397">
        <v>4</v>
      </c>
      <c r="M397">
        <v>1</v>
      </c>
      <c r="N397" t="s">
        <v>1</v>
      </c>
      <c r="O397" t="s">
        <v>1</v>
      </c>
      <c r="P397" t="s">
        <v>51</v>
      </c>
      <c r="Q397" t="s">
        <v>455</v>
      </c>
      <c r="R397">
        <v>2</v>
      </c>
      <c r="S397" t="s">
        <v>1</v>
      </c>
      <c r="T397" t="s">
        <v>46</v>
      </c>
      <c r="U397" t="s">
        <v>1</v>
      </c>
      <c r="V397">
        <v>2</v>
      </c>
      <c r="W397" t="s">
        <v>1</v>
      </c>
      <c r="Y397">
        <f>ScoutingData[[#This Row],[autoLower]]+ScoutingData[[#This Row],[autoUpper]]</f>
        <v>2</v>
      </c>
      <c r="Z397">
        <f>(ScoutingData[[#This Row],[autoLower]]*2)+(ScoutingData[[#This Row],[autoUpper]]*4)</f>
        <v>4</v>
      </c>
      <c r="AA397">
        <f>ScoutingData[[#This Row],[lower]]+ScoutingData[[#This Row],[upper]]</f>
        <v>5</v>
      </c>
      <c r="AB397">
        <f>ScoutingData[[#This Row],[lower]]+(ScoutingData[[#This Row],[upper]]*2)</f>
        <v>9</v>
      </c>
      <c r="AC397">
        <f>ScoutingData[[#This Row],[autoCargo]]+ScoutingData[[#This Row],[teleopCargo]]</f>
        <v>7</v>
      </c>
      <c r="AD397">
        <f>IF(ScoutingData[taxi]="Y", 2, 0)</f>
        <v>2</v>
      </c>
      <c r="AE397">
        <f>ScoutingData[autoUpper]*4</f>
        <v>0</v>
      </c>
      <c r="AF397">
        <f>ScoutingData[autoLower]*2</f>
        <v>4</v>
      </c>
      <c r="AG397">
        <f>ScoutingData[upper]*2</f>
        <v>8</v>
      </c>
      <c r="AH397">
        <f>ScoutingData[lower]</f>
        <v>1</v>
      </c>
      <c r="AI397">
        <f>IF(ScoutingData[climb]=1, 4, IF(ScoutingData[climb]=2, 6, IF(ScoutingData[climb]=3, 10, IF(ScoutingData[climb]=4, 15, 0))))</f>
        <v>6</v>
      </c>
      <c r="AJ397">
        <f>ScoutingData[[#This Row],[climbScore]]</f>
        <v>6</v>
      </c>
      <c r="AK39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21</v>
      </c>
      <c r="AL397">
        <f>IF(ScoutingData[climb]=1, 1, IF(ScoutingData[climb]=2, 2, IF(ScoutingData[climb]=3, 3, IF(ScoutingData[climb]=4, 4, 0))))</f>
        <v>2</v>
      </c>
      <c r="AM397">
        <f>IF(ScoutingData[wasDefended]="Y",1,0)</f>
        <v>0</v>
      </c>
      <c r="AN397">
        <f>IF(ScoutingData[diedOrTipped]="Y",1,0)</f>
        <v>0</v>
      </c>
      <c r="AO397">
        <f>IF(ScoutingData[heldCargo]="Y",1,0)</f>
        <v>0</v>
      </c>
    </row>
    <row r="398" spans="1:41" x14ac:dyDescent="0.3">
      <c r="A398" t="s">
        <v>19</v>
      </c>
      <c r="B398" t="s">
        <v>3</v>
      </c>
      <c r="C398">
        <v>68</v>
      </c>
      <c r="D398" t="str">
        <f>ScoutingData[[#This Row],[eventCode]]&amp;"_"&amp;ScoutingData[[#This Row],[matchLevel]]&amp;ScoutingData[[#This Row],[matchNumber]]</f>
        <v>2022ilch_qm68</v>
      </c>
      <c r="E398" t="s">
        <v>53</v>
      </c>
      <c r="F398">
        <v>2022</v>
      </c>
      <c r="G398">
        <v>30</v>
      </c>
      <c r="H398" t="s">
        <v>0</v>
      </c>
      <c r="I398">
        <v>1</v>
      </c>
      <c r="J398">
        <v>0</v>
      </c>
      <c r="K398" t="s">
        <v>1</v>
      </c>
      <c r="L398">
        <v>4</v>
      </c>
      <c r="M398">
        <v>0</v>
      </c>
      <c r="N398" t="s">
        <v>1</v>
      </c>
      <c r="O398" t="s">
        <v>1</v>
      </c>
      <c r="P398" t="s">
        <v>51</v>
      </c>
      <c r="R398">
        <v>3</v>
      </c>
      <c r="S398" t="s">
        <v>0</v>
      </c>
      <c r="T398" t="s">
        <v>46</v>
      </c>
      <c r="U398" t="s">
        <v>1</v>
      </c>
      <c r="V398">
        <v>4</v>
      </c>
      <c r="W398" t="s">
        <v>1</v>
      </c>
      <c r="Y398">
        <f>ScoutingData[[#This Row],[autoLower]]+ScoutingData[[#This Row],[autoUpper]]</f>
        <v>1</v>
      </c>
      <c r="Z398">
        <f>(ScoutingData[[#This Row],[autoLower]]*2)+(ScoutingData[[#This Row],[autoUpper]]*4)</f>
        <v>4</v>
      </c>
      <c r="AA398">
        <f>ScoutingData[[#This Row],[lower]]+ScoutingData[[#This Row],[upper]]</f>
        <v>4</v>
      </c>
      <c r="AB398">
        <f>ScoutingData[[#This Row],[lower]]+(ScoutingData[[#This Row],[upper]]*2)</f>
        <v>8</v>
      </c>
      <c r="AC398">
        <f>ScoutingData[[#This Row],[autoCargo]]+ScoutingData[[#This Row],[teleopCargo]]</f>
        <v>5</v>
      </c>
      <c r="AD398">
        <f>IF(ScoutingData[taxi]="Y", 2, 0)</f>
        <v>2</v>
      </c>
      <c r="AE398">
        <f>ScoutingData[autoUpper]*4</f>
        <v>4</v>
      </c>
      <c r="AF398">
        <f>ScoutingData[autoLower]*2</f>
        <v>0</v>
      </c>
      <c r="AG398">
        <f>ScoutingData[upper]*2</f>
        <v>8</v>
      </c>
      <c r="AH398">
        <f>ScoutingData[lower]</f>
        <v>0</v>
      </c>
      <c r="AI398">
        <f>IF(ScoutingData[climb]=1, 4, IF(ScoutingData[climb]=2, 6, IF(ScoutingData[climb]=3, 10, IF(ScoutingData[climb]=4, 15, 0))))</f>
        <v>10</v>
      </c>
      <c r="AJ398">
        <f>ScoutingData[[#This Row],[climbScore]]</f>
        <v>10</v>
      </c>
      <c r="AK39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24</v>
      </c>
      <c r="AL398">
        <f>IF(ScoutingData[climb]=1, 1, IF(ScoutingData[climb]=2, 2, IF(ScoutingData[climb]=3, 3, IF(ScoutingData[climb]=4, 4, 0))))</f>
        <v>3</v>
      </c>
      <c r="AM398">
        <f>IF(ScoutingData[wasDefended]="Y",1,0)</f>
        <v>0</v>
      </c>
      <c r="AN398">
        <f>IF(ScoutingData[diedOrTipped]="Y",1,0)</f>
        <v>0</v>
      </c>
      <c r="AO398">
        <f>IF(ScoutingData[heldCargo]="Y",1,0)</f>
        <v>0</v>
      </c>
    </row>
    <row r="399" spans="1:41" x14ac:dyDescent="0.3">
      <c r="A399" t="s">
        <v>19</v>
      </c>
      <c r="B399" t="s">
        <v>3</v>
      </c>
      <c r="C399">
        <v>68</v>
      </c>
      <c r="D399" t="str">
        <f>ScoutingData[[#This Row],[eventCode]]&amp;"_"&amp;ScoutingData[[#This Row],[matchLevel]]&amp;ScoutingData[[#This Row],[matchNumber]]</f>
        <v>2022ilch_qm68</v>
      </c>
      <c r="E399" t="s">
        <v>49</v>
      </c>
      <c r="F399">
        <v>3061</v>
      </c>
      <c r="G399">
        <v>54</v>
      </c>
      <c r="H399" t="s">
        <v>0</v>
      </c>
      <c r="I399">
        <v>2</v>
      </c>
      <c r="J399">
        <v>0</v>
      </c>
      <c r="K399" t="s">
        <v>0</v>
      </c>
      <c r="L399">
        <v>10</v>
      </c>
      <c r="M399">
        <v>0</v>
      </c>
      <c r="N399" t="s">
        <v>0</v>
      </c>
      <c r="O399" t="s">
        <v>1</v>
      </c>
      <c r="P399" t="s">
        <v>55</v>
      </c>
      <c r="Q399" t="s">
        <v>456</v>
      </c>
      <c r="R399">
        <v>4</v>
      </c>
      <c r="S399" t="s">
        <v>1</v>
      </c>
      <c r="T399" t="s">
        <v>46</v>
      </c>
      <c r="U399" t="s">
        <v>1</v>
      </c>
      <c r="V399">
        <v>5</v>
      </c>
      <c r="W399" t="s">
        <v>1</v>
      </c>
      <c r="X399" t="s">
        <v>457</v>
      </c>
      <c r="Y399">
        <f>ScoutingData[[#This Row],[autoLower]]+ScoutingData[[#This Row],[autoUpper]]</f>
        <v>2</v>
      </c>
      <c r="Z399">
        <f>(ScoutingData[[#This Row],[autoLower]]*2)+(ScoutingData[[#This Row],[autoUpper]]*4)</f>
        <v>8</v>
      </c>
      <c r="AA399">
        <f>ScoutingData[[#This Row],[lower]]+ScoutingData[[#This Row],[upper]]</f>
        <v>10</v>
      </c>
      <c r="AB399">
        <f>ScoutingData[[#This Row],[lower]]+(ScoutingData[[#This Row],[upper]]*2)</f>
        <v>20</v>
      </c>
      <c r="AC399">
        <f>ScoutingData[[#This Row],[autoCargo]]+ScoutingData[[#This Row],[teleopCargo]]</f>
        <v>12</v>
      </c>
      <c r="AD399">
        <f>IF(ScoutingData[taxi]="Y", 2, 0)</f>
        <v>2</v>
      </c>
      <c r="AE399">
        <f>ScoutingData[autoUpper]*4</f>
        <v>8</v>
      </c>
      <c r="AF399">
        <f>ScoutingData[autoLower]*2</f>
        <v>0</v>
      </c>
      <c r="AG399">
        <f>ScoutingData[upper]*2</f>
        <v>20</v>
      </c>
      <c r="AH399">
        <f>ScoutingData[lower]</f>
        <v>0</v>
      </c>
      <c r="AI399">
        <f>IF(ScoutingData[climb]=1, 4, IF(ScoutingData[climb]=2, 6, IF(ScoutingData[climb]=3, 10, IF(ScoutingData[climb]=4, 15, 0))))</f>
        <v>15</v>
      </c>
      <c r="AJ399">
        <f>ScoutingData[[#This Row],[climbScore]]</f>
        <v>15</v>
      </c>
      <c r="AK39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45</v>
      </c>
      <c r="AL399">
        <f>IF(ScoutingData[climb]=1, 1, IF(ScoutingData[climb]=2, 2, IF(ScoutingData[climb]=3, 3, IF(ScoutingData[climb]=4, 4, 0))))</f>
        <v>4</v>
      </c>
      <c r="AM399">
        <f>IF(ScoutingData[wasDefended]="Y",1,0)</f>
        <v>1</v>
      </c>
      <c r="AN399">
        <f>IF(ScoutingData[diedOrTipped]="Y",1,0)</f>
        <v>0</v>
      </c>
      <c r="AO399">
        <f>IF(ScoutingData[heldCargo]="Y",1,0)</f>
        <v>0</v>
      </c>
    </row>
    <row r="400" spans="1:41" x14ac:dyDescent="0.3">
      <c r="A400" t="s">
        <v>19</v>
      </c>
      <c r="B400" t="s">
        <v>3</v>
      </c>
      <c r="C400">
        <v>68</v>
      </c>
      <c r="D400" t="str">
        <f>ScoutingData[[#This Row],[eventCode]]&amp;"_"&amp;ScoutingData[[#This Row],[matchLevel]]&amp;ScoutingData[[#This Row],[matchNumber]]</f>
        <v>2022ilch_qm68</v>
      </c>
      <c r="E400" t="s">
        <v>59</v>
      </c>
      <c r="F400">
        <v>4645</v>
      </c>
      <c r="G400">
        <v>41</v>
      </c>
      <c r="H400" t="s">
        <v>0</v>
      </c>
      <c r="I400">
        <v>0</v>
      </c>
      <c r="J400">
        <v>0</v>
      </c>
      <c r="K400" t="s">
        <v>1</v>
      </c>
      <c r="L400">
        <v>0</v>
      </c>
      <c r="M400">
        <v>1</v>
      </c>
      <c r="N400" t="s">
        <v>1</v>
      </c>
      <c r="O400" t="s">
        <v>1</v>
      </c>
      <c r="P400" t="s">
        <v>51</v>
      </c>
      <c r="Q400" t="s">
        <v>458</v>
      </c>
      <c r="R400" t="s">
        <v>46</v>
      </c>
      <c r="S400" t="s">
        <v>1</v>
      </c>
      <c r="T400" t="s">
        <v>46</v>
      </c>
      <c r="U400" t="s">
        <v>1</v>
      </c>
      <c r="V400">
        <v>3</v>
      </c>
      <c r="W400" t="s">
        <v>1</v>
      </c>
      <c r="X400" t="s">
        <v>459</v>
      </c>
      <c r="Y400">
        <f>ScoutingData[[#This Row],[autoLower]]+ScoutingData[[#This Row],[autoUpper]]</f>
        <v>0</v>
      </c>
      <c r="Z400">
        <f>(ScoutingData[[#This Row],[autoLower]]*2)+(ScoutingData[[#This Row],[autoUpper]]*4)</f>
        <v>0</v>
      </c>
      <c r="AA400">
        <f>ScoutingData[[#This Row],[lower]]+ScoutingData[[#This Row],[upper]]</f>
        <v>1</v>
      </c>
      <c r="AB400">
        <f>ScoutingData[[#This Row],[lower]]+(ScoutingData[[#This Row],[upper]]*2)</f>
        <v>1</v>
      </c>
      <c r="AC400">
        <f>ScoutingData[[#This Row],[autoCargo]]+ScoutingData[[#This Row],[teleopCargo]]</f>
        <v>1</v>
      </c>
      <c r="AD400">
        <f>IF(ScoutingData[taxi]="Y", 2, 0)</f>
        <v>2</v>
      </c>
      <c r="AE400">
        <f>ScoutingData[autoUpper]*4</f>
        <v>0</v>
      </c>
      <c r="AF400">
        <f>ScoutingData[autoLower]*2</f>
        <v>0</v>
      </c>
      <c r="AG400">
        <f>ScoutingData[upper]*2</f>
        <v>0</v>
      </c>
      <c r="AH400">
        <f>ScoutingData[lower]</f>
        <v>1</v>
      </c>
      <c r="AI400">
        <f>IF(ScoutingData[climb]=1, 4, IF(ScoutingData[climb]=2, 6, IF(ScoutingData[climb]=3, 10, IF(ScoutingData[climb]=4, 15, 0))))</f>
        <v>0</v>
      </c>
      <c r="AJ400">
        <f>ScoutingData[[#This Row],[climbScore]]</f>
        <v>0</v>
      </c>
      <c r="AK40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</v>
      </c>
      <c r="AL400">
        <f>IF(ScoutingData[climb]=1, 1, IF(ScoutingData[climb]=2, 2, IF(ScoutingData[climb]=3, 3, IF(ScoutingData[climb]=4, 4, 0))))</f>
        <v>0</v>
      </c>
      <c r="AM400">
        <f>IF(ScoutingData[wasDefended]="Y",1,0)</f>
        <v>0</v>
      </c>
      <c r="AN400">
        <f>IF(ScoutingData[diedOrTipped]="Y",1,0)</f>
        <v>0</v>
      </c>
      <c r="AO400">
        <f>IF(ScoutingData[heldCargo]="Y",1,0)</f>
        <v>0</v>
      </c>
    </row>
    <row r="401" spans="1:41" x14ac:dyDescent="0.3">
      <c r="A401" t="s">
        <v>19</v>
      </c>
      <c r="B401" t="s">
        <v>3</v>
      </c>
      <c r="C401">
        <v>68</v>
      </c>
      <c r="D401" t="str">
        <f>ScoutingData[[#This Row],[eventCode]]&amp;"_"&amp;ScoutingData[[#This Row],[matchLevel]]&amp;ScoutingData[[#This Row],[matchNumber]]</f>
        <v>2022ilch_qm68</v>
      </c>
      <c r="E401" t="s">
        <v>62</v>
      </c>
      <c r="F401">
        <v>3067</v>
      </c>
      <c r="G401">
        <v>17</v>
      </c>
      <c r="H401" t="s">
        <v>0</v>
      </c>
      <c r="I401">
        <v>0</v>
      </c>
      <c r="J401">
        <v>1</v>
      </c>
      <c r="K401" t="s">
        <v>1</v>
      </c>
      <c r="L401">
        <v>0</v>
      </c>
      <c r="M401">
        <v>0</v>
      </c>
      <c r="N401" t="s">
        <v>1</v>
      </c>
      <c r="O401" t="s">
        <v>1</v>
      </c>
      <c r="P401" t="s">
        <v>51</v>
      </c>
      <c r="R401" t="s">
        <v>46</v>
      </c>
      <c r="S401" t="s">
        <v>1</v>
      </c>
      <c r="T401" t="s">
        <v>46</v>
      </c>
      <c r="U401" t="s">
        <v>1</v>
      </c>
      <c r="V401">
        <v>1</v>
      </c>
      <c r="W401" t="s">
        <v>1</v>
      </c>
      <c r="X401" t="s">
        <v>460</v>
      </c>
      <c r="Y401">
        <f>ScoutingData[[#This Row],[autoLower]]+ScoutingData[[#This Row],[autoUpper]]</f>
        <v>1</v>
      </c>
      <c r="Z401">
        <f>(ScoutingData[[#This Row],[autoLower]]*2)+(ScoutingData[[#This Row],[autoUpper]]*4)</f>
        <v>2</v>
      </c>
      <c r="AA401">
        <f>ScoutingData[[#This Row],[lower]]+ScoutingData[[#This Row],[upper]]</f>
        <v>0</v>
      </c>
      <c r="AB401">
        <f>ScoutingData[[#This Row],[lower]]+(ScoutingData[[#This Row],[upper]]*2)</f>
        <v>0</v>
      </c>
      <c r="AC401">
        <f>ScoutingData[[#This Row],[autoCargo]]+ScoutingData[[#This Row],[teleopCargo]]</f>
        <v>1</v>
      </c>
      <c r="AD401">
        <f>IF(ScoutingData[taxi]="Y", 2, 0)</f>
        <v>2</v>
      </c>
      <c r="AE401">
        <f>ScoutingData[autoUpper]*4</f>
        <v>0</v>
      </c>
      <c r="AF401">
        <f>ScoutingData[autoLower]*2</f>
        <v>2</v>
      </c>
      <c r="AG401">
        <f>ScoutingData[upper]*2</f>
        <v>0</v>
      </c>
      <c r="AH401">
        <f>ScoutingData[lower]</f>
        <v>0</v>
      </c>
      <c r="AI401">
        <f>IF(ScoutingData[climb]=1, 4, IF(ScoutingData[climb]=2, 6, IF(ScoutingData[climb]=3, 10, IF(ScoutingData[climb]=4, 15, 0))))</f>
        <v>0</v>
      </c>
      <c r="AJ401">
        <f>ScoutingData[[#This Row],[climbScore]]</f>
        <v>0</v>
      </c>
      <c r="AK40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</v>
      </c>
      <c r="AL401">
        <f>IF(ScoutingData[climb]=1, 1, IF(ScoutingData[climb]=2, 2, IF(ScoutingData[climb]=3, 3, IF(ScoutingData[climb]=4, 4, 0))))</f>
        <v>0</v>
      </c>
      <c r="AM401">
        <f>IF(ScoutingData[wasDefended]="Y",1,0)</f>
        <v>0</v>
      </c>
      <c r="AN401">
        <f>IF(ScoutingData[diedOrTipped]="Y",1,0)</f>
        <v>0</v>
      </c>
      <c r="AO401">
        <f>IF(ScoutingData[heldCargo]="Y",1,0)</f>
        <v>0</v>
      </c>
    </row>
    <row r="402" spans="1:41" x14ac:dyDescent="0.3">
      <c r="A402" t="s">
        <v>19</v>
      </c>
      <c r="B402" t="s">
        <v>3</v>
      </c>
      <c r="C402">
        <v>68</v>
      </c>
      <c r="D402" t="str">
        <f>ScoutingData[[#This Row],[eventCode]]&amp;"_"&amp;ScoutingData[[#This Row],[matchLevel]]&amp;ScoutingData[[#This Row],[matchNumber]]</f>
        <v>2022ilch_qm68</v>
      </c>
      <c r="E402" t="s">
        <v>56</v>
      </c>
      <c r="F402">
        <v>8122</v>
      </c>
      <c r="G402">
        <v>20</v>
      </c>
      <c r="H402" t="s">
        <v>0</v>
      </c>
      <c r="I402">
        <v>0</v>
      </c>
      <c r="J402">
        <v>0</v>
      </c>
      <c r="K402" t="s">
        <v>0</v>
      </c>
      <c r="L402">
        <v>1</v>
      </c>
      <c r="M402">
        <v>0</v>
      </c>
      <c r="N402" t="s">
        <v>1</v>
      </c>
      <c r="O402" t="s">
        <v>1</v>
      </c>
      <c r="P402" t="s">
        <v>51</v>
      </c>
      <c r="Q402" t="s">
        <v>461</v>
      </c>
      <c r="R402">
        <v>2</v>
      </c>
      <c r="S402" t="s">
        <v>1</v>
      </c>
      <c r="T402" t="s">
        <v>47</v>
      </c>
      <c r="U402" t="s">
        <v>1</v>
      </c>
      <c r="V402">
        <v>4</v>
      </c>
      <c r="W402" t="s">
        <v>1</v>
      </c>
      <c r="X402" t="s">
        <v>462</v>
      </c>
      <c r="Y402">
        <f>ScoutingData[[#This Row],[autoLower]]+ScoutingData[[#This Row],[autoUpper]]</f>
        <v>0</v>
      </c>
      <c r="Z402">
        <f>(ScoutingData[[#This Row],[autoLower]]*2)+(ScoutingData[[#This Row],[autoUpper]]*4)</f>
        <v>0</v>
      </c>
      <c r="AA402">
        <f>ScoutingData[[#This Row],[lower]]+ScoutingData[[#This Row],[upper]]</f>
        <v>1</v>
      </c>
      <c r="AB402">
        <f>ScoutingData[[#This Row],[lower]]+(ScoutingData[[#This Row],[upper]]*2)</f>
        <v>2</v>
      </c>
      <c r="AC402">
        <f>ScoutingData[[#This Row],[autoCargo]]+ScoutingData[[#This Row],[teleopCargo]]</f>
        <v>1</v>
      </c>
      <c r="AD402">
        <f>IF(ScoutingData[taxi]="Y", 2, 0)</f>
        <v>2</v>
      </c>
      <c r="AE402">
        <f>ScoutingData[autoUpper]*4</f>
        <v>0</v>
      </c>
      <c r="AF402">
        <f>ScoutingData[autoLower]*2</f>
        <v>0</v>
      </c>
      <c r="AG402">
        <f>ScoutingData[upper]*2</f>
        <v>2</v>
      </c>
      <c r="AH402">
        <f>ScoutingData[lower]</f>
        <v>0</v>
      </c>
      <c r="AI402">
        <f>IF(ScoutingData[climb]=1, 4, IF(ScoutingData[climb]=2, 6, IF(ScoutingData[climb]=3, 10, IF(ScoutingData[climb]=4, 15, 0))))</f>
        <v>6</v>
      </c>
      <c r="AJ402">
        <f>ScoutingData[[#This Row],[climbScore]]</f>
        <v>6</v>
      </c>
      <c r="AK40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10</v>
      </c>
      <c r="AL402">
        <f>IF(ScoutingData[climb]=1, 1, IF(ScoutingData[climb]=2, 2, IF(ScoutingData[climb]=3, 3, IF(ScoutingData[climb]=4, 4, 0))))</f>
        <v>2</v>
      </c>
      <c r="AM402">
        <f>IF(ScoutingData[wasDefended]="Y",1,0)</f>
        <v>0</v>
      </c>
      <c r="AN402">
        <f>IF(ScoutingData[diedOrTipped]="Y",1,0)</f>
        <v>0</v>
      </c>
      <c r="AO402">
        <f>IF(ScoutingData[heldCargo]="Y",1,0)</f>
        <v>0</v>
      </c>
    </row>
    <row r="403" spans="1:41" x14ac:dyDescent="0.3">
      <c r="A403" t="s">
        <v>19</v>
      </c>
      <c r="B403" t="s">
        <v>3</v>
      </c>
      <c r="C403">
        <v>69</v>
      </c>
      <c r="D403" t="str">
        <f>ScoutingData[[#This Row],[eventCode]]&amp;"_"&amp;ScoutingData[[#This Row],[matchLevel]]&amp;ScoutingData[[#This Row],[matchNumber]]</f>
        <v>2022ilch_qm69</v>
      </c>
      <c r="E403" t="s">
        <v>49</v>
      </c>
      <c r="F403">
        <v>4702</v>
      </c>
      <c r="G403">
        <v>29</v>
      </c>
      <c r="H403" t="s">
        <v>0</v>
      </c>
      <c r="I403">
        <v>0</v>
      </c>
      <c r="J403">
        <v>0</v>
      </c>
      <c r="K403" t="s">
        <v>1</v>
      </c>
      <c r="L403">
        <v>0</v>
      </c>
      <c r="M403">
        <v>0</v>
      </c>
      <c r="N403" t="s">
        <v>1</v>
      </c>
      <c r="O403" t="s">
        <v>1</v>
      </c>
      <c r="P403" t="s">
        <v>46</v>
      </c>
      <c r="R403" t="s">
        <v>46</v>
      </c>
      <c r="S403" t="s">
        <v>1</v>
      </c>
      <c r="T403" t="s">
        <v>55</v>
      </c>
      <c r="U403" t="s">
        <v>1</v>
      </c>
      <c r="V403">
        <v>2</v>
      </c>
      <c r="W403" t="s">
        <v>1</v>
      </c>
      <c r="Y403">
        <f>ScoutingData[[#This Row],[autoLower]]+ScoutingData[[#This Row],[autoUpper]]</f>
        <v>0</v>
      </c>
      <c r="Z403">
        <f>(ScoutingData[[#This Row],[autoLower]]*2)+(ScoutingData[[#This Row],[autoUpper]]*4)</f>
        <v>0</v>
      </c>
      <c r="AA403">
        <f>ScoutingData[[#This Row],[lower]]+ScoutingData[[#This Row],[upper]]</f>
        <v>0</v>
      </c>
      <c r="AB403">
        <f>ScoutingData[[#This Row],[lower]]+(ScoutingData[[#This Row],[upper]]*2)</f>
        <v>0</v>
      </c>
      <c r="AC403">
        <f>ScoutingData[[#This Row],[autoCargo]]+ScoutingData[[#This Row],[teleopCargo]]</f>
        <v>0</v>
      </c>
      <c r="AD403">
        <f>IF(ScoutingData[taxi]="Y", 2, 0)</f>
        <v>2</v>
      </c>
      <c r="AE403">
        <f>ScoutingData[autoUpper]*4</f>
        <v>0</v>
      </c>
      <c r="AF403">
        <f>ScoutingData[autoLower]*2</f>
        <v>0</v>
      </c>
      <c r="AG403">
        <f>ScoutingData[upper]*2</f>
        <v>0</v>
      </c>
      <c r="AH403">
        <f>ScoutingData[lower]</f>
        <v>0</v>
      </c>
      <c r="AI403">
        <f>IF(ScoutingData[climb]=1, 4, IF(ScoutingData[climb]=2, 6, IF(ScoutingData[climb]=3, 10, IF(ScoutingData[climb]=4, 15, 0))))</f>
        <v>0</v>
      </c>
      <c r="AJ403">
        <f>ScoutingData[[#This Row],[climbScore]]</f>
        <v>0</v>
      </c>
      <c r="AK40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403">
        <f>IF(ScoutingData[climb]=1, 1, IF(ScoutingData[climb]=2, 2, IF(ScoutingData[climb]=3, 3, IF(ScoutingData[climb]=4, 4, 0))))</f>
        <v>0</v>
      </c>
      <c r="AM403">
        <f>IF(ScoutingData[wasDefended]="Y",1,0)</f>
        <v>0</v>
      </c>
      <c r="AN403">
        <f>IF(ScoutingData[diedOrTipped]="Y",1,0)</f>
        <v>0</v>
      </c>
      <c r="AO403">
        <f>IF(ScoutingData[heldCargo]="Y",1,0)</f>
        <v>0</v>
      </c>
    </row>
    <row r="404" spans="1:41" x14ac:dyDescent="0.3">
      <c r="A404" t="s">
        <v>19</v>
      </c>
      <c r="B404" t="s">
        <v>3</v>
      </c>
      <c r="C404">
        <v>69</v>
      </c>
      <c r="D404" t="str">
        <f>ScoutingData[[#This Row],[eventCode]]&amp;"_"&amp;ScoutingData[[#This Row],[matchLevel]]&amp;ScoutingData[[#This Row],[matchNumber]]</f>
        <v>2022ilch_qm69</v>
      </c>
      <c r="E404" t="s">
        <v>53</v>
      </c>
      <c r="F404">
        <v>3695</v>
      </c>
      <c r="G404">
        <v>29</v>
      </c>
      <c r="H404" t="s">
        <v>0</v>
      </c>
      <c r="I404">
        <v>2</v>
      </c>
      <c r="J404">
        <v>0</v>
      </c>
      <c r="K404" t="s">
        <v>0</v>
      </c>
      <c r="L404">
        <v>6</v>
      </c>
      <c r="M404">
        <v>0</v>
      </c>
      <c r="N404" t="s">
        <v>1</v>
      </c>
      <c r="O404" t="s">
        <v>1</v>
      </c>
      <c r="P404" t="s">
        <v>51</v>
      </c>
      <c r="R404">
        <v>3</v>
      </c>
      <c r="S404" t="s">
        <v>1</v>
      </c>
      <c r="T404" t="s">
        <v>46</v>
      </c>
      <c r="U404" t="s">
        <v>1</v>
      </c>
      <c r="V404">
        <v>2</v>
      </c>
      <c r="W404" t="s">
        <v>1</v>
      </c>
      <c r="Y404">
        <f>ScoutingData[[#This Row],[autoLower]]+ScoutingData[[#This Row],[autoUpper]]</f>
        <v>2</v>
      </c>
      <c r="Z404">
        <f>(ScoutingData[[#This Row],[autoLower]]*2)+(ScoutingData[[#This Row],[autoUpper]]*4)</f>
        <v>8</v>
      </c>
      <c r="AA404">
        <f>ScoutingData[[#This Row],[lower]]+ScoutingData[[#This Row],[upper]]</f>
        <v>6</v>
      </c>
      <c r="AB404">
        <f>ScoutingData[[#This Row],[lower]]+(ScoutingData[[#This Row],[upper]]*2)</f>
        <v>12</v>
      </c>
      <c r="AC404">
        <f>ScoutingData[[#This Row],[autoCargo]]+ScoutingData[[#This Row],[teleopCargo]]</f>
        <v>8</v>
      </c>
      <c r="AD404">
        <f>IF(ScoutingData[taxi]="Y", 2, 0)</f>
        <v>2</v>
      </c>
      <c r="AE404">
        <f>ScoutingData[autoUpper]*4</f>
        <v>8</v>
      </c>
      <c r="AF404">
        <f>ScoutingData[autoLower]*2</f>
        <v>0</v>
      </c>
      <c r="AG404">
        <f>ScoutingData[upper]*2</f>
        <v>12</v>
      </c>
      <c r="AH404">
        <f>ScoutingData[lower]</f>
        <v>0</v>
      </c>
      <c r="AI404">
        <f>IF(ScoutingData[climb]=1, 4, IF(ScoutingData[climb]=2, 6, IF(ScoutingData[climb]=3, 10, IF(ScoutingData[climb]=4, 15, 0))))</f>
        <v>10</v>
      </c>
      <c r="AJ404">
        <f>ScoutingData[[#This Row],[climbScore]]</f>
        <v>10</v>
      </c>
      <c r="AK40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32</v>
      </c>
      <c r="AL404">
        <f>IF(ScoutingData[climb]=1, 1, IF(ScoutingData[climb]=2, 2, IF(ScoutingData[climb]=3, 3, IF(ScoutingData[climb]=4, 4, 0))))</f>
        <v>3</v>
      </c>
      <c r="AM404">
        <f>IF(ScoutingData[wasDefended]="Y",1,0)</f>
        <v>0</v>
      </c>
      <c r="AN404">
        <f>IF(ScoutingData[diedOrTipped]="Y",1,0)</f>
        <v>0</v>
      </c>
      <c r="AO404">
        <f>IF(ScoutingData[heldCargo]="Y",1,0)</f>
        <v>0</v>
      </c>
    </row>
    <row r="405" spans="1:41" x14ac:dyDescent="0.3">
      <c r="A405" t="s">
        <v>19</v>
      </c>
      <c r="B405" t="s">
        <v>3</v>
      </c>
      <c r="C405">
        <v>69</v>
      </c>
      <c r="D405" t="str">
        <f>ScoutingData[[#This Row],[eventCode]]&amp;"_"&amp;ScoutingData[[#This Row],[matchLevel]]&amp;ScoutingData[[#This Row],[matchNumber]]</f>
        <v>2022ilch_qm69</v>
      </c>
      <c r="E405" t="s">
        <v>62</v>
      </c>
      <c r="F405">
        <v>5847</v>
      </c>
      <c r="G405">
        <v>54</v>
      </c>
      <c r="H405" t="s">
        <v>0</v>
      </c>
      <c r="I405">
        <v>2</v>
      </c>
      <c r="J405">
        <v>0</v>
      </c>
      <c r="K405" t="s">
        <v>0</v>
      </c>
      <c r="L405">
        <v>14</v>
      </c>
      <c r="M405">
        <v>0</v>
      </c>
      <c r="N405" t="s">
        <v>0</v>
      </c>
      <c r="O405" t="s">
        <v>1</v>
      </c>
      <c r="P405" t="s">
        <v>51</v>
      </c>
      <c r="Q405" t="s">
        <v>463</v>
      </c>
      <c r="R405">
        <v>4</v>
      </c>
      <c r="S405" t="s">
        <v>1</v>
      </c>
      <c r="T405" t="s">
        <v>46</v>
      </c>
      <c r="U405" t="s">
        <v>1</v>
      </c>
      <c r="V405">
        <v>3</v>
      </c>
      <c r="W405" t="s">
        <v>1</v>
      </c>
      <c r="X405" t="s">
        <v>464</v>
      </c>
      <c r="Y405">
        <f>ScoutingData[[#This Row],[autoLower]]+ScoutingData[[#This Row],[autoUpper]]</f>
        <v>2</v>
      </c>
      <c r="Z405">
        <f>(ScoutingData[[#This Row],[autoLower]]*2)+(ScoutingData[[#This Row],[autoUpper]]*4)</f>
        <v>8</v>
      </c>
      <c r="AA405">
        <f>ScoutingData[[#This Row],[lower]]+ScoutingData[[#This Row],[upper]]</f>
        <v>14</v>
      </c>
      <c r="AB405">
        <f>ScoutingData[[#This Row],[lower]]+(ScoutingData[[#This Row],[upper]]*2)</f>
        <v>28</v>
      </c>
      <c r="AC405">
        <f>ScoutingData[[#This Row],[autoCargo]]+ScoutingData[[#This Row],[teleopCargo]]</f>
        <v>16</v>
      </c>
      <c r="AD405">
        <f>IF(ScoutingData[taxi]="Y", 2, 0)</f>
        <v>2</v>
      </c>
      <c r="AE405">
        <f>ScoutingData[autoUpper]*4</f>
        <v>8</v>
      </c>
      <c r="AF405">
        <f>ScoutingData[autoLower]*2</f>
        <v>0</v>
      </c>
      <c r="AG405">
        <f>ScoutingData[upper]*2</f>
        <v>28</v>
      </c>
      <c r="AH405">
        <f>ScoutingData[lower]</f>
        <v>0</v>
      </c>
      <c r="AI405">
        <f>IF(ScoutingData[climb]=1, 4, IF(ScoutingData[climb]=2, 6, IF(ScoutingData[climb]=3, 10, IF(ScoutingData[climb]=4, 15, 0))))</f>
        <v>15</v>
      </c>
      <c r="AJ405">
        <f>ScoutingData[[#This Row],[climbScore]]</f>
        <v>15</v>
      </c>
      <c r="AK40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53</v>
      </c>
      <c r="AL405">
        <f>IF(ScoutingData[climb]=1, 1, IF(ScoutingData[climb]=2, 2, IF(ScoutingData[climb]=3, 3, IF(ScoutingData[climb]=4, 4, 0))))</f>
        <v>4</v>
      </c>
      <c r="AM405">
        <f>IF(ScoutingData[wasDefended]="Y",1,0)</f>
        <v>1</v>
      </c>
      <c r="AN405">
        <f>IF(ScoutingData[diedOrTipped]="Y",1,0)</f>
        <v>0</v>
      </c>
      <c r="AO405">
        <f>IF(ScoutingData[heldCargo]="Y",1,0)</f>
        <v>0</v>
      </c>
    </row>
    <row r="406" spans="1:41" x14ac:dyDescent="0.3">
      <c r="A406" t="s">
        <v>19</v>
      </c>
      <c r="B406" t="s">
        <v>3</v>
      </c>
      <c r="C406">
        <v>69</v>
      </c>
      <c r="D406" t="str">
        <f>ScoutingData[[#This Row],[eventCode]]&amp;"_"&amp;ScoutingData[[#This Row],[matchLevel]]&amp;ScoutingData[[#This Row],[matchNumber]]</f>
        <v>2022ilch_qm69</v>
      </c>
      <c r="E406" t="s">
        <v>56</v>
      </c>
      <c r="F406">
        <v>3488</v>
      </c>
      <c r="G406">
        <v>43</v>
      </c>
      <c r="H406" t="s">
        <v>0</v>
      </c>
      <c r="I406">
        <v>2</v>
      </c>
      <c r="J406">
        <v>0</v>
      </c>
      <c r="K406" t="s">
        <v>0</v>
      </c>
      <c r="L406">
        <v>7</v>
      </c>
      <c r="M406">
        <v>0</v>
      </c>
      <c r="N406" t="s">
        <v>1</v>
      </c>
      <c r="O406" t="s">
        <v>0</v>
      </c>
      <c r="P406" t="s">
        <v>51</v>
      </c>
      <c r="Q406" t="s">
        <v>465</v>
      </c>
      <c r="R406">
        <v>2</v>
      </c>
      <c r="S406" t="s">
        <v>1</v>
      </c>
      <c r="T406" t="s">
        <v>46</v>
      </c>
      <c r="U406" t="s">
        <v>1</v>
      </c>
      <c r="V406">
        <v>4</v>
      </c>
      <c r="W406" t="s">
        <v>1</v>
      </c>
      <c r="X406" t="s">
        <v>466</v>
      </c>
      <c r="Y406">
        <f>ScoutingData[[#This Row],[autoLower]]+ScoutingData[[#This Row],[autoUpper]]</f>
        <v>2</v>
      </c>
      <c r="Z406">
        <f>(ScoutingData[[#This Row],[autoLower]]*2)+(ScoutingData[[#This Row],[autoUpper]]*4)</f>
        <v>8</v>
      </c>
      <c r="AA406">
        <f>ScoutingData[[#This Row],[lower]]+ScoutingData[[#This Row],[upper]]</f>
        <v>7</v>
      </c>
      <c r="AB406">
        <f>ScoutingData[[#This Row],[lower]]+(ScoutingData[[#This Row],[upper]]*2)</f>
        <v>14</v>
      </c>
      <c r="AC406">
        <f>ScoutingData[[#This Row],[autoCargo]]+ScoutingData[[#This Row],[teleopCargo]]</f>
        <v>9</v>
      </c>
      <c r="AD406">
        <f>IF(ScoutingData[taxi]="Y", 2, 0)</f>
        <v>2</v>
      </c>
      <c r="AE406">
        <f>ScoutingData[autoUpper]*4</f>
        <v>8</v>
      </c>
      <c r="AF406">
        <f>ScoutingData[autoLower]*2</f>
        <v>0</v>
      </c>
      <c r="AG406">
        <f>ScoutingData[upper]*2</f>
        <v>14</v>
      </c>
      <c r="AH406">
        <f>ScoutingData[lower]</f>
        <v>0</v>
      </c>
      <c r="AI406">
        <f>IF(ScoutingData[climb]=1, 4, IF(ScoutingData[climb]=2, 6, IF(ScoutingData[climb]=3, 10, IF(ScoutingData[climb]=4, 15, 0))))</f>
        <v>6</v>
      </c>
      <c r="AJ406">
        <f>ScoutingData[[#This Row],[climbScore]]</f>
        <v>6</v>
      </c>
      <c r="AK40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30</v>
      </c>
      <c r="AL406">
        <f>IF(ScoutingData[climb]=1, 1, IF(ScoutingData[climb]=2, 2, IF(ScoutingData[climb]=3, 3, IF(ScoutingData[climb]=4, 4, 0))))</f>
        <v>2</v>
      </c>
      <c r="AM406">
        <f>IF(ScoutingData[wasDefended]="Y",1,0)</f>
        <v>0</v>
      </c>
      <c r="AN406">
        <f>IF(ScoutingData[diedOrTipped]="Y",1,0)</f>
        <v>0</v>
      </c>
      <c r="AO406">
        <f>IF(ScoutingData[heldCargo]="Y",1,0)</f>
        <v>0</v>
      </c>
    </row>
    <row r="407" spans="1:41" x14ac:dyDescent="0.3">
      <c r="A407" t="s">
        <v>19</v>
      </c>
      <c r="B407" t="s">
        <v>3</v>
      </c>
      <c r="C407">
        <v>69</v>
      </c>
      <c r="D407" t="str">
        <f>ScoutingData[[#This Row],[eventCode]]&amp;"_"&amp;ScoutingData[[#This Row],[matchLevel]]&amp;ScoutingData[[#This Row],[matchNumber]]</f>
        <v>2022ilch_qm69</v>
      </c>
      <c r="E407" t="s">
        <v>45</v>
      </c>
      <c r="F407">
        <v>8868</v>
      </c>
      <c r="G407">
        <v>43</v>
      </c>
      <c r="H407" t="s">
        <v>0</v>
      </c>
      <c r="I407">
        <v>0</v>
      </c>
      <c r="J407">
        <v>0</v>
      </c>
      <c r="K407" t="s">
        <v>1</v>
      </c>
      <c r="L407">
        <v>0</v>
      </c>
      <c r="M407">
        <v>0</v>
      </c>
      <c r="N407" t="s">
        <v>1</v>
      </c>
      <c r="O407" t="s">
        <v>1</v>
      </c>
      <c r="P407" t="s">
        <v>46</v>
      </c>
      <c r="R407" t="s">
        <v>46</v>
      </c>
      <c r="S407" t="s">
        <v>1</v>
      </c>
      <c r="T407" t="s">
        <v>47</v>
      </c>
      <c r="U407" t="s">
        <v>1</v>
      </c>
      <c r="V407">
        <v>3</v>
      </c>
      <c r="W407" t="s">
        <v>1</v>
      </c>
      <c r="Y407">
        <f>ScoutingData[[#This Row],[autoLower]]+ScoutingData[[#This Row],[autoUpper]]</f>
        <v>0</v>
      </c>
      <c r="Z407">
        <f>(ScoutingData[[#This Row],[autoLower]]*2)+(ScoutingData[[#This Row],[autoUpper]]*4)</f>
        <v>0</v>
      </c>
      <c r="AA407">
        <f>ScoutingData[[#This Row],[lower]]+ScoutingData[[#This Row],[upper]]</f>
        <v>0</v>
      </c>
      <c r="AB407">
        <f>ScoutingData[[#This Row],[lower]]+(ScoutingData[[#This Row],[upper]]*2)</f>
        <v>0</v>
      </c>
      <c r="AC407">
        <f>ScoutingData[[#This Row],[autoCargo]]+ScoutingData[[#This Row],[teleopCargo]]</f>
        <v>0</v>
      </c>
      <c r="AD407">
        <f>IF(ScoutingData[taxi]="Y", 2, 0)</f>
        <v>2</v>
      </c>
      <c r="AE407">
        <f>ScoutingData[autoUpper]*4</f>
        <v>0</v>
      </c>
      <c r="AF407">
        <f>ScoutingData[autoLower]*2</f>
        <v>0</v>
      </c>
      <c r="AG407">
        <f>ScoutingData[upper]*2</f>
        <v>0</v>
      </c>
      <c r="AH407">
        <f>ScoutingData[lower]</f>
        <v>0</v>
      </c>
      <c r="AI407">
        <f>IF(ScoutingData[climb]=1, 4, IF(ScoutingData[climb]=2, 6, IF(ScoutingData[climb]=3, 10, IF(ScoutingData[climb]=4, 15, 0))))</f>
        <v>0</v>
      </c>
      <c r="AJ407">
        <f>ScoutingData[[#This Row],[climbScore]]</f>
        <v>0</v>
      </c>
      <c r="AK40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407">
        <f>IF(ScoutingData[climb]=1, 1, IF(ScoutingData[climb]=2, 2, IF(ScoutingData[climb]=3, 3, IF(ScoutingData[climb]=4, 4, 0))))</f>
        <v>0</v>
      </c>
      <c r="AM407">
        <f>IF(ScoutingData[wasDefended]="Y",1,0)</f>
        <v>0</v>
      </c>
      <c r="AN407">
        <f>IF(ScoutingData[diedOrTipped]="Y",1,0)</f>
        <v>0</v>
      </c>
      <c r="AO407">
        <f>IF(ScoutingData[heldCargo]="Y",1,0)</f>
        <v>0</v>
      </c>
    </row>
    <row r="408" spans="1:41" x14ac:dyDescent="0.3">
      <c r="A408" t="s">
        <v>19</v>
      </c>
      <c r="B408" t="s">
        <v>3</v>
      </c>
      <c r="C408">
        <v>69</v>
      </c>
      <c r="D408" t="str">
        <f>ScoutingData[[#This Row],[eventCode]]&amp;"_"&amp;ScoutingData[[#This Row],[matchLevel]]&amp;ScoutingData[[#This Row],[matchNumber]]</f>
        <v>2022ilch_qm69</v>
      </c>
      <c r="E408" t="s">
        <v>59</v>
      </c>
      <c r="F408">
        <v>7560</v>
      </c>
      <c r="G408">
        <v>55</v>
      </c>
      <c r="H408" t="s">
        <v>0</v>
      </c>
      <c r="I408">
        <v>0</v>
      </c>
      <c r="J408">
        <v>0</v>
      </c>
      <c r="K408" t="s">
        <v>1</v>
      </c>
      <c r="L408">
        <v>0</v>
      </c>
      <c r="M408">
        <v>0</v>
      </c>
      <c r="N408" t="s">
        <v>1</v>
      </c>
      <c r="O408" t="s">
        <v>1</v>
      </c>
      <c r="P408" t="s">
        <v>46</v>
      </c>
      <c r="R408" t="s">
        <v>46</v>
      </c>
      <c r="S408" t="s">
        <v>1</v>
      </c>
      <c r="T408" t="s">
        <v>46</v>
      </c>
      <c r="U408" t="s">
        <v>1</v>
      </c>
      <c r="V408">
        <v>3</v>
      </c>
      <c r="W408" t="s">
        <v>1</v>
      </c>
      <c r="X408" t="s">
        <v>467</v>
      </c>
      <c r="Y408">
        <f>ScoutingData[[#This Row],[autoLower]]+ScoutingData[[#This Row],[autoUpper]]</f>
        <v>0</v>
      </c>
      <c r="Z408">
        <f>(ScoutingData[[#This Row],[autoLower]]*2)+(ScoutingData[[#This Row],[autoUpper]]*4)</f>
        <v>0</v>
      </c>
      <c r="AA408">
        <f>ScoutingData[[#This Row],[lower]]+ScoutingData[[#This Row],[upper]]</f>
        <v>0</v>
      </c>
      <c r="AB408">
        <f>ScoutingData[[#This Row],[lower]]+(ScoutingData[[#This Row],[upper]]*2)</f>
        <v>0</v>
      </c>
      <c r="AC408">
        <f>ScoutingData[[#This Row],[autoCargo]]+ScoutingData[[#This Row],[teleopCargo]]</f>
        <v>0</v>
      </c>
      <c r="AD408">
        <f>IF(ScoutingData[taxi]="Y", 2, 0)</f>
        <v>2</v>
      </c>
      <c r="AE408">
        <f>ScoutingData[autoUpper]*4</f>
        <v>0</v>
      </c>
      <c r="AF408">
        <f>ScoutingData[autoLower]*2</f>
        <v>0</v>
      </c>
      <c r="AG408">
        <f>ScoutingData[upper]*2</f>
        <v>0</v>
      </c>
      <c r="AH408">
        <f>ScoutingData[lower]</f>
        <v>0</v>
      </c>
      <c r="AI408">
        <f>IF(ScoutingData[climb]=1, 4, IF(ScoutingData[climb]=2, 6, IF(ScoutingData[climb]=3, 10, IF(ScoutingData[climb]=4, 15, 0))))</f>
        <v>0</v>
      </c>
      <c r="AJ408">
        <f>ScoutingData[[#This Row],[climbScore]]</f>
        <v>0</v>
      </c>
      <c r="AK40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408">
        <f>IF(ScoutingData[climb]=1, 1, IF(ScoutingData[climb]=2, 2, IF(ScoutingData[climb]=3, 3, IF(ScoutingData[climb]=4, 4, 0))))</f>
        <v>0</v>
      </c>
      <c r="AM408">
        <f>IF(ScoutingData[wasDefended]="Y",1,0)</f>
        <v>0</v>
      </c>
      <c r="AN408">
        <f>IF(ScoutingData[diedOrTipped]="Y",1,0)</f>
        <v>0</v>
      </c>
      <c r="AO408">
        <f>IF(ScoutingData[heldCargo]="Y",1,0)</f>
        <v>0</v>
      </c>
    </row>
    <row r="409" spans="1:41" x14ac:dyDescent="0.3">
      <c r="A409" t="s">
        <v>19</v>
      </c>
      <c r="B409" t="s">
        <v>3</v>
      </c>
      <c r="C409">
        <v>70</v>
      </c>
      <c r="D409" t="str">
        <f>ScoutingData[[#This Row],[eventCode]]&amp;"_"&amp;ScoutingData[[#This Row],[matchLevel]]&amp;ScoutingData[[#This Row],[matchNumber]]</f>
        <v>2022ilch_qm70</v>
      </c>
      <c r="E409" t="s">
        <v>49</v>
      </c>
      <c r="F409">
        <v>5553</v>
      </c>
      <c r="G409">
        <v>29</v>
      </c>
      <c r="H409" t="s">
        <v>0</v>
      </c>
      <c r="I409">
        <v>1</v>
      </c>
      <c r="J409">
        <v>0</v>
      </c>
      <c r="K409" t="s">
        <v>1</v>
      </c>
      <c r="L409">
        <v>7</v>
      </c>
      <c r="M409">
        <v>3</v>
      </c>
      <c r="N409" t="s">
        <v>0</v>
      </c>
      <c r="O409" t="s">
        <v>1</v>
      </c>
      <c r="P409" t="s">
        <v>46</v>
      </c>
      <c r="Q409" t="s">
        <v>468</v>
      </c>
      <c r="R409" t="s">
        <v>46</v>
      </c>
      <c r="S409" t="s">
        <v>1</v>
      </c>
      <c r="T409" t="s">
        <v>46</v>
      </c>
      <c r="U409" t="s">
        <v>1</v>
      </c>
      <c r="V409">
        <v>3</v>
      </c>
      <c r="W409" t="s">
        <v>1</v>
      </c>
      <c r="Y409">
        <f>ScoutingData[[#This Row],[autoLower]]+ScoutingData[[#This Row],[autoUpper]]</f>
        <v>1</v>
      </c>
      <c r="Z409">
        <f>(ScoutingData[[#This Row],[autoLower]]*2)+(ScoutingData[[#This Row],[autoUpper]]*4)</f>
        <v>4</v>
      </c>
      <c r="AA409">
        <f>ScoutingData[[#This Row],[lower]]+ScoutingData[[#This Row],[upper]]</f>
        <v>10</v>
      </c>
      <c r="AB409">
        <f>ScoutingData[[#This Row],[lower]]+(ScoutingData[[#This Row],[upper]]*2)</f>
        <v>17</v>
      </c>
      <c r="AC409">
        <f>ScoutingData[[#This Row],[autoCargo]]+ScoutingData[[#This Row],[teleopCargo]]</f>
        <v>11</v>
      </c>
      <c r="AD409">
        <f>IF(ScoutingData[taxi]="Y", 2, 0)</f>
        <v>2</v>
      </c>
      <c r="AE409">
        <f>ScoutingData[autoUpper]*4</f>
        <v>4</v>
      </c>
      <c r="AF409">
        <f>ScoutingData[autoLower]*2</f>
        <v>0</v>
      </c>
      <c r="AG409">
        <f>ScoutingData[upper]*2</f>
        <v>14</v>
      </c>
      <c r="AH409">
        <f>ScoutingData[lower]</f>
        <v>3</v>
      </c>
      <c r="AI409">
        <f>IF(ScoutingData[climb]=1, 4, IF(ScoutingData[climb]=2, 6, IF(ScoutingData[climb]=3, 10, IF(ScoutingData[climb]=4, 15, 0))))</f>
        <v>0</v>
      </c>
      <c r="AJ409">
        <f>ScoutingData[[#This Row],[climbScore]]</f>
        <v>0</v>
      </c>
      <c r="AK40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23</v>
      </c>
      <c r="AL409">
        <f>IF(ScoutingData[climb]=1, 1, IF(ScoutingData[climb]=2, 2, IF(ScoutingData[climb]=3, 3, IF(ScoutingData[climb]=4, 4, 0))))</f>
        <v>0</v>
      </c>
      <c r="AM409">
        <f>IF(ScoutingData[wasDefended]="Y",1,0)</f>
        <v>1</v>
      </c>
      <c r="AN409">
        <f>IF(ScoutingData[diedOrTipped]="Y",1,0)</f>
        <v>0</v>
      </c>
      <c r="AO409">
        <f>IF(ScoutingData[heldCargo]="Y",1,0)</f>
        <v>0</v>
      </c>
    </row>
    <row r="410" spans="1:41" x14ac:dyDescent="0.3">
      <c r="A410" t="s">
        <v>19</v>
      </c>
      <c r="B410" t="s">
        <v>3</v>
      </c>
      <c r="C410">
        <v>70</v>
      </c>
      <c r="D410" t="str">
        <f>ScoutingData[[#This Row],[eventCode]]&amp;"_"&amp;ScoutingData[[#This Row],[matchLevel]]&amp;ScoutingData[[#This Row],[matchNumber]]</f>
        <v>2022ilch_qm70</v>
      </c>
      <c r="E410" t="s">
        <v>53</v>
      </c>
      <c r="F410">
        <v>3734</v>
      </c>
      <c r="G410">
        <v>54</v>
      </c>
      <c r="H410" t="s">
        <v>0</v>
      </c>
      <c r="I410">
        <v>0</v>
      </c>
      <c r="J410">
        <v>0</v>
      </c>
      <c r="K410" t="s">
        <v>0</v>
      </c>
      <c r="L410">
        <v>4</v>
      </c>
      <c r="M410">
        <v>2</v>
      </c>
      <c r="N410" t="s">
        <v>0</v>
      </c>
      <c r="O410" t="s">
        <v>1</v>
      </c>
      <c r="P410" t="s">
        <v>51</v>
      </c>
      <c r="R410" t="s">
        <v>46</v>
      </c>
      <c r="S410" t="s">
        <v>1</v>
      </c>
      <c r="T410" t="s">
        <v>46</v>
      </c>
      <c r="U410" t="s">
        <v>1</v>
      </c>
      <c r="V410">
        <v>2</v>
      </c>
      <c r="W410" t="s">
        <v>1</v>
      </c>
      <c r="Y410">
        <f>ScoutingData[[#This Row],[autoLower]]+ScoutingData[[#This Row],[autoUpper]]</f>
        <v>0</v>
      </c>
      <c r="Z410">
        <f>(ScoutingData[[#This Row],[autoLower]]*2)+(ScoutingData[[#This Row],[autoUpper]]*4)</f>
        <v>0</v>
      </c>
      <c r="AA410">
        <f>ScoutingData[[#This Row],[lower]]+ScoutingData[[#This Row],[upper]]</f>
        <v>6</v>
      </c>
      <c r="AB410">
        <f>ScoutingData[[#This Row],[lower]]+(ScoutingData[[#This Row],[upper]]*2)</f>
        <v>10</v>
      </c>
      <c r="AC410">
        <f>ScoutingData[[#This Row],[autoCargo]]+ScoutingData[[#This Row],[teleopCargo]]</f>
        <v>6</v>
      </c>
      <c r="AD410">
        <f>IF(ScoutingData[taxi]="Y", 2, 0)</f>
        <v>2</v>
      </c>
      <c r="AE410">
        <f>ScoutingData[autoUpper]*4</f>
        <v>0</v>
      </c>
      <c r="AF410">
        <f>ScoutingData[autoLower]*2</f>
        <v>0</v>
      </c>
      <c r="AG410">
        <f>ScoutingData[upper]*2</f>
        <v>8</v>
      </c>
      <c r="AH410">
        <f>ScoutingData[lower]</f>
        <v>2</v>
      </c>
      <c r="AI410">
        <f>IF(ScoutingData[climb]=1, 4, IF(ScoutingData[climb]=2, 6, IF(ScoutingData[climb]=3, 10, IF(ScoutingData[climb]=4, 15, 0))))</f>
        <v>0</v>
      </c>
      <c r="AJ410">
        <f>ScoutingData[[#This Row],[climbScore]]</f>
        <v>0</v>
      </c>
      <c r="AK41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410">
        <f>IF(ScoutingData[climb]=1, 1, IF(ScoutingData[climb]=2, 2, IF(ScoutingData[climb]=3, 3, IF(ScoutingData[climb]=4, 4, 0))))</f>
        <v>0</v>
      </c>
      <c r="AM410">
        <f>IF(ScoutingData[wasDefended]="Y",1,0)</f>
        <v>1</v>
      </c>
      <c r="AN410">
        <f>IF(ScoutingData[diedOrTipped]="Y",1,0)</f>
        <v>0</v>
      </c>
      <c r="AO410">
        <f>IF(ScoutingData[heldCargo]="Y",1,0)</f>
        <v>0</v>
      </c>
    </row>
    <row r="411" spans="1:41" x14ac:dyDescent="0.3">
      <c r="A411" t="s">
        <v>19</v>
      </c>
      <c r="B411" t="s">
        <v>3</v>
      </c>
      <c r="C411">
        <v>70</v>
      </c>
      <c r="D411" t="str">
        <f>ScoutingData[[#This Row],[eventCode]]&amp;"_"&amp;ScoutingData[[#This Row],[matchLevel]]&amp;ScoutingData[[#This Row],[matchNumber]]</f>
        <v>2022ilch_qm70</v>
      </c>
      <c r="E411" t="s">
        <v>45</v>
      </c>
      <c r="F411">
        <v>4787</v>
      </c>
      <c r="G411">
        <v>42</v>
      </c>
      <c r="H411" t="s">
        <v>0</v>
      </c>
      <c r="I411">
        <v>0</v>
      </c>
      <c r="J411">
        <v>1</v>
      </c>
      <c r="K411" t="s">
        <v>1</v>
      </c>
      <c r="L411">
        <v>0</v>
      </c>
      <c r="M411">
        <v>6</v>
      </c>
      <c r="N411" t="s">
        <v>1</v>
      </c>
      <c r="O411" t="s">
        <v>1</v>
      </c>
      <c r="P411" t="s">
        <v>51</v>
      </c>
      <c r="Q411" t="s">
        <v>469</v>
      </c>
      <c r="R411">
        <v>2</v>
      </c>
      <c r="S411" t="s">
        <v>1</v>
      </c>
      <c r="T411" t="s">
        <v>46</v>
      </c>
      <c r="U411" t="s">
        <v>1</v>
      </c>
      <c r="V411">
        <v>2</v>
      </c>
      <c r="W411" t="s">
        <v>1</v>
      </c>
      <c r="X411" t="s">
        <v>470</v>
      </c>
      <c r="Y411">
        <f>ScoutingData[[#This Row],[autoLower]]+ScoutingData[[#This Row],[autoUpper]]</f>
        <v>1</v>
      </c>
      <c r="Z411">
        <f>(ScoutingData[[#This Row],[autoLower]]*2)+(ScoutingData[[#This Row],[autoUpper]]*4)</f>
        <v>2</v>
      </c>
      <c r="AA411">
        <f>ScoutingData[[#This Row],[lower]]+ScoutingData[[#This Row],[upper]]</f>
        <v>6</v>
      </c>
      <c r="AB411">
        <f>ScoutingData[[#This Row],[lower]]+(ScoutingData[[#This Row],[upper]]*2)</f>
        <v>6</v>
      </c>
      <c r="AC411">
        <f>ScoutingData[[#This Row],[autoCargo]]+ScoutingData[[#This Row],[teleopCargo]]</f>
        <v>7</v>
      </c>
      <c r="AD411">
        <f>IF(ScoutingData[taxi]="Y", 2, 0)</f>
        <v>2</v>
      </c>
      <c r="AE411">
        <f>ScoutingData[autoUpper]*4</f>
        <v>0</v>
      </c>
      <c r="AF411">
        <f>ScoutingData[autoLower]*2</f>
        <v>2</v>
      </c>
      <c r="AG411">
        <f>ScoutingData[upper]*2</f>
        <v>0</v>
      </c>
      <c r="AH411">
        <f>ScoutingData[lower]</f>
        <v>6</v>
      </c>
      <c r="AI411">
        <f>IF(ScoutingData[climb]=1, 4, IF(ScoutingData[climb]=2, 6, IF(ScoutingData[climb]=3, 10, IF(ScoutingData[climb]=4, 15, 0))))</f>
        <v>6</v>
      </c>
      <c r="AJ411">
        <f>ScoutingData[[#This Row],[climbScore]]</f>
        <v>6</v>
      </c>
      <c r="AK41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16</v>
      </c>
      <c r="AL411">
        <f>IF(ScoutingData[climb]=1, 1, IF(ScoutingData[climb]=2, 2, IF(ScoutingData[climb]=3, 3, IF(ScoutingData[climb]=4, 4, 0))))</f>
        <v>2</v>
      </c>
      <c r="AM411">
        <f>IF(ScoutingData[wasDefended]="Y",1,0)</f>
        <v>0</v>
      </c>
      <c r="AN411">
        <f>IF(ScoutingData[diedOrTipped]="Y",1,0)</f>
        <v>0</v>
      </c>
      <c r="AO411">
        <f>IF(ScoutingData[heldCargo]="Y",1,0)</f>
        <v>0</v>
      </c>
    </row>
    <row r="412" spans="1:41" x14ac:dyDescent="0.3">
      <c r="A412" t="s">
        <v>19</v>
      </c>
      <c r="B412" t="s">
        <v>3</v>
      </c>
      <c r="C412">
        <v>70</v>
      </c>
      <c r="D412" t="str">
        <f>ScoutingData[[#This Row],[eventCode]]&amp;"_"&amp;ScoutingData[[#This Row],[matchLevel]]&amp;ScoutingData[[#This Row],[matchNumber]]</f>
        <v>2022ilch_qm70</v>
      </c>
      <c r="E412" t="s">
        <v>56</v>
      </c>
      <c r="F412">
        <v>101</v>
      </c>
      <c r="G412">
        <v>19</v>
      </c>
      <c r="H412" t="s">
        <v>0</v>
      </c>
      <c r="I412">
        <v>0</v>
      </c>
      <c r="J412">
        <v>0</v>
      </c>
      <c r="K412" t="s">
        <v>1</v>
      </c>
      <c r="L412">
        <v>0</v>
      </c>
      <c r="M412">
        <v>0</v>
      </c>
      <c r="N412" t="s">
        <v>1</v>
      </c>
      <c r="O412" t="s">
        <v>1</v>
      </c>
      <c r="P412" t="s">
        <v>51</v>
      </c>
      <c r="Q412" t="s">
        <v>118</v>
      </c>
      <c r="R412" t="s">
        <v>46</v>
      </c>
      <c r="S412" t="s">
        <v>1</v>
      </c>
      <c r="T412" t="s">
        <v>55</v>
      </c>
      <c r="U412" t="s">
        <v>1</v>
      </c>
      <c r="V412">
        <v>2</v>
      </c>
      <c r="W412" t="s">
        <v>1</v>
      </c>
      <c r="X412" t="s">
        <v>471</v>
      </c>
      <c r="Y412">
        <f>ScoutingData[[#This Row],[autoLower]]+ScoutingData[[#This Row],[autoUpper]]</f>
        <v>0</v>
      </c>
      <c r="Z412">
        <f>(ScoutingData[[#This Row],[autoLower]]*2)+(ScoutingData[[#This Row],[autoUpper]]*4)</f>
        <v>0</v>
      </c>
      <c r="AA412">
        <f>ScoutingData[[#This Row],[lower]]+ScoutingData[[#This Row],[upper]]</f>
        <v>0</v>
      </c>
      <c r="AB412">
        <f>ScoutingData[[#This Row],[lower]]+(ScoutingData[[#This Row],[upper]]*2)</f>
        <v>0</v>
      </c>
      <c r="AC412">
        <f>ScoutingData[[#This Row],[autoCargo]]+ScoutingData[[#This Row],[teleopCargo]]</f>
        <v>0</v>
      </c>
      <c r="AD412">
        <f>IF(ScoutingData[taxi]="Y", 2, 0)</f>
        <v>2</v>
      </c>
      <c r="AE412">
        <f>ScoutingData[autoUpper]*4</f>
        <v>0</v>
      </c>
      <c r="AF412">
        <f>ScoutingData[autoLower]*2</f>
        <v>0</v>
      </c>
      <c r="AG412">
        <f>ScoutingData[upper]*2</f>
        <v>0</v>
      </c>
      <c r="AH412">
        <f>ScoutingData[lower]</f>
        <v>0</v>
      </c>
      <c r="AI412">
        <f>IF(ScoutingData[climb]=1, 4, IF(ScoutingData[climb]=2, 6, IF(ScoutingData[climb]=3, 10, IF(ScoutingData[climb]=4, 15, 0))))</f>
        <v>0</v>
      </c>
      <c r="AJ412">
        <f>ScoutingData[[#This Row],[climbScore]]</f>
        <v>0</v>
      </c>
      <c r="AK41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412">
        <f>IF(ScoutingData[climb]=1, 1, IF(ScoutingData[climb]=2, 2, IF(ScoutingData[climb]=3, 3, IF(ScoutingData[climb]=4, 4, 0))))</f>
        <v>0</v>
      </c>
      <c r="AM412">
        <f>IF(ScoutingData[wasDefended]="Y",1,0)</f>
        <v>0</v>
      </c>
      <c r="AN412">
        <f>IF(ScoutingData[diedOrTipped]="Y",1,0)</f>
        <v>0</v>
      </c>
      <c r="AO412">
        <f>IF(ScoutingData[heldCargo]="Y",1,0)</f>
        <v>0</v>
      </c>
    </row>
    <row r="413" spans="1:41" x14ac:dyDescent="0.3">
      <c r="A413" t="s">
        <v>19</v>
      </c>
      <c r="B413" t="s">
        <v>3</v>
      </c>
      <c r="C413">
        <v>70</v>
      </c>
      <c r="D413" t="str">
        <f>ScoutingData[[#This Row],[eventCode]]&amp;"_"&amp;ScoutingData[[#This Row],[matchLevel]]&amp;ScoutingData[[#This Row],[matchNumber]]</f>
        <v>2022ilch_qm70</v>
      </c>
      <c r="E413" t="s">
        <v>62</v>
      </c>
      <c r="F413">
        <v>8802</v>
      </c>
      <c r="G413">
        <v>29</v>
      </c>
      <c r="H413" t="s">
        <v>0</v>
      </c>
      <c r="I413">
        <v>0</v>
      </c>
      <c r="J413">
        <v>0</v>
      </c>
      <c r="K413" t="s">
        <v>1</v>
      </c>
      <c r="L413">
        <v>0</v>
      </c>
      <c r="M413">
        <v>0</v>
      </c>
      <c r="N413" t="s">
        <v>0</v>
      </c>
      <c r="O413" t="s">
        <v>1</v>
      </c>
      <c r="P413" t="s">
        <v>46</v>
      </c>
      <c r="R413">
        <v>2</v>
      </c>
      <c r="S413" t="s">
        <v>1</v>
      </c>
      <c r="T413" t="s">
        <v>51</v>
      </c>
      <c r="U413" t="s">
        <v>1</v>
      </c>
      <c r="V413">
        <v>3</v>
      </c>
      <c r="W413" t="s">
        <v>1</v>
      </c>
      <c r="X413" t="s">
        <v>472</v>
      </c>
      <c r="Y413">
        <f>ScoutingData[[#This Row],[autoLower]]+ScoutingData[[#This Row],[autoUpper]]</f>
        <v>0</v>
      </c>
      <c r="Z413">
        <f>(ScoutingData[[#This Row],[autoLower]]*2)+(ScoutingData[[#This Row],[autoUpper]]*4)</f>
        <v>0</v>
      </c>
      <c r="AA413">
        <f>ScoutingData[[#This Row],[lower]]+ScoutingData[[#This Row],[upper]]</f>
        <v>0</v>
      </c>
      <c r="AB413">
        <f>ScoutingData[[#This Row],[lower]]+(ScoutingData[[#This Row],[upper]]*2)</f>
        <v>0</v>
      </c>
      <c r="AC413">
        <f>ScoutingData[[#This Row],[autoCargo]]+ScoutingData[[#This Row],[teleopCargo]]</f>
        <v>0</v>
      </c>
      <c r="AD413">
        <f>IF(ScoutingData[taxi]="Y", 2, 0)</f>
        <v>2</v>
      </c>
      <c r="AE413">
        <f>ScoutingData[autoUpper]*4</f>
        <v>0</v>
      </c>
      <c r="AF413">
        <f>ScoutingData[autoLower]*2</f>
        <v>0</v>
      </c>
      <c r="AG413">
        <f>ScoutingData[upper]*2</f>
        <v>0</v>
      </c>
      <c r="AH413">
        <f>ScoutingData[lower]</f>
        <v>0</v>
      </c>
      <c r="AI413">
        <f>IF(ScoutingData[climb]=1, 4, IF(ScoutingData[climb]=2, 6, IF(ScoutingData[climb]=3, 10, IF(ScoutingData[climb]=4, 15, 0))))</f>
        <v>6</v>
      </c>
      <c r="AJ413">
        <f>ScoutingData[[#This Row],[climbScore]]</f>
        <v>6</v>
      </c>
      <c r="AK41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413">
        <f>IF(ScoutingData[climb]=1, 1, IF(ScoutingData[climb]=2, 2, IF(ScoutingData[climb]=3, 3, IF(ScoutingData[climb]=4, 4, 0))))</f>
        <v>2</v>
      </c>
      <c r="AM413">
        <f>IF(ScoutingData[wasDefended]="Y",1,0)</f>
        <v>1</v>
      </c>
      <c r="AN413">
        <f>IF(ScoutingData[diedOrTipped]="Y",1,0)</f>
        <v>0</v>
      </c>
      <c r="AO413">
        <f>IF(ScoutingData[heldCargo]="Y",1,0)</f>
        <v>0</v>
      </c>
    </row>
    <row r="414" spans="1:41" x14ac:dyDescent="0.3">
      <c r="A414" t="s">
        <v>19</v>
      </c>
      <c r="B414" t="s">
        <v>3</v>
      </c>
      <c r="C414">
        <v>70</v>
      </c>
      <c r="D414" t="str">
        <f>ScoutingData[[#This Row],[eventCode]]&amp;"_"&amp;ScoutingData[[#This Row],[matchLevel]]&amp;ScoutingData[[#This Row],[matchNumber]]</f>
        <v>2022ilch_qm70</v>
      </c>
      <c r="E414" t="s">
        <v>59</v>
      </c>
      <c r="F414">
        <v>2358</v>
      </c>
      <c r="G414">
        <v>17</v>
      </c>
      <c r="H414" t="s">
        <v>0</v>
      </c>
      <c r="I414">
        <v>1</v>
      </c>
      <c r="J414">
        <v>0</v>
      </c>
      <c r="K414" t="s">
        <v>1</v>
      </c>
      <c r="L414">
        <v>4</v>
      </c>
      <c r="M414">
        <v>0</v>
      </c>
      <c r="N414" t="s">
        <v>1</v>
      </c>
      <c r="O414" t="s">
        <v>1</v>
      </c>
      <c r="P414" t="s">
        <v>51</v>
      </c>
      <c r="Q414" t="s">
        <v>473</v>
      </c>
      <c r="R414">
        <v>4</v>
      </c>
      <c r="S414" t="s">
        <v>1</v>
      </c>
      <c r="T414" t="s">
        <v>46</v>
      </c>
      <c r="U414" t="s">
        <v>1</v>
      </c>
      <c r="V414">
        <v>4</v>
      </c>
      <c r="W414" t="s">
        <v>1</v>
      </c>
      <c r="Y414">
        <f>ScoutingData[[#This Row],[autoLower]]+ScoutingData[[#This Row],[autoUpper]]</f>
        <v>1</v>
      </c>
      <c r="Z414">
        <f>(ScoutingData[[#This Row],[autoLower]]*2)+(ScoutingData[[#This Row],[autoUpper]]*4)</f>
        <v>4</v>
      </c>
      <c r="AA414">
        <f>ScoutingData[[#This Row],[lower]]+ScoutingData[[#This Row],[upper]]</f>
        <v>4</v>
      </c>
      <c r="AB414">
        <f>ScoutingData[[#This Row],[lower]]+(ScoutingData[[#This Row],[upper]]*2)</f>
        <v>8</v>
      </c>
      <c r="AC414">
        <f>ScoutingData[[#This Row],[autoCargo]]+ScoutingData[[#This Row],[teleopCargo]]</f>
        <v>5</v>
      </c>
      <c r="AD414">
        <f>IF(ScoutingData[taxi]="Y", 2, 0)</f>
        <v>2</v>
      </c>
      <c r="AE414">
        <f>ScoutingData[autoUpper]*4</f>
        <v>4</v>
      </c>
      <c r="AF414">
        <f>ScoutingData[autoLower]*2</f>
        <v>0</v>
      </c>
      <c r="AG414">
        <f>ScoutingData[upper]*2</f>
        <v>8</v>
      </c>
      <c r="AH414">
        <f>ScoutingData[lower]</f>
        <v>0</v>
      </c>
      <c r="AI414">
        <f>IF(ScoutingData[climb]=1, 4, IF(ScoutingData[climb]=2, 6, IF(ScoutingData[climb]=3, 10, IF(ScoutingData[climb]=4, 15, 0))))</f>
        <v>15</v>
      </c>
      <c r="AJ414">
        <f>ScoutingData[[#This Row],[climbScore]]</f>
        <v>15</v>
      </c>
      <c r="AK41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29</v>
      </c>
      <c r="AL414">
        <f>IF(ScoutingData[climb]=1, 1, IF(ScoutingData[climb]=2, 2, IF(ScoutingData[climb]=3, 3, IF(ScoutingData[climb]=4, 4, 0))))</f>
        <v>4</v>
      </c>
      <c r="AM414">
        <f>IF(ScoutingData[wasDefended]="Y",1,0)</f>
        <v>0</v>
      </c>
      <c r="AN414">
        <f>IF(ScoutingData[diedOrTipped]="Y",1,0)</f>
        <v>0</v>
      </c>
      <c r="AO414">
        <f>IF(ScoutingData[heldCargo]="Y",1,0)</f>
        <v>0</v>
      </c>
    </row>
    <row r="415" spans="1:41" x14ac:dyDescent="0.3">
      <c r="D415" t="str">
        <f>ScoutingData[[#This Row],[eventCode]]&amp;"_"&amp;ScoutingData[[#This Row],[matchLevel]]&amp;ScoutingData[[#This Row],[matchNumber]]</f>
        <v>_</v>
      </c>
      <c r="Y415">
        <f>ScoutingData[[#This Row],[autoLower]]+ScoutingData[[#This Row],[autoUpper]]</f>
        <v>0</v>
      </c>
      <c r="Z415">
        <f>(ScoutingData[[#This Row],[autoLower]]*2)+(ScoutingData[[#This Row],[autoUpper]]*4)</f>
        <v>0</v>
      </c>
      <c r="AA415">
        <f>ScoutingData[[#This Row],[lower]]+ScoutingData[[#This Row],[upper]]</f>
        <v>0</v>
      </c>
      <c r="AB415">
        <f>ScoutingData[[#This Row],[lower]]+(ScoutingData[[#This Row],[upper]]*2)</f>
        <v>0</v>
      </c>
      <c r="AC415">
        <f>ScoutingData[[#This Row],[autoCargo]]+ScoutingData[[#This Row],[teleopCargo]]</f>
        <v>0</v>
      </c>
      <c r="AD415">
        <f>IF(ScoutingData[taxi]="Y", 2, 0)</f>
        <v>0</v>
      </c>
      <c r="AE415">
        <f>ScoutingData[autoUpper]*4</f>
        <v>0</v>
      </c>
      <c r="AF415">
        <f>ScoutingData[autoLower]*2</f>
        <v>0</v>
      </c>
      <c r="AG415">
        <f>ScoutingData[upper]*2</f>
        <v>0</v>
      </c>
      <c r="AH415">
        <f>ScoutingData[lower]</f>
        <v>0</v>
      </c>
      <c r="AI415">
        <f>IF(ScoutingData[climb]=1, 4, IF(ScoutingData[climb]=2, 6, IF(ScoutingData[climb]=3, 10, IF(ScoutingData[climb]=4, 15, 0))))</f>
        <v>0</v>
      </c>
      <c r="AJ415">
        <f>ScoutingData[[#This Row],[climbScore]]</f>
        <v>0</v>
      </c>
      <c r="AK41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0</v>
      </c>
      <c r="AL415">
        <f>IF(ScoutingData[climb]=1, 1, IF(ScoutingData[climb]=2, 2, IF(ScoutingData[climb]=3, 3, IF(ScoutingData[climb]=4, 4, 0))))</f>
        <v>0</v>
      </c>
      <c r="AM415">
        <f>IF(ScoutingData[wasDefended]="Y",1,0)</f>
        <v>0</v>
      </c>
      <c r="AN415">
        <f>IF(ScoutingData[diedOrTipped]="Y",1,0)</f>
        <v>0</v>
      </c>
      <c r="AO415">
        <f>IF(ScoutingData[heldCargo]="Y",1,0)</f>
        <v>0</v>
      </c>
    </row>
    <row r="416" spans="1:41" x14ac:dyDescent="0.3">
      <c r="A416" t="s">
        <v>19</v>
      </c>
      <c r="B416" t="s">
        <v>3</v>
      </c>
      <c r="C416">
        <v>71</v>
      </c>
      <c r="D416" t="str">
        <f>ScoutingData[[#This Row],[eventCode]]&amp;"_"&amp;ScoutingData[[#This Row],[matchLevel]]&amp;ScoutingData[[#This Row],[matchNumber]]</f>
        <v>2022ilch_qm71</v>
      </c>
      <c r="E416" t="s">
        <v>62</v>
      </c>
      <c r="F416">
        <v>8096</v>
      </c>
      <c r="G416">
        <v>29</v>
      </c>
      <c r="H416" t="s">
        <v>0</v>
      </c>
      <c r="I416">
        <v>1</v>
      </c>
      <c r="J416">
        <v>0</v>
      </c>
      <c r="K416" t="s">
        <v>0</v>
      </c>
      <c r="L416">
        <v>0</v>
      </c>
      <c r="M416">
        <v>0</v>
      </c>
      <c r="N416" t="s">
        <v>0</v>
      </c>
      <c r="O416" t="s">
        <v>1</v>
      </c>
      <c r="P416" t="s">
        <v>51</v>
      </c>
      <c r="R416">
        <v>2</v>
      </c>
      <c r="S416" t="s">
        <v>1</v>
      </c>
      <c r="T416" t="s">
        <v>68</v>
      </c>
      <c r="U416" t="s">
        <v>1</v>
      </c>
      <c r="V416">
        <v>4</v>
      </c>
      <c r="W416" t="s">
        <v>1</v>
      </c>
      <c r="X416" t="s">
        <v>474</v>
      </c>
      <c r="Y416">
        <f>ScoutingData[[#This Row],[autoLower]]+ScoutingData[[#This Row],[autoUpper]]</f>
        <v>1</v>
      </c>
      <c r="Z416">
        <f>(ScoutingData[[#This Row],[autoLower]]*2)+(ScoutingData[[#This Row],[autoUpper]]*4)</f>
        <v>4</v>
      </c>
      <c r="AA416">
        <f>ScoutingData[[#This Row],[lower]]+ScoutingData[[#This Row],[upper]]</f>
        <v>0</v>
      </c>
      <c r="AB416">
        <f>ScoutingData[[#This Row],[lower]]+(ScoutingData[[#This Row],[upper]]*2)</f>
        <v>0</v>
      </c>
      <c r="AC416">
        <f>ScoutingData[[#This Row],[autoCargo]]+ScoutingData[[#This Row],[teleopCargo]]</f>
        <v>1</v>
      </c>
      <c r="AD416">
        <f>IF(ScoutingData[taxi]="Y", 2, 0)</f>
        <v>2</v>
      </c>
      <c r="AE416">
        <f>ScoutingData[autoUpper]*4</f>
        <v>4</v>
      </c>
      <c r="AF416">
        <f>ScoutingData[autoLower]*2</f>
        <v>0</v>
      </c>
      <c r="AG416">
        <f>ScoutingData[upper]*2</f>
        <v>0</v>
      </c>
      <c r="AH416">
        <f>ScoutingData[lower]</f>
        <v>0</v>
      </c>
      <c r="AI416">
        <f>IF(ScoutingData[climb]=1, 4, IF(ScoutingData[climb]=2, 6, IF(ScoutingData[climb]=3, 10, IF(ScoutingData[climb]=4, 15, 0))))</f>
        <v>6</v>
      </c>
      <c r="AJ416">
        <f>ScoutingData[[#This Row],[climbScore]]</f>
        <v>6</v>
      </c>
      <c r="AK41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416">
        <f>IF(ScoutingData[climb]=1, 1, IF(ScoutingData[climb]=2, 2, IF(ScoutingData[climb]=3, 3, IF(ScoutingData[climb]=4, 4, 0))))</f>
        <v>2</v>
      </c>
      <c r="AM416">
        <f>IF(ScoutingData[wasDefended]="Y",1,0)</f>
        <v>1</v>
      </c>
      <c r="AN416">
        <f>IF(ScoutingData[diedOrTipped]="Y",1,0)</f>
        <v>0</v>
      </c>
      <c r="AO416">
        <f>IF(ScoutingData[heldCargo]="Y",1,0)</f>
        <v>0</v>
      </c>
    </row>
    <row r="417" spans="1:41" x14ac:dyDescent="0.3">
      <c r="A417" t="s">
        <v>19</v>
      </c>
      <c r="B417" t="s">
        <v>3</v>
      </c>
      <c r="C417">
        <v>71</v>
      </c>
      <c r="D417" t="str">
        <f>ScoutingData[[#This Row],[eventCode]]&amp;"_"&amp;ScoutingData[[#This Row],[matchLevel]]&amp;ScoutingData[[#This Row],[matchNumber]]</f>
        <v>2022ilch_qm71</v>
      </c>
      <c r="E417" t="s">
        <v>45</v>
      </c>
      <c r="F417">
        <v>6651</v>
      </c>
      <c r="G417">
        <v>54</v>
      </c>
      <c r="H417" t="s">
        <v>1</v>
      </c>
      <c r="I417">
        <v>0</v>
      </c>
      <c r="J417">
        <v>0</v>
      </c>
      <c r="K417" t="s">
        <v>1</v>
      </c>
      <c r="L417">
        <v>0</v>
      </c>
      <c r="M417">
        <v>0</v>
      </c>
      <c r="N417" t="s">
        <v>1</v>
      </c>
      <c r="O417" t="s">
        <v>1</v>
      </c>
      <c r="P417" t="s">
        <v>46</v>
      </c>
      <c r="R417" t="s">
        <v>46</v>
      </c>
      <c r="S417" t="s">
        <v>1</v>
      </c>
      <c r="T417" t="s">
        <v>47</v>
      </c>
      <c r="U417" t="s">
        <v>1</v>
      </c>
      <c r="V417">
        <v>2</v>
      </c>
      <c r="W417" t="s">
        <v>1</v>
      </c>
      <c r="X417" t="s">
        <v>475</v>
      </c>
      <c r="Y417">
        <f>ScoutingData[[#This Row],[autoLower]]+ScoutingData[[#This Row],[autoUpper]]</f>
        <v>0</v>
      </c>
      <c r="Z417">
        <f>(ScoutingData[[#This Row],[autoLower]]*2)+(ScoutingData[[#This Row],[autoUpper]]*4)</f>
        <v>0</v>
      </c>
      <c r="AA417">
        <f>ScoutingData[[#This Row],[lower]]+ScoutingData[[#This Row],[upper]]</f>
        <v>0</v>
      </c>
      <c r="AB417">
        <f>ScoutingData[[#This Row],[lower]]+(ScoutingData[[#This Row],[upper]]*2)</f>
        <v>0</v>
      </c>
      <c r="AC417">
        <f>ScoutingData[[#This Row],[autoCargo]]+ScoutingData[[#This Row],[teleopCargo]]</f>
        <v>0</v>
      </c>
      <c r="AD417">
        <f>IF(ScoutingData[taxi]="Y", 2, 0)</f>
        <v>0</v>
      </c>
      <c r="AE417">
        <f>ScoutingData[autoUpper]*4</f>
        <v>0</v>
      </c>
      <c r="AF417">
        <f>ScoutingData[autoLower]*2</f>
        <v>0</v>
      </c>
      <c r="AG417">
        <f>ScoutingData[upper]*2</f>
        <v>0</v>
      </c>
      <c r="AH417">
        <f>ScoutingData[lower]</f>
        <v>0</v>
      </c>
      <c r="AI417">
        <f>IF(ScoutingData[climb]=1, 4, IF(ScoutingData[climb]=2, 6, IF(ScoutingData[climb]=3, 10, IF(ScoutingData[climb]=4, 15, 0))))</f>
        <v>0</v>
      </c>
      <c r="AJ417">
        <f>ScoutingData[[#This Row],[climbScore]]</f>
        <v>0</v>
      </c>
      <c r="AK41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0</v>
      </c>
      <c r="AL417">
        <f>IF(ScoutingData[climb]=1, 1, IF(ScoutingData[climb]=2, 2, IF(ScoutingData[climb]=3, 3, IF(ScoutingData[climb]=4, 4, 0))))</f>
        <v>0</v>
      </c>
      <c r="AM417">
        <f>IF(ScoutingData[wasDefended]="Y",1,0)</f>
        <v>0</v>
      </c>
      <c r="AN417">
        <f>IF(ScoutingData[diedOrTipped]="Y",1,0)</f>
        <v>0</v>
      </c>
      <c r="AO417">
        <f>IF(ScoutingData[heldCargo]="Y",1,0)</f>
        <v>0</v>
      </c>
    </row>
    <row r="418" spans="1:41" x14ac:dyDescent="0.3">
      <c r="A418" t="s">
        <v>19</v>
      </c>
      <c r="B418" t="s">
        <v>3</v>
      </c>
      <c r="C418">
        <v>71</v>
      </c>
      <c r="D418" t="str">
        <f>ScoutingData[[#This Row],[eventCode]]&amp;"_"&amp;ScoutingData[[#This Row],[matchLevel]]&amp;ScoutingData[[#This Row],[matchNumber]]</f>
        <v>2022ilch_qm71</v>
      </c>
      <c r="E418" t="s">
        <v>56</v>
      </c>
      <c r="F418">
        <v>7237</v>
      </c>
      <c r="G418">
        <v>42</v>
      </c>
      <c r="H418" t="s">
        <v>1</v>
      </c>
      <c r="I418">
        <v>0</v>
      </c>
      <c r="J418">
        <v>0</v>
      </c>
      <c r="K418" t="s">
        <v>1</v>
      </c>
      <c r="L418">
        <v>0</v>
      </c>
      <c r="M418">
        <v>0</v>
      </c>
      <c r="N418" t="s">
        <v>1</v>
      </c>
      <c r="O418" t="s">
        <v>1</v>
      </c>
      <c r="P418" t="s">
        <v>46</v>
      </c>
      <c r="R418">
        <v>2</v>
      </c>
      <c r="S418" t="s">
        <v>1</v>
      </c>
      <c r="T418" t="s">
        <v>55</v>
      </c>
      <c r="U418" t="s">
        <v>1</v>
      </c>
      <c r="V418">
        <v>3</v>
      </c>
      <c r="W418" t="s">
        <v>1</v>
      </c>
      <c r="X418" t="s">
        <v>476</v>
      </c>
      <c r="Y418">
        <f>ScoutingData[[#This Row],[autoLower]]+ScoutingData[[#This Row],[autoUpper]]</f>
        <v>0</v>
      </c>
      <c r="Z418">
        <f>(ScoutingData[[#This Row],[autoLower]]*2)+(ScoutingData[[#This Row],[autoUpper]]*4)</f>
        <v>0</v>
      </c>
      <c r="AA418">
        <f>ScoutingData[[#This Row],[lower]]+ScoutingData[[#This Row],[upper]]</f>
        <v>0</v>
      </c>
      <c r="AB418">
        <f>ScoutingData[[#This Row],[lower]]+(ScoutingData[[#This Row],[upper]]*2)</f>
        <v>0</v>
      </c>
      <c r="AC418">
        <f>ScoutingData[[#This Row],[autoCargo]]+ScoutingData[[#This Row],[teleopCargo]]</f>
        <v>0</v>
      </c>
      <c r="AD418">
        <f>IF(ScoutingData[taxi]="Y", 2, 0)</f>
        <v>0</v>
      </c>
      <c r="AE418">
        <f>ScoutingData[autoUpper]*4</f>
        <v>0</v>
      </c>
      <c r="AF418">
        <f>ScoutingData[autoLower]*2</f>
        <v>0</v>
      </c>
      <c r="AG418">
        <f>ScoutingData[upper]*2</f>
        <v>0</v>
      </c>
      <c r="AH418">
        <f>ScoutingData[lower]</f>
        <v>0</v>
      </c>
      <c r="AI418">
        <f>IF(ScoutingData[climb]=1, 4, IF(ScoutingData[climb]=2, 6, IF(ScoutingData[climb]=3, 10, IF(ScoutingData[climb]=4, 15, 0))))</f>
        <v>6</v>
      </c>
      <c r="AJ418">
        <f>ScoutingData[[#This Row],[climbScore]]</f>
        <v>6</v>
      </c>
      <c r="AK41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</v>
      </c>
      <c r="AL418">
        <f>IF(ScoutingData[climb]=1, 1, IF(ScoutingData[climb]=2, 2, IF(ScoutingData[climb]=3, 3, IF(ScoutingData[climb]=4, 4, 0))))</f>
        <v>2</v>
      </c>
      <c r="AM418">
        <f>IF(ScoutingData[wasDefended]="Y",1,0)</f>
        <v>0</v>
      </c>
      <c r="AN418">
        <f>IF(ScoutingData[diedOrTipped]="Y",1,0)</f>
        <v>0</v>
      </c>
      <c r="AO418">
        <f>IF(ScoutingData[heldCargo]="Y",1,0)</f>
        <v>0</v>
      </c>
    </row>
    <row r="419" spans="1:41" x14ac:dyDescent="0.3">
      <c r="A419" t="s">
        <v>19</v>
      </c>
      <c r="B419" t="s">
        <v>3</v>
      </c>
      <c r="C419">
        <v>71</v>
      </c>
      <c r="D419" t="str">
        <f>ScoutingData[[#This Row],[eventCode]]&amp;"_"&amp;ScoutingData[[#This Row],[matchLevel]]&amp;ScoutingData[[#This Row],[matchNumber]]</f>
        <v>2022ilch_qm71</v>
      </c>
      <c r="E419" t="s">
        <v>59</v>
      </c>
      <c r="F419">
        <v>7460</v>
      </c>
      <c r="G419">
        <v>17</v>
      </c>
      <c r="H419" t="s">
        <v>0</v>
      </c>
      <c r="I419">
        <v>2</v>
      </c>
      <c r="J419">
        <v>0</v>
      </c>
      <c r="K419" t="s">
        <v>1</v>
      </c>
      <c r="L419">
        <v>4</v>
      </c>
      <c r="M419">
        <v>0</v>
      </c>
      <c r="N419" t="s">
        <v>1</v>
      </c>
      <c r="O419" t="s">
        <v>1</v>
      </c>
      <c r="P419" t="s">
        <v>51</v>
      </c>
      <c r="Q419" t="s">
        <v>477</v>
      </c>
      <c r="R419">
        <v>3</v>
      </c>
      <c r="S419" t="s">
        <v>0</v>
      </c>
      <c r="T419" t="s">
        <v>46</v>
      </c>
      <c r="U419" t="s">
        <v>1</v>
      </c>
      <c r="V419">
        <v>4</v>
      </c>
      <c r="W419" t="s">
        <v>1</v>
      </c>
      <c r="X419" t="s">
        <v>478</v>
      </c>
      <c r="Y419">
        <f>ScoutingData[[#This Row],[autoLower]]+ScoutingData[[#This Row],[autoUpper]]</f>
        <v>2</v>
      </c>
      <c r="Z419">
        <f>(ScoutingData[[#This Row],[autoLower]]*2)+(ScoutingData[[#This Row],[autoUpper]]*4)</f>
        <v>8</v>
      </c>
      <c r="AA419">
        <f>ScoutingData[[#This Row],[lower]]+ScoutingData[[#This Row],[upper]]</f>
        <v>4</v>
      </c>
      <c r="AB419">
        <f>ScoutingData[[#This Row],[lower]]+(ScoutingData[[#This Row],[upper]]*2)</f>
        <v>8</v>
      </c>
      <c r="AC419">
        <f>ScoutingData[[#This Row],[autoCargo]]+ScoutingData[[#This Row],[teleopCargo]]</f>
        <v>6</v>
      </c>
      <c r="AD419">
        <f>IF(ScoutingData[taxi]="Y", 2, 0)</f>
        <v>2</v>
      </c>
      <c r="AE419">
        <f>ScoutingData[autoUpper]*4</f>
        <v>8</v>
      </c>
      <c r="AF419">
        <f>ScoutingData[autoLower]*2</f>
        <v>0</v>
      </c>
      <c r="AG419">
        <f>ScoutingData[upper]*2</f>
        <v>8</v>
      </c>
      <c r="AH419">
        <f>ScoutingData[lower]</f>
        <v>0</v>
      </c>
      <c r="AI419">
        <f>IF(ScoutingData[climb]=1, 4, IF(ScoutingData[climb]=2, 6, IF(ScoutingData[climb]=3, 10, IF(ScoutingData[climb]=4, 15, 0))))</f>
        <v>10</v>
      </c>
      <c r="AJ419">
        <f>ScoutingData[[#This Row],[climbScore]]</f>
        <v>10</v>
      </c>
      <c r="AK41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28</v>
      </c>
      <c r="AL419">
        <f>IF(ScoutingData[climb]=1, 1, IF(ScoutingData[climb]=2, 2, IF(ScoutingData[climb]=3, 3, IF(ScoutingData[climb]=4, 4, 0))))</f>
        <v>3</v>
      </c>
      <c r="AM419">
        <f>IF(ScoutingData[wasDefended]="Y",1,0)</f>
        <v>0</v>
      </c>
      <c r="AN419">
        <f>IF(ScoutingData[diedOrTipped]="Y",1,0)</f>
        <v>0</v>
      </c>
      <c r="AO419">
        <f>IF(ScoutingData[heldCargo]="Y",1,0)</f>
        <v>0</v>
      </c>
    </row>
    <row r="420" spans="1:41" x14ac:dyDescent="0.3">
      <c r="A420" t="s">
        <v>19</v>
      </c>
      <c r="B420" t="s">
        <v>3</v>
      </c>
      <c r="C420">
        <v>72</v>
      </c>
      <c r="D420" t="str">
        <f>ScoutingData[[#This Row],[eventCode]]&amp;"_"&amp;ScoutingData[[#This Row],[matchLevel]]&amp;ScoutingData[[#This Row],[matchNumber]]</f>
        <v>2022ilch_qm72</v>
      </c>
      <c r="E420" t="s">
        <v>49</v>
      </c>
      <c r="F420">
        <v>2451</v>
      </c>
      <c r="G420">
        <v>54</v>
      </c>
      <c r="H420" t="s">
        <v>0</v>
      </c>
      <c r="I420">
        <v>4</v>
      </c>
      <c r="J420">
        <v>0</v>
      </c>
      <c r="K420" t="s">
        <v>0</v>
      </c>
      <c r="L420">
        <v>11</v>
      </c>
      <c r="M420">
        <v>0</v>
      </c>
      <c r="N420" t="s">
        <v>0</v>
      </c>
      <c r="O420" t="s">
        <v>1</v>
      </c>
      <c r="P420" t="s">
        <v>55</v>
      </c>
      <c r="R420">
        <v>3</v>
      </c>
      <c r="S420" t="s">
        <v>1</v>
      </c>
      <c r="T420" t="s">
        <v>46</v>
      </c>
      <c r="U420" t="s">
        <v>1</v>
      </c>
      <c r="V420">
        <v>5</v>
      </c>
      <c r="W420" t="s">
        <v>1</v>
      </c>
      <c r="Y420">
        <f>ScoutingData[[#This Row],[autoLower]]+ScoutingData[[#This Row],[autoUpper]]</f>
        <v>4</v>
      </c>
      <c r="Z420">
        <f>(ScoutingData[[#This Row],[autoLower]]*2)+(ScoutingData[[#This Row],[autoUpper]]*4)</f>
        <v>16</v>
      </c>
      <c r="AA420">
        <f>ScoutingData[[#This Row],[lower]]+ScoutingData[[#This Row],[upper]]</f>
        <v>11</v>
      </c>
      <c r="AB420">
        <f>ScoutingData[[#This Row],[lower]]+(ScoutingData[[#This Row],[upper]]*2)</f>
        <v>22</v>
      </c>
      <c r="AC420">
        <f>ScoutingData[[#This Row],[autoCargo]]+ScoutingData[[#This Row],[teleopCargo]]</f>
        <v>15</v>
      </c>
      <c r="AD420">
        <f>IF(ScoutingData[taxi]="Y", 2, 0)</f>
        <v>2</v>
      </c>
      <c r="AE420">
        <f>ScoutingData[autoUpper]*4</f>
        <v>16</v>
      </c>
      <c r="AF420">
        <f>ScoutingData[autoLower]*2</f>
        <v>0</v>
      </c>
      <c r="AG420">
        <f>ScoutingData[upper]*2</f>
        <v>22</v>
      </c>
      <c r="AH420">
        <f>ScoutingData[lower]</f>
        <v>0</v>
      </c>
      <c r="AI420">
        <f>IF(ScoutingData[climb]=1, 4, IF(ScoutingData[climb]=2, 6, IF(ScoutingData[climb]=3, 10, IF(ScoutingData[climb]=4, 15, 0))))</f>
        <v>10</v>
      </c>
      <c r="AJ420">
        <f>ScoutingData[[#This Row],[climbScore]]</f>
        <v>10</v>
      </c>
      <c r="AK42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50</v>
      </c>
      <c r="AL420">
        <f>IF(ScoutingData[climb]=1, 1, IF(ScoutingData[climb]=2, 2, IF(ScoutingData[climb]=3, 3, IF(ScoutingData[climb]=4, 4, 0))))</f>
        <v>3</v>
      </c>
      <c r="AM420">
        <f>IF(ScoutingData[wasDefended]="Y",1,0)</f>
        <v>1</v>
      </c>
      <c r="AN420">
        <f>IF(ScoutingData[diedOrTipped]="Y",1,0)</f>
        <v>0</v>
      </c>
      <c r="AO420">
        <f>IF(ScoutingData[heldCargo]="Y",1,0)</f>
        <v>0</v>
      </c>
    </row>
    <row r="421" spans="1:41" x14ac:dyDescent="0.3">
      <c r="A421" t="s">
        <v>19</v>
      </c>
      <c r="B421" t="s">
        <v>3</v>
      </c>
      <c r="C421">
        <v>72</v>
      </c>
      <c r="D421" t="str">
        <f>ScoutingData[[#This Row],[eventCode]]&amp;"_"&amp;ScoutingData[[#This Row],[matchLevel]]&amp;ScoutingData[[#This Row],[matchNumber]]</f>
        <v>2022ilch_qm72</v>
      </c>
      <c r="E421" t="s">
        <v>53</v>
      </c>
      <c r="F421">
        <v>6381</v>
      </c>
      <c r="G421">
        <v>17</v>
      </c>
      <c r="H421" t="s">
        <v>0</v>
      </c>
      <c r="I421">
        <v>2</v>
      </c>
      <c r="J421">
        <v>0</v>
      </c>
      <c r="K421" t="s">
        <v>0</v>
      </c>
      <c r="L421">
        <v>5</v>
      </c>
      <c r="M421">
        <v>1</v>
      </c>
      <c r="N421" t="s">
        <v>1</v>
      </c>
      <c r="O421" t="s">
        <v>1</v>
      </c>
      <c r="P421" t="s">
        <v>51</v>
      </c>
      <c r="R421">
        <v>2</v>
      </c>
      <c r="S421" t="s">
        <v>1</v>
      </c>
      <c r="T421" t="s">
        <v>47</v>
      </c>
      <c r="U421" t="s">
        <v>1</v>
      </c>
      <c r="V421">
        <v>3</v>
      </c>
      <c r="W421" t="s">
        <v>1</v>
      </c>
      <c r="X421" t="s">
        <v>479</v>
      </c>
      <c r="Y421">
        <f>ScoutingData[[#This Row],[autoLower]]+ScoutingData[[#This Row],[autoUpper]]</f>
        <v>2</v>
      </c>
      <c r="Z421">
        <f>(ScoutingData[[#This Row],[autoLower]]*2)+(ScoutingData[[#This Row],[autoUpper]]*4)</f>
        <v>8</v>
      </c>
      <c r="AA421">
        <f>ScoutingData[[#This Row],[lower]]+ScoutingData[[#This Row],[upper]]</f>
        <v>6</v>
      </c>
      <c r="AB421">
        <f>ScoutingData[[#This Row],[lower]]+(ScoutingData[[#This Row],[upper]]*2)</f>
        <v>11</v>
      </c>
      <c r="AC421">
        <f>ScoutingData[[#This Row],[autoCargo]]+ScoutingData[[#This Row],[teleopCargo]]</f>
        <v>8</v>
      </c>
      <c r="AD421">
        <f>IF(ScoutingData[taxi]="Y", 2, 0)</f>
        <v>2</v>
      </c>
      <c r="AE421">
        <f>ScoutingData[autoUpper]*4</f>
        <v>8</v>
      </c>
      <c r="AF421">
        <f>ScoutingData[autoLower]*2</f>
        <v>0</v>
      </c>
      <c r="AG421">
        <f>ScoutingData[upper]*2</f>
        <v>10</v>
      </c>
      <c r="AH421">
        <f>ScoutingData[lower]</f>
        <v>1</v>
      </c>
      <c r="AI421">
        <f>IF(ScoutingData[climb]=1, 4, IF(ScoutingData[climb]=2, 6, IF(ScoutingData[climb]=3, 10, IF(ScoutingData[climb]=4, 15, 0))))</f>
        <v>6</v>
      </c>
      <c r="AJ421">
        <f>ScoutingData[[#This Row],[climbScore]]</f>
        <v>6</v>
      </c>
      <c r="AK42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27</v>
      </c>
      <c r="AL421">
        <f>IF(ScoutingData[climb]=1, 1, IF(ScoutingData[climb]=2, 2, IF(ScoutingData[climb]=3, 3, IF(ScoutingData[climb]=4, 4, 0))))</f>
        <v>2</v>
      </c>
      <c r="AM421">
        <f>IF(ScoutingData[wasDefended]="Y",1,0)</f>
        <v>0</v>
      </c>
      <c r="AN421">
        <f>IF(ScoutingData[diedOrTipped]="Y",1,0)</f>
        <v>0</v>
      </c>
      <c r="AO421">
        <f>IF(ScoutingData[heldCargo]="Y",1,0)</f>
        <v>0</v>
      </c>
    </row>
    <row r="422" spans="1:41" x14ac:dyDescent="0.3">
      <c r="A422" t="s">
        <v>19</v>
      </c>
      <c r="B422" t="s">
        <v>3</v>
      </c>
      <c r="C422">
        <v>72</v>
      </c>
      <c r="D422" t="str">
        <f>ScoutingData[[#This Row],[eventCode]]&amp;"_"&amp;ScoutingData[[#This Row],[matchLevel]]&amp;ScoutingData[[#This Row],[matchNumber]]</f>
        <v>2022ilch_qm72</v>
      </c>
      <c r="E422" t="s">
        <v>45</v>
      </c>
      <c r="F422">
        <v>3110</v>
      </c>
      <c r="G422">
        <v>29</v>
      </c>
      <c r="H422" t="s">
        <v>1</v>
      </c>
      <c r="I422">
        <v>0</v>
      </c>
      <c r="J422">
        <v>0</v>
      </c>
      <c r="K422" t="s">
        <v>1</v>
      </c>
      <c r="L422">
        <v>0</v>
      </c>
      <c r="M422">
        <v>0</v>
      </c>
      <c r="N422" t="s">
        <v>1</v>
      </c>
      <c r="O422" t="s">
        <v>1</v>
      </c>
      <c r="P422" t="s">
        <v>46</v>
      </c>
      <c r="R422" t="s">
        <v>46</v>
      </c>
      <c r="S422" t="s">
        <v>1</v>
      </c>
      <c r="T422" t="s">
        <v>46</v>
      </c>
      <c r="U422" t="s">
        <v>1</v>
      </c>
      <c r="V422">
        <v>3</v>
      </c>
      <c r="W422" t="s">
        <v>0</v>
      </c>
      <c r="Y422">
        <f>ScoutingData[[#This Row],[autoLower]]+ScoutingData[[#This Row],[autoUpper]]</f>
        <v>0</v>
      </c>
      <c r="Z422">
        <f>(ScoutingData[[#This Row],[autoLower]]*2)+(ScoutingData[[#This Row],[autoUpper]]*4)</f>
        <v>0</v>
      </c>
      <c r="AA422">
        <f>ScoutingData[[#This Row],[lower]]+ScoutingData[[#This Row],[upper]]</f>
        <v>0</v>
      </c>
      <c r="AB422">
        <f>ScoutingData[[#This Row],[lower]]+(ScoutingData[[#This Row],[upper]]*2)</f>
        <v>0</v>
      </c>
      <c r="AC422">
        <f>ScoutingData[[#This Row],[autoCargo]]+ScoutingData[[#This Row],[teleopCargo]]</f>
        <v>0</v>
      </c>
      <c r="AD422">
        <f>IF(ScoutingData[taxi]="Y", 2, 0)</f>
        <v>0</v>
      </c>
      <c r="AE422">
        <f>ScoutingData[autoUpper]*4</f>
        <v>0</v>
      </c>
      <c r="AF422">
        <f>ScoutingData[autoLower]*2</f>
        <v>0</v>
      </c>
      <c r="AG422">
        <f>ScoutingData[upper]*2</f>
        <v>0</v>
      </c>
      <c r="AH422">
        <f>ScoutingData[lower]</f>
        <v>0</v>
      </c>
      <c r="AI422">
        <f>IF(ScoutingData[climb]=1, 4, IF(ScoutingData[climb]=2, 6, IF(ScoutingData[climb]=3, 10, IF(ScoutingData[climb]=4, 15, 0))))</f>
        <v>0</v>
      </c>
      <c r="AJ422">
        <f>ScoutingData[[#This Row],[climbScore]]</f>
        <v>0</v>
      </c>
      <c r="AK42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0</v>
      </c>
      <c r="AL422">
        <f>IF(ScoutingData[climb]=1, 1, IF(ScoutingData[climb]=2, 2, IF(ScoutingData[climb]=3, 3, IF(ScoutingData[climb]=4, 4, 0))))</f>
        <v>0</v>
      </c>
      <c r="AM422">
        <f>IF(ScoutingData[wasDefended]="Y",1,0)</f>
        <v>0</v>
      </c>
      <c r="AN422">
        <f>IF(ScoutingData[diedOrTipped]="Y",1,0)</f>
        <v>1</v>
      </c>
      <c r="AO422">
        <f>IF(ScoutingData[heldCargo]="Y",1,0)</f>
        <v>0</v>
      </c>
    </row>
    <row r="423" spans="1:41" x14ac:dyDescent="0.3">
      <c r="A423" t="s">
        <v>19</v>
      </c>
      <c r="B423" t="s">
        <v>3</v>
      </c>
      <c r="C423">
        <v>72</v>
      </c>
      <c r="D423" t="str">
        <f>ScoutingData[[#This Row],[eventCode]]&amp;"_"&amp;ScoutingData[[#This Row],[matchLevel]]&amp;ScoutingData[[#This Row],[matchNumber]]</f>
        <v>2022ilch_qm72</v>
      </c>
      <c r="E423" t="s">
        <v>56</v>
      </c>
      <c r="F423">
        <v>5934</v>
      </c>
      <c r="G423">
        <v>29</v>
      </c>
      <c r="H423" t="s">
        <v>0</v>
      </c>
      <c r="I423">
        <v>0</v>
      </c>
      <c r="J423">
        <v>2</v>
      </c>
      <c r="K423" t="s">
        <v>0</v>
      </c>
      <c r="L423">
        <v>0</v>
      </c>
      <c r="M423">
        <v>2</v>
      </c>
      <c r="N423" t="s">
        <v>1</v>
      </c>
      <c r="O423" t="s">
        <v>0</v>
      </c>
      <c r="P423" t="s">
        <v>51</v>
      </c>
      <c r="Q423" t="s">
        <v>268</v>
      </c>
      <c r="R423">
        <v>3</v>
      </c>
      <c r="S423" t="s">
        <v>1</v>
      </c>
      <c r="T423" t="s">
        <v>47</v>
      </c>
      <c r="U423" t="s">
        <v>1</v>
      </c>
      <c r="V423">
        <v>3</v>
      </c>
      <c r="W423" t="s">
        <v>1</v>
      </c>
      <c r="Y423">
        <f>ScoutingData[[#This Row],[autoLower]]+ScoutingData[[#This Row],[autoUpper]]</f>
        <v>2</v>
      </c>
      <c r="Z423">
        <f>(ScoutingData[[#This Row],[autoLower]]*2)+(ScoutingData[[#This Row],[autoUpper]]*4)</f>
        <v>4</v>
      </c>
      <c r="AA423">
        <f>ScoutingData[[#This Row],[lower]]+ScoutingData[[#This Row],[upper]]</f>
        <v>2</v>
      </c>
      <c r="AB423">
        <f>ScoutingData[[#This Row],[lower]]+(ScoutingData[[#This Row],[upper]]*2)</f>
        <v>2</v>
      </c>
      <c r="AC423">
        <f>ScoutingData[[#This Row],[autoCargo]]+ScoutingData[[#This Row],[teleopCargo]]</f>
        <v>4</v>
      </c>
      <c r="AD423">
        <f>IF(ScoutingData[taxi]="Y", 2, 0)</f>
        <v>2</v>
      </c>
      <c r="AE423">
        <f>ScoutingData[autoUpper]*4</f>
        <v>0</v>
      </c>
      <c r="AF423">
        <f>ScoutingData[autoLower]*2</f>
        <v>4</v>
      </c>
      <c r="AG423">
        <f>ScoutingData[upper]*2</f>
        <v>0</v>
      </c>
      <c r="AH423">
        <f>ScoutingData[lower]</f>
        <v>2</v>
      </c>
      <c r="AI423">
        <f>IF(ScoutingData[climb]=1, 4, IF(ScoutingData[climb]=2, 6, IF(ScoutingData[climb]=3, 10, IF(ScoutingData[climb]=4, 15, 0))))</f>
        <v>10</v>
      </c>
      <c r="AJ423">
        <f>ScoutingData[[#This Row],[climbScore]]</f>
        <v>10</v>
      </c>
      <c r="AK42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18</v>
      </c>
      <c r="AL423">
        <f>IF(ScoutingData[climb]=1, 1, IF(ScoutingData[climb]=2, 2, IF(ScoutingData[climb]=3, 3, IF(ScoutingData[climb]=4, 4, 0))))</f>
        <v>3</v>
      </c>
      <c r="AM423">
        <f>IF(ScoutingData[wasDefended]="Y",1,0)</f>
        <v>0</v>
      </c>
      <c r="AN423">
        <f>IF(ScoutingData[diedOrTipped]="Y",1,0)</f>
        <v>0</v>
      </c>
      <c r="AO423">
        <f>IF(ScoutingData[heldCargo]="Y",1,0)</f>
        <v>0</v>
      </c>
    </row>
    <row r="424" spans="1:41" x14ac:dyDescent="0.3">
      <c r="A424" t="s">
        <v>19</v>
      </c>
      <c r="B424" t="s">
        <v>3</v>
      </c>
      <c r="C424">
        <v>72</v>
      </c>
      <c r="D424" t="str">
        <f>ScoutingData[[#This Row],[eventCode]]&amp;"_"&amp;ScoutingData[[#This Row],[matchLevel]]&amp;ScoutingData[[#This Row],[matchNumber]]</f>
        <v>2022ilch_qm72</v>
      </c>
      <c r="E424" t="s">
        <v>62</v>
      </c>
      <c r="F424">
        <v>3352</v>
      </c>
      <c r="G424">
        <v>42</v>
      </c>
      <c r="H424" t="s">
        <v>0</v>
      </c>
      <c r="I424">
        <v>0</v>
      </c>
      <c r="J424">
        <v>1</v>
      </c>
      <c r="K424" t="s">
        <v>1</v>
      </c>
      <c r="L424">
        <v>0</v>
      </c>
      <c r="M424">
        <v>2</v>
      </c>
      <c r="N424" t="s">
        <v>0</v>
      </c>
      <c r="O424" t="s">
        <v>1</v>
      </c>
      <c r="P424" t="s">
        <v>51</v>
      </c>
      <c r="Q424" t="s">
        <v>480</v>
      </c>
      <c r="R424">
        <v>2</v>
      </c>
      <c r="S424" t="s">
        <v>1</v>
      </c>
      <c r="T424" t="s">
        <v>47</v>
      </c>
      <c r="U424" t="s">
        <v>1</v>
      </c>
      <c r="V424">
        <v>2</v>
      </c>
      <c r="W424" t="s">
        <v>1</v>
      </c>
      <c r="Y424">
        <f>ScoutingData[[#This Row],[autoLower]]+ScoutingData[[#This Row],[autoUpper]]</f>
        <v>1</v>
      </c>
      <c r="Z424">
        <f>(ScoutingData[[#This Row],[autoLower]]*2)+(ScoutingData[[#This Row],[autoUpper]]*4)</f>
        <v>2</v>
      </c>
      <c r="AA424">
        <f>ScoutingData[[#This Row],[lower]]+ScoutingData[[#This Row],[upper]]</f>
        <v>2</v>
      </c>
      <c r="AB424">
        <f>ScoutingData[[#This Row],[lower]]+(ScoutingData[[#This Row],[upper]]*2)</f>
        <v>2</v>
      </c>
      <c r="AC424">
        <f>ScoutingData[[#This Row],[autoCargo]]+ScoutingData[[#This Row],[teleopCargo]]</f>
        <v>3</v>
      </c>
      <c r="AD424">
        <f>IF(ScoutingData[taxi]="Y", 2, 0)</f>
        <v>2</v>
      </c>
      <c r="AE424">
        <f>ScoutingData[autoUpper]*4</f>
        <v>0</v>
      </c>
      <c r="AF424">
        <f>ScoutingData[autoLower]*2</f>
        <v>2</v>
      </c>
      <c r="AG424">
        <f>ScoutingData[upper]*2</f>
        <v>0</v>
      </c>
      <c r="AH424">
        <f>ScoutingData[lower]</f>
        <v>2</v>
      </c>
      <c r="AI424">
        <f>IF(ScoutingData[climb]=1, 4, IF(ScoutingData[climb]=2, 6, IF(ScoutingData[climb]=3, 10, IF(ScoutingData[climb]=4, 15, 0))))</f>
        <v>6</v>
      </c>
      <c r="AJ424">
        <f>ScoutingData[[#This Row],[climbScore]]</f>
        <v>6</v>
      </c>
      <c r="AK42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424">
        <f>IF(ScoutingData[climb]=1, 1, IF(ScoutingData[climb]=2, 2, IF(ScoutingData[climb]=3, 3, IF(ScoutingData[climb]=4, 4, 0))))</f>
        <v>2</v>
      </c>
      <c r="AM424">
        <f>IF(ScoutingData[wasDefended]="Y",1,0)</f>
        <v>1</v>
      </c>
      <c r="AN424">
        <f>IF(ScoutingData[diedOrTipped]="Y",1,0)</f>
        <v>0</v>
      </c>
      <c r="AO424">
        <f>IF(ScoutingData[heldCargo]="Y",1,0)</f>
        <v>0</v>
      </c>
    </row>
    <row r="425" spans="1:41" x14ac:dyDescent="0.3">
      <c r="A425" t="s">
        <v>19</v>
      </c>
      <c r="B425" t="s">
        <v>3</v>
      </c>
      <c r="C425">
        <v>72</v>
      </c>
      <c r="D425" t="str">
        <f>ScoutingData[[#This Row],[eventCode]]&amp;"_"&amp;ScoutingData[[#This Row],[matchLevel]]&amp;ScoutingData[[#This Row],[matchNumber]]</f>
        <v>2022ilch_qm72</v>
      </c>
      <c r="E425" t="s">
        <v>59</v>
      </c>
      <c r="F425">
        <v>4292</v>
      </c>
      <c r="G425">
        <v>41</v>
      </c>
      <c r="H425" t="s">
        <v>0</v>
      </c>
      <c r="I425">
        <v>0</v>
      </c>
      <c r="J425">
        <v>0</v>
      </c>
      <c r="K425" t="s">
        <v>1</v>
      </c>
      <c r="L425">
        <v>0</v>
      </c>
      <c r="M425">
        <v>0</v>
      </c>
      <c r="N425" t="s">
        <v>1</v>
      </c>
      <c r="O425" t="s">
        <v>1</v>
      </c>
      <c r="P425" t="s">
        <v>51</v>
      </c>
      <c r="R425">
        <v>3</v>
      </c>
      <c r="S425" t="s">
        <v>1</v>
      </c>
      <c r="T425" t="s">
        <v>47</v>
      </c>
      <c r="U425" t="s">
        <v>1</v>
      </c>
      <c r="V425">
        <v>3</v>
      </c>
      <c r="W425" t="s">
        <v>1</v>
      </c>
      <c r="Y425">
        <f>ScoutingData[[#This Row],[autoLower]]+ScoutingData[[#This Row],[autoUpper]]</f>
        <v>0</v>
      </c>
      <c r="Z425">
        <f>(ScoutingData[[#This Row],[autoLower]]*2)+(ScoutingData[[#This Row],[autoUpper]]*4)</f>
        <v>0</v>
      </c>
      <c r="AA425">
        <f>ScoutingData[[#This Row],[lower]]+ScoutingData[[#This Row],[upper]]</f>
        <v>0</v>
      </c>
      <c r="AB425">
        <f>ScoutingData[[#This Row],[lower]]+(ScoutingData[[#This Row],[upper]]*2)</f>
        <v>0</v>
      </c>
      <c r="AC425">
        <f>ScoutingData[[#This Row],[autoCargo]]+ScoutingData[[#This Row],[teleopCargo]]</f>
        <v>0</v>
      </c>
      <c r="AD425">
        <f>IF(ScoutingData[taxi]="Y", 2, 0)</f>
        <v>2</v>
      </c>
      <c r="AE425">
        <f>ScoutingData[autoUpper]*4</f>
        <v>0</v>
      </c>
      <c r="AF425">
        <f>ScoutingData[autoLower]*2</f>
        <v>0</v>
      </c>
      <c r="AG425">
        <f>ScoutingData[upper]*2</f>
        <v>0</v>
      </c>
      <c r="AH425">
        <f>ScoutingData[lower]</f>
        <v>0</v>
      </c>
      <c r="AI425">
        <f>IF(ScoutingData[climb]=1, 4, IF(ScoutingData[climb]=2, 6, IF(ScoutingData[climb]=3, 10, IF(ScoutingData[climb]=4, 15, 0))))</f>
        <v>10</v>
      </c>
      <c r="AJ425">
        <f>ScoutingData[[#This Row],[climbScore]]</f>
        <v>10</v>
      </c>
      <c r="AK42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425">
        <f>IF(ScoutingData[climb]=1, 1, IF(ScoutingData[climb]=2, 2, IF(ScoutingData[climb]=3, 3, IF(ScoutingData[climb]=4, 4, 0))))</f>
        <v>3</v>
      </c>
      <c r="AM425">
        <f>IF(ScoutingData[wasDefended]="Y",1,0)</f>
        <v>0</v>
      </c>
      <c r="AN425">
        <f>IF(ScoutingData[diedOrTipped]="Y",1,0)</f>
        <v>0</v>
      </c>
      <c r="AO425">
        <f>IF(ScoutingData[heldCargo]="Y",1,0)</f>
        <v>0</v>
      </c>
    </row>
    <row r="426" spans="1:41" x14ac:dyDescent="0.3">
      <c r="A426" t="s">
        <v>19</v>
      </c>
      <c r="B426" t="s">
        <v>3</v>
      </c>
      <c r="C426">
        <v>79</v>
      </c>
      <c r="D426" t="str">
        <f>ScoutingData[[#This Row],[eventCode]]&amp;"_"&amp;ScoutingData[[#This Row],[matchLevel]]&amp;ScoutingData[[#This Row],[matchNumber]]</f>
        <v>2022ilch_qm79</v>
      </c>
      <c r="E426" t="s">
        <v>49</v>
      </c>
      <c r="F426">
        <v>8122</v>
      </c>
      <c r="G426">
        <v>42</v>
      </c>
      <c r="H426" t="s">
        <v>1</v>
      </c>
      <c r="I426">
        <v>0</v>
      </c>
      <c r="J426">
        <v>0</v>
      </c>
      <c r="K426" t="s">
        <v>1</v>
      </c>
      <c r="L426">
        <v>2</v>
      </c>
      <c r="M426">
        <v>0</v>
      </c>
      <c r="N426" t="s">
        <v>1</v>
      </c>
      <c r="O426" t="s">
        <v>1</v>
      </c>
      <c r="P426" t="s">
        <v>51</v>
      </c>
      <c r="Q426" t="s">
        <v>481</v>
      </c>
      <c r="R426" t="s">
        <v>47</v>
      </c>
      <c r="S426" t="s">
        <v>1</v>
      </c>
      <c r="T426" t="s">
        <v>46</v>
      </c>
      <c r="U426" t="s">
        <v>1</v>
      </c>
      <c r="V426">
        <v>3</v>
      </c>
      <c r="W426" t="s">
        <v>1</v>
      </c>
      <c r="Y426">
        <f>ScoutingData[[#This Row],[autoLower]]+ScoutingData[[#This Row],[autoUpper]]</f>
        <v>0</v>
      </c>
      <c r="Z426">
        <f>(ScoutingData[[#This Row],[autoLower]]*2)+(ScoutingData[[#This Row],[autoUpper]]*4)</f>
        <v>0</v>
      </c>
      <c r="AA426">
        <f>ScoutingData[[#This Row],[lower]]+ScoutingData[[#This Row],[upper]]</f>
        <v>2</v>
      </c>
      <c r="AB426">
        <f>ScoutingData[[#This Row],[lower]]+(ScoutingData[[#This Row],[upper]]*2)</f>
        <v>4</v>
      </c>
      <c r="AC426">
        <f>ScoutingData[[#This Row],[autoCargo]]+ScoutingData[[#This Row],[teleopCargo]]</f>
        <v>2</v>
      </c>
      <c r="AD426">
        <f>IF(ScoutingData[taxi]="Y", 2, 0)</f>
        <v>0</v>
      </c>
      <c r="AE426">
        <f>ScoutingData[autoUpper]*4</f>
        <v>0</v>
      </c>
      <c r="AF426">
        <f>ScoutingData[autoLower]*2</f>
        <v>0</v>
      </c>
      <c r="AG426">
        <f>ScoutingData[upper]*2</f>
        <v>4</v>
      </c>
      <c r="AH426">
        <f>ScoutingData[lower]</f>
        <v>0</v>
      </c>
      <c r="AI426">
        <f>IF(ScoutingData[climb]=1, 4, IF(ScoutingData[climb]=2, 6, IF(ScoutingData[climb]=3, 10, IF(ScoutingData[climb]=4, 15, 0))))</f>
        <v>0</v>
      </c>
      <c r="AJ426">
        <f>ScoutingData[[#This Row],[climbScore]]</f>
        <v>0</v>
      </c>
      <c r="AK42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</v>
      </c>
      <c r="AL426">
        <f>IF(ScoutingData[climb]=1, 1, IF(ScoutingData[climb]=2, 2, IF(ScoutingData[climb]=3, 3, IF(ScoutingData[climb]=4, 4, 0))))</f>
        <v>0</v>
      </c>
      <c r="AM426">
        <f>IF(ScoutingData[wasDefended]="Y",1,0)</f>
        <v>0</v>
      </c>
      <c r="AN426">
        <f>IF(ScoutingData[diedOrTipped]="Y",1,0)</f>
        <v>0</v>
      </c>
      <c r="AO426">
        <f>IF(ScoutingData[heldCargo]="Y",1,0)</f>
        <v>0</v>
      </c>
    </row>
    <row r="427" spans="1:41" x14ac:dyDescent="0.3">
      <c r="A427" t="s">
        <v>19</v>
      </c>
      <c r="B427" t="s">
        <v>3</v>
      </c>
      <c r="C427">
        <v>73</v>
      </c>
      <c r="D427" t="str">
        <f>ScoutingData[[#This Row],[eventCode]]&amp;"_"&amp;ScoutingData[[#This Row],[matchLevel]]&amp;ScoutingData[[#This Row],[matchNumber]]</f>
        <v>2022ilch_qm73</v>
      </c>
      <c r="E427" t="s">
        <v>56</v>
      </c>
      <c r="F427">
        <v>2151</v>
      </c>
      <c r="G427">
        <v>32</v>
      </c>
      <c r="H427" t="s">
        <v>0</v>
      </c>
      <c r="I427">
        <v>0</v>
      </c>
      <c r="J427">
        <v>0</v>
      </c>
      <c r="K427" t="s">
        <v>1</v>
      </c>
      <c r="L427">
        <v>0</v>
      </c>
      <c r="M427">
        <v>0</v>
      </c>
      <c r="N427" t="s">
        <v>1</v>
      </c>
      <c r="O427" t="s">
        <v>1</v>
      </c>
      <c r="P427" t="s">
        <v>46</v>
      </c>
      <c r="R427" t="s">
        <v>46</v>
      </c>
      <c r="S427" t="s">
        <v>1</v>
      </c>
      <c r="T427" t="s">
        <v>55</v>
      </c>
      <c r="U427" t="s">
        <v>1</v>
      </c>
      <c r="V427">
        <v>2</v>
      </c>
      <c r="W427" t="s">
        <v>1</v>
      </c>
      <c r="Y427">
        <f>ScoutingData[[#This Row],[autoLower]]+ScoutingData[[#This Row],[autoUpper]]</f>
        <v>0</v>
      </c>
      <c r="Z427">
        <f>(ScoutingData[[#This Row],[autoLower]]*2)+(ScoutingData[[#This Row],[autoUpper]]*4)</f>
        <v>0</v>
      </c>
      <c r="AA427">
        <f>ScoutingData[[#This Row],[lower]]+ScoutingData[[#This Row],[upper]]</f>
        <v>0</v>
      </c>
      <c r="AB427">
        <f>ScoutingData[[#This Row],[lower]]+(ScoutingData[[#This Row],[upper]]*2)</f>
        <v>0</v>
      </c>
      <c r="AC427">
        <f>ScoutingData[[#This Row],[autoCargo]]+ScoutingData[[#This Row],[teleopCargo]]</f>
        <v>0</v>
      </c>
      <c r="AD427">
        <f>IF(ScoutingData[taxi]="Y", 2, 0)</f>
        <v>2</v>
      </c>
      <c r="AE427">
        <f>ScoutingData[autoUpper]*4</f>
        <v>0</v>
      </c>
      <c r="AF427">
        <f>ScoutingData[autoLower]*2</f>
        <v>0</v>
      </c>
      <c r="AG427">
        <f>ScoutingData[upper]*2</f>
        <v>0</v>
      </c>
      <c r="AH427">
        <f>ScoutingData[lower]</f>
        <v>0</v>
      </c>
      <c r="AI427">
        <f>IF(ScoutingData[climb]=1, 4, IF(ScoutingData[climb]=2, 6, IF(ScoutingData[climb]=3, 10, IF(ScoutingData[climb]=4, 15, 0))))</f>
        <v>0</v>
      </c>
      <c r="AJ427">
        <f>ScoutingData[[#This Row],[climbScore]]</f>
        <v>0</v>
      </c>
      <c r="AK42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427">
        <f>IF(ScoutingData[climb]=1, 1, IF(ScoutingData[climb]=2, 2, IF(ScoutingData[climb]=3, 3, IF(ScoutingData[climb]=4, 4, 0))))</f>
        <v>0</v>
      </c>
      <c r="AM427">
        <f>IF(ScoutingData[wasDefended]="Y",1,0)</f>
        <v>0</v>
      </c>
      <c r="AN427">
        <f>IF(ScoutingData[diedOrTipped]="Y",1,0)</f>
        <v>0</v>
      </c>
      <c r="AO427">
        <f>IF(ScoutingData[heldCargo]="Y",1,0)</f>
        <v>0</v>
      </c>
    </row>
    <row r="428" spans="1:41" x14ac:dyDescent="0.3">
      <c r="A428" t="s">
        <v>19</v>
      </c>
      <c r="B428" t="s">
        <v>3</v>
      </c>
      <c r="C428">
        <v>74</v>
      </c>
      <c r="D428" t="str">
        <f>ScoutingData[[#This Row],[eventCode]]&amp;"_"&amp;ScoutingData[[#This Row],[matchLevel]]&amp;ScoutingData[[#This Row],[matchNumber]]</f>
        <v>2022ilch_qm74</v>
      </c>
      <c r="E428" t="s">
        <v>56</v>
      </c>
      <c r="F428">
        <v>1739</v>
      </c>
      <c r="G428">
        <v>31</v>
      </c>
      <c r="H428" t="s">
        <v>0</v>
      </c>
      <c r="I428">
        <v>0</v>
      </c>
      <c r="J428">
        <v>1</v>
      </c>
      <c r="K428" t="s">
        <v>1</v>
      </c>
      <c r="L428">
        <v>0</v>
      </c>
      <c r="M428">
        <v>1</v>
      </c>
      <c r="N428" t="s">
        <v>1</v>
      </c>
      <c r="O428" t="s">
        <v>1</v>
      </c>
      <c r="P428" t="s">
        <v>46</v>
      </c>
      <c r="Q428" t="s">
        <v>482</v>
      </c>
      <c r="R428" t="s">
        <v>46</v>
      </c>
      <c r="S428" t="s">
        <v>1</v>
      </c>
      <c r="T428" t="s">
        <v>46</v>
      </c>
      <c r="U428" t="s">
        <v>1</v>
      </c>
      <c r="V428">
        <v>1</v>
      </c>
      <c r="W428" t="s">
        <v>1</v>
      </c>
      <c r="X428" t="s">
        <v>483</v>
      </c>
      <c r="Y428">
        <f>ScoutingData[[#This Row],[autoLower]]+ScoutingData[[#This Row],[autoUpper]]</f>
        <v>1</v>
      </c>
      <c r="Z428">
        <f>(ScoutingData[[#This Row],[autoLower]]*2)+(ScoutingData[[#This Row],[autoUpper]]*4)</f>
        <v>2</v>
      </c>
      <c r="AA428">
        <f>ScoutingData[[#This Row],[lower]]+ScoutingData[[#This Row],[upper]]</f>
        <v>1</v>
      </c>
      <c r="AB428">
        <f>ScoutingData[[#This Row],[lower]]+(ScoutingData[[#This Row],[upper]]*2)</f>
        <v>1</v>
      </c>
      <c r="AC428">
        <f>ScoutingData[[#This Row],[autoCargo]]+ScoutingData[[#This Row],[teleopCargo]]</f>
        <v>2</v>
      </c>
      <c r="AD428">
        <f>IF(ScoutingData[taxi]="Y", 2, 0)</f>
        <v>2</v>
      </c>
      <c r="AE428">
        <f>ScoutingData[autoUpper]*4</f>
        <v>0</v>
      </c>
      <c r="AF428">
        <f>ScoutingData[autoLower]*2</f>
        <v>2</v>
      </c>
      <c r="AG428">
        <f>ScoutingData[upper]*2</f>
        <v>0</v>
      </c>
      <c r="AH428">
        <f>ScoutingData[lower]</f>
        <v>1</v>
      </c>
      <c r="AI428">
        <f>IF(ScoutingData[climb]=1, 4, IF(ScoutingData[climb]=2, 6, IF(ScoutingData[climb]=3, 10, IF(ScoutingData[climb]=4, 15, 0))))</f>
        <v>0</v>
      </c>
      <c r="AJ428">
        <f>ScoutingData[[#This Row],[climbScore]]</f>
        <v>0</v>
      </c>
      <c r="AK42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</v>
      </c>
      <c r="AL428">
        <f>IF(ScoutingData[climb]=1, 1, IF(ScoutingData[climb]=2, 2, IF(ScoutingData[climb]=3, 3, IF(ScoutingData[climb]=4, 4, 0))))</f>
        <v>0</v>
      </c>
      <c r="AM428">
        <f>IF(ScoutingData[wasDefended]="Y",1,0)</f>
        <v>0</v>
      </c>
      <c r="AN428">
        <f>IF(ScoutingData[diedOrTipped]="Y",1,0)</f>
        <v>0</v>
      </c>
      <c r="AO428">
        <f>IF(ScoutingData[heldCargo]="Y",1,0)</f>
        <v>0</v>
      </c>
    </row>
    <row r="429" spans="1:41" x14ac:dyDescent="0.3">
      <c r="A429" t="s">
        <v>19</v>
      </c>
      <c r="B429" t="s">
        <v>3</v>
      </c>
      <c r="C429">
        <v>75</v>
      </c>
      <c r="D429" t="str">
        <f>ScoutingData[[#This Row],[eventCode]]&amp;"_"&amp;ScoutingData[[#This Row],[matchLevel]]&amp;ScoutingData[[#This Row],[matchNumber]]</f>
        <v>2022ilch_qm75</v>
      </c>
      <c r="E429" t="s">
        <v>62</v>
      </c>
      <c r="F429">
        <v>3695</v>
      </c>
      <c r="G429">
        <v>56</v>
      </c>
      <c r="H429" t="s">
        <v>0</v>
      </c>
      <c r="I429">
        <v>1</v>
      </c>
      <c r="J429">
        <v>0</v>
      </c>
      <c r="K429" t="s">
        <v>0</v>
      </c>
      <c r="L429">
        <v>7</v>
      </c>
      <c r="M429">
        <v>0</v>
      </c>
      <c r="N429" t="s">
        <v>1</v>
      </c>
      <c r="O429" t="s">
        <v>1</v>
      </c>
      <c r="P429" t="s">
        <v>46</v>
      </c>
      <c r="Q429" t="s">
        <v>484</v>
      </c>
      <c r="R429">
        <v>2</v>
      </c>
      <c r="S429" t="s">
        <v>1</v>
      </c>
      <c r="T429" t="s">
        <v>46</v>
      </c>
      <c r="U429" t="s">
        <v>1</v>
      </c>
      <c r="V429">
        <v>2</v>
      </c>
      <c r="W429" t="s">
        <v>1</v>
      </c>
      <c r="X429" t="s">
        <v>485</v>
      </c>
      <c r="Y429">
        <f>ScoutingData[[#This Row],[autoLower]]+ScoutingData[[#This Row],[autoUpper]]</f>
        <v>1</v>
      </c>
      <c r="Z429">
        <f>(ScoutingData[[#This Row],[autoLower]]*2)+(ScoutingData[[#This Row],[autoUpper]]*4)</f>
        <v>4</v>
      </c>
      <c r="AA429">
        <f>ScoutingData[[#This Row],[lower]]+ScoutingData[[#This Row],[upper]]</f>
        <v>7</v>
      </c>
      <c r="AB429">
        <f>ScoutingData[[#This Row],[lower]]+(ScoutingData[[#This Row],[upper]]*2)</f>
        <v>14</v>
      </c>
      <c r="AC429">
        <f>ScoutingData[[#This Row],[autoCargo]]+ScoutingData[[#This Row],[teleopCargo]]</f>
        <v>8</v>
      </c>
      <c r="AD429">
        <f>IF(ScoutingData[taxi]="Y", 2, 0)</f>
        <v>2</v>
      </c>
      <c r="AE429">
        <f>ScoutingData[autoUpper]*4</f>
        <v>4</v>
      </c>
      <c r="AF429">
        <f>ScoutingData[autoLower]*2</f>
        <v>0</v>
      </c>
      <c r="AG429">
        <f>ScoutingData[upper]*2</f>
        <v>14</v>
      </c>
      <c r="AH429">
        <f>ScoutingData[lower]</f>
        <v>0</v>
      </c>
      <c r="AI429">
        <f>IF(ScoutingData[climb]=1, 4, IF(ScoutingData[climb]=2, 6, IF(ScoutingData[climb]=3, 10, IF(ScoutingData[climb]=4, 15, 0))))</f>
        <v>6</v>
      </c>
      <c r="AJ429">
        <f>ScoutingData[[#This Row],[climbScore]]</f>
        <v>6</v>
      </c>
      <c r="AK42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26</v>
      </c>
      <c r="AL429">
        <f>IF(ScoutingData[climb]=1, 1, IF(ScoutingData[climb]=2, 2, IF(ScoutingData[climb]=3, 3, IF(ScoutingData[climb]=4, 4, 0))))</f>
        <v>2</v>
      </c>
      <c r="AM429">
        <f>IF(ScoutingData[wasDefended]="Y",1,0)</f>
        <v>0</v>
      </c>
      <c r="AN429">
        <f>IF(ScoutingData[diedOrTipped]="Y",1,0)</f>
        <v>0</v>
      </c>
      <c r="AO429">
        <f>IF(ScoutingData[heldCargo]="Y",1,0)</f>
        <v>0</v>
      </c>
    </row>
    <row r="430" spans="1:41" x14ac:dyDescent="0.3">
      <c r="A430" t="s">
        <v>19</v>
      </c>
      <c r="B430" t="s">
        <v>3</v>
      </c>
      <c r="C430">
        <v>76</v>
      </c>
      <c r="D430" t="str">
        <f>ScoutingData[[#This Row],[eventCode]]&amp;"_"&amp;ScoutingData[[#This Row],[matchLevel]]&amp;ScoutingData[[#This Row],[matchNumber]]</f>
        <v>2022ilch_qm76</v>
      </c>
      <c r="E430" t="s">
        <v>56</v>
      </c>
      <c r="F430">
        <v>3488</v>
      </c>
      <c r="G430">
        <v>43</v>
      </c>
      <c r="H430" t="s">
        <v>0</v>
      </c>
      <c r="I430">
        <v>1</v>
      </c>
      <c r="J430">
        <v>0</v>
      </c>
      <c r="K430" t="s">
        <v>0</v>
      </c>
      <c r="L430">
        <v>4</v>
      </c>
      <c r="M430">
        <v>0</v>
      </c>
      <c r="N430" t="s">
        <v>0</v>
      </c>
      <c r="O430" t="s">
        <v>1</v>
      </c>
      <c r="P430" t="s">
        <v>51</v>
      </c>
      <c r="Q430" t="s">
        <v>486</v>
      </c>
      <c r="R430">
        <v>2</v>
      </c>
      <c r="S430" t="s">
        <v>1</v>
      </c>
      <c r="T430" t="s">
        <v>46</v>
      </c>
      <c r="U430" t="s">
        <v>1</v>
      </c>
      <c r="V430">
        <v>3</v>
      </c>
      <c r="W430" t="s">
        <v>1</v>
      </c>
      <c r="Y430">
        <f>ScoutingData[[#This Row],[autoLower]]+ScoutingData[[#This Row],[autoUpper]]</f>
        <v>1</v>
      </c>
      <c r="Z430">
        <f>(ScoutingData[[#This Row],[autoLower]]*2)+(ScoutingData[[#This Row],[autoUpper]]*4)</f>
        <v>4</v>
      </c>
      <c r="AA430">
        <f>ScoutingData[[#This Row],[lower]]+ScoutingData[[#This Row],[upper]]</f>
        <v>4</v>
      </c>
      <c r="AB430">
        <f>ScoutingData[[#This Row],[lower]]+(ScoutingData[[#This Row],[upper]]*2)</f>
        <v>8</v>
      </c>
      <c r="AC430">
        <f>ScoutingData[[#This Row],[autoCargo]]+ScoutingData[[#This Row],[teleopCargo]]</f>
        <v>5</v>
      </c>
      <c r="AD430">
        <f>IF(ScoutingData[taxi]="Y", 2, 0)</f>
        <v>2</v>
      </c>
      <c r="AE430">
        <f>ScoutingData[autoUpper]*4</f>
        <v>4</v>
      </c>
      <c r="AF430">
        <f>ScoutingData[autoLower]*2</f>
        <v>0</v>
      </c>
      <c r="AG430">
        <f>ScoutingData[upper]*2</f>
        <v>8</v>
      </c>
      <c r="AH430">
        <f>ScoutingData[lower]</f>
        <v>0</v>
      </c>
      <c r="AI430">
        <f>IF(ScoutingData[climb]=1, 4, IF(ScoutingData[climb]=2, 6, IF(ScoutingData[climb]=3, 10, IF(ScoutingData[climb]=4, 15, 0))))</f>
        <v>6</v>
      </c>
      <c r="AJ430">
        <f>ScoutingData[[#This Row],[climbScore]]</f>
        <v>6</v>
      </c>
      <c r="AK43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20</v>
      </c>
      <c r="AL430">
        <f>IF(ScoutingData[climb]=1, 1, IF(ScoutingData[climb]=2, 2, IF(ScoutingData[climb]=3, 3, IF(ScoutingData[climb]=4, 4, 0))))</f>
        <v>2</v>
      </c>
      <c r="AM430">
        <f>IF(ScoutingData[wasDefended]="Y",1,0)</f>
        <v>1</v>
      </c>
      <c r="AN430">
        <f>IF(ScoutingData[diedOrTipped]="Y",1,0)</f>
        <v>0</v>
      </c>
      <c r="AO430">
        <f>IF(ScoutingData[heldCargo]="Y",1,0)</f>
        <v>0</v>
      </c>
    </row>
    <row r="431" spans="1:41" x14ac:dyDescent="0.3">
      <c r="A431" t="s">
        <v>19</v>
      </c>
      <c r="B431" t="s">
        <v>3</v>
      </c>
      <c r="C431">
        <v>77</v>
      </c>
      <c r="D431" t="str">
        <f>ScoutingData[[#This Row],[eventCode]]&amp;"_"&amp;ScoutingData[[#This Row],[matchLevel]]&amp;ScoutingData[[#This Row],[matchNumber]]</f>
        <v>2022ilch_qm77</v>
      </c>
      <c r="E431" t="s">
        <v>56</v>
      </c>
      <c r="F431">
        <v>7560</v>
      </c>
      <c r="G431">
        <v>43</v>
      </c>
      <c r="H431" t="s">
        <v>0</v>
      </c>
      <c r="I431">
        <v>0</v>
      </c>
      <c r="J431">
        <v>0</v>
      </c>
      <c r="K431" t="s">
        <v>1</v>
      </c>
      <c r="L431">
        <v>0</v>
      </c>
      <c r="M431">
        <v>0</v>
      </c>
      <c r="N431" t="s">
        <v>1</v>
      </c>
      <c r="O431" t="s">
        <v>1</v>
      </c>
      <c r="P431" t="s">
        <v>46</v>
      </c>
      <c r="R431">
        <v>2</v>
      </c>
      <c r="S431" t="s">
        <v>1</v>
      </c>
      <c r="T431" t="s">
        <v>46</v>
      </c>
      <c r="U431" t="s">
        <v>1</v>
      </c>
      <c r="V431">
        <v>2</v>
      </c>
      <c r="W431" t="s">
        <v>0</v>
      </c>
      <c r="X431" t="s">
        <v>487</v>
      </c>
      <c r="Y431">
        <f>ScoutingData[[#This Row],[autoLower]]+ScoutingData[[#This Row],[autoUpper]]</f>
        <v>0</v>
      </c>
      <c r="Z431">
        <f>(ScoutingData[[#This Row],[autoLower]]*2)+(ScoutingData[[#This Row],[autoUpper]]*4)</f>
        <v>0</v>
      </c>
      <c r="AA431">
        <f>ScoutingData[[#This Row],[lower]]+ScoutingData[[#This Row],[upper]]</f>
        <v>0</v>
      </c>
      <c r="AB431">
        <f>ScoutingData[[#This Row],[lower]]+(ScoutingData[[#This Row],[upper]]*2)</f>
        <v>0</v>
      </c>
      <c r="AC431">
        <f>ScoutingData[[#This Row],[autoCargo]]+ScoutingData[[#This Row],[teleopCargo]]</f>
        <v>0</v>
      </c>
      <c r="AD431">
        <f>IF(ScoutingData[taxi]="Y", 2, 0)</f>
        <v>2</v>
      </c>
      <c r="AE431">
        <f>ScoutingData[autoUpper]*4</f>
        <v>0</v>
      </c>
      <c r="AF431">
        <f>ScoutingData[autoLower]*2</f>
        <v>0</v>
      </c>
      <c r="AG431">
        <f>ScoutingData[upper]*2</f>
        <v>0</v>
      </c>
      <c r="AH431">
        <f>ScoutingData[lower]</f>
        <v>0</v>
      </c>
      <c r="AI431">
        <f>IF(ScoutingData[climb]=1, 4, IF(ScoutingData[climb]=2, 6, IF(ScoutingData[climb]=3, 10, IF(ScoutingData[climb]=4, 15, 0))))</f>
        <v>6</v>
      </c>
      <c r="AJ431">
        <f>ScoutingData[[#This Row],[climbScore]]</f>
        <v>6</v>
      </c>
      <c r="AK43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431">
        <f>IF(ScoutingData[climb]=1, 1, IF(ScoutingData[climb]=2, 2, IF(ScoutingData[climb]=3, 3, IF(ScoutingData[climb]=4, 4, 0))))</f>
        <v>2</v>
      </c>
      <c r="AM431">
        <f>IF(ScoutingData[wasDefended]="Y",1,0)</f>
        <v>0</v>
      </c>
      <c r="AN431">
        <f>IF(ScoutingData[diedOrTipped]="Y",1,0)</f>
        <v>1</v>
      </c>
      <c r="AO431">
        <f>IF(ScoutingData[heldCargo]="Y",1,0)</f>
        <v>0</v>
      </c>
    </row>
    <row r="432" spans="1:41" x14ac:dyDescent="0.3">
      <c r="A432" t="s">
        <v>19</v>
      </c>
      <c r="B432" t="s">
        <v>3</v>
      </c>
      <c r="C432">
        <v>78</v>
      </c>
      <c r="D432" t="str">
        <f>ScoutingData[[#This Row],[eventCode]]&amp;"_"&amp;ScoutingData[[#This Row],[matchLevel]]&amp;ScoutingData[[#This Row],[matchNumber]]</f>
        <v>2022ilch_qm78</v>
      </c>
      <c r="E432" t="s">
        <v>56</v>
      </c>
      <c r="F432">
        <v>3061</v>
      </c>
      <c r="G432">
        <v>19</v>
      </c>
      <c r="H432" t="s">
        <v>0</v>
      </c>
      <c r="I432">
        <v>2</v>
      </c>
      <c r="J432">
        <v>0</v>
      </c>
      <c r="K432" t="s">
        <v>0</v>
      </c>
      <c r="L432">
        <v>6</v>
      </c>
      <c r="M432">
        <v>0</v>
      </c>
      <c r="N432" t="s">
        <v>1</v>
      </c>
      <c r="O432" t="s">
        <v>1</v>
      </c>
      <c r="P432" t="s">
        <v>51</v>
      </c>
      <c r="Q432" t="s">
        <v>488</v>
      </c>
      <c r="R432">
        <v>4</v>
      </c>
      <c r="S432" t="s">
        <v>0</v>
      </c>
      <c r="T432" t="s">
        <v>46</v>
      </c>
      <c r="U432" t="s">
        <v>1</v>
      </c>
      <c r="V432">
        <v>4</v>
      </c>
      <c r="W432" t="s">
        <v>1</v>
      </c>
      <c r="X432" t="s">
        <v>489</v>
      </c>
      <c r="Y432">
        <f>ScoutingData[[#This Row],[autoLower]]+ScoutingData[[#This Row],[autoUpper]]</f>
        <v>2</v>
      </c>
      <c r="Z432">
        <f>(ScoutingData[[#This Row],[autoLower]]*2)+(ScoutingData[[#This Row],[autoUpper]]*4)</f>
        <v>8</v>
      </c>
      <c r="AA432">
        <f>ScoutingData[[#This Row],[lower]]+ScoutingData[[#This Row],[upper]]</f>
        <v>6</v>
      </c>
      <c r="AB432">
        <f>ScoutingData[[#This Row],[lower]]+(ScoutingData[[#This Row],[upper]]*2)</f>
        <v>12</v>
      </c>
      <c r="AC432">
        <f>ScoutingData[[#This Row],[autoCargo]]+ScoutingData[[#This Row],[teleopCargo]]</f>
        <v>8</v>
      </c>
      <c r="AD432">
        <f>IF(ScoutingData[taxi]="Y", 2, 0)</f>
        <v>2</v>
      </c>
      <c r="AE432">
        <f>ScoutingData[autoUpper]*4</f>
        <v>8</v>
      </c>
      <c r="AF432">
        <f>ScoutingData[autoLower]*2</f>
        <v>0</v>
      </c>
      <c r="AG432">
        <f>ScoutingData[upper]*2</f>
        <v>12</v>
      </c>
      <c r="AH432">
        <f>ScoutingData[lower]</f>
        <v>0</v>
      </c>
      <c r="AI432">
        <f>IF(ScoutingData[climb]=1, 4, IF(ScoutingData[climb]=2, 6, IF(ScoutingData[climb]=3, 10, IF(ScoutingData[climb]=4, 15, 0))))</f>
        <v>15</v>
      </c>
      <c r="AJ432">
        <f>ScoutingData[[#This Row],[climbScore]]</f>
        <v>15</v>
      </c>
      <c r="AK43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37</v>
      </c>
      <c r="AL432">
        <f>IF(ScoutingData[climb]=1, 1, IF(ScoutingData[climb]=2, 2, IF(ScoutingData[climb]=3, 3, IF(ScoutingData[climb]=4, 4, 0))))</f>
        <v>4</v>
      </c>
      <c r="AM432">
        <f>IF(ScoutingData[wasDefended]="Y",1,0)</f>
        <v>0</v>
      </c>
      <c r="AN432">
        <f>IF(ScoutingData[diedOrTipped]="Y",1,0)</f>
        <v>0</v>
      </c>
      <c r="AO432">
        <f>IF(ScoutingData[heldCargo]="Y",1,0)</f>
        <v>0</v>
      </c>
    </row>
    <row r="433" spans="1:41" x14ac:dyDescent="0.3">
      <c r="A433" t="s">
        <v>19</v>
      </c>
      <c r="B433" t="s">
        <v>3</v>
      </c>
      <c r="C433">
        <v>79</v>
      </c>
      <c r="D433" t="str">
        <f>ScoutingData[[#This Row],[eventCode]]&amp;"_"&amp;ScoutingData[[#This Row],[matchLevel]]&amp;ScoutingData[[#This Row],[matchNumber]]</f>
        <v>2022ilch_qm79</v>
      </c>
      <c r="E433" t="s">
        <v>56</v>
      </c>
      <c r="F433">
        <v>7460</v>
      </c>
      <c r="G433">
        <v>44</v>
      </c>
      <c r="H433" t="s">
        <v>0</v>
      </c>
      <c r="I433">
        <v>0</v>
      </c>
      <c r="J433">
        <v>0</v>
      </c>
      <c r="K433" t="s">
        <v>1</v>
      </c>
      <c r="L433">
        <v>6</v>
      </c>
      <c r="M433">
        <v>0</v>
      </c>
      <c r="N433" t="s">
        <v>1</v>
      </c>
      <c r="O433" t="s">
        <v>1</v>
      </c>
      <c r="P433" t="s">
        <v>51</v>
      </c>
      <c r="Q433" t="s">
        <v>490</v>
      </c>
      <c r="R433">
        <v>2</v>
      </c>
      <c r="S433" t="s">
        <v>0</v>
      </c>
      <c r="T433" t="s">
        <v>46</v>
      </c>
      <c r="U433" t="s">
        <v>1</v>
      </c>
      <c r="V433">
        <v>4</v>
      </c>
      <c r="W433" t="s">
        <v>1</v>
      </c>
      <c r="Y433">
        <f>ScoutingData[[#This Row],[autoLower]]+ScoutingData[[#This Row],[autoUpper]]</f>
        <v>0</v>
      </c>
      <c r="Z433">
        <f>(ScoutingData[[#This Row],[autoLower]]*2)+(ScoutingData[[#This Row],[autoUpper]]*4)</f>
        <v>0</v>
      </c>
      <c r="AA433">
        <f>ScoutingData[[#This Row],[lower]]+ScoutingData[[#This Row],[upper]]</f>
        <v>6</v>
      </c>
      <c r="AB433">
        <f>ScoutingData[[#This Row],[lower]]+(ScoutingData[[#This Row],[upper]]*2)</f>
        <v>12</v>
      </c>
      <c r="AC433">
        <f>ScoutingData[[#This Row],[autoCargo]]+ScoutingData[[#This Row],[teleopCargo]]</f>
        <v>6</v>
      </c>
      <c r="AD433">
        <f>IF(ScoutingData[taxi]="Y", 2, 0)</f>
        <v>2</v>
      </c>
      <c r="AE433">
        <f>ScoutingData[autoUpper]*4</f>
        <v>0</v>
      </c>
      <c r="AF433">
        <f>ScoutingData[autoLower]*2</f>
        <v>0</v>
      </c>
      <c r="AG433">
        <f>ScoutingData[upper]*2</f>
        <v>12</v>
      </c>
      <c r="AH433">
        <f>ScoutingData[lower]</f>
        <v>0</v>
      </c>
      <c r="AI433">
        <f>IF(ScoutingData[climb]=1, 4, IF(ScoutingData[climb]=2, 6, IF(ScoutingData[climb]=3, 10, IF(ScoutingData[climb]=4, 15, 0))))</f>
        <v>6</v>
      </c>
      <c r="AJ433">
        <f>ScoutingData[[#This Row],[climbScore]]</f>
        <v>6</v>
      </c>
      <c r="AK43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20</v>
      </c>
      <c r="AL433">
        <f>IF(ScoutingData[climb]=1, 1, IF(ScoutingData[climb]=2, 2, IF(ScoutingData[climb]=3, 3, IF(ScoutingData[climb]=4, 4, 0))))</f>
        <v>2</v>
      </c>
      <c r="AM433">
        <f>IF(ScoutingData[wasDefended]="Y",1,0)</f>
        <v>0</v>
      </c>
      <c r="AN433">
        <f>IF(ScoutingData[diedOrTipped]="Y",1,0)</f>
        <v>0</v>
      </c>
      <c r="AO433">
        <f>IF(ScoutingData[heldCargo]="Y",1,0)</f>
        <v>0</v>
      </c>
    </row>
    <row r="434" spans="1:41" x14ac:dyDescent="0.3">
      <c r="A434" t="s">
        <v>19</v>
      </c>
      <c r="B434" t="s">
        <v>3</v>
      </c>
      <c r="C434">
        <v>79</v>
      </c>
      <c r="D434" t="str">
        <f>ScoutingData[[#This Row],[eventCode]]&amp;"_"&amp;ScoutingData[[#This Row],[matchLevel]]&amp;ScoutingData[[#This Row],[matchNumber]]</f>
        <v>2022ilch_qm79</v>
      </c>
      <c r="E434" t="s">
        <v>59</v>
      </c>
      <c r="F434">
        <v>4096</v>
      </c>
      <c r="G434">
        <v>17</v>
      </c>
      <c r="H434" t="s">
        <v>0</v>
      </c>
      <c r="I434">
        <v>2</v>
      </c>
      <c r="J434">
        <v>0</v>
      </c>
      <c r="K434" t="s">
        <v>1</v>
      </c>
      <c r="L434">
        <v>8</v>
      </c>
      <c r="M434">
        <v>0</v>
      </c>
      <c r="N434" t="s">
        <v>1</v>
      </c>
      <c r="O434" t="s">
        <v>1</v>
      </c>
      <c r="P434" t="s">
        <v>46</v>
      </c>
      <c r="Q434" t="s">
        <v>491</v>
      </c>
      <c r="R434" t="s">
        <v>46</v>
      </c>
      <c r="S434" t="s">
        <v>1</v>
      </c>
      <c r="T434" t="s">
        <v>47</v>
      </c>
      <c r="U434" t="s">
        <v>1</v>
      </c>
      <c r="V434">
        <v>3</v>
      </c>
      <c r="W434" t="s">
        <v>1</v>
      </c>
      <c r="Y434">
        <f>ScoutingData[[#This Row],[autoLower]]+ScoutingData[[#This Row],[autoUpper]]</f>
        <v>2</v>
      </c>
      <c r="Z434">
        <f>(ScoutingData[[#This Row],[autoLower]]*2)+(ScoutingData[[#This Row],[autoUpper]]*4)</f>
        <v>8</v>
      </c>
      <c r="AA434">
        <f>ScoutingData[[#This Row],[lower]]+ScoutingData[[#This Row],[upper]]</f>
        <v>8</v>
      </c>
      <c r="AB434">
        <f>ScoutingData[[#This Row],[lower]]+(ScoutingData[[#This Row],[upper]]*2)</f>
        <v>16</v>
      </c>
      <c r="AC434">
        <f>ScoutingData[[#This Row],[autoCargo]]+ScoutingData[[#This Row],[teleopCargo]]</f>
        <v>10</v>
      </c>
      <c r="AD434">
        <f>IF(ScoutingData[taxi]="Y", 2, 0)</f>
        <v>2</v>
      </c>
      <c r="AE434">
        <f>ScoutingData[autoUpper]*4</f>
        <v>8</v>
      </c>
      <c r="AF434">
        <f>ScoutingData[autoLower]*2</f>
        <v>0</v>
      </c>
      <c r="AG434">
        <f>ScoutingData[upper]*2</f>
        <v>16</v>
      </c>
      <c r="AH434">
        <f>ScoutingData[lower]</f>
        <v>0</v>
      </c>
      <c r="AI434">
        <f>IF(ScoutingData[climb]=1, 4, IF(ScoutingData[climb]=2, 6, IF(ScoutingData[climb]=3, 10, IF(ScoutingData[climb]=4, 15, 0))))</f>
        <v>0</v>
      </c>
      <c r="AJ434">
        <f>ScoutingData[[#This Row],[climbScore]]</f>
        <v>0</v>
      </c>
      <c r="AK43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26</v>
      </c>
      <c r="AL434">
        <f>IF(ScoutingData[climb]=1, 1, IF(ScoutingData[climb]=2, 2, IF(ScoutingData[climb]=3, 3, IF(ScoutingData[climb]=4, 4, 0))))</f>
        <v>0</v>
      </c>
      <c r="AM434">
        <f>IF(ScoutingData[wasDefended]="Y",1,0)</f>
        <v>0</v>
      </c>
      <c r="AN434">
        <f>IF(ScoutingData[diedOrTipped]="Y",1,0)</f>
        <v>0</v>
      </c>
      <c r="AO434">
        <f>IF(ScoutingData[heldCargo]="Y",1,0)</f>
        <v>0</v>
      </c>
    </row>
    <row r="435" spans="1:41" x14ac:dyDescent="0.3">
      <c r="A435" t="s">
        <v>19</v>
      </c>
      <c r="B435" t="s">
        <v>3</v>
      </c>
      <c r="C435">
        <v>73</v>
      </c>
      <c r="D435" t="str">
        <f>ScoutingData[[#This Row],[eventCode]]&amp;"_"&amp;ScoutingData[[#This Row],[matchLevel]]&amp;ScoutingData[[#This Row],[matchNumber]]</f>
        <v>2022ilch_qm73</v>
      </c>
      <c r="E435" t="s">
        <v>59</v>
      </c>
      <c r="F435">
        <v>4645</v>
      </c>
      <c r="G435">
        <v>41</v>
      </c>
      <c r="H435" t="s">
        <v>0</v>
      </c>
      <c r="I435">
        <v>0</v>
      </c>
      <c r="J435">
        <v>0</v>
      </c>
      <c r="K435" t="s">
        <v>1</v>
      </c>
      <c r="L435">
        <v>0</v>
      </c>
      <c r="M435">
        <v>0</v>
      </c>
      <c r="N435" t="s">
        <v>1</v>
      </c>
      <c r="O435" t="s">
        <v>1</v>
      </c>
      <c r="P435" t="s">
        <v>51</v>
      </c>
      <c r="Q435" t="s">
        <v>492</v>
      </c>
      <c r="R435" t="s">
        <v>46</v>
      </c>
      <c r="S435" t="s">
        <v>1</v>
      </c>
      <c r="T435" t="s">
        <v>46</v>
      </c>
      <c r="U435" t="s">
        <v>1</v>
      </c>
      <c r="V435">
        <v>3</v>
      </c>
      <c r="W435" t="s">
        <v>1</v>
      </c>
      <c r="X435" t="s">
        <v>493</v>
      </c>
      <c r="Y435">
        <f>ScoutingData[[#This Row],[autoLower]]+ScoutingData[[#This Row],[autoUpper]]</f>
        <v>0</v>
      </c>
      <c r="Z435">
        <f>(ScoutingData[[#This Row],[autoLower]]*2)+(ScoutingData[[#This Row],[autoUpper]]*4)</f>
        <v>0</v>
      </c>
      <c r="AA435">
        <f>ScoutingData[[#This Row],[lower]]+ScoutingData[[#This Row],[upper]]</f>
        <v>0</v>
      </c>
      <c r="AB435">
        <f>ScoutingData[[#This Row],[lower]]+(ScoutingData[[#This Row],[upper]]*2)</f>
        <v>0</v>
      </c>
      <c r="AC435">
        <f>ScoutingData[[#This Row],[autoCargo]]+ScoutingData[[#This Row],[teleopCargo]]</f>
        <v>0</v>
      </c>
      <c r="AD435">
        <f>IF(ScoutingData[taxi]="Y", 2, 0)</f>
        <v>2</v>
      </c>
      <c r="AE435">
        <f>ScoutingData[autoUpper]*4</f>
        <v>0</v>
      </c>
      <c r="AF435">
        <f>ScoutingData[autoLower]*2</f>
        <v>0</v>
      </c>
      <c r="AG435">
        <f>ScoutingData[upper]*2</f>
        <v>0</v>
      </c>
      <c r="AH435">
        <f>ScoutingData[lower]</f>
        <v>0</v>
      </c>
      <c r="AI435">
        <f>IF(ScoutingData[climb]=1, 4, IF(ScoutingData[climb]=2, 6, IF(ScoutingData[climb]=3, 10, IF(ScoutingData[climb]=4, 15, 0))))</f>
        <v>0</v>
      </c>
      <c r="AJ435">
        <f>ScoutingData[[#This Row],[climbScore]]</f>
        <v>0</v>
      </c>
      <c r="AK43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435">
        <f>IF(ScoutingData[climb]=1, 1, IF(ScoutingData[climb]=2, 2, IF(ScoutingData[climb]=3, 3, IF(ScoutingData[climb]=4, 4, 0))))</f>
        <v>0</v>
      </c>
      <c r="AM435">
        <f>IF(ScoutingData[wasDefended]="Y",1,0)</f>
        <v>0</v>
      </c>
      <c r="AN435">
        <f>IF(ScoutingData[diedOrTipped]="Y",1,0)</f>
        <v>0</v>
      </c>
      <c r="AO435">
        <f>IF(ScoutingData[heldCargo]="Y",1,0)</f>
        <v>0</v>
      </c>
    </row>
    <row r="436" spans="1:41" x14ac:dyDescent="0.3">
      <c r="A436" t="s">
        <v>19</v>
      </c>
      <c r="B436" t="s">
        <v>3</v>
      </c>
      <c r="C436">
        <v>74</v>
      </c>
      <c r="D436" t="str">
        <f>ScoutingData[[#This Row],[eventCode]]&amp;"_"&amp;ScoutingData[[#This Row],[matchLevel]]&amp;ScoutingData[[#This Row],[matchNumber]]</f>
        <v>2022ilch_qm74</v>
      </c>
      <c r="E436" t="s">
        <v>59</v>
      </c>
      <c r="F436">
        <v>2022</v>
      </c>
      <c r="G436">
        <v>29</v>
      </c>
      <c r="H436" t="s">
        <v>0</v>
      </c>
      <c r="I436">
        <v>2</v>
      </c>
      <c r="J436">
        <v>0</v>
      </c>
      <c r="K436" t="s">
        <v>1</v>
      </c>
      <c r="L436">
        <v>0</v>
      </c>
      <c r="M436">
        <v>0</v>
      </c>
      <c r="N436" t="s">
        <v>1</v>
      </c>
      <c r="O436" t="s">
        <v>1</v>
      </c>
      <c r="P436" t="s">
        <v>51</v>
      </c>
      <c r="R436" t="s">
        <v>46</v>
      </c>
      <c r="S436" t="s">
        <v>1</v>
      </c>
      <c r="T436" t="s">
        <v>47</v>
      </c>
      <c r="U436" t="s">
        <v>0</v>
      </c>
      <c r="V436">
        <v>3</v>
      </c>
      <c r="W436" t="s">
        <v>1</v>
      </c>
      <c r="Y436">
        <f>ScoutingData[[#This Row],[autoLower]]+ScoutingData[[#This Row],[autoUpper]]</f>
        <v>2</v>
      </c>
      <c r="Z436">
        <f>(ScoutingData[[#This Row],[autoLower]]*2)+(ScoutingData[[#This Row],[autoUpper]]*4)</f>
        <v>8</v>
      </c>
      <c r="AA436">
        <f>ScoutingData[[#This Row],[lower]]+ScoutingData[[#This Row],[upper]]</f>
        <v>0</v>
      </c>
      <c r="AB436">
        <f>ScoutingData[[#This Row],[lower]]+(ScoutingData[[#This Row],[upper]]*2)</f>
        <v>0</v>
      </c>
      <c r="AC436">
        <f>ScoutingData[[#This Row],[autoCargo]]+ScoutingData[[#This Row],[teleopCargo]]</f>
        <v>2</v>
      </c>
      <c r="AD436">
        <f>IF(ScoutingData[taxi]="Y", 2, 0)</f>
        <v>2</v>
      </c>
      <c r="AE436">
        <f>ScoutingData[autoUpper]*4</f>
        <v>8</v>
      </c>
      <c r="AF436">
        <f>ScoutingData[autoLower]*2</f>
        <v>0</v>
      </c>
      <c r="AG436">
        <f>ScoutingData[upper]*2</f>
        <v>0</v>
      </c>
      <c r="AH436">
        <f>ScoutingData[lower]</f>
        <v>0</v>
      </c>
      <c r="AI436">
        <f>IF(ScoutingData[climb]=1, 4, IF(ScoutingData[climb]=2, 6, IF(ScoutingData[climb]=3, 10, IF(ScoutingData[climb]=4, 15, 0))))</f>
        <v>0</v>
      </c>
      <c r="AJ436">
        <f>ScoutingData[[#This Row],[climbScore]]</f>
        <v>0</v>
      </c>
      <c r="AK43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10</v>
      </c>
      <c r="AL436">
        <f>IF(ScoutingData[climb]=1, 1, IF(ScoutingData[climb]=2, 2, IF(ScoutingData[climb]=3, 3, IF(ScoutingData[climb]=4, 4, 0))))</f>
        <v>0</v>
      </c>
      <c r="AM436">
        <f>IF(ScoutingData[wasDefended]="Y",1,0)</f>
        <v>0</v>
      </c>
      <c r="AN436">
        <f>IF(ScoutingData[diedOrTipped]="Y",1,0)</f>
        <v>0</v>
      </c>
      <c r="AO436">
        <f>IF(ScoutingData[heldCargo]="Y",1,0)</f>
        <v>1</v>
      </c>
    </row>
    <row r="437" spans="1:41" x14ac:dyDescent="0.3">
      <c r="A437" t="s">
        <v>19</v>
      </c>
      <c r="B437" t="s">
        <v>3</v>
      </c>
      <c r="C437">
        <v>75</v>
      </c>
      <c r="D437" t="str">
        <f>ScoutingData[[#This Row],[eventCode]]&amp;"_"&amp;ScoutingData[[#This Row],[matchLevel]]&amp;ScoutingData[[#This Row],[matchNumber]]</f>
        <v>2022ilch_qm75</v>
      </c>
      <c r="E437" t="s">
        <v>59</v>
      </c>
      <c r="F437">
        <v>4787</v>
      </c>
      <c r="G437">
        <v>41</v>
      </c>
      <c r="H437" t="s">
        <v>0</v>
      </c>
      <c r="I437">
        <v>0</v>
      </c>
      <c r="J437">
        <v>0</v>
      </c>
      <c r="K437" t="s">
        <v>1</v>
      </c>
      <c r="L437">
        <v>0</v>
      </c>
      <c r="M437">
        <v>0</v>
      </c>
      <c r="N437" t="s">
        <v>1</v>
      </c>
      <c r="O437" t="s">
        <v>1</v>
      </c>
      <c r="P437" t="s">
        <v>46</v>
      </c>
      <c r="R437">
        <v>2</v>
      </c>
      <c r="S437" t="s">
        <v>1</v>
      </c>
      <c r="T437" t="s">
        <v>46</v>
      </c>
      <c r="U437" t="s">
        <v>1</v>
      </c>
      <c r="V437">
        <v>2</v>
      </c>
      <c r="W437" t="s">
        <v>1</v>
      </c>
      <c r="X437" t="s">
        <v>494</v>
      </c>
      <c r="Y437">
        <f>ScoutingData[[#This Row],[autoLower]]+ScoutingData[[#This Row],[autoUpper]]</f>
        <v>0</v>
      </c>
      <c r="Z437">
        <f>(ScoutingData[[#This Row],[autoLower]]*2)+(ScoutingData[[#This Row],[autoUpper]]*4)</f>
        <v>0</v>
      </c>
      <c r="AA437">
        <f>ScoutingData[[#This Row],[lower]]+ScoutingData[[#This Row],[upper]]</f>
        <v>0</v>
      </c>
      <c r="AB437">
        <f>ScoutingData[[#This Row],[lower]]+(ScoutingData[[#This Row],[upper]]*2)</f>
        <v>0</v>
      </c>
      <c r="AC437">
        <f>ScoutingData[[#This Row],[autoCargo]]+ScoutingData[[#This Row],[teleopCargo]]</f>
        <v>0</v>
      </c>
      <c r="AD437">
        <f>IF(ScoutingData[taxi]="Y", 2, 0)</f>
        <v>2</v>
      </c>
      <c r="AE437">
        <f>ScoutingData[autoUpper]*4</f>
        <v>0</v>
      </c>
      <c r="AF437">
        <f>ScoutingData[autoLower]*2</f>
        <v>0</v>
      </c>
      <c r="AG437">
        <f>ScoutingData[upper]*2</f>
        <v>0</v>
      </c>
      <c r="AH437">
        <f>ScoutingData[lower]</f>
        <v>0</v>
      </c>
      <c r="AI437">
        <f>IF(ScoutingData[climb]=1, 4, IF(ScoutingData[climb]=2, 6, IF(ScoutingData[climb]=3, 10, IF(ScoutingData[climb]=4, 15, 0))))</f>
        <v>6</v>
      </c>
      <c r="AJ437">
        <f>ScoutingData[[#This Row],[climbScore]]</f>
        <v>6</v>
      </c>
      <c r="AK43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437">
        <f>IF(ScoutingData[climb]=1, 1, IF(ScoutingData[climb]=2, 2, IF(ScoutingData[climb]=3, 3, IF(ScoutingData[climb]=4, 4, 0))))</f>
        <v>2</v>
      </c>
      <c r="AM437">
        <f>IF(ScoutingData[wasDefended]="Y",1,0)</f>
        <v>0</v>
      </c>
      <c r="AN437">
        <f>IF(ScoutingData[diedOrTipped]="Y",1,0)</f>
        <v>0</v>
      </c>
      <c r="AO437">
        <f>IF(ScoutingData[heldCargo]="Y",1,0)</f>
        <v>0</v>
      </c>
    </row>
    <row r="438" spans="1:41" x14ac:dyDescent="0.3">
      <c r="A438" t="s">
        <v>19</v>
      </c>
      <c r="B438" t="s">
        <v>3</v>
      </c>
      <c r="C438">
        <v>76</v>
      </c>
      <c r="D438" t="str">
        <f>ScoutingData[[#This Row],[eventCode]]&amp;"_"&amp;ScoutingData[[#This Row],[matchLevel]]&amp;ScoutingData[[#This Row],[matchNumber]]</f>
        <v>2022ilch_qm76</v>
      </c>
      <c r="E438" t="s">
        <v>59</v>
      </c>
      <c r="F438">
        <v>3734</v>
      </c>
      <c r="G438">
        <v>18</v>
      </c>
      <c r="H438" t="s">
        <v>0</v>
      </c>
      <c r="I438">
        <v>1</v>
      </c>
      <c r="J438">
        <v>0</v>
      </c>
      <c r="K438" t="s">
        <v>1</v>
      </c>
      <c r="L438">
        <v>5</v>
      </c>
      <c r="M438">
        <v>0</v>
      </c>
      <c r="N438" t="s">
        <v>1</v>
      </c>
      <c r="O438" t="s">
        <v>1</v>
      </c>
      <c r="P438" t="s">
        <v>46</v>
      </c>
      <c r="Q438" t="s">
        <v>495</v>
      </c>
      <c r="R438">
        <v>2</v>
      </c>
      <c r="S438" t="s">
        <v>1</v>
      </c>
      <c r="T438" t="s">
        <v>46</v>
      </c>
      <c r="U438" t="s">
        <v>1</v>
      </c>
      <c r="V438">
        <v>3</v>
      </c>
      <c r="W438" t="s">
        <v>1</v>
      </c>
      <c r="Y438">
        <f>ScoutingData[[#This Row],[autoLower]]+ScoutingData[[#This Row],[autoUpper]]</f>
        <v>1</v>
      </c>
      <c r="Z438">
        <f>(ScoutingData[[#This Row],[autoLower]]*2)+(ScoutingData[[#This Row],[autoUpper]]*4)</f>
        <v>4</v>
      </c>
      <c r="AA438">
        <f>ScoutingData[[#This Row],[lower]]+ScoutingData[[#This Row],[upper]]</f>
        <v>5</v>
      </c>
      <c r="AB438">
        <f>ScoutingData[[#This Row],[lower]]+(ScoutingData[[#This Row],[upper]]*2)</f>
        <v>10</v>
      </c>
      <c r="AC438">
        <f>ScoutingData[[#This Row],[autoCargo]]+ScoutingData[[#This Row],[teleopCargo]]</f>
        <v>6</v>
      </c>
      <c r="AD438">
        <f>IF(ScoutingData[taxi]="Y", 2, 0)</f>
        <v>2</v>
      </c>
      <c r="AE438">
        <f>ScoutingData[autoUpper]*4</f>
        <v>4</v>
      </c>
      <c r="AF438">
        <f>ScoutingData[autoLower]*2</f>
        <v>0</v>
      </c>
      <c r="AG438">
        <f>ScoutingData[upper]*2</f>
        <v>10</v>
      </c>
      <c r="AH438">
        <f>ScoutingData[lower]</f>
        <v>0</v>
      </c>
      <c r="AI438">
        <f>IF(ScoutingData[climb]=1, 4, IF(ScoutingData[climb]=2, 6, IF(ScoutingData[climb]=3, 10, IF(ScoutingData[climb]=4, 15, 0))))</f>
        <v>6</v>
      </c>
      <c r="AJ438">
        <f>ScoutingData[[#This Row],[climbScore]]</f>
        <v>6</v>
      </c>
      <c r="AK43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22</v>
      </c>
      <c r="AL438">
        <f>IF(ScoutingData[climb]=1, 1, IF(ScoutingData[climb]=2, 2, IF(ScoutingData[climb]=3, 3, IF(ScoutingData[climb]=4, 4, 0))))</f>
        <v>2</v>
      </c>
      <c r="AM438">
        <f>IF(ScoutingData[wasDefended]="Y",1,0)</f>
        <v>0</v>
      </c>
      <c r="AN438">
        <f>IF(ScoutingData[diedOrTipped]="Y",1,0)</f>
        <v>0</v>
      </c>
      <c r="AO438">
        <f>IF(ScoutingData[heldCargo]="Y",1,0)</f>
        <v>0</v>
      </c>
    </row>
    <row r="439" spans="1:41" x14ac:dyDescent="0.3">
      <c r="A439" t="s">
        <v>19</v>
      </c>
      <c r="B439" t="s">
        <v>3</v>
      </c>
      <c r="C439">
        <v>77</v>
      </c>
      <c r="D439" t="str">
        <f>ScoutingData[[#This Row],[eventCode]]&amp;"_"&amp;ScoutingData[[#This Row],[matchLevel]]&amp;ScoutingData[[#This Row],[matchNumber]]</f>
        <v>2022ilch_qm77</v>
      </c>
      <c r="E439" t="s">
        <v>59</v>
      </c>
      <c r="F439">
        <v>7237</v>
      </c>
      <c r="G439">
        <v>54</v>
      </c>
      <c r="H439" t="s">
        <v>0</v>
      </c>
      <c r="I439">
        <v>0</v>
      </c>
      <c r="J439">
        <v>0</v>
      </c>
      <c r="K439" t="s">
        <v>1</v>
      </c>
      <c r="L439">
        <v>2</v>
      </c>
      <c r="M439">
        <v>0</v>
      </c>
      <c r="N439" t="s">
        <v>1</v>
      </c>
      <c r="O439" t="s">
        <v>1</v>
      </c>
      <c r="P439" t="s">
        <v>51</v>
      </c>
      <c r="Q439" t="s">
        <v>496</v>
      </c>
      <c r="R439">
        <v>2</v>
      </c>
      <c r="S439" t="s">
        <v>1</v>
      </c>
      <c r="T439" t="s">
        <v>46</v>
      </c>
      <c r="U439" t="s">
        <v>1</v>
      </c>
      <c r="V439">
        <v>3</v>
      </c>
      <c r="W439" t="s">
        <v>1</v>
      </c>
      <c r="X439" t="s">
        <v>497</v>
      </c>
      <c r="Y439">
        <f>ScoutingData[[#This Row],[autoLower]]+ScoutingData[[#This Row],[autoUpper]]</f>
        <v>0</v>
      </c>
      <c r="Z439">
        <f>(ScoutingData[[#This Row],[autoLower]]*2)+(ScoutingData[[#This Row],[autoUpper]]*4)</f>
        <v>0</v>
      </c>
      <c r="AA439">
        <f>ScoutingData[[#This Row],[lower]]+ScoutingData[[#This Row],[upper]]</f>
        <v>2</v>
      </c>
      <c r="AB439">
        <f>ScoutingData[[#This Row],[lower]]+(ScoutingData[[#This Row],[upper]]*2)</f>
        <v>4</v>
      </c>
      <c r="AC439">
        <f>ScoutingData[[#This Row],[autoCargo]]+ScoutingData[[#This Row],[teleopCargo]]</f>
        <v>2</v>
      </c>
      <c r="AD439">
        <f>IF(ScoutingData[taxi]="Y", 2, 0)</f>
        <v>2</v>
      </c>
      <c r="AE439">
        <f>ScoutingData[autoUpper]*4</f>
        <v>0</v>
      </c>
      <c r="AF439">
        <f>ScoutingData[autoLower]*2</f>
        <v>0</v>
      </c>
      <c r="AG439">
        <f>ScoutingData[upper]*2</f>
        <v>4</v>
      </c>
      <c r="AH439">
        <f>ScoutingData[lower]</f>
        <v>0</v>
      </c>
      <c r="AI439">
        <f>IF(ScoutingData[climb]=1, 4, IF(ScoutingData[climb]=2, 6, IF(ScoutingData[climb]=3, 10, IF(ScoutingData[climb]=4, 15, 0))))</f>
        <v>6</v>
      </c>
      <c r="AJ439">
        <f>ScoutingData[[#This Row],[climbScore]]</f>
        <v>6</v>
      </c>
      <c r="AK43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439">
        <f>IF(ScoutingData[climb]=1, 1, IF(ScoutingData[climb]=2, 2, IF(ScoutingData[climb]=3, 3, IF(ScoutingData[climb]=4, 4, 0))))</f>
        <v>2</v>
      </c>
      <c r="AM439">
        <f>IF(ScoutingData[wasDefended]="Y",1,0)</f>
        <v>0</v>
      </c>
      <c r="AN439">
        <f>IF(ScoutingData[diedOrTipped]="Y",1,0)</f>
        <v>0</v>
      </c>
      <c r="AO439">
        <f>IF(ScoutingData[heldCargo]="Y",1,0)</f>
        <v>0</v>
      </c>
    </row>
    <row r="440" spans="1:41" x14ac:dyDescent="0.3">
      <c r="A440" t="s">
        <v>19</v>
      </c>
      <c r="B440" t="s">
        <v>3</v>
      </c>
      <c r="C440">
        <v>78</v>
      </c>
      <c r="D440" t="str">
        <f>ScoutingData[[#This Row],[eventCode]]&amp;"_"&amp;ScoutingData[[#This Row],[matchLevel]]&amp;ScoutingData[[#This Row],[matchNumber]]</f>
        <v>2022ilch_qm78</v>
      </c>
      <c r="E440" t="s">
        <v>59</v>
      </c>
      <c r="F440">
        <v>5553</v>
      </c>
      <c r="G440">
        <v>41</v>
      </c>
      <c r="H440" t="s">
        <v>0</v>
      </c>
      <c r="I440">
        <v>2</v>
      </c>
      <c r="J440">
        <v>0</v>
      </c>
      <c r="K440" t="s">
        <v>1</v>
      </c>
      <c r="L440">
        <v>0</v>
      </c>
      <c r="M440">
        <v>0</v>
      </c>
      <c r="N440" t="s">
        <v>1</v>
      </c>
      <c r="O440" t="s">
        <v>1</v>
      </c>
      <c r="P440" t="s">
        <v>46</v>
      </c>
      <c r="Q440" t="s">
        <v>498</v>
      </c>
      <c r="R440" t="s">
        <v>47</v>
      </c>
      <c r="S440" t="s">
        <v>0</v>
      </c>
      <c r="T440" t="s">
        <v>46</v>
      </c>
      <c r="U440" t="s">
        <v>1</v>
      </c>
      <c r="V440">
        <v>3</v>
      </c>
      <c r="W440" t="s">
        <v>1</v>
      </c>
      <c r="Y440">
        <f>ScoutingData[[#This Row],[autoLower]]+ScoutingData[[#This Row],[autoUpper]]</f>
        <v>2</v>
      </c>
      <c r="Z440">
        <f>(ScoutingData[[#This Row],[autoLower]]*2)+(ScoutingData[[#This Row],[autoUpper]]*4)</f>
        <v>8</v>
      </c>
      <c r="AA440">
        <f>ScoutingData[[#This Row],[lower]]+ScoutingData[[#This Row],[upper]]</f>
        <v>0</v>
      </c>
      <c r="AB440">
        <f>ScoutingData[[#This Row],[lower]]+(ScoutingData[[#This Row],[upper]]*2)</f>
        <v>0</v>
      </c>
      <c r="AC440">
        <f>ScoutingData[[#This Row],[autoCargo]]+ScoutingData[[#This Row],[teleopCargo]]</f>
        <v>2</v>
      </c>
      <c r="AD440">
        <f>IF(ScoutingData[taxi]="Y", 2, 0)</f>
        <v>2</v>
      </c>
      <c r="AE440">
        <f>ScoutingData[autoUpper]*4</f>
        <v>8</v>
      </c>
      <c r="AF440">
        <f>ScoutingData[autoLower]*2</f>
        <v>0</v>
      </c>
      <c r="AG440">
        <f>ScoutingData[upper]*2</f>
        <v>0</v>
      </c>
      <c r="AH440">
        <f>ScoutingData[lower]</f>
        <v>0</v>
      </c>
      <c r="AI440">
        <f>IF(ScoutingData[climb]=1, 4, IF(ScoutingData[climb]=2, 6, IF(ScoutingData[climb]=3, 10, IF(ScoutingData[climb]=4, 15, 0))))</f>
        <v>0</v>
      </c>
      <c r="AJ440">
        <f>ScoutingData[[#This Row],[climbScore]]</f>
        <v>0</v>
      </c>
      <c r="AK44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10</v>
      </c>
      <c r="AL440">
        <f>IF(ScoutingData[climb]=1, 1, IF(ScoutingData[climb]=2, 2, IF(ScoutingData[climb]=3, 3, IF(ScoutingData[climb]=4, 4, 0))))</f>
        <v>0</v>
      </c>
      <c r="AM440">
        <f>IF(ScoutingData[wasDefended]="Y",1,0)</f>
        <v>0</v>
      </c>
      <c r="AN440">
        <f>IF(ScoutingData[diedOrTipped]="Y",1,0)</f>
        <v>0</v>
      </c>
      <c r="AO440">
        <f>IF(ScoutingData[heldCargo]="Y",1,0)</f>
        <v>0</v>
      </c>
    </row>
    <row r="441" spans="1:41" x14ac:dyDescent="0.3">
      <c r="A441" t="s">
        <v>19</v>
      </c>
      <c r="B441" t="s">
        <v>3</v>
      </c>
      <c r="C441">
        <v>71</v>
      </c>
      <c r="D441" t="str">
        <f>ScoutingData[[#This Row],[eventCode]]&amp;"_"&amp;ScoutingData[[#This Row],[matchLevel]]&amp;ScoutingData[[#This Row],[matchNumber]]</f>
        <v>2022ilch_qm71</v>
      </c>
      <c r="E441" t="s">
        <v>62</v>
      </c>
      <c r="F441">
        <v>8096</v>
      </c>
      <c r="G441">
        <v>29</v>
      </c>
      <c r="H441" t="s">
        <v>0</v>
      </c>
      <c r="I441">
        <v>1</v>
      </c>
      <c r="J441">
        <v>0</v>
      </c>
      <c r="K441" t="s">
        <v>0</v>
      </c>
      <c r="L441">
        <v>0</v>
      </c>
      <c r="M441">
        <v>0</v>
      </c>
      <c r="N441" t="s">
        <v>0</v>
      </c>
      <c r="O441" t="s">
        <v>1</v>
      </c>
      <c r="P441" t="s">
        <v>51</v>
      </c>
      <c r="R441">
        <v>2</v>
      </c>
      <c r="S441" t="s">
        <v>1</v>
      </c>
      <c r="T441" t="s">
        <v>68</v>
      </c>
      <c r="U441" t="s">
        <v>1</v>
      </c>
      <c r="V441">
        <v>4</v>
      </c>
      <c r="W441" t="s">
        <v>1</v>
      </c>
      <c r="X441" t="s">
        <v>474</v>
      </c>
      <c r="Y441">
        <f>ScoutingData[[#This Row],[autoLower]]+ScoutingData[[#This Row],[autoUpper]]</f>
        <v>1</v>
      </c>
      <c r="Z441">
        <f>(ScoutingData[[#This Row],[autoLower]]*2)+(ScoutingData[[#This Row],[autoUpper]]*4)</f>
        <v>4</v>
      </c>
      <c r="AA441">
        <f>ScoutingData[[#This Row],[lower]]+ScoutingData[[#This Row],[upper]]</f>
        <v>0</v>
      </c>
      <c r="AB441">
        <f>ScoutingData[[#This Row],[lower]]+(ScoutingData[[#This Row],[upper]]*2)</f>
        <v>0</v>
      </c>
      <c r="AC441">
        <f>ScoutingData[[#This Row],[autoCargo]]+ScoutingData[[#This Row],[teleopCargo]]</f>
        <v>1</v>
      </c>
      <c r="AD441">
        <f>IF(ScoutingData[taxi]="Y", 2, 0)</f>
        <v>2</v>
      </c>
      <c r="AE441">
        <f>ScoutingData[autoUpper]*4</f>
        <v>4</v>
      </c>
      <c r="AF441">
        <f>ScoutingData[autoLower]*2</f>
        <v>0</v>
      </c>
      <c r="AG441">
        <f>ScoutingData[upper]*2</f>
        <v>0</v>
      </c>
      <c r="AH441">
        <f>ScoutingData[lower]</f>
        <v>0</v>
      </c>
      <c r="AI441">
        <f>IF(ScoutingData[climb]=1, 4, IF(ScoutingData[climb]=2, 6, IF(ScoutingData[climb]=3, 10, IF(ScoutingData[climb]=4, 15, 0))))</f>
        <v>6</v>
      </c>
      <c r="AJ441">
        <f>ScoutingData[[#This Row],[climbScore]]</f>
        <v>6</v>
      </c>
      <c r="AK44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441">
        <f>IF(ScoutingData[climb]=1, 1, IF(ScoutingData[climb]=2, 2, IF(ScoutingData[climb]=3, 3, IF(ScoutingData[climb]=4, 4, 0))))</f>
        <v>2</v>
      </c>
      <c r="AM441">
        <f>IF(ScoutingData[wasDefended]="Y",1,0)</f>
        <v>1</v>
      </c>
      <c r="AN441">
        <f>IF(ScoutingData[diedOrTipped]="Y",1,0)</f>
        <v>0</v>
      </c>
      <c r="AO441">
        <f>IF(ScoutingData[heldCargo]="Y",1,0)</f>
        <v>0</v>
      </c>
    </row>
    <row r="442" spans="1:41" x14ac:dyDescent="0.3">
      <c r="A442" t="s">
        <v>19</v>
      </c>
      <c r="B442" t="s">
        <v>3</v>
      </c>
      <c r="C442">
        <v>73</v>
      </c>
      <c r="D442" t="str">
        <f>ScoutingData[[#This Row],[eventCode]]&amp;"_"&amp;ScoutingData[[#This Row],[matchLevel]]&amp;ScoutingData[[#This Row],[matchNumber]]</f>
        <v>2022ilch_qm73</v>
      </c>
      <c r="E442" t="s">
        <v>62</v>
      </c>
      <c r="F442">
        <v>2830</v>
      </c>
      <c r="G442">
        <v>53</v>
      </c>
      <c r="H442" t="s">
        <v>0</v>
      </c>
      <c r="I442">
        <v>4</v>
      </c>
      <c r="J442">
        <v>0</v>
      </c>
      <c r="K442" t="s">
        <v>0</v>
      </c>
      <c r="L442">
        <v>8</v>
      </c>
      <c r="M442">
        <v>0</v>
      </c>
      <c r="N442" t="s">
        <v>0</v>
      </c>
      <c r="O442" t="s">
        <v>1</v>
      </c>
      <c r="P442" t="s">
        <v>51</v>
      </c>
      <c r="Q442" t="s">
        <v>499</v>
      </c>
      <c r="R442">
        <v>2</v>
      </c>
      <c r="S442" t="s">
        <v>1</v>
      </c>
      <c r="T442" t="s">
        <v>46</v>
      </c>
      <c r="U442" t="s">
        <v>1</v>
      </c>
      <c r="V442">
        <v>4</v>
      </c>
      <c r="W442" t="s">
        <v>1</v>
      </c>
      <c r="X442" t="s">
        <v>364</v>
      </c>
      <c r="Y442">
        <f>ScoutingData[[#This Row],[autoLower]]+ScoutingData[[#This Row],[autoUpper]]</f>
        <v>4</v>
      </c>
      <c r="Z442">
        <f>(ScoutingData[[#This Row],[autoLower]]*2)+(ScoutingData[[#This Row],[autoUpper]]*4)</f>
        <v>16</v>
      </c>
      <c r="AA442">
        <f>ScoutingData[[#This Row],[lower]]+ScoutingData[[#This Row],[upper]]</f>
        <v>8</v>
      </c>
      <c r="AB442">
        <f>ScoutingData[[#This Row],[lower]]+(ScoutingData[[#This Row],[upper]]*2)</f>
        <v>16</v>
      </c>
      <c r="AC442">
        <f>ScoutingData[[#This Row],[autoCargo]]+ScoutingData[[#This Row],[teleopCargo]]</f>
        <v>12</v>
      </c>
      <c r="AD442">
        <f>IF(ScoutingData[taxi]="Y", 2, 0)</f>
        <v>2</v>
      </c>
      <c r="AE442">
        <f>ScoutingData[autoUpper]*4</f>
        <v>16</v>
      </c>
      <c r="AF442">
        <f>ScoutingData[autoLower]*2</f>
        <v>0</v>
      </c>
      <c r="AG442">
        <f>ScoutingData[upper]*2</f>
        <v>16</v>
      </c>
      <c r="AH442">
        <f>ScoutingData[lower]</f>
        <v>0</v>
      </c>
      <c r="AI442">
        <f>IF(ScoutingData[climb]=1, 4, IF(ScoutingData[climb]=2, 6, IF(ScoutingData[climb]=3, 10, IF(ScoutingData[climb]=4, 15, 0))))</f>
        <v>6</v>
      </c>
      <c r="AJ442">
        <f>ScoutingData[[#This Row],[climbScore]]</f>
        <v>6</v>
      </c>
      <c r="AK44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40</v>
      </c>
      <c r="AL442">
        <f>IF(ScoutingData[climb]=1, 1, IF(ScoutingData[climb]=2, 2, IF(ScoutingData[climb]=3, 3, IF(ScoutingData[climb]=4, 4, 0))))</f>
        <v>2</v>
      </c>
      <c r="AM442">
        <f>IF(ScoutingData[wasDefended]="Y",1,0)</f>
        <v>1</v>
      </c>
      <c r="AN442">
        <f>IF(ScoutingData[diedOrTipped]="Y",1,0)</f>
        <v>0</v>
      </c>
      <c r="AO442">
        <f>IF(ScoutingData[heldCargo]="Y",1,0)</f>
        <v>0</v>
      </c>
    </row>
    <row r="443" spans="1:41" x14ac:dyDescent="0.3">
      <c r="A443" t="s">
        <v>19</v>
      </c>
      <c r="B443" t="s">
        <v>3</v>
      </c>
      <c r="C443">
        <v>74</v>
      </c>
      <c r="D443" t="str">
        <f>ScoutingData[[#This Row],[eventCode]]&amp;"_"&amp;ScoutingData[[#This Row],[matchLevel]]&amp;ScoutingData[[#This Row],[matchNumber]]</f>
        <v>2022ilch_qm74</v>
      </c>
      <c r="E443" t="s">
        <v>62</v>
      </c>
      <c r="F443">
        <v>2062</v>
      </c>
      <c r="G443">
        <v>54</v>
      </c>
      <c r="H443" t="s">
        <v>0</v>
      </c>
      <c r="I443">
        <v>1</v>
      </c>
      <c r="J443">
        <v>1</v>
      </c>
      <c r="K443" t="s">
        <v>0</v>
      </c>
      <c r="L443">
        <v>0</v>
      </c>
      <c r="M443">
        <v>0</v>
      </c>
      <c r="N443" t="s">
        <v>1</v>
      </c>
      <c r="O443" t="s">
        <v>1</v>
      </c>
      <c r="P443" t="s">
        <v>51</v>
      </c>
      <c r="R443">
        <v>2</v>
      </c>
      <c r="S443" t="s">
        <v>1</v>
      </c>
      <c r="T443" t="s">
        <v>68</v>
      </c>
      <c r="U443" t="s">
        <v>1</v>
      </c>
      <c r="V443">
        <v>3</v>
      </c>
      <c r="W443" t="s">
        <v>1</v>
      </c>
      <c r="X443" t="s">
        <v>500</v>
      </c>
      <c r="Y443">
        <f>ScoutingData[[#This Row],[autoLower]]+ScoutingData[[#This Row],[autoUpper]]</f>
        <v>2</v>
      </c>
      <c r="Z443">
        <f>(ScoutingData[[#This Row],[autoLower]]*2)+(ScoutingData[[#This Row],[autoUpper]]*4)</f>
        <v>6</v>
      </c>
      <c r="AA443">
        <f>ScoutingData[[#This Row],[lower]]+ScoutingData[[#This Row],[upper]]</f>
        <v>0</v>
      </c>
      <c r="AB443">
        <f>ScoutingData[[#This Row],[lower]]+(ScoutingData[[#This Row],[upper]]*2)</f>
        <v>0</v>
      </c>
      <c r="AC443">
        <f>ScoutingData[[#This Row],[autoCargo]]+ScoutingData[[#This Row],[teleopCargo]]</f>
        <v>2</v>
      </c>
      <c r="AD443">
        <f>IF(ScoutingData[taxi]="Y", 2, 0)</f>
        <v>2</v>
      </c>
      <c r="AE443">
        <f>ScoutingData[autoUpper]*4</f>
        <v>4</v>
      </c>
      <c r="AF443">
        <f>ScoutingData[autoLower]*2</f>
        <v>2</v>
      </c>
      <c r="AG443">
        <f>ScoutingData[upper]*2</f>
        <v>0</v>
      </c>
      <c r="AH443">
        <f>ScoutingData[lower]</f>
        <v>0</v>
      </c>
      <c r="AI443">
        <f>IF(ScoutingData[climb]=1, 4, IF(ScoutingData[climb]=2, 6, IF(ScoutingData[climb]=3, 10, IF(ScoutingData[climb]=4, 15, 0))))</f>
        <v>6</v>
      </c>
      <c r="AJ443">
        <f>ScoutingData[[#This Row],[climbScore]]</f>
        <v>6</v>
      </c>
      <c r="AK44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443">
        <f>IF(ScoutingData[climb]=1, 1, IF(ScoutingData[climb]=2, 2, IF(ScoutingData[climb]=3, 3, IF(ScoutingData[climb]=4, 4, 0))))</f>
        <v>2</v>
      </c>
      <c r="AM443">
        <f>IF(ScoutingData[wasDefended]="Y",1,0)</f>
        <v>0</v>
      </c>
      <c r="AN443">
        <f>IF(ScoutingData[diedOrTipped]="Y",1,0)</f>
        <v>0</v>
      </c>
      <c r="AO443">
        <f>IF(ScoutingData[heldCargo]="Y",1,0)</f>
        <v>0</v>
      </c>
    </row>
    <row r="444" spans="1:41" x14ac:dyDescent="0.3">
      <c r="A444" t="s">
        <v>19</v>
      </c>
      <c r="B444" t="s">
        <v>3</v>
      </c>
      <c r="C444">
        <v>75</v>
      </c>
      <c r="D444" t="str">
        <f>ScoutingData[[#This Row],[eventCode]]&amp;"_"&amp;ScoutingData[[#This Row],[matchLevel]]&amp;ScoutingData[[#This Row],[matchNumber]]</f>
        <v>2022ilch_qm75</v>
      </c>
      <c r="E444" t="s">
        <v>62</v>
      </c>
      <c r="F444">
        <v>3695</v>
      </c>
      <c r="G444">
        <v>17</v>
      </c>
      <c r="H444" t="s">
        <v>0</v>
      </c>
      <c r="I444">
        <v>1</v>
      </c>
      <c r="J444">
        <v>0</v>
      </c>
      <c r="K444" t="s">
        <v>0</v>
      </c>
      <c r="L444">
        <v>6</v>
      </c>
      <c r="M444">
        <v>0</v>
      </c>
      <c r="N444" t="s">
        <v>1</v>
      </c>
      <c r="O444" t="s">
        <v>1</v>
      </c>
      <c r="P444" t="s">
        <v>51</v>
      </c>
      <c r="Q444" t="s">
        <v>501</v>
      </c>
      <c r="R444">
        <v>2</v>
      </c>
      <c r="S444" t="s">
        <v>1</v>
      </c>
      <c r="T444" t="s">
        <v>46</v>
      </c>
      <c r="U444" t="s">
        <v>1</v>
      </c>
      <c r="V444">
        <v>3</v>
      </c>
      <c r="W444" t="s">
        <v>1</v>
      </c>
      <c r="X444" t="s">
        <v>502</v>
      </c>
      <c r="Y444">
        <f>ScoutingData[[#This Row],[autoLower]]+ScoutingData[[#This Row],[autoUpper]]</f>
        <v>1</v>
      </c>
      <c r="Z444">
        <f>(ScoutingData[[#This Row],[autoLower]]*2)+(ScoutingData[[#This Row],[autoUpper]]*4)</f>
        <v>4</v>
      </c>
      <c r="AA444">
        <f>ScoutingData[[#This Row],[lower]]+ScoutingData[[#This Row],[upper]]</f>
        <v>6</v>
      </c>
      <c r="AB444">
        <f>ScoutingData[[#This Row],[lower]]+(ScoutingData[[#This Row],[upper]]*2)</f>
        <v>12</v>
      </c>
      <c r="AC444">
        <f>ScoutingData[[#This Row],[autoCargo]]+ScoutingData[[#This Row],[teleopCargo]]</f>
        <v>7</v>
      </c>
      <c r="AD444">
        <f>IF(ScoutingData[taxi]="Y", 2, 0)</f>
        <v>2</v>
      </c>
      <c r="AE444">
        <f>ScoutingData[autoUpper]*4</f>
        <v>4</v>
      </c>
      <c r="AF444">
        <f>ScoutingData[autoLower]*2</f>
        <v>0</v>
      </c>
      <c r="AG444">
        <f>ScoutingData[upper]*2</f>
        <v>12</v>
      </c>
      <c r="AH444">
        <f>ScoutingData[lower]</f>
        <v>0</v>
      </c>
      <c r="AI444">
        <f>IF(ScoutingData[climb]=1, 4, IF(ScoutingData[climb]=2, 6, IF(ScoutingData[climb]=3, 10, IF(ScoutingData[climb]=4, 15, 0))))</f>
        <v>6</v>
      </c>
      <c r="AJ444">
        <f>ScoutingData[[#This Row],[climbScore]]</f>
        <v>6</v>
      </c>
      <c r="AK44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24</v>
      </c>
      <c r="AL444">
        <f>IF(ScoutingData[climb]=1, 1, IF(ScoutingData[climb]=2, 2, IF(ScoutingData[climb]=3, 3, IF(ScoutingData[climb]=4, 4, 0))))</f>
        <v>2</v>
      </c>
      <c r="AM444">
        <f>IF(ScoutingData[wasDefended]="Y",1,0)</f>
        <v>0</v>
      </c>
      <c r="AN444">
        <f>IF(ScoutingData[diedOrTipped]="Y",1,0)</f>
        <v>0</v>
      </c>
      <c r="AO444">
        <f>IF(ScoutingData[heldCargo]="Y",1,0)</f>
        <v>0</v>
      </c>
    </row>
    <row r="445" spans="1:41" x14ac:dyDescent="0.3">
      <c r="A445" t="s">
        <v>19</v>
      </c>
      <c r="B445" t="s">
        <v>3</v>
      </c>
      <c r="C445">
        <v>76</v>
      </c>
      <c r="D445" t="str">
        <f>ScoutingData[[#This Row],[eventCode]]&amp;"_"&amp;ScoutingData[[#This Row],[matchLevel]]&amp;ScoutingData[[#This Row],[matchNumber]]</f>
        <v>2022ilch_qm76</v>
      </c>
      <c r="E445" t="s">
        <v>62</v>
      </c>
      <c r="F445">
        <v>48</v>
      </c>
      <c r="G445">
        <v>42</v>
      </c>
      <c r="H445" t="s">
        <v>0</v>
      </c>
      <c r="I445">
        <v>3</v>
      </c>
      <c r="J445">
        <v>0</v>
      </c>
      <c r="K445" t="s">
        <v>0</v>
      </c>
      <c r="L445">
        <v>8</v>
      </c>
      <c r="M445">
        <v>0</v>
      </c>
      <c r="N445" t="s">
        <v>0</v>
      </c>
      <c r="O445" t="s">
        <v>1</v>
      </c>
      <c r="P445" t="s">
        <v>51</v>
      </c>
      <c r="Q445" t="s">
        <v>503</v>
      </c>
      <c r="R445">
        <v>4</v>
      </c>
      <c r="S445" t="s">
        <v>1</v>
      </c>
      <c r="T445" t="s">
        <v>51</v>
      </c>
      <c r="U445" t="s">
        <v>1</v>
      </c>
      <c r="V445">
        <v>4</v>
      </c>
      <c r="W445" t="s">
        <v>1</v>
      </c>
      <c r="X445" t="s">
        <v>504</v>
      </c>
      <c r="Y445">
        <f>ScoutingData[[#This Row],[autoLower]]+ScoutingData[[#This Row],[autoUpper]]</f>
        <v>3</v>
      </c>
      <c r="Z445">
        <f>(ScoutingData[[#This Row],[autoLower]]*2)+(ScoutingData[[#This Row],[autoUpper]]*4)</f>
        <v>12</v>
      </c>
      <c r="AA445">
        <f>ScoutingData[[#This Row],[lower]]+ScoutingData[[#This Row],[upper]]</f>
        <v>8</v>
      </c>
      <c r="AB445">
        <f>ScoutingData[[#This Row],[lower]]+(ScoutingData[[#This Row],[upper]]*2)</f>
        <v>16</v>
      </c>
      <c r="AC445">
        <f>ScoutingData[[#This Row],[autoCargo]]+ScoutingData[[#This Row],[teleopCargo]]</f>
        <v>11</v>
      </c>
      <c r="AD445">
        <f>IF(ScoutingData[taxi]="Y", 2, 0)</f>
        <v>2</v>
      </c>
      <c r="AE445">
        <f>ScoutingData[autoUpper]*4</f>
        <v>12</v>
      </c>
      <c r="AF445">
        <f>ScoutingData[autoLower]*2</f>
        <v>0</v>
      </c>
      <c r="AG445">
        <f>ScoutingData[upper]*2</f>
        <v>16</v>
      </c>
      <c r="AH445">
        <f>ScoutingData[lower]</f>
        <v>0</v>
      </c>
      <c r="AI445">
        <f>IF(ScoutingData[climb]=1, 4, IF(ScoutingData[climb]=2, 6, IF(ScoutingData[climb]=3, 10, IF(ScoutingData[climb]=4, 15, 0))))</f>
        <v>15</v>
      </c>
      <c r="AJ445">
        <f>ScoutingData[[#This Row],[climbScore]]</f>
        <v>15</v>
      </c>
      <c r="AK44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45</v>
      </c>
      <c r="AL445">
        <f>IF(ScoutingData[climb]=1, 1, IF(ScoutingData[climb]=2, 2, IF(ScoutingData[climb]=3, 3, IF(ScoutingData[climb]=4, 4, 0))))</f>
        <v>4</v>
      </c>
      <c r="AM445">
        <f>IF(ScoutingData[wasDefended]="Y",1,0)</f>
        <v>1</v>
      </c>
      <c r="AN445">
        <f>IF(ScoutingData[diedOrTipped]="Y",1,0)</f>
        <v>0</v>
      </c>
      <c r="AO445">
        <f>IF(ScoutingData[heldCargo]="Y",1,0)</f>
        <v>0</v>
      </c>
    </row>
    <row r="446" spans="1:41" x14ac:dyDescent="0.3">
      <c r="A446" t="s">
        <v>19</v>
      </c>
      <c r="B446" t="s">
        <v>3</v>
      </c>
      <c r="C446">
        <v>77</v>
      </c>
      <c r="D446" t="str">
        <f>ScoutingData[[#This Row],[eventCode]]&amp;"_"&amp;ScoutingData[[#This Row],[matchLevel]]&amp;ScoutingData[[#This Row],[matchNumber]]</f>
        <v>2022ilch_qm77</v>
      </c>
      <c r="E446" t="s">
        <v>62</v>
      </c>
      <c r="F446">
        <v>1732</v>
      </c>
      <c r="G446">
        <v>54</v>
      </c>
      <c r="H446" t="s">
        <v>0</v>
      </c>
      <c r="I446">
        <v>4</v>
      </c>
      <c r="J446">
        <v>0</v>
      </c>
      <c r="K446" t="s">
        <v>0</v>
      </c>
      <c r="L446">
        <v>15</v>
      </c>
      <c r="M446">
        <v>0</v>
      </c>
      <c r="N446" t="s">
        <v>0</v>
      </c>
      <c r="O446" t="s">
        <v>1</v>
      </c>
      <c r="P446" t="s">
        <v>51</v>
      </c>
      <c r="Q446" t="s">
        <v>505</v>
      </c>
      <c r="R446">
        <v>2</v>
      </c>
      <c r="S446" t="s">
        <v>1</v>
      </c>
      <c r="T446" t="s">
        <v>47</v>
      </c>
      <c r="U446" t="s">
        <v>1</v>
      </c>
      <c r="V446">
        <v>5</v>
      </c>
      <c r="W446" t="s">
        <v>1</v>
      </c>
      <c r="Y446">
        <f>ScoutingData[[#This Row],[autoLower]]+ScoutingData[[#This Row],[autoUpper]]</f>
        <v>4</v>
      </c>
      <c r="Z446">
        <f>(ScoutingData[[#This Row],[autoLower]]*2)+(ScoutingData[[#This Row],[autoUpper]]*4)</f>
        <v>16</v>
      </c>
      <c r="AA446">
        <f>ScoutingData[[#This Row],[lower]]+ScoutingData[[#This Row],[upper]]</f>
        <v>15</v>
      </c>
      <c r="AB446">
        <f>ScoutingData[[#This Row],[lower]]+(ScoutingData[[#This Row],[upper]]*2)</f>
        <v>30</v>
      </c>
      <c r="AC446">
        <f>ScoutingData[[#This Row],[autoCargo]]+ScoutingData[[#This Row],[teleopCargo]]</f>
        <v>19</v>
      </c>
      <c r="AD446">
        <f>IF(ScoutingData[taxi]="Y", 2, 0)</f>
        <v>2</v>
      </c>
      <c r="AE446">
        <f>ScoutingData[autoUpper]*4</f>
        <v>16</v>
      </c>
      <c r="AF446">
        <f>ScoutingData[autoLower]*2</f>
        <v>0</v>
      </c>
      <c r="AG446">
        <f>ScoutingData[upper]*2</f>
        <v>30</v>
      </c>
      <c r="AH446">
        <f>ScoutingData[lower]</f>
        <v>0</v>
      </c>
      <c r="AI446">
        <f>IF(ScoutingData[climb]=1, 4, IF(ScoutingData[climb]=2, 6, IF(ScoutingData[climb]=3, 10, IF(ScoutingData[climb]=4, 15, 0))))</f>
        <v>6</v>
      </c>
      <c r="AJ446">
        <f>ScoutingData[[#This Row],[climbScore]]</f>
        <v>6</v>
      </c>
      <c r="AK44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54</v>
      </c>
      <c r="AL446">
        <f>IF(ScoutingData[climb]=1, 1, IF(ScoutingData[climb]=2, 2, IF(ScoutingData[climb]=3, 3, IF(ScoutingData[climb]=4, 4, 0))))</f>
        <v>2</v>
      </c>
      <c r="AM446">
        <f>IF(ScoutingData[wasDefended]="Y",1,0)</f>
        <v>1</v>
      </c>
      <c r="AN446">
        <f>IF(ScoutingData[diedOrTipped]="Y",1,0)</f>
        <v>0</v>
      </c>
      <c r="AO446">
        <f>IF(ScoutingData[heldCargo]="Y",1,0)</f>
        <v>0</v>
      </c>
    </row>
    <row r="447" spans="1:41" x14ac:dyDescent="0.3">
      <c r="A447" t="s">
        <v>19</v>
      </c>
      <c r="B447" t="s">
        <v>3</v>
      </c>
      <c r="C447">
        <v>78</v>
      </c>
      <c r="D447" t="str">
        <f>ScoutingData[[#This Row],[eventCode]]&amp;"_"&amp;ScoutingData[[#This Row],[matchLevel]]&amp;ScoutingData[[#This Row],[matchNumber]]</f>
        <v>2022ilch_qm78</v>
      </c>
      <c r="E447" t="s">
        <v>45</v>
      </c>
      <c r="F447">
        <v>3067</v>
      </c>
      <c r="G447">
        <v>29</v>
      </c>
      <c r="H447" t="s">
        <v>0</v>
      </c>
      <c r="I447">
        <v>1</v>
      </c>
      <c r="J447">
        <v>0</v>
      </c>
      <c r="K447" t="s">
        <v>0</v>
      </c>
      <c r="L447">
        <v>0</v>
      </c>
      <c r="M447">
        <v>3</v>
      </c>
      <c r="N447" t="s">
        <v>0</v>
      </c>
      <c r="O447" t="s">
        <v>1</v>
      </c>
      <c r="P447" t="s">
        <v>51</v>
      </c>
      <c r="Q447" t="s">
        <v>506</v>
      </c>
      <c r="R447">
        <v>2</v>
      </c>
      <c r="S447" t="s">
        <v>1</v>
      </c>
      <c r="T447" t="s">
        <v>47</v>
      </c>
      <c r="U447" t="s">
        <v>1</v>
      </c>
      <c r="V447">
        <v>2</v>
      </c>
      <c r="W447" t="s">
        <v>1</v>
      </c>
      <c r="X447" t="s">
        <v>117</v>
      </c>
      <c r="Y447">
        <f>ScoutingData[[#This Row],[autoLower]]+ScoutingData[[#This Row],[autoUpper]]</f>
        <v>1</v>
      </c>
      <c r="Z447">
        <f>(ScoutingData[[#This Row],[autoLower]]*2)+(ScoutingData[[#This Row],[autoUpper]]*4)</f>
        <v>4</v>
      </c>
      <c r="AA447">
        <f>ScoutingData[[#This Row],[lower]]+ScoutingData[[#This Row],[upper]]</f>
        <v>3</v>
      </c>
      <c r="AB447">
        <f>ScoutingData[[#This Row],[lower]]+(ScoutingData[[#This Row],[upper]]*2)</f>
        <v>3</v>
      </c>
      <c r="AC447">
        <f>ScoutingData[[#This Row],[autoCargo]]+ScoutingData[[#This Row],[teleopCargo]]</f>
        <v>4</v>
      </c>
      <c r="AD447">
        <f>IF(ScoutingData[taxi]="Y", 2, 0)</f>
        <v>2</v>
      </c>
      <c r="AE447">
        <f>ScoutingData[autoUpper]*4</f>
        <v>4</v>
      </c>
      <c r="AF447">
        <f>ScoutingData[autoLower]*2</f>
        <v>0</v>
      </c>
      <c r="AG447">
        <f>ScoutingData[upper]*2</f>
        <v>0</v>
      </c>
      <c r="AH447">
        <f>ScoutingData[lower]</f>
        <v>3</v>
      </c>
      <c r="AI447">
        <f>IF(ScoutingData[climb]=1, 4, IF(ScoutingData[climb]=2, 6, IF(ScoutingData[climb]=3, 10, IF(ScoutingData[climb]=4, 15, 0))))</f>
        <v>6</v>
      </c>
      <c r="AJ447">
        <f>ScoutingData[[#This Row],[climbScore]]</f>
        <v>6</v>
      </c>
      <c r="AK44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15</v>
      </c>
      <c r="AL447">
        <f>IF(ScoutingData[climb]=1, 1, IF(ScoutingData[climb]=2, 2, IF(ScoutingData[climb]=3, 3, IF(ScoutingData[climb]=4, 4, 0))))</f>
        <v>2</v>
      </c>
      <c r="AM447">
        <f>IF(ScoutingData[wasDefended]="Y",1,0)</f>
        <v>1</v>
      </c>
      <c r="AN447">
        <f>IF(ScoutingData[diedOrTipped]="Y",1,0)</f>
        <v>0</v>
      </c>
      <c r="AO447">
        <f>IF(ScoutingData[heldCargo]="Y",1,0)</f>
        <v>0</v>
      </c>
    </row>
    <row r="448" spans="1:41" x14ac:dyDescent="0.3">
      <c r="A448" t="s">
        <v>19</v>
      </c>
      <c r="B448" t="s">
        <v>3</v>
      </c>
      <c r="C448">
        <v>79</v>
      </c>
      <c r="D448" t="str">
        <f>ScoutingData[[#This Row],[eventCode]]&amp;"_"&amp;ScoutingData[[#This Row],[matchLevel]]&amp;ScoutingData[[#This Row],[matchNumber]]</f>
        <v>2022ilch_qm79</v>
      </c>
      <c r="E448" t="s">
        <v>62</v>
      </c>
      <c r="F448">
        <v>2451</v>
      </c>
      <c r="G448">
        <v>54</v>
      </c>
      <c r="H448" t="s">
        <v>0</v>
      </c>
      <c r="I448">
        <v>3</v>
      </c>
      <c r="J448">
        <v>0</v>
      </c>
      <c r="K448" t="s">
        <v>0</v>
      </c>
      <c r="L448">
        <v>15</v>
      </c>
      <c r="M448">
        <v>0</v>
      </c>
      <c r="N448" t="s">
        <v>0</v>
      </c>
      <c r="O448" t="s">
        <v>1</v>
      </c>
      <c r="P448" t="s">
        <v>51</v>
      </c>
      <c r="Q448" t="s">
        <v>507</v>
      </c>
      <c r="R448" t="s">
        <v>46</v>
      </c>
      <c r="S448" t="s">
        <v>1</v>
      </c>
      <c r="T448" t="s">
        <v>51</v>
      </c>
      <c r="U448" t="s">
        <v>1</v>
      </c>
      <c r="V448">
        <v>4</v>
      </c>
      <c r="W448" t="s">
        <v>1</v>
      </c>
      <c r="Y448">
        <f>ScoutingData[[#This Row],[autoLower]]+ScoutingData[[#This Row],[autoUpper]]</f>
        <v>3</v>
      </c>
      <c r="Z448">
        <f>(ScoutingData[[#This Row],[autoLower]]*2)+(ScoutingData[[#This Row],[autoUpper]]*4)</f>
        <v>12</v>
      </c>
      <c r="AA448">
        <f>ScoutingData[[#This Row],[lower]]+ScoutingData[[#This Row],[upper]]</f>
        <v>15</v>
      </c>
      <c r="AB448">
        <f>ScoutingData[[#This Row],[lower]]+(ScoutingData[[#This Row],[upper]]*2)</f>
        <v>30</v>
      </c>
      <c r="AC448">
        <f>ScoutingData[[#This Row],[autoCargo]]+ScoutingData[[#This Row],[teleopCargo]]</f>
        <v>18</v>
      </c>
      <c r="AD448">
        <f>IF(ScoutingData[taxi]="Y", 2, 0)</f>
        <v>2</v>
      </c>
      <c r="AE448">
        <f>ScoutingData[autoUpper]*4</f>
        <v>12</v>
      </c>
      <c r="AF448">
        <f>ScoutingData[autoLower]*2</f>
        <v>0</v>
      </c>
      <c r="AG448">
        <f>ScoutingData[upper]*2</f>
        <v>30</v>
      </c>
      <c r="AH448">
        <f>ScoutingData[lower]</f>
        <v>0</v>
      </c>
      <c r="AI448">
        <f>IF(ScoutingData[climb]=1, 4, IF(ScoutingData[climb]=2, 6, IF(ScoutingData[climb]=3, 10, IF(ScoutingData[climb]=4, 15, 0))))</f>
        <v>0</v>
      </c>
      <c r="AJ448">
        <f>ScoutingData[[#This Row],[climbScore]]</f>
        <v>0</v>
      </c>
      <c r="AK44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44</v>
      </c>
      <c r="AL448">
        <f>IF(ScoutingData[climb]=1, 1, IF(ScoutingData[climb]=2, 2, IF(ScoutingData[climb]=3, 3, IF(ScoutingData[climb]=4, 4, 0))))</f>
        <v>0</v>
      </c>
      <c r="AM448">
        <f>IF(ScoutingData[wasDefended]="Y",1,0)</f>
        <v>1</v>
      </c>
      <c r="AN448">
        <f>IF(ScoutingData[diedOrTipped]="Y",1,0)</f>
        <v>0</v>
      </c>
      <c r="AO448">
        <f>IF(ScoutingData[heldCargo]="Y",1,0)</f>
        <v>0</v>
      </c>
    </row>
    <row r="449" spans="1:41" x14ac:dyDescent="0.3">
      <c r="A449" t="s">
        <v>19</v>
      </c>
      <c r="B449" t="s">
        <v>3</v>
      </c>
      <c r="C449">
        <v>78</v>
      </c>
      <c r="D449" t="str">
        <f>ScoutingData[[#This Row],[eventCode]]&amp;"_"&amp;ScoutingData[[#This Row],[matchLevel]]&amp;ScoutingData[[#This Row],[matchNumber]]</f>
        <v>2022ilch_qm78</v>
      </c>
      <c r="E449" t="s">
        <v>49</v>
      </c>
      <c r="F449">
        <v>1625</v>
      </c>
      <c r="G449">
        <v>17</v>
      </c>
      <c r="H449" t="s">
        <v>0</v>
      </c>
      <c r="I449">
        <v>1</v>
      </c>
      <c r="J449">
        <v>0</v>
      </c>
      <c r="K449" t="s">
        <v>0</v>
      </c>
      <c r="L449">
        <v>2</v>
      </c>
      <c r="M449">
        <v>0</v>
      </c>
      <c r="N449" t="s">
        <v>1</v>
      </c>
      <c r="O449" t="s">
        <v>1</v>
      </c>
      <c r="P449" t="s">
        <v>46</v>
      </c>
      <c r="R449" t="s">
        <v>46</v>
      </c>
      <c r="S449" t="s">
        <v>1</v>
      </c>
      <c r="T449" t="s">
        <v>46</v>
      </c>
      <c r="U449" t="s">
        <v>1</v>
      </c>
      <c r="V449">
        <v>3</v>
      </c>
      <c r="W449" t="s">
        <v>0</v>
      </c>
      <c r="Y449">
        <f>ScoutingData[[#This Row],[autoLower]]+ScoutingData[[#This Row],[autoUpper]]</f>
        <v>1</v>
      </c>
      <c r="Z449">
        <f>(ScoutingData[[#This Row],[autoLower]]*2)+(ScoutingData[[#This Row],[autoUpper]]*4)</f>
        <v>4</v>
      </c>
      <c r="AA449">
        <f>ScoutingData[[#This Row],[lower]]+ScoutingData[[#This Row],[upper]]</f>
        <v>2</v>
      </c>
      <c r="AB449">
        <f>ScoutingData[[#This Row],[lower]]+(ScoutingData[[#This Row],[upper]]*2)</f>
        <v>4</v>
      </c>
      <c r="AC449">
        <f>ScoutingData[[#This Row],[autoCargo]]+ScoutingData[[#This Row],[teleopCargo]]</f>
        <v>3</v>
      </c>
      <c r="AD449">
        <f>IF(ScoutingData[taxi]="Y", 2, 0)</f>
        <v>2</v>
      </c>
      <c r="AE449">
        <f>ScoutingData[autoUpper]*4</f>
        <v>4</v>
      </c>
      <c r="AF449">
        <f>ScoutingData[autoLower]*2</f>
        <v>0</v>
      </c>
      <c r="AG449">
        <f>ScoutingData[upper]*2</f>
        <v>4</v>
      </c>
      <c r="AH449">
        <f>ScoutingData[lower]</f>
        <v>0</v>
      </c>
      <c r="AI449">
        <f>IF(ScoutingData[climb]=1, 4, IF(ScoutingData[climb]=2, 6, IF(ScoutingData[climb]=3, 10, IF(ScoutingData[climb]=4, 15, 0))))</f>
        <v>0</v>
      </c>
      <c r="AJ449">
        <f>ScoutingData[[#This Row],[climbScore]]</f>
        <v>0</v>
      </c>
      <c r="AK44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10</v>
      </c>
      <c r="AL449">
        <f>IF(ScoutingData[climb]=1, 1, IF(ScoutingData[climb]=2, 2, IF(ScoutingData[climb]=3, 3, IF(ScoutingData[climb]=4, 4, 0))))</f>
        <v>0</v>
      </c>
      <c r="AM449">
        <f>IF(ScoutingData[wasDefended]="Y",1,0)</f>
        <v>0</v>
      </c>
      <c r="AN449">
        <f>IF(ScoutingData[diedOrTipped]="Y",1,0)</f>
        <v>1</v>
      </c>
      <c r="AO449">
        <f>IF(ScoutingData[heldCargo]="Y",1,0)</f>
        <v>0</v>
      </c>
    </row>
    <row r="450" spans="1:41" x14ac:dyDescent="0.3">
      <c r="A450" t="s">
        <v>19</v>
      </c>
      <c r="B450" t="s">
        <v>3</v>
      </c>
      <c r="C450">
        <v>77</v>
      </c>
      <c r="D450" t="str">
        <f>ScoutingData[[#This Row],[eventCode]]&amp;"_"&amp;ScoutingData[[#This Row],[matchLevel]]&amp;ScoutingData[[#This Row],[matchNumber]]</f>
        <v>2022ilch_qm77</v>
      </c>
      <c r="E450" t="s">
        <v>49</v>
      </c>
      <c r="F450">
        <v>8880</v>
      </c>
      <c r="G450">
        <v>29</v>
      </c>
      <c r="H450" t="s">
        <v>0</v>
      </c>
      <c r="I450">
        <v>1</v>
      </c>
      <c r="J450">
        <v>0</v>
      </c>
      <c r="K450" t="s">
        <v>1</v>
      </c>
      <c r="L450">
        <v>2</v>
      </c>
      <c r="M450">
        <v>0</v>
      </c>
      <c r="N450" t="s">
        <v>1</v>
      </c>
      <c r="O450" t="s">
        <v>1</v>
      </c>
      <c r="P450" t="s">
        <v>51</v>
      </c>
      <c r="Q450" t="s">
        <v>508</v>
      </c>
      <c r="R450">
        <v>2</v>
      </c>
      <c r="S450" t="s">
        <v>1</v>
      </c>
      <c r="T450" t="s">
        <v>46</v>
      </c>
      <c r="U450" t="s">
        <v>1</v>
      </c>
      <c r="V450">
        <v>3</v>
      </c>
      <c r="W450" t="s">
        <v>1</v>
      </c>
      <c r="Y450">
        <f>ScoutingData[[#This Row],[autoLower]]+ScoutingData[[#This Row],[autoUpper]]</f>
        <v>1</v>
      </c>
      <c r="Z450">
        <f>(ScoutingData[[#This Row],[autoLower]]*2)+(ScoutingData[[#This Row],[autoUpper]]*4)</f>
        <v>4</v>
      </c>
      <c r="AA450">
        <f>ScoutingData[[#This Row],[lower]]+ScoutingData[[#This Row],[upper]]</f>
        <v>2</v>
      </c>
      <c r="AB450">
        <f>ScoutingData[[#This Row],[lower]]+(ScoutingData[[#This Row],[upper]]*2)</f>
        <v>4</v>
      </c>
      <c r="AC450">
        <f>ScoutingData[[#This Row],[autoCargo]]+ScoutingData[[#This Row],[teleopCargo]]</f>
        <v>3</v>
      </c>
      <c r="AD450">
        <f>IF(ScoutingData[taxi]="Y", 2, 0)</f>
        <v>2</v>
      </c>
      <c r="AE450">
        <f>ScoutingData[autoUpper]*4</f>
        <v>4</v>
      </c>
      <c r="AF450">
        <f>ScoutingData[autoLower]*2</f>
        <v>0</v>
      </c>
      <c r="AG450">
        <f>ScoutingData[upper]*2</f>
        <v>4</v>
      </c>
      <c r="AH450">
        <f>ScoutingData[lower]</f>
        <v>0</v>
      </c>
      <c r="AI450">
        <f>IF(ScoutingData[climb]=1, 4, IF(ScoutingData[climb]=2, 6, IF(ScoutingData[climb]=3, 10, IF(ScoutingData[climb]=4, 15, 0))))</f>
        <v>6</v>
      </c>
      <c r="AJ450">
        <f>ScoutingData[[#This Row],[climbScore]]</f>
        <v>6</v>
      </c>
      <c r="AK45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16</v>
      </c>
      <c r="AL450">
        <f>IF(ScoutingData[climb]=1, 1, IF(ScoutingData[climb]=2, 2, IF(ScoutingData[climb]=3, 3, IF(ScoutingData[climb]=4, 4, 0))))</f>
        <v>2</v>
      </c>
      <c r="AM450">
        <f>IF(ScoutingData[wasDefended]="Y",1,0)</f>
        <v>0</v>
      </c>
      <c r="AN450">
        <f>IF(ScoutingData[diedOrTipped]="Y",1,0)</f>
        <v>0</v>
      </c>
      <c r="AO450">
        <f>IF(ScoutingData[heldCargo]="Y",1,0)</f>
        <v>0</v>
      </c>
    </row>
    <row r="451" spans="1:41" x14ac:dyDescent="0.3">
      <c r="A451" t="s">
        <v>19</v>
      </c>
      <c r="B451" t="s">
        <v>3</v>
      </c>
      <c r="C451">
        <v>76</v>
      </c>
      <c r="D451" t="str">
        <f>ScoutingData[[#This Row],[eventCode]]&amp;"_"&amp;ScoutingData[[#This Row],[matchLevel]]&amp;ScoutingData[[#This Row],[matchNumber]]</f>
        <v>2022ilch_qm76</v>
      </c>
      <c r="E451" t="s">
        <v>49</v>
      </c>
      <c r="F451">
        <v>6651</v>
      </c>
      <c r="G451">
        <v>54</v>
      </c>
      <c r="H451" t="s">
        <v>1</v>
      </c>
      <c r="I451">
        <v>1</v>
      </c>
      <c r="J451">
        <v>0</v>
      </c>
      <c r="K451" t="s">
        <v>1</v>
      </c>
      <c r="L451">
        <v>4</v>
      </c>
      <c r="M451">
        <v>1</v>
      </c>
      <c r="N451" t="s">
        <v>1</v>
      </c>
      <c r="O451" t="s">
        <v>1</v>
      </c>
      <c r="P451" t="s">
        <v>46</v>
      </c>
      <c r="R451" t="s">
        <v>47</v>
      </c>
      <c r="S451" t="s">
        <v>1</v>
      </c>
      <c r="T451" t="s">
        <v>46</v>
      </c>
      <c r="U451" t="s">
        <v>1</v>
      </c>
      <c r="V451">
        <v>3</v>
      </c>
      <c r="W451" t="s">
        <v>1</v>
      </c>
      <c r="X451" t="s">
        <v>509</v>
      </c>
      <c r="Y451">
        <f>ScoutingData[[#This Row],[autoLower]]+ScoutingData[[#This Row],[autoUpper]]</f>
        <v>1</v>
      </c>
      <c r="Z451">
        <f>(ScoutingData[[#This Row],[autoLower]]*2)+(ScoutingData[[#This Row],[autoUpper]]*4)</f>
        <v>4</v>
      </c>
      <c r="AA451">
        <f>ScoutingData[[#This Row],[lower]]+ScoutingData[[#This Row],[upper]]</f>
        <v>5</v>
      </c>
      <c r="AB451">
        <f>ScoutingData[[#This Row],[lower]]+(ScoutingData[[#This Row],[upper]]*2)</f>
        <v>9</v>
      </c>
      <c r="AC451">
        <f>ScoutingData[[#This Row],[autoCargo]]+ScoutingData[[#This Row],[teleopCargo]]</f>
        <v>6</v>
      </c>
      <c r="AD451">
        <f>IF(ScoutingData[taxi]="Y", 2, 0)</f>
        <v>0</v>
      </c>
      <c r="AE451">
        <f>ScoutingData[autoUpper]*4</f>
        <v>4</v>
      </c>
      <c r="AF451">
        <f>ScoutingData[autoLower]*2</f>
        <v>0</v>
      </c>
      <c r="AG451">
        <f>ScoutingData[upper]*2</f>
        <v>8</v>
      </c>
      <c r="AH451">
        <f>ScoutingData[lower]</f>
        <v>1</v>
      </c>
      <c r="AI451">
        <f>IF(ScoutingData[climb]=1, 4, IF(ScoutingData[climb]=2, 6, IF(ScoutingData[climb]=3, 10, IF(ScoutingData[climb]=4, 15, 0))))</f>
        <v>0</v>
      </c>
      <c r="AJ451">
        <f>ScoutingData[[#This Row],[climbScore]]</f>
        <v>0</v>
      </c>
      <c r="AK45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13</v>
      </c>
      <c r="AL451">
        <f>IF(ScoutingData[climb]=1, 1, IF(ScoutingData[climb]=2, 2, IF(ScoutingData[climb]=3, 3, IF(ScoutingData[climb]=4, 4, 0))))</f>
        <v>0</v>
      </c>
      <c r="AM451">
        <f>IF(ScoutingData[wasDefended]="Y",1,0)</f>
        <v>0</v>
      </c>
      <c r="AN451">
        <f>IF(ScoutingData[diedOrTipped]="Y",1,0)</f>
        <v>0</v>
      </c>
      <c r="AO451">
        <f>IF(ScoutingData[heldCargo]="Y",1,0)</f>
        <v>0</v>
      </c>
    </row>
    <row r="452" spans="1:41" x14ac:dyDescent="0.3">
      <c r="A452" t="s">
        <v>19</v>
      </c>
      <c r="B452" t="s">
        <v>3</v>
      </c>
      <c r="C452">
        <v>75</v>
      </c>
      <c r="D452" t="str">
        <f>ScoutingData[[#This Row],[eventCode]]&amp;"_"&amp;ScoutingData[[#This Row],[matchLevel]]&amp;ScoutingData[[#This Row],[matchNumber]]</f>
        <v>2022ilch_qm75</v>
      </c>
      <c r="E452" t="s">
        <v>49</v>
      </c>
      <c r="F452">
        <v>2358</v>
      </c>
      <c r="G452">
        <v>17</v>
      </c>
      <c r="H452" t="s">
        <v>0</v>
      </c>
      <c r="I452">
        <v>0</v>
      </c>
      <c r="J452">
        <v>0</v>
      </c>
      <c r="K452" t="s">
        <v>1</v>
      </c>
      <c r="L452">
        <v>8</v>
      </c>
      <c r="M452">
        <v>0</v>
      </c>
      <c r="N452" t="s">
        <v>1</v>
      </c>
      <c r="O452" t="s">
        <v>1</v>
      </c>
      <c r="P452" t="s">
        <v>46</v>
      </c>
      <c r="R452">
        <v>4</v>
      </c>
      <c r="S452" t="s">
        <v>1</v>
      </c>
      <c r="T452" t="s">
        <v>46</v>
      </c>
      <c r="U452" t="s">
        <v>1</v>
      </c>
      <c r="V452">
        <v>4</v>
      </c>
      <c r="W452" t="s">
        <v>1</v>
      </c>
      <c r="Y452">
        <f>ScoutingData[[#This Row],[autoLower]]+ScoutingData[[#This Row],[autoUpper]]</f>
        <v>0</v>
      </c>
      <c r="Z452">
        <f>(ScoutingData[[#This Row],[autoLower]]*2)+(ScoutingData[[#This Row],[autoUpper]]*4)</f>
        <v>0</v>
      </c>
      <c r="AA452">
        <f>ScoutingData[[#This Row],[lower]]+ScoutingData[[#This Row],[upper]]</f>
        <v>8</v>
      </c>
      <c r="AB452">
        <f>ScoutingData[[#This Row],[lower]]+(ScoutingData[[#This Row],[upper]]*2)</f>
        <v>16</v>
      </c>
      <c r="AC452">
        <f>ScoutingData[[#This Row],[autoCargo]]+ScoutingData[[#This Row],[teleopCargo]]</f>
        <v>8</v>
      </c>
      <c r="AD452">
        <f>IF(ScoutingData[taxi]="Y", 2, 0)</f>
        <v>2</v>
      </c>
      <c r="AE452">
        <f>ScoutingData[autoUpper]*4</f>
        <v>0</v>
      </c>
      <c r="AF452">
        <f>ScoutingData[autoLower]*2</f>
        <v>0</v>
      </c>
      <c r="AG452">
        <f>ScoutingData[upper]*2</f>
        <v>16</v>
      </c>
      <c r="AH452">
        <f>ScoutingData[lower]</f>
        <v>0</v>
      </c>
      <c r="AI452">
        <f>IF(ScoutingData[climb]=1, 4, IF(ScoutingData[climb]=2, 6, IF(ScoutingData[climb]=3, 10, IF(ScoutingData[climb]=4, 15, 0))))</f>
        <v>15</v>
      </c>
      <c r="AJ452">
        <f>ScoutingData[[#This Row],[climbScore]]</f>
        <v>15</v>
      </c>
      <c r="AK45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33</v>
      </c>
      <c r="AL452">
        <f>IF(ScoutingData[climb]=1, 1, IF(ScoutingData[climb]=2, 2, IF(ScoutingData[climb]=3, 3, IF(ScoutingData[climb]=4, 4, 0))))</f>
        <v>4</v>
      </c>
      <c r="AM452">
        <f>IF(ScoutingData[wasDefended]="Y",1,0)</f>
        <v>0</v>
      </c>
      <c r="AN452">
        <f>IF(ScoutingData[diedOrTipped]="Y",1,0)</f>
        <v>0</v>
      </c>
      <c r="AO452">
        <f>IF(ScoutingData[heldCargo]="Y",1,0)</f>
        <v>0</v>
      </c>
    </row>
    <row r="453" spans="1:41" x14ac:dyDescent="0.3">
      <c r="A453" t="s">
        <v>19</v>
      </c>
      <c r="B453" t="s">
        <v>3</v>
      </c>
      <c r="C453">
        <v>74</v>
      </c>
      <c r="D453" t="str">
        <f>ScoutingData[[#This Row],[eventCode]]&amp;"_"&amp;ScoutingData[[#This Row],[matchLevel]]&amp;ScoutingData[[#This Row],[matchNumber]]</f>
        <v>2022ilch_qm74</v>
      </c>
      <c r="E453" t="s">
        <v>49</v>
      </c>
      <c r="F453">
        <v>2338</v>
      </c>
      <c r="G453">
        <v>42</v>
      </c>
      <c r="H453" t="s">
        <v>0</v>
      </c>
      <c r="I453">
        <v>2</v>
      </c>
      <c r="J453">
        <v>0</v>
      </c>
      <c r="K453" t="s">
        <v>0</v>
      </c>
      <c r="L453">
        <v>6</v>
      </c>
      <c r="M453">
        <v>0</v>
      </c>
      <c r="N453" t="s">
        <v>0</v>
      </c>
      <c r="O453" t="s">
        <v>1</v>
      </c>
      <c r="P453" t="s">
        <v>55</v>
      </c>
      <c r="Q453" t="s">
        <v>510</v>
      </c>
      <c r="R453">
        <v>4</v>
      </c>
      <c r="S453" t="s">
        <v>0</v>
      </c>
      <c r="T453" t="s">
        <v>46</v>
      </c>
      <c r="U453" t="s">
        <v>1</v>
      </c>
      <c r="V453">
        <v>4</v>
      </c>
      <c r="W453" t="s">
        <v>1</v>
      </c>
      <c r="X453" t="s">
        <v>511</v>
      </c>
      <c r="Y453">
        <f>ScoutingData[[#This Row],[autoLower]]+ScoutingData[[#This Row],[autoUpper]]</f>
        <v>2</v>
      </c>
      <c r="Z453">
        <f>(ScoutingData[[#This Row],[autoLower]]*2)+(ScoutingData[[#This Row],[autoUpper]]*4)</f>
        <v>8</v>
      </c>
      <c r="AA453">
        <f>ScoutingData[[#This Row],[lower]]+ScoutingData[[#This Row],[upper]]</f>
        <v>6</v>
      </c>
      <c r="AB453">
        <f>ScoutingData[[#This Row],[lower]]+(ScoutingData[[#This Row],[upper]]*2)</f>
        <v>12</v>
      </c>
      <c r="AC453">
        <f>ScoutingData[[#This Row],[autoCargo]]+ScoutingData[[#This Row],[teleopCargo]]</f>
        <v>8</v>
      </c>
      <c r="AD453">
        <f>IF(ScoutingData[taxi]="Y", 2, 0)</f>
        <v>2</v>
      </c>
      <c r="AE453">
        <f>ScoutingData[autoUpper]*4</f>
        <v>8</v>
      </c>
      <c r="AF453">
        <f>ScoutingData[autoLower]*2</f>
        <v>0</v>
      </c>
      <c r="AG453">
        <f>ScoutingData[upper]*2</f>
        <v>12</v>
      </c>
      <c r="AH453">
        <f>ScoutingData[lower]</f>
        <v>0</v>
      </c>
      <c r="AI453">
        <f>IF(ScoutingData[climb]=1, 4, IF(ScoutingData[climb]=2, 6, IF(ScoutingData[climb]=3, 10, IF(ScoutingData[climb]=4, 15, 0))))</f>
        <v>15</v>
      </c>
      <c r="AJ453">
        <f>ScoutingData[[#This Row],[climbScore]]</f>
        <v>15</v>
      </c>
      <c r="AK45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37</v>
      </c>
      <c r="AL453">
        <f>IF(ScoutingData[climb]=1, 1, IF(ScoutingData[climb]=2, 2, IF(ScoutingData[climb]=3, 3, IF(ScoutingData[climb]=4, 4, 0))))</f>
        <v>4</v>
      </c>
      <c r="AM453">
        <f>IF(ScoutingData[wasDefended]="Y",1,0)</f>
        <v>1</v>
      </c>
      <c r="AN453">
        <f>IF(ScoutingData[diedOrTipped]="Y",1,0)</f>
        <v>0</v>
      </c>
      <c r="AO453">
        <f>IF(ScoutingData[heldCargo]="Y",1,0)</f>
        <v>0</v>
      </c>
    </row>
    <row r="454" spans="1:41" x14ac:dyDescent="0.3">
      <c r="A454" t="s">
        <v>19</v>
      </c>
      <c r="B454" t="s">
        <v>3</v>
      </c>
      <c r="C454">
        <v>73</v>
      </c>
      <c r="D454" t="str">
        <f>ScoutingData[[#This Row],[eventCode]]&amp;"_"&amp;ScoutingData[[#This Row],[matchLevel]]&amp;ScoutingData[[#This Row],[matchNumber]]</f>
        <v>2022ilch_qm73</v>
      </c>
      <c r="E454" t="s">
        <v>49</v>
      </c>
      <c r="F454">
        <v>5822</v>
      </c>
      <c r="G454">
        <v>54</v>
      </c>
      <c r="H454" t="s">
        <v>0</v>
      </c>
      <c r="I454">
        <v>0</v>
      </c>
      <c r="J454">
        <v>1</v>
      </c>
      <c r="K454" t="s">
        <v>0</v>
      </c>
      <c r="L454">
        <v>0</v>
      </c>
      <c r="M454">
        <v>1</v>
      </c>
      <c r="N454" t="s">
        <v>1</v>
      </c>
      <c r="O454" t="s">
        <v>0</v>
      </c>
      <c r="P454" t="s">
        <v>51</v>
      </c>
      <c r="R454">
        <v>4</v>
      </c>
      <c r="S454" t="s">
        <v>0</v>
      </c>
      <c r="T454" t="s">
        <v>47</v>
      </c>
      <c r="U454" t="s">
        <v>0</v>
      </c>
      <c r="V454">
        <v>3</v>
      </c>
      <c r="W454" t="s">
        <v>1</v>
      </c>
      <c r="Y454">
        <f>ScoutingData[[#This Row],[autoLower]]+ScoutingData[[#This Row],[autoUpper]]</f>
        <v>1</v>
      </c>
      <c r="Z454">
        <f>(ScoutingData[[#This Row],[autoLower]]*2)+(ScoutingData[[#This Row],[autoUpper]]*4)</f>
        <v>2</v>
      </c>
      <c r="AA454">
        <f>ScoutingData[[#This Row],[lower]]+ScoutingData[[#This Row],[upper]]</f>
        <v>1</v>
      </c>
      <c r="AB454">
        <f>ScoutingData[[#This Row],[lower]]+(ScoutingData[[#This Row],[upper]]*2)</f>
        <v>1</v>
      </c>
      <c r="AC454">
        <f>ScoutingData[[#This Row],[autoCargo]]+ScoutingData[[#This Row],[teleopCargo]]</f>
        <v>2</v>
      </c>
      <c r="AD454">
        <f>IF(ScoutingData[taxi]="Y", 2, 0)</f>
        <v>2</v>
      </c>
      <c r="AE454">
        <f>ScoutingData[autoUpper]*4</f>
        <v>0</v>
      </c>
      <c r="AF454">
        <f>ScoutingData[autoLower]*2</f>
        <v>2</v>
      </c>
      <c r="AG454">
        <f>ScoutingData[upper]*2</f>
        <v>0</v>
      </c>
      <c r="AH454">
        <f>ScoutingData[lower]</f>
        <v>1</v>
      </c>
      <c r="AI454">
        <f>IF(ScoutingData[climb]=1, 4, IF(ScoutingData[climb]=2, 6, IF(ScoutingData[climb]=3, 10, IF(ScoutingData[climb]=4, 15, 0))))</f>
        <v>15</v>
      </c>
      <c r="AJ454">
        <f>ScoutingData[[#This Row],[climbScore]]</f>
        <v>15</v>
      </c>
      <c r="AK45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20</v>
      </c>
      <c r="AL454">
        <f>IF(ScoutingData[climb]=1, 1, IF(ScoutingData[climb]=2, 2, IF(ScoutingData[climb]=3, 3, IF(ScoutingData[climb]=4, 4, 0))))</f>
        <v>4</v>
      </c>
      <c r="AM454">
        <f>IF(ScoutingData[wasDefended]="Y",1,0)</f>
        <v>0</v>
      </c>
      <c r="AN454">
        <f>IF(ScoutingData[diedOrTipped]="Y",1,0)</f>
        <v>0</v>
      </c>
      <c r="AO454">
        <f>IF(ScoutingData[heldCargo]="Y",1,0)</f>
        <v>1</v>
      </c>
    </row>
    <row r="455" spans="1:41" x14ac:dyDescent="0.3">
      <c r="A455" t="s">
        <v>19</v>
      </c>
      <c r="B455" t="s">
        <v>3</v>
      </c>
      <c r="C455">
        <v>79</v>
      </c>
      <c r="D455" t="str">
        <f>ScoutingData[[#This Row],[eventCode]]&amp;"_"&amp;ScoutingData[[#This Row],[matchLevel]]&amp;ScoutingData[[#This Row],[matchNumber]]</f>
        <v>2022ilch_qm79</v>
      </c>
      <c r="E455" t="s">
        <v>53</v>
      </c>
      <c r="F455">
        <v>1739</v>
      </c>
      <c r="G455">
        <v>41</v>
      </c>
      <c r="H455" t="s">
        <v>0</v>
      </c>
      <c r="I455">
        <v>0</v>
      </c>
      <c r="J455">
        <v>1</v>
      </c>
      <c r="K455" t="s">
        <v>1</v>
      </c>
      <c r="L455">
        <v>0</v>
      </c>
      <c r="M455">
        <v>0</v>
      </c>
      <c r="N455" t="s">
        <v>1</v>
      </c>
      <c r="O455" t="s">
        <v>1</v>
      </c>
      <c r="P455" t="s">
        <v>51</v>
      </c>
      <c r="R455" t="s">
        <v>46</v>
      </c>
      <c r="S455" t="s">
        <v>1</v>
      </c>
      <c r="T455" t="s">
        <v>47</v>
      </c>
      <c r="U455" t="s">
        <v>1</v>
      </c>
      <c r="V455">
        <v>2</v>
      </c>
      <c r="W455" t="s">
        <v>1</v>
      </c>
      <c r="X455" t="s">
        <v>512</v>
      </c>
      <c r="Y455">
        <f>ScoutingData[[#This Row],[autoLower]]+ScoutingData[[#This Row],[autoUpper]]</f>
        <v>1</v>
      </c>
      <c r="Z455">
        <f>(ScoutingData[[#This Row],[autoLower]]*2)+(ScoutingData[[#This Row],[autoUpper]]*4)</f>
        <v>2</v>
      </c>
      <c r="AA455">
        <f>ScoutingData[[#This Row],[lower]]+ScoutingData[[#This Row],[upper]]</f>
        <v>0</v>
      </c>
      <c r="AB455">
        <f>ScoutingData[[#This Row],[lower]]+(ScoutingData[[#This Row],[upper]]*2)</f>
        <v>0</v>
      </c>
      <c r="AC455">
        <f>ScoutingData[[#This Row],[autoCargo]]+ScoutingData[[#This Row],[teleopCargo]]</f>
        <v>1</v>
      </c>
      <c r="AD455">
        <f>IF(ScoutingData[taxi]="Y", 2, 0)</f>
        <v>2</v>
      </c>
      <c r="AE455">
        <f>ScoutingData[autoUpper]*4</f>
        <v>0</v>
      </c>
      <c r="AF455">
        <f>ScoutingData[autoLower]*2</f>
        <v>2</v>
      </c>
      <c r="AG455">
        <f>ScoutingData[upper]*2</f>
        <v>0</v>
      </c>
      <c r="AH455">
        <f>ScoutingData[lower]</f>
        <v>0</v>
      </c>
      <c r="AI455">
        <f>IF(ScoutingData[climb]=1, 4, IF(ScoutingData[climb]=2, 6, IF(ScoutingData[climb]=3, 10, IF(ScoutingData[climb]=4, 15, 0))))</f>
        <v>0</v>
      </c>
      <c r="AJ455">
        <f>ScoutingData[[#This Row],[climbScore]]</f>
        <v>0</v>
      </c>
      <c r="AK45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</v>
      </c>
      <c r="AL455">
        <f>IF(ScoutingData[climb]=1, 1, IF(ScoutingData[climb]=2, 2, IF(ScoutingData[climb]=3, 3, IF(ScoutingData[climb]=4, 4, 0))))</f>
        <v>0</v>
      </c>
      <c r="AM455">
        <f>IF(ScoutingData[wasDefended]="Y",1,0)</f>
        <v>0</v>
      </c>
      <c r="AN455">
        <f>IF(ScoutingData[diedOrTipped]="Y",1,0)</f>
        <v>0</v>
      </c>
      <c r="AO455">
        <f>IF(ScoutingData[heldCargo]="Y",1,0)</f>
        <v>0</v>
      </c>
    </row>
    <row r="456" spans="1:41" x14ac:dyDescent="0.3">
      <c r="A456" t="s">
        <v>19</v>
      </c>
      <c r="B456" t="s">
        <v>3</v>
      </c>
      <c r="C456">
        <v>78</v>
      </c>
      <c r="D456" t="str">
        <f>ScoutingData[[#This Row],[eventCode]]&amp;"_"&amp;ScoutingData[[#This Row],[matchLevel]]&amp;ScoutingData[[#This Row],[matchNumber]]</f>
        <v>2022ilch_qm78</v>
      </c>
      <c r="E456" t="s">
        <v>53</v>
      </c>
      <c r="F456">
        <v>111</v>
      </c>
      <c r="G456">
        <v>54</v>
      </c>
      <c r="H456" t="s">
        <v>0</v>
      </c>
      <c r="I456">
        <v>5</v>
      </c>
      <c r="J456">
        <v>0</v>
      </c>
      <c r="K456" t="s">
        <v>0</v>
      </c>
      <c r="L456">
        <v>15</v>
      </c>
      <c r="M456">
        <v>0</v>
      </c>
      <c r="N456" t="s">
        <v>1</v>
      </c>
      <c r="O456" t="s">
        <v>1</v>
      </c>
      <c r="P456" t="s">
        <v>51</v>
      </c>
      <c r="R456">
        <v>3</v>
      </c>
      <c r="S456" t="s">
        <v>1</v>
      </c>
      <c r="T456" t="s">
        <v>46</v>
      </c>
      <c r="U456" t="s">
        <v>1</v>
      </c>
      <c r="V456">
        <v>3</v>
      </c>
      <c r="W456" t="s">
        <v>1</v>
      </c>
      <c r="X456" t="s">
        <v>513</v>
      </c>
      <c r="Y456">
        <f>ScoutingData[[#This Row],[autoLower]]+ScoutingData[[#This Row],[autoUpper]]</f>
        <v>5</v>
      </c>
      <c r="Z456">
        <f>(ScoutingData[[#This Row],[autoLower]]*2)+(ScoutingData[[#This Row],[autoUpper]]*4)</f>
        <v>20</v>
      </c>
      <c r="AA456">
        <f>ScoutingData[[#This Row],[lower]]+ScoutingData[[#This Row],[upper]]</f>
        <v>15</v>
      </c>
      <c r="AB456">
        <f>ScoutingData[[#This Row],[lower]]+(ScoutingData[[#This Row],[upper]]*2)</f>
        <v>30</v>
      </c>
      <c r="AC456">
        <f>ScoutingData[[#This Row],[autoCargo]]+ScoutingData[[#This Row],[teleopCargo]]</f>
        <v>20</v>
      </c>
      <c r="AD456">
        <f>IF(ScoutingData[taxi]="Y", 2, 0)</f>
        <v>2</v>
      </c>
      <c r="AE456">
        <f>ScoutingData[autoUpper]*4</f>
        <v>20</v>
      </c>
      <c r="AF456">
        <f>ScoutingData[autoLower]*2</f>
        <v>0</v>
      </c>
      <c r="AG456">
        <f>ScoutingData[upper]*2</f>
        <v>30</v>
      </c>
      <c r="AH456">
        <f>ScoutingData[lower]</f>
        <v>0</v>
      </c>
      <c r="AI456">
        <f>IF(ScoutingData[climb]=1, 4, IF(ScoutingData[climb]=2, 6, IF(ScoutingData[climb]=3, 10, IF(ScoutingData[climb]=4, 15, 0))))</f>
        <v>10</v>
      </c>
      <c r="AJ456">
        <f>ScoutingData[[#This Row],[climbScore]]</f>
        <v>10</v>
      </c>
      <c r="AK45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62</v>
      </c>
      <c r="AL456">
        <f>IF(ScoutingData[climb]=1, 1, IF(ScoutingData[climb]=2, 2, IF(ScoutingData[climb]=3, 3, IF(ScoutingData[climb]=4, 4, 0))))</f>
        <v>3</v>
      </c>
      <c r="AM456">
        <f>IF(ScoutingData[wasDefended]="Y",1,0)</f>
        <v>0</v>
      </c>
      <c r="AN456">
        <f>IF(ScoutingData[diedOrTipped]="Y",1,0)</f>
        <v>0</v>
      </c>
      <c r="AO456">
        <f>IF(ScoutingData[heldCargo]="Y",1,0)</f>
        <v>0</v>
      </c>
    </row>
    <row r="457" spans="1:41" x14ac:dyDescent="0.3">
      <c r="A457" t="s">
        <v>19</v>
      </c>
      <c r="B457" t="s">
        <v>3</v>
      </c>
      <c r="C457">
        <v>77</v>
      </c>
      <c r="D457" t="str">
        <f>ScoutingData[[#This Row],[eventCode]]&amp;"_"&amp;ScoutingData[[#This Row],[matchLevel]]&amp;ScoutingData[[#This Row],[matchNumber]]</f>
        <v>2022ilch_qm77</v>
      </c>
      <c r="E457" t="s">
        <v>53</v>
      </c>
      <c r="F457">
        <v>101</v>
      </c>
      <c r="G457">
        <v>54</v>
      </c>
      <c r="H457" t="s">
        <v>0</v>
      </c>
      <c r="I457">
        <v>0</v>
      </c>
      <c r="J457">
        <v>0</v>
      </c>
      <c r="K457" t="s">
        <v>1</v>
      </c>
      <c r="L457">
        <v>0</v>
      </c>
      <c r="M457">
        <v>0</v>
      </c>
      <c r="N457" t="s">
        <v>1</v>
      </c>
      <c r="O457" t="s">
        <v>1</v>
      </c>
      <c r="P457" t="s">
        <v>46</v>
      </c>
      <c r="R457" t="s">
        <v>46</v>
      </c>
      <c r="S457" t="s">
        <v>1</v>
      </c>
      <c r="T457" t="s">
        <v>68</v>
      </c>
      <c r="U457" t="s">
        <v>1</v>
      </c>
      <c r="V457">
        <v>3</v>
      </c>
      <c r="W457" t="s">
        <v>1</v>
      </c>
      <c r="X457" t="s">
        <v>514</v>
      </c>
      <c r="Y457">
        <f>ScoutingData[[#This Row],[autoLower]]+ScoutingData[[#This Row],[autoUpper]]</f>
        <v>0</v>
      </c>
      <c r="Z457">
        <f>(ScoutingData[[#This Row],[autoLower]]*2)+(ScoutingData[[#This Row],[autoUpper]]*4)</f>
        <v>0</v>
      </c>
      <c r="AA457">
        <f>ScoutingData[[#This Row],[lower]]+ScoutingData[[#This Row],[upper]]</f>
        <v>0</v>
      </c>
      <c r="AB457">
        <f>ScoutingData[[#This Row],[lower]]+(ScoutingData[[#This Row],[upper]]*2)</f>
        <v>0</v>
      </c>
      <c r="AC457">
        <f>ScoutingData[[#This Row],[autoCargo]]+ScoutingData[[#This Row],[teleopCargo]]</f>
        <v>0</v>
      </c>
      <c r="AD457">
        <f>IF(ScoutingData[taxi]="Y", 2, 0)</f>
        <v>2</v>
      </c>
      <c r="AE457">
        <f>ScoutingData[autoUpper]*4</f>
        <v>0</v>
      </c>
      <c r="AF457">
        <f>ScoutingData[autoLower]*2</f>
        <v>0</v>
      </c>
      <c r="AG457">
        <f>ScoutingData[upper]*2</f>
        <v>0</v>
      </c>
      <c r="AH457">
        <f>ScoutingData[lower]</f>
        <v>0</v>
      </c>
      <c r="AI457">
        <f>IF(ScoutingData[climb]=1, 4, IF(ScoutingData[climb]=2, 6, IF(ScoutingData[climb]=3, 10, IF(ScoutingData[climb]=4, 15, 0))))</f>
        <v>0</v>
      </c>
      <c r="AJ457">
        <f>ScoutingData[[#This Row],[climbScore]]</f>
        <v>0</v>
      </c>
      <c r="AK45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457">
        <f>IF(ScoutingData[climb]=1, 1, IF(ScoutingData[climb]=2, 2, IF(ScoutingData[climb]=3, 3, IF(ScoutingData[climb]=4, 4, 0))))</f>
        <v>0</v>
      </c>
      <c r="AM457">
        <f>IF(ScoutingData[wasDefended]="Y",1,0)</f>
        <v>0</v>
      </c>
      <c r="AN457">
        <f>IF(ScoutingData[diedOrTipped]="Y",1,0)</f>
        <v>0</v>
      </c>
      <c r="AO457">
        <f>IF(ScoutingData[heldCargo]="Y",1,0)</f>
        <v>0</v>
      </c>
    </row>
    <row r="458" spans="1:41" x14ac:dyDescent="0.3">
      <c r="A458" t="s">
        <v>19</v>
      </c>
      <c r="B458" t="s">
        <v>3</v>
      </c>
      <c r="C458">
        <v>76</v>
      </c>
      <c r="D458" t="str">
        <f>ScoutingData[[#This Row],[eventCode]]&amp;"_"&amp;ScoutingData[[#This Row],[matchLevel]]&amp;ScoutingData[[#This Row],[matchNumber]]</f>
        <v>2022ilch_qm76</v>
      </c>
      <c r="E458" t="s">
        <v>53</v>
      </c>
      <c r="F458">
        <v>8868</v>
      </c>
      <c r="G458">
        <v>41</v>
      </c>
      <c r="H458" t="s">
        <v>0</v>
      </c>
      <c r="I458">
        <v>0</v>
      </c>
      <c r="J458">
        <v>0</v>
      </c>
      <c r="K458" t="s">
        <v>1</v>
      </c>
      <c r="L458">
        <v>0</v>
      </c>
      <c r="M458">
        <v>0</v>
      </c>
      <c r="N458" t="s">
        <v>1</v>
      </c>
      <c r="O458" t="s">
        <v>1</v>
      </c>
      <c r="P458" t="s">
        <v>46</v>
      </c>
      <c r="R458" t="s">
        <v>46</v>
      </c>
      <c r="S458" t="s">
        <v>1</v>
      </c>
      <c r="T458" t="s">
        <v>51</v>
      </c>
      <c r="U458" t="s">
        <v>1</v>
      </c>
      <c r="V458">
        <v>3</v>
      </c>
      <c r="W458" t="s">
        <v>1</v>
      </c>
      <c r="Y458">
        <f>ScoutingData[[#This Row],[autoLower]]+ScoutingData[[#This Row],[autoUpper]]</f>
        <v>0</v>
      </c>
      <c r="Z458">
        <f>(ScoutingData[[#This Row],[autoLower]]*2)+(ScoutingData[[#This Row],[autoUpper]]*4)</f>
        <v>0</v>
      </c>
      <c r="AA458">
        <f>ScoutingData[[#This Row],[lower]]+ScoutingData[[#This Row],[upper]]</f>
        <v>0</v>
      </c>
      <c r="AB458">
        <f>ScoutingData[[#This Row],[lower]]+(ScoutingData[[#This Row],[upper]]*2)</f>
        <v>0</v>
      </c>
      <c r="AC458">
        <f>ScoutingData[[#This Row],[autoCargo]]+ScoutingData[[#This Row],[teleopCargo]]</f>
        <v>0</v>
      </c>
      <c r="AD458">
        <f>IF(ScoutingData[taxi]="Y", 2, 0)</f>
        <v>2</v>
      </c>
      <c r="AE458">
        <f>ScoutingData[autoUpper]*4</f>
        <v>0</v>
      </c>
      <c r="AF458">
        <f>ScoutingData[autoLower]*2</f>
        <v>0</v>
      </c>
      <c r="AG458">
        <f>ScoutingData[upper]*2</f>
        <v>0</v>
      </c>
      <c r="AH458">
        <f>ScoutingData[lower]</f>
        <v>0</v>
      </c>
      <c r="AI458">
        <f>IF(ScoutingData[climb]=1, 4, IF(ScoutingData[climb]=2, 6, IF(ScoutingData[climb]=3, 10, IF(ScoutingData[climb]=4, 15, 0))))</f>
        <v>0</v>
      </c>
      <c r="AJ458">
        <f>ScoutingData[[#This Row],[climbScore]]</f>
        <v>0</v>
      </c>
      <c r="AK45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</v>
      </c>
      <c r="AL458">
        <f>IF(ScoutingData[climb]=1, 1, IF(ScoutingData[climb]=2, 2, IF(ScoutingData[climb]=3, 3, IF(ScoutingData[climb]=4, 4, 0))))</f>
        <v>0</v>
      </c>
      <c r="AM458">
        <f>IF(ScoutingData[wasDefended]="Y",1,0)</f>
        <v>0</v>
      </c>
      <c r="AN458">
        <f>IF(ScoutingData[diedOrTipped]="Y",1,0)</f>
        <v>0</v>
      </c>
      <c r="AO458">
        <f>IF(ScoutingData[heldCargo]="Y",1,0)</f>
        <v>0</v>
      </c>
    </row>
    <row r="459" spans="1:41" x14ac:dyDescent="0.3">
      <c r="A459" t="s">
        <v>19</v>
      </c>
      <c r="B459" t="s">
        <v>3</v>
      </c>
      <c r="C459">
        <v>74</v>
      </c>
      <c r="D459" t="str">
        <f>ScoutingData[[#This Row],[eventCode]]&amp;"_"&amp;ScoutingData[[#This Row],[matchLevel]]&amp;ScoutingData[[#This Row],[matchNumber]]</f>
        <v>2022ilch_qm74</v>
      </c>
      <c r="E459" t="s">
        <v>53</v>
      </c>
      <c r="F459">
        <v>8029</v>
      </c>
      <c r="G459">
        <v>41</v>
      </c>
      <c r="H459" t="s">
        <v>0</v>
      </c>
      <c r="I459">
        <v>1</v>
      </c>
      <c r="J459">
        <v>0</v>
      </c>
      <c r="K459" t="s">
        <v>1</v>
      </c>
      <c r="L459">
        <v>0</v>
      </c>
      <c r="M459">
        <v>0</v>
      </c>
      <c r="N459" t="s">
        <v>1</v>
      </c>
      <c r="O459" t="s">
        <v>1</v>
      </c>
      <c r="P459" t="s">
        <v>46</v>
      </c>
      <c r="R459">
        <v>2</v>
      </c>
      <c r="S459" t="s">
        <v>0</v>
      </c>
      <c r="T459" t="s">
        <v>46</v>
      </c>
      <c r="U459" t="s">
        <v>1</v>
      </c>
      <c r="V459">
        <v>3</v>
      </c>
      <c r="W459" t="s">
        <v>1</v>
      </c>
      <c r="X459" t="s">
        <v>515</v>
      </c>
      <c r="Y459">
        <f>ScoutingData[[#This Row],[autoLower]]+ScoutingData[[#This Row],[autoUpper]]</f>
        <v>1</v>
      </c>
      <c r="Z459">
        <f>(ScoutingData[[#This Row],[autoLower]]*2)+(ScoutingData[[#This Row],[autoUpper]]*4)</f>
        <v>4</v>
      </c>
      <c r="AA459">
        <f>ScoutingData[[#This Row],[lower]]+ScoutingData[[#This Row],[upper]]</f>
        <v>0</v>
      </c>
      <c r="AB459">
        <f>ScoutingData[[#This Row],[lower]]+(ScoutingData[[#This Row],[upper]]*2)</f>
        <v>0</v>
      </c>
      <c r="AC459">
        <f>ScoutingData[[#This Row],[autoCargo]]+ScoutingData[[#This Row],[teleopCargo]]</f>
        <v>1</v>
      </c>
      <c r="AD459">
        <f>IF(ScoutingData[taxi]="Y", 2, 0)</f>
        <v>2</v>
      </c>
      <c r="AE459">
        <f>ScoutingData[autoUpper]*4</f>
        <v>4</v>
      </c>
      <c r="AF459">
        <f>ScoutingData[autoLower]*2</f>
        <v>0</v>
      </c>
      <c r="AG459">
        <f>ScoutingData[upper]*2</f>
        <v>0</v>
      </c>
      <c r="AH459">
        <f>ScoutingData[lower]</f>
        <v>0</v>
      </c>
      <c r="AI459">
        <f>IF(ScoutingData[climb]=1, 4, IF(ScoutingData[climb]=2, 6, IF(ScoutingData[climb]=3, 10, IF(ScoutingData[climb]=4, 15, 0))))</f>
        <v>6</v>
      </c>
      <c r="AJ459">
        <f>ScoutingData[[#This Row],[climbScore]]</f>
        <v>6</v>
      </c>
      <c r="AK459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12</v>
      </c>
      <c r="AL459">
        <f>IF(ScoutingData[climb]=1, 1, IF(ScoutingData[climb]=2, 2, IF(ScoutingData[climb]=3, 3, IF(ScoutingData[climb]=4, 4, 0))))</f>
        <v>2</v>
      </c>
      <c r="AM459">
        <f>IF(ScoutingData[wasDefended]="Y",1,0)</f>
        <v>0</v>
      </c>
      <c r="AN459">
        <f>IF(ScoutingData[diedOrTipped]="Y",1,0)</f>
        <v>0</v>
      </c>
      <c r="AO459">
        <f>IF(ScoutingData[heldCargo]="Y",1,0)</f>
        <v>0</v>
      </c>
    </row>
    <row r="460" spans="1:41" x14ac:dyDescent="0.3">
      <c r="A460" t="s">
        <v>19</v>
      </c>
      <c r="B460" t="s">
        <v>3</v>
      </c>
      <c r="C460">
        <v>73</v>
      </c>
      <c r="D460" t="str">
        <f>ScoutingData[[#This Row],[eventCode]]&amp;"_"&amp;ScoutingData[[#This Row],[matchLevel]]&amp;ScoutingData[[#This Row],[matchNumber]]</f>
        <v>2022ilch_qm73</v>
      </c>
      <c r="E460" t="s">
        <v>53</v>
      </c>
      <c r="F460">
        <v>677</v>
      </c>
      <c r="G460">
        <v>30</v>
      </c>
      <c r="H460" t="s">
        <v>0</v>
      </c>
      <c r="I460">
        <v>0</v>
      </c>
      <c r="J460">
        <v>0</v>
      </c>
      <c r="K460" t="s">
        <v>0</v>
      </c>
      <c r="L460">
        <v>1</v>
      </c>
      <c r="M460">
        <v>0</v>
      </c>
      <c r="N460" t="s">
        <v>1</v>
      </c>
      <c r="O460" t="s">
        <v>1</v>
      </c>
      <c r="P460" t="s">
        <v>51</v>
      </c>
      <c r="R460" t="s">
        <v>46</v>
      </c>
      <c r="S460" t="s">
        <v>1</v>
      </c>
      <c r="T460" t="s">
        <v>46</v>
      </c>
      <c r="U460" t="s">
        <v>1</v>
      </c>
      <c r="V460">
        <v>2</v>
      </c>
      <c r="W460" t="s">
        <v>1</v>
      </c>
      <c r="Y460">
        <f>ScoutingData[[#This Row],[autoLower]]+ScoutingData[[#This Row],[autoUpper]]</f>
        <v>0</v>
      </c>
      <c r="Z460">
        <f>(ScoutingData[[#This Row],[autoLower]]*2)+(ScoutingData[[#This Row],[autoUpper]]*4)</f>
        <v>0</v>
      </c>
      <c r="AA460">
        <f>ScoutingData[[#This Row],[lower]]+ScoutingData[[#This Row],[upper]]</f>
        <v>1</v>
      </c>
      <c r="AB460">
        <f>ScoutingData[[#This Row],[lower]]+(ScoutingData[[#This Row],[upper]]*2)</f>
        <v>2</v>
      </c>
      <c r="AC460">
        <f>ScoutingData[[#This Row],[autoCargo]]+ScoutingData[[#This Row],[teleopCargo]]</f>
        <v>1</v>
      </c>
      <c r="AD460">
        <f>IF(ScoutingData[taxi]="Y", 2, 0)</f>
        <v>2</v>
      </c>
      <c r="AE460">
        <f>ScoutingData[autoUpper]*4</f>
        <v>0</v>
      </c>
      <c r="AF460">
        <f>ScoutingData[autoLower]*2</f>
        <v>0</v>
      </c>
      <c r="AG460">
        <f>ScoutingData[upper]*2</f>
        <v>2</v>
      </c>
      <c r="AH460">
        <f>ScoutingData[lower]</f>
        <v>0</v>
      </c>
      <c r="AI460">
        <f>IF(ScoutingData[climb]=1, 4, IF(ScoutingData[climb]=2, 6, IF(ScoutingData[climb]=3, 10, IF(ScoutingData[climb]=4, 15, 0))))</f>
        <v>0</v>
      </c>
      <c r="AJ460">
        <f>ScoutingData[[#This Row],[climbScore]]</f>
        <v>0</v>
      </c>
      <c r="AK460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4</v>
      </c>
      <c r="AL460">
        <f>IF(ScoutingData[climb]=1, 1, IF(ScoutingData[climb]=2, 2, IF(ScoutingData[climb]=3, 3, IF(ScoutingData[climb]=4, 4, 0))))</f>
        <v>0</v>
      </c>
      <c r="AM460">
        <f>IF(ScoutingData[wasDefended]="Y",1,0)</f>
        <v>0</v>
      </c>
      <c r="AN460">
        <f>IF(ScoutingData[diedOrTipped]="Y",1,0)</f>
        <v>0</v>
      </c>
      <c r="AO460">
        <f>IF(ScoutingData[heldCargo]="Y",1,0)</f>
        <v>0</v>
      </c>
    </row>
    <row r="461" spans="1:41" x14ac:dyDescent="0.3">
      <c r="A461" t="s">
        <v>19</v>
      </c>
      <c r="B461" t="s">
        <v>3</v>
      </c>
      <c r="C461">
        <v>74</v>
      </c>
      <c r="D461" t="str">
        <f>ScoutingData[[#This Row],[eventCode]]&amp;"_"&amp;ScoutingData[[#This Row],[matchLevel]]&amp;ScoutingData[[#This Row],[matchNumber]]</f>
        <v>2022ilch_qm74</v>
      </c>
      <c r="E461" t="s">
        <v>45</v>
      </c>
      <c r="F461">
        <v>5125</v>
      </c>
      <c r="G461">
        <v>43</v>
      </c>
      <c r="H461" t="s">
        <v>0</v>
      </c>
      <c r="I461">
        <v>0</v>
      </c>
      <c r="J461">
        <v>2</v>
      </c>
      <c r="K461" t="s">
        <v>0</v>
      </c>
      <c r="L461">
        <v>0</v>
      </c>
      <c r="M461">
        <v>2</v>
      </c>
      <c r="N461" t="s">
        <v>1</v>
      </c>
      <c r="O461" t="s">
        <v>1</v>
      </c>
      <c r="P461" t="s">
        <v>51</v>
      </c>
      <c r="Q461" t="s">
        <v>516</v>
      </c>
      <c r="R461">
        <v>2</v>
      </c>
      <c r="S461" t="s">
        <v>1</v>
      </c>
      <c r="T461" t="s">
        <v>47</v>
      </c>
      <c r="U461" t="s">
        <v>1</v>
      </c>
      <c r="V461">
        <v>3</v>
      </c>
      <c r="W461" t="s">
        <v>1</v>
      </c>
      <c r="X461" t="s">
        <v>517</v>
      </c>
      <c r="Y461">
        <f>ScoutingData[[#This Row],[autoLower]]+ScoutingData[[#This Row],[autoUpper]]</f>
        <v>2</v>
      </c>
      <c r="Z461">
        <f>(ScoutingData[[#This Row],[autoLower]]*2)+(ScoutingData[[#This Row],[autoUpper]]*4)</f>
        <v>4</v>
      </c>
      <c r="AA461">
        <f>ScoutingData[[#This Row],[lower]]+ScoutingData[[#This Row],[upper]]</f>
        <v>2</v>
      </c>
      <c r="AB461">
        <f>ScoutingData[[#This Row],[lower]]+(ScoutingData[[#This Row],[upper]]*2)</f>
        <v>2</v>
      </c>
      <c r="AC461">
        <f>ScoutingData[[#This Row],[autoCargo]]+ScoutingData[[#This Row],[teleopCargo]]</f>
        <v>4</v>
      </c>
      <c r="AD461">
        <f>IF(ScoutingData[taxi]="Y", 2, 0)</f>
        <v>2</v>
      </c>
      <c r="AE461">
        <f>ScoutingData[autoUpper]*4</f>
        <v>0</v>
      </c>
      <c r="AF461">
        <f>ScoutingData[autoLower]*2</f>
        <v>4</v>
      </c>
      <c r="AG461">
        <f>ScoutingData[upper]*2</f>
        <v>0</v>
      </c>
      <c r="AH461">
        <f>ScoutingData[lower]</f>
        <v>2</v>
      </c>
      <c r="AI461">
        <f>IF(ScoutingData[climb]=1, 4, IF(ScoutingData[climb]=2, 6, IF(ScoutingData[climb]=3, 10, IF(ScoutingData[climb]=4, 15, 0))))</f>
        <v>6</v>
      </c>
      <c r="AJ461">
        <f>ScoutingData[[#This Row],[climbScore]]</f>
        <v>6</v>
      </c>
      <c r="AK461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14</v>
      </c>
      <c r="AL461">
        <f>IF(ScoutingData[climb]=1, 1, IF(ScoutingData[climb]=2, 2, IF(ScoutingData[climb]=3, 3, IF(ScoutingData[climb]=4, 4, 0))))</f>
        <v>2</v>
      </c>
      <c r="AM461">
        <f>IF(ScoutingData[wasDefended]="Y",1,0)</f>
        <v>0</v>
      </c>
      <c r="AN461">
        <f>IF(ScoutingData[diedOrTipped]="Y",1,0)</f>
        <v>0</v>
      </c>
      <c r="AO461">
        <f>IF(ScoutingData[heldCargo]="Y",1,0)</f>
        <v>0</v>
      </c>
    </row>
    <row r="462" spans="1:41" x14ac:dyDescent="0.3">
      <c r="A462" t="s">
        <v>19</v>
      </c>
      <c r="B462" t="s">
        <v>3</v>
      </c>
      <c r="C462">
        <v>75</v>
      </c>
      <c r="D462" t="str">
        <f>ScoutingData[[#This Row],[eventCode]]&amp;"_"&amp;ScoutingData[[#This Row],[matchLevel]]&amp;ScoutingData[[#This Row],[matchNumber]]</f>
        <v>2022ilch_qm75</v>
      </c>
      <c r="E462" t="s">
        <v>45</v>
      </c>
      <c r="F462">
        <v>4241</v>
      </c>
      <c r="G462">
        <v>32</v>
      </c>
      <c r="H462" t="s">
        <v>0</v>
      </c>
      <c r="I462">
        <v>0</v>
      </c>
      <c r="J462">
        <v>0</v>
      </c>
      <c r="K462" t="s">
        <v>1</v>
      </c>
      <c r="L462">
        <v>0</v>
      </c>
      <c r="M462">
        <v>0</v>
      </c>
      <c r="N462" t="s">
        <v>1</v>
      </c>
      <c r="O462" t="s">
        <v>1</v>
      </c>
      <c r="P462" t="s">
        <v>51</v>
      </c>
      <c r="Q462" t="s">
        <v>518</v>
      </c>
      <c r="R462">
        <v>4</v>
      </c>
      <c r="S462" t="s">
        <v>0</v>
      </c>
      <c r="T462" t="s">
        <v>47</v>
      </c>
      <c r="U462" t="s">
        <v>1</v>
      </c>
      <c r="V462">
        <v>2</v>
      </c>
      <c r="W462" t="s">
        <v>1</v>
      </c>
      <c r="X462" t="s">
        <v>462</v>
      </c>
      <c r="Y462">
        <f>ScoutingData[[#This Row],[autoLower]]+ScoutingData[[#This Row],[autoUpper]]</f>
        <v>0</v>
      </c>
      <c r="Z462">
        <f>(ScoutingData[[#This Row],[autoLower]]*2)+(ScoutingData[[#This Row],[autoUpper]]*4)</f>
        <v>0</v>
      </c>
      <c r="AA462">
        <f>ScoutingData[[#This Row],[lower]]+ScoutingData[[#This Row],[upper]]</f>
        <v>0</v>
      </c>
      <c r="AB462">
        <f>ScoutingData[[#This Row],[lower]]+(ScoutingData[[#This Row],[upper]]*2)</f>
        <v>0</v>
      </c>
      <c r="AC462">
        <f>ScoutingData[[#This Row],[autoCargo]]+ScoutingData[[#This Row],[teleopCargo]]</f>
        <v>0</v>
      </c>
      <c r="AD462">
        <f>IF(ScoutingData[taxi]="Y", 2, 0)</f>
        <v>2</v>
      </c>
      <c r="AE462">
        <f>ScoutingData[autoUpper]*4</f>
        <v>0</v>
      </c>
      <c r="AF462">
        <f>ScoutingData[autoLower]*2</f>
        <v>0</v>
      </c>
      <c r="AG462">
        <f>ScoutingData[upper]*2</f>
        <v>0</v>
      </c>
      <c r="AH462">
        <f>ScoutingData[lower]</f>
        <v>0</v>
      </c>
      <c r="AI462">
        <f>IF(ScoutingData[climb]=1, 4, IF(ScoutingData[climb]=2, 6, IF(ScoutingData[climb]=3, 10, IF(ScoutingData[climb]=4, 15, 0))))</f>
        <v>15</v>
      </c>
      <c r="AJ462">
        <f>ScoutingData[[#This Row],[climbScore]]</f>
        <v>15</v>
      </c>
      <c r="AK462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17</v>
      </c>
      <c r="AL462">
        <f>IF(ScoutingData[climb]=1, 1, IF(ScoutingData[climb]=2, 2, IF(ScoutingData[climb]=3, 3, IF(ScoutingData[climb]=4, 4, 0))))</f>
        <v>4</v>
      </c>
      <c r="AM462">
        <f>IF(ScoutingData[wasDefended]="Y",1,0)</f>
        <v>0</v>
      </c>
      <c r="AN462">
        <f>IF(ScoutingData[diedOrTipped]="Y",1,0)</f>
        <v>0</v>
      </c>
      <c r="AO462">
        <f>IF(ScoutingData[heldCargo]="Y",1,0)</f>
        <v>0</v>
      </c>
    </row>
    <row r="463" spans="1:41" x14ac:dyDescent="0.3">
      <c r="A463" t="s">
        <v>19</v>
      </c>
      <c r="B463" t="s">
        <v>3</v>
      </c>
      <c r="C463">
        <v>76</v>
      </c>
      <c r="D463" t="str">
        <f>ScoutingData[[#This Row],[eventCode]]&amp;"_"&amp;ScoutingData[[#This Row],[matchLevel]]&amp;ScoutingData[[#This Row],[matchNumber]]</f>
        <v>2022ilch_qm76</v>
      </c>
      <c r="E463" t="s">
        <v>45</v>
      </c>
      <c r="F463">
        <v>8802</v>
      </c>
      <c r="G463">
        <v>56</v>
      </c>
      <c r="H463" t="s">
        <v>1</v>
      </c>
      <c r="I463">
        <v>0</v>
      </c>
      <c r="J463">
        <v>0</v>
      </c>
      <c r="K463" t="s">
        <v>1</v>
      </c>
      <c r="L463">
        <v>0</v>
      </c>
      <c r="M463">
        <v>0</v>
      </c>
      <c r="N463" t="s">
        <v>1</v>
      </c>
      <c r="O463" t="s">
        <v>1</v>
      </c>
      <c r="P463" t="s">
        <v>46</v>
      </c>
      <c r="R463" t="s">
        <v>46</v>
      </c>
      <c r="S463" t="s">
        <v>1</v>
      </c>
      <c r="T463" t="s">
        <v>68</v>
      </c>
      <c r="U463" t="s">
        <v>1</v>
      </c>
      <c r="V463">
        <v>5</v>
      </c>
      <c r="W463" t="s">
        <v>1</v>
      </c>
      <c r="X463" t="s">
        <v>519</v>
      </c>
      <c r="Y463">
        <f>ScoutingData[[#This Row],[autoLower]]+ScoutingData[[#This Row],[autoUpper]]</f>
        <v>0</v>
      </c>
      <c r="Z463">
        <f>(ScoutingData[[#This Row],[autoLower]]*2)+(ScoutingData[[#This Row],[autoUpper]]*4)</f>
        <v>0</v>
      </c>
      <c r="AA463">
        <f>ScoutingData[[#This Row],[lower]]+ScoutingData[[#This Row],[upper]]</f>
        <v>0</v>
      </c>
      <c r="AB463">
        <f>ScoutingData[[#This Row],[lower]]+(ScoutingData[[#This Row],[upper]]*2)</f>
        <v>0</v>
      </c>
      <c r="AC463">
        <f>ScoutingData[[#This Row],[autoCargo]]+ScoutingData[[#This Row],[teleopCargo]]</f>
        <v>0</v>
      </c>
      <c r="AD463">
        <f>IF(ScoutingData[taxi]="Y", 2, 0)</f>
        <v>0</v>
      </c>
      <c r="AE463">
        <f>ScoutingData[autoUpper]*4</f>
        <v>0</v>
      </c>
      <c r="AF463">
        <f>ScoutingData[autoLower]*2</f>
        <v>0</v>
      </c>
      <c r="AG463">
        <f>ScoutingData[upper]*2</f>
        <v>0</v>
      </c>
      <c r="AH463">
        <f>ScoutingData[lower]</f>
        <v>0</v>
      </c>
      <c r="AI463">
        <f>IF(ScoutingData[climb]=1, 4, IF(ScoutingData[climb]=2, 6, IF(ScoutingData[climb]=3, 10, IF(ScoutingData[climb]=4, 15, 0))))</f>
        <v>0</v>
      </c>
      <c r="AJ463">
        <f>ScoutingData[[#This Row],[climbScore]]</f>
        <v>0</v>
      </c>
      <c r="AK463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0</v>
      </c>
      <c r="AL463">
        <f>IF(ScoutingData[climb]=1, 1, IF(ScoutingData[climb]=2, 2, IF(ScoutingData[climb]=3, 3, IF(ScoutingData[climb]=4, 4, 0))))</f>
        <v>0</v>
      </c>
      <c r="AM463">
        <f>IF(ScoutingData[wasDefended]="Y",1,0)</f>
        <v>0</v>
      </c>
      <c r="AN463">
        <f>IF(ScoutingData[diedOrTipped]="Y",1,0)</f>
        <v>0</v>
      </c>
      <c r="AO463">
        <f>IF(ScoutingData[heldCargo]="Y",1,0)</f>
        <v>0</v>
      </c>
    </row>
    <row r="464" spans="1:41" x14ac:dyDescent="0.3">
      <c r="A464" t="s">
        <v>19</v>
      </c>
      <c r="B464" t="s">
        <v>3</v>
      </c>
      <c r="C464">
        <v>77</v>
      </c>
      <c r="D464" t="str">
        <f>ScoutingData[[#This Row],[eventCode]]&amp;"_"&amp;ScoutingData[[#This Row],[matchLevel]]&amp;ScoutingData[[#This Row],[matchNumber]]</f>
        <v>2022ilch_qm77</v>
      </c>
      <c r="E464" t="s">
        <v>45</v>
      </c>
      <c r="F464">
        <v>4145</v>
      </c>
      <c r="G464">
        <v>32</v>
      </c>
      <c r="H464" t="s">
        <v>0</v>
      </c>
      <c r="I464">
        <v>0</v>
      </c>
      <c r="J464">
        <v>0</v>
      </c>
      <c r="K464" t="s">
        <v>1</v>
      </c>
      <c r="L464">
        <v>1</v>
      </c>
      <c r="M464">
        <v>0</v>
      </c>
      <c r="N464" t="s">
        <v>1</v>
      </c>
      <c r="O464" t="s">
        <v>1</v>
      </c>
      <c r="P464" t="s">
        <v>51</v>
      </c>
      <c r="Q464" t="s">
        <v>520</v>
      </c>
      <c r="R464">
        <v>4</v>
      </c>
      <c r="S464" t="s">
        <v>0</v>
      </c>
      <c r="T464" t="s">
        <v>51</v>
      </c>
      <c r="U464" t="s">
        <v>1</v>
      </c>
      <c r="V464">
        <v>5</v>
      </c>
      <c r="W464" t="s">
        <v>1</v>
      </c>
      <c r="X464" t="s">
        <v>521</v>
      </c>
      <c r="Y464">
        <f>ScoutingData[[#This Row],[autoLower]]+ScoutingData[[#This Row],[autoUpper]]</f>
        <v>0</v>
      </c>
      <c r="Z464">
        <f>(ScoutingData[[#This Row],[autoLower]]*2)+(ScoutingData[[#This Row],[autoUpper]]*4)</f>
        <v>0</v>
      </c>
      <c r="AA464">
        <f>ScoutingData[[#This Row],[lower]]+ScoutingData[[#This Row],[upper]]</f>
        <v>1</v>
      </c>
      <c r="AB464">
        <f>ScoutingData[[#This Row],[lower]]+(ScoutingData[[#This Row],[upper]]*2)</f>
        <v>2</v>
      </c>
      <c r="AC464">
        <f>ScoutingData[[#This Row],[autoCargo]]+ScoutingData[[#This Row],[teleopCargo]]</f>
        <v>1</v>
      </c>
      <c r="AD464">
        <f>IF(ScoutingData[taxi]="Y", 2, 0)</f>
        <v>2</v>
      </c>
      <c r="AE464">
        <f>ScoutingData[autoUpper]*4</f>
        <v>0</v>
      </c>
      <c r="AF464">
        <f>ScoutingData[autoLower]*2</f>
        <v>0</v>
      </c>
      <c r="AG464">
        <f>ScoutingData[upper]*2</f>
        <v>2</v>
      </c>
      <c r="AH464">
        <f>ScoutingData[lower]</f>
        <v>0</v>
      </c>
      <c r="AI464">
        <f>IF(ScoutingData[climb]=1, 4, IF(ScoutingData[climb]=2, 6, IF(ScoutingData[climb]=3, 10, IF(ScoutingData[climb]=4, 15, 0))))</f>
        <v>15</v>
      </c>
      <c r="AJ464">
        <f>ScoutingData[[#This Row],[climbScore]]</f>
        <v>15</v>
      </c>
      <c r="AK464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19</v>
      </c>
      <c r="AL464">
        <f>IF(ScoutingData[climb]=1, 1, IF(ScoutingData[climb]=2, 2, IF(ScoutingData[climb]=3, 3, IF(ScoutingData[climb]=4, 4, 0))))</f>
        <v>4</v>
      </c>
      <c r="AM464">
        <f>IF(ScoutingData[wasDefended]="Y",1,0)</f>
        <v>0</v>
      </c>
      <c r="AN464">
        <f>IF(ScoutingData[diedOrTipped]="Y",1,0)</f>
        <v>0</v>
      </c>
      <c r="AO464">
        <f>IF(ScoutingData[heldCargo]="Y",1,0)</f>
        <v>0</v>
      </c>
    </row>
    <row r="465" spans="1:41" x14ac:dyDescent="0.3">
      <c r="A465" t="s">
        <v>19</v>
      </c>
      <c r="B465" t="s">
        <v>3</v>
      </c>
      <c r="C465">
        <v>78</v>
      </c>
      <c r="D465" t="str">
        <f>ScoutingData[[#This Row],[eventCode]]&amp;"_"&amp;ScoutingData[[#This Row],[matchLevel]]&amp;ScoutingData[[#This Row],[matchNumber]]</f>
        <v>2022ilch_qm78</v>
      </c>
      <c r="E465" t="s">
        <v>45</v>
      </c>
      <c r="F465">
        <v>3067</v>
      </c>
      <c r="G465">
        <v>44</v>
      </c>
      <c r="H465" t="s">
        <v>0</v>
      </c>
      <c r="I465">
        <v>0</v>
      </c>
      <c r="J465">
        <v>0</v>
      </c>
      <c r="K465" t="s">
        <v>1</v>
      </c>
      <c r="L465">
        <v>0</v>
      </c>
      <c r="M465">
        <v>2</v>
      </c>
      <c r="N465" t="s">
        <v>1</v>
      </c>
      <c r="O465" t="s">
        <v>0</v>
      </c>
      <c r="P465" t="s">
        <v>51</v>
      </c>
      <c r="Q465" t="s">
        <v>377</v>
      </c>
      <c r="R465">
        <v>2</v>
      </c>
      <c r="S465" t="s">
        <v>1</v>
      </c>
      <c r="T465" t="s">
        <v>46</v>
      </c>
      <c r="U465" t="s">
        <v>1</v>
      </c>
      <c r="V465">
        <v>2</v>
      </c>
      <c r="W465" t="s">
        <v>1</v>
      </c>
      <c r="X465" t="s">
        <v>522</v>
      </c>
      <c r="Y465">
        <f>ScoutingData[[#This Row],[autoLower]]+ScoutingData[[#This Row],[autoUpper]]</f>
        <v>0</v>
      </c>
      <c r="Z465">
        <f>(ScoutingData[[#This Row],[autoLower]]*2)+(ScoutingData[[#This Row],[autoUpper]]*4)</f>
        <v>0</v>
      </c>
      <c r="AA465">
        <f>ScoutingData[[#This Row],[lower]]+ScoutingData[[#This Row],[upper]]</f>
        <v>2</v>
      </c>
      <c r="AB465">
        <f>ScoutingData[[#This Row],[lower]]+(ScoutingData[[#This Row],[upper]]*2)</f>
        <v>2</v>
      </c>
      <c r="AC465">
        <f>ScoutingData[[#This Row],[autoCargo]]+ScoutingData[[#This Row],[teleopCargo]]</f>
        <v>2</v>
      </c>
      <c r="AD465">
        <f>IF(ScoutingData[taxi]="Y", 2, 0)</f>
        <v>2</v>
      </c>
      <c r="AE465">
        <f>ScoutingData[autoUpper]*4</f>
        <v>0</v>
      </c>
      <c r="AF465">
        <f>ScoutingData[autoLower]*2</f>
        <v>0</v>
      </c>
      <c r="AG465">
        <f>ScoutingData[upper]*2</f>
        <v>0</v>
      </c>
      <c r="AH465">
        <f>ScoutingData[lower]</f>
        <v>2</v>
      </c>
      <c r="AI465">
        <f>IF(ScoutingData[climb]=1, 4, IF(ScoutingData[climb]=2, 6, IF(ScoutingData[climb]=3, 10, IF(ScoutingData[climb]=4, 15, 0))))</f>
        <v>6</v>
      </c>
      <c r="AJ465">
        <f>ScoutingData[[#This Row],[climbScore]]</f>
        <v>6</v>
      </c>
      <c r="AK465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10</v>
      </c>
      <c r="AL465">
        <f>IF(ScoutingData[climb]=1, 1, IF(ScoutingData[climb]=2, 2, IF(ScoutingData[climb]=3, 3, IF(ScoutingData[climb]=4, 4, 0))))</f>
        <v>2</v>
      </c>
      <c r="AM465">
        <f>IF(ScoutingData[wasDefended]="Y",1,0)</f>
        <v>0</v>
      </c>
      <c r="AN465">
        <f>IF(ScoutingData[diedOrTipped]="Y",1,0)</f>
        <v>0</v>
      </c>
      <c r="AO465">
        <f>IF(ScoutingData[heldCargo]="Y",1,0)</f>
        <v>0</v>
      </c>
    </row>
    <row r="466" spans="1:41" x14ac:dyDescent="0.3">
      <c r="A466" t="s">
        <v>19</v>
      </c>
      <c r="B466" t="s">
        <v>3</v>
      </c>
      <c r="C466">
        <v>79</v>
      </c>
      <c r="D466" t="str">
        <f>ScoutingData[[#This Row],[eventCode]]&amp;"_"&amp;ScoutingData[[#This Row],[matchLevel]]&amp;ScoutingData[[#This Row],[matchNumber]]</f>
        <v>2022ilch_qm79</v>
      </c>
      <c r="E466" t="s">
        <v>45</v>
      </c>
      <c r="F466">
        <v>2220</v>
      </c>
      <c r="G466">
        <v>44</v>
      </c>
      <c r="H466" t="s">
        <v>0</v>
      </c>
      <c r="I466">
        <v>0</v>
      </c>
      <c r="J466">
        <v>0</v>
      </c>
      <c r="K466" t="s">
        <v>1</v>
      </c>
      <c r="L466">
        <v>4</v>
      </c>
      <c r="M466">
        <v>0</v>
      </c>
      <c r="N466" t="s">
        <v>1</v>
      </c>
      <c r="O466" t="s">
        <v>1</v>
      </c>
      <c r="P466" t="s">
        <v>51</v>
      </c>
      <c r="Q466" t="s">
        <v>523</v>
      </c>
      <c r="R466">
        <v>4</v>
      </c>
      <c r="S466" t="s">
        <v>0</v>
      </c>
      <c r="T466" t="s">
        <v>46</v>
      </c>
      <c r="U466" t="s">
        <v>1</v>
      </c>
      <c r="V466">
        <v>4</v>
      </c>
      <c r="W466" t="s">
        <v>1</v>
      </c>
      <c r="Y466">
        <f>ScoutingData[[#This Row],[autoLower]]+ScoutingData[[#This Row],[autoUpper]]</f>
        <v>0</v>
      </c>
      <c r="Z466">
        <f>(ScoutingData[[#This Row],[autoLower]]*2)+(ScoutingData[[#This Row],[autoUpper]]*4)</f>
        <v>0</v>
      </c>
      <c r="AA466">
        <f>ScoutingData[[#This Row],[lower]]+ScoutingData[[#This Row],[upper]]</f>
        <v>4</v>
      </c>
      <c r="AB466">
        <f>ScoutingData[[#This Row],[lower]]+(ScoutingData[[#This Row],[upper]]*2)</f>
        <v>8</v>
      </c>
      <c r="AC466">
        <f>ScoutingData[[#This Row],[autoCargo]]+ScoutingData[[#This Row],[teleopCargo]]</f>
        <v>4</v>
      </c>
      <c r="AD466">
        <f>IF(ScoutingData[taxi]="Y", 2, 0)</f>
        <v>2</v>
      </c>
      <c r="AE466">
        <f>ScoutingData[autoUpper]*4</f>
        <v>0</v>
      </c>
      <c r="AF466">
        <f>ScoutingData[autoLower]*2</f>
        <v>0</v>
      </c>
      <c r="AG466">
        <f>ScoutingData[upper]*2</f>
        <v>8</v>
      </c>
      <c r="AH466">
        <f>ScoutingData[lower]</f>
        <v>0</v>
      </c>
      <c r="AI466">
        <f>IF(ScoutingData[climb]=1, 4, IF(ScoutingData[climb]=2, 6, IF(ScoutingData[climb]=3, 10, IF(ScoutingData[climb]=4, 15, 0))))</f>
        <v>15</v>
      </c>
      <c r="AJ466">
        <f>ScoutingData[[#This Row],[climbScore]]</f>
        <v>15</v>
      </c>
      <c r="AK466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25</v>
      </c>
      <c r="AL466">
        <f>IF(ScoutingData[climb]=1, 1, IF(ScoutingData[climb]=2, 2, IF(ScoutingData[climb]=3, 3, IF(ScoutingData[climb]=4, 4, 0))))</f>
        <v>4</v>
      </c>
      <c r="AM466">
        <f>IF(ScoutingData[wasDefended]="Y",1,0)</f>
        <v>0</v>
      </c>
      <c r="AN466">
        <f>IF(ScoutingData[diedOrTipped]="Y",1,0)</f>
        <v>0</v>
      </c>
      <c r="AO466">
        <f>IF(ScoutingData[heldCargo]="Y",1,0)</f>
        <v>0</v>
      </c>
    </row>
    <row r="467" spans="1:41" x14ac:dyDescent="0.3">
      <c r="A467" t="s">
        <v>19</v>
      </c>
      <c r="B467" t="s">
        <v>3</v>
      </c>
      <c r="C467">
        <v>75</v>
      </c>
      <c r="D467" t="str">
        <f>ScoutingData[[#This Row],[eventCode]]&amp;"_"&amp;ScoutingData[[#This Row],[matchLevel]]&amp;ScoutingData[[#This Row],[matchNumber]]</f>
        <v>2022ilch_qm75</v>
      </c>
      <c r="E467" t="s">
        <v>53</v>
      </c>
      <c r="F467">
        <v>4702</v>
      </c>
      <c r="G467">
        <v>32</v>
      </c>
      <c r="H467" t="s">
        <v>0</v>
      </c>
      <c r="I467">
        <v>0</v>
      </c>
      <c r="J467">
        <v>0</v>
      </c>
      <c r="K467" t="s">
        <v>1</v>
      </c>
      <c r="L467">
        <v>0</v>
      </c>
      <c r="M467">
        <v>0</v>
      </c>
      <c r="N467" t="s">
        <v>1</v>
      </c>
      <c r="O467" t="s">
        <v>1</v>
      </c>
      <c r="P467" t="s">
        <v>46</v>
      </c>
      <c r="Q467" t="s">
        <v>524</v>
      </c>
      <c r="R467">
        <v>2</v>
      </c>
      <c r="S467" t="s">
        <v>1</v>
      </c>
      <c r="T467" t="s">
        <v>55</v>
      </c>
      <c r="U467" t="s">
        <v>0</v>
      </c>
      <c r="V467">
        <v>1</v>
      </c>
      <c r="W467" t="s">
        <v>1</v>
      </c>
      <c r="Y467">
        <f>ScoutingData[[#This Row],[autoLower]]+ScoutingData[[#This Row],[autoUpper]]</f>
        <v>0</v>
      </c>
      <c r="Z467">
        <f>(ScoutingData[[#This Row],[autoLower]]*2)+(ScoutingData[[#This Row],[autoUpper]]*4)</f>
        <v>0</v>
      </c>
      <c r="AA467">
        <f>ScoutingData[[#This Row],[lower]]+ScoutingData[[#This Row],[upper]]</f>
        <v>0</v>
      </c>
      <c r="AB467">
        <f>ScoutingData[[#This Row],[lower]]+(ScoutingData[[#This Row],[upper]]*2)</f>
        <v>0</v>
      </c>
      <c r="AC467">
        <f>ScoutingData[[#This Row],[autoCargo]]+ScoutingData[[#This Row],[teleopCargo]]</f>
        <v>0</v>
      </c>
      <c r="AD467">
        <f>IF(ScoutingData[taxi]="Y", 2, 0)</f>
        <v>2</v>
      </c>
      <c r="AE467">
        <f>ScoutingData[autoUpper]*4</f>
        <v>0</v>
      </c>
      <c r="AF467">
        <f>ScoutingData[autoLower]*2</f>
        <v>0</v>
      </c>
      <c r="AG467">
        <f>ScoutingData[upper]*2</f>
        <v>0</v>
      </c>
      <c r="AH467">
        <f>ScoutingData[lower]</f>
        <v>0</v>
      </c>
      <c r="AI467">
        <f>IF(ScoutingData[climb]=1, 4, IF(ScoutingData[climb]=2, 6, IF(ScoutingData[climb]=3, 10, IF(ScoutingData[climb]=4, 15, 0))))</f>
        <v>6</v>
      </c>
      <c r="AJ467">
        <f>ScoutingData[[#This Row],[climbScore]]</f>
        <v>6</v>
      </c>
      <c r="AK467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8</v>
      </c>
      <c r="AL467">
        <f>IF(ScoutingData[climb]=1, 1, IF(ScoutingData[climb]=2, 2, IF(ScoutingData[climb]=3, 3, IF(ScoutingData[climb]=4, 4, 0))))</f>
        <v>2</v>
      </c>
      <c r="AM467">
        <f>IF(ScoutingData[wasDefended]="Y",1,0)</f>
        <v>0</v>
      </c>
      <c r="AN467">
        <f>IF(ScoutingData[diedOrTipped]="Y",1,0)</f>
        <v>0</v>
      </c>
      <c r="AO467">
        <f>IF(ScoutingData[heldCargo]="Y",1,0)</f>
        <v>1</v>
      </c>
    </row>
    <row r="468" spans="1:41" x14ac:dyDescent="0.3">
      <c r="A468" t="s">
        <v>19</v>
      </c>
      <c r="B468" t="s">
        <v>3</v>
      </c>
      <c r="C468">
        <v>73</v>
      </c>
      <c r="D468" t="str">
        <f>ScoutingData[[#This Row],[eventCode]]&amp;"_"&amp;ScoutingData[[#This Row],[matchLevel]]&amp;ScoutingData[[#This Row],[matchNumber]]</f>
        <v>2022ilch_qm73</v>
      </c>
      <c r="E468" t="s">
        <v>45</v>
      </c>
      <c r="F468">
        <v>112</v>
      </c>
      <c r="G468">
        <v>29</v>
      </c>
      <c r="H468" t="s">
        <v>0</v>
      </c>
      <c r="I468">
        <v>1</v>
      </c>
      <c r="J468">
        <v>0</v>
      </c>
      <c r="K468" t="s">
        <v>1</v>
      </c>
      <c r="L468">
        <v>7</v>
      </c>
      <c r="M468">
        <v>0</v>
      </c>
      <c r="N468" t="s">
        <v>0</v>
      </c>
      <c r="O468" t="s">
        <v>1</v>
      </c>
      <c r="P468" t="s">
        <v>46</v>
      </c>
      <c r="Q468" t="s">
        <v>525</v>
      </c>
      <c r="R468">
        <v>3</v>
      </c>
      <c r="S468" t="s">
        <v>1</v>
      </c>
      <c r="T468" t="s">
        <v>46</v>
      </c>
      <c r="U468" t="s">
        <v>1</v>
      </c>
      <c r="V468">
        <v>3</v>
      </c>
      <c r="W468" t="s">
        <v>1</v>
      </c>
      <c r="Y468">
        <f>ScoutingData[[#This Row],[autoLower]]+ScoutingData[[#This Row],[autoUpper]]</f>
        <v>1</v>
      </c>
      <c r="Z468">
        <f>(ScoutingData[[#This Row],[autoLower]]*2)+(ScoutingData[[#This Row],[autoUpper]]*4)</f>
        <v>4</v>
      </c>
      <c r="AA468">
        <f>ScoutingData[[#This Row],[lower]]+ScoutingData[[#This Row],[upper]]</f>
        <v>7</v>
      </c>
      <c r="AB468">
        <f>ScoutingData[[#This Row],[lower]]+(ScoutingData[[#This Row],[upper]]*2)</f>
        <v>14</v>
      </c>
      <c r="AC468">
        <f>ScoutingData[[#This Row],[autoCargo]]+ScoutingData[[#This Row],[teleopCargo]]</f>
        <v>8</v>
      </c>
      <c r="AD468">
        <f>IF(ScoutingData[taxi]="Y", 2, 0)</f>
        <v>2</v>
      </c>
      <c r="AE468">
        <f>ScoutingData[autoUpper]*4</f>
        <v>4</v>
      </c>
      <c r="AF468">
        <f>ScoutingData[autoLower]*2</f>
        <v>0</v>
      </c>
      <c r="AG468">
        <f>ScoutingData[upper]*2</f>
        <v>14</v>
      </c>
      <c r="AH468">
        <f>ScoutingData[lower]</f>
        <v>0</v>
      </c>
      <c r="AI468">
        <f>IF(ScoutingData[climb]=1, 4, IF(ScoutingData[climb]=2, 6, IF(ScoutingData[climb]=3, 10, IF(ScoutingData[climb]=4, 15, 0))))</f>
        <v>10</v>
      </c>
      <c r="AJ468">
        <f>ScoutingData[[#This Row],[climbScore]]</f>
        <v>10</v>
      </c>
      <c r="AK468">
        <f>IF(ScoutingData[[#This Row],[taxi]]="Y", 2,0)+(ScoutingData[autoUpper]*4)+(ScoutingData[autoLower]*2)+(ScoutingData[upper]*2)+ScoutingData[lower]+IF(ScoutingData[climb]=1, 4, IF(ScoutingData[climb]=2, 6, IF(ScoutingData[climb]=3, 10, IF(ScoutingData[climb]=4, 15, 0))))</f>
        <v>30</v>
      </c>
      <c r="AL468">
        <f>IF(ScoutingData[climb]=1, 1, IF(ScoutingData[climb]=2, 2, IF(ScoutingData[climb]=3, 3, IF(ScoutingData[climb]=4, 4, 0))))</f>
        <v>3</v>
      </c>
      <c r="AM468">
        <f>IF(ScoutingData[wasDefended]="Y",1,0)</f>
        <v>1</v>
      </c>
      <c r="AN468">
        <f>IF(ScoutingData[diedOrTipped]="Y",1,0)</f>
        <v>0</v>
      </c>
      <c r="AO468">
        <f>IF(ScoutingData[heldCargo]="Y",1,0)</f>
        <v>0</v>
      </c>
    </row>
  </sheetData>
  <sheetProtection selectLockedCells="1"/>
  <phoneticPr fontId="3" type="noConversion"/>
  <conditionalFormatting sqref="H1 H469:H1048576">
    <cfRule type="expression" dxfId="1" priority="7">
      <formula>INDIRECT("ScoutingData[@taxi]")&lt;&gt;LEFT(INDIRECT("ScoutingData[@apiTaxi]"),1)</formula>
    </cfRule>
  </conditionalFormatting>
  <conditionalFormatting sqref="R1 R469:R1048576">
    <cfRule type="expression" dxfId="0" priority="5">
      <formula>INDIRECT("ScoutingData[@climb]")&lt;&gt;INDIRECT("ScoutingData[@apiClimbNum]")</formula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 Scouting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Solid_Works3</dc:creator>
  <cp:lastModifiedBy>Solid_Works3</cp:lastModifiedBy>
  <cp:lastPrinted>2022-03-04T02:11:11Z</cp:lastPrinted>
  <dcterms:created xsi:type="dcterms:W3CDTF">2020-02-08T00:47:28Z</dcterms:created>
  <dcterms:modified xsi:type="dcterms:W3CDTF">2022-10-13T03:49:41Z</dcterms:modified>
</cp:coreProperties>
</file>