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\"/>
    </mc:Choice>
  </mc:AlternateContent>
  <xr:revisionPtr revIDLastSave="0" documentId="13_ncr:1_{B57DD8EA-E916-4AC4-A1E1-ABF08FB526EB}" xr6:coauthVersionLast="47" xr6:coauthVersionMax="47" xr10:uidLastSave="{00000000-0000-0000-0000-000000000000}"/>
  <bookViews>
    <workbookView xWindow="-120" yWindow="-120" windowWidth="29040" windowHeight="16440" firstSheet="1" activeTab="9" xr2:uid="{67B9406D-63E9-47B1-A578-CBD67AD7418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definedNames>
    <definedName name="_xlnm._FilterDatabase" localSheetId="2" hidden="1">Sheet3!$M$15:$M$43</definedName>
    <definedName name="_xlnm._FilterDatabase" localSheetId="3" hidden="1">Sheet4!$J$19:$J$21</definedName>
    <definedName name="_xlchart.v1.0" hidden="1">Sheet6!$A$3</definedName>
    <definedName name="_xlchart.v1.1" hidden="1">Sheet6!$A$3:$C$3</definedName>
    <definedName name="_xlchart.v1.2" hidden="1">Sheet6!$A$4:$A$13</definedName>
    <definedName name="_xlchart.v1.3" hidden="1">Sheet6!$B$3</definedName>
    <definedName name="_xlchart.v1.4" hidden="1">Sheet6!$B$4:$B$13</definedName>
    <definedName name="_xlchart.v1.5" hidden="1">Sheet6!$C$3</definedName>
    <definedName name="_xlchart.v1.6" hidden="1">Sheet6!$C$4:$C$13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9" l="1"/>
  <c r="B14" i="9"/>
  <c r="B6" i="9"/>
  <c r="Q20" i="8"/>
  <c r="Q19" i="8"/>
  <c r="Q18" i="8"/>
  <c r="N18" i="8"/>
  <c r="N19" i="8"/>
  <c r="N17" i="8"/>
  <c r="E42" i="8"/>
  <c r="E41" i="8"/>
  <c r="E40" i="8"/>
  <c r="B41" i="8"/>
  <c r="B40" i="8"/>
  <c r="B39" i="8"/>
  <c r="E18" i="8"/>
  <c r="E17" i="8"/>
  <c r="E16" i="8"/>
  <c r="B16" i="8"/>
  <c r="B15" i="8"/>
  <c r="B14" i="8"/>
  <c r="S37" i="7"/>
  <c r="S36" i="7"/>
  <c r="S35" i="7"/>
  <c r="S34" i="7"/>
  <c r="O35" i="7"/>
  <c r="O34" i="7"/>
  <c r="O33" i="7"/>
  <c r="O15" i="7"/>
  <c r="O14" i="7"/>
  <c r="B34" i="7"/>
  <c r="B33" i="7"/>
  <c r="B15" i="7"/>
  <c r="B14" i="7"/>
  <c r="K27" i="6"/>
  <c r="K26" i="6"/>
  <c r="K11" i="6"/>
  <c r="K10" i="6"/>
  <c r="B23" i="6"/>
  <c r="B22" i="6"/>
  <c r="B21" i="6"/>
  <c r="B18" i="6"/>
  <c r="B17" i="6"/>
  <c r="B16" i="6"/>
  <c r="T15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18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13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O16" i="3"/>
  <c r="B10" i="5"/>
  <c r="K23" i="4"/>
  <c r="K22" i="4"/>
  <c r="K21" i="4"/>
  <c r="K20" i="4"/>
  <c r="K16" i="4"/>
  <c r="C14" i="4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B30" i="3"/>
  <c r="C30" i="3" s="1"/>
  <c r="B31" i="3"/>
  <c r="C31" i="3" s="1"/>
  <c r="B32" i="3"/>
  <c r="C32" i="3" s="1"/>
  <c r="B33" i="3"/>
  <c r="C33" i="3" s="1"/>
  <c r="B34" i="3"/>
  <c r="B35" i="3"/>
  <c r="C35" i="3" s="1"/>
  <c r="B36" i="3"/>
  <c r="C36" i="3" s="1"/>
  <c r="B37" i="3"/>
  <c r="B38" i="3"/>
  <c r="C38" i="3" s="1"/>
  <c r="B20" i="3"/>
  <c r="C20" i="3" s="1"/>
  <c r="N17" i="3"/>
  <c r="N18" i="3"/>
  <c r="O18" i="3" s="1"/>
  <c r="N19" i="3"/>
  <c r="O19" i="3" s="1"/>
  <c r="N20" i="3"/>
  <c r="O20" i="3" s="1"/>
  <c r="N21" i="3"/>
  <c r="O21" i="3" s="1"/>
  <c r="N22" i="3"/>
  <c r="N23" i="3"/>
  <c r="O17" i="3" s="1"/>
  <c r="N24" i="3"/>
  <c r="O24" i="3" s="1"/>
  <c r="N25" i="3"/>
  <c r="O25" i="3" s="1"/>
  <c r="N26" i="3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N43" i="3"/>
  <c r="O43" i="3" s="1"/>
  <c r="N16" i="3"/>
  <c r="O22" i="3" s="1"/>
  <c r="O12" i="3"/>
  <c r="O11" i="3"/>
  <c r="O10" i="3"/>
  <c r="C17" i="3"/>
  <c r="C16" i="3"/>
  <c r="C15" i="3"/>
  <c r="N16" i="2"/>
  <c r="N17" i="2"/>
  <c r="Y16" i="2"/>
  <c r="X16" i="2"/>
  <c r="W16" i="2"/>
  <c r="V16" i="2"/>
  <c r="U16" i="2"/>
  <c r="W15" i="2"/>
  <c r="Y15" i="2"/>
  <c r="X15" i="2"/>
  <c r="V15" i="2"/>
  <c r="U15" i="2"/>
  <c r="Y14" i="2"/>
  <c r="X14" i="2"/>
  <c r="W14" i="2"/>
  <c r="V14" i="2"/>
  <c r="U14" i="2"/>
  <c r="Y28" i="2"/>
  <c r="Y29" i="2"/>
  <c r="Y30" i="2"/>
  <c r="B30" i="2"/>
  <c r="B31" i="2"/>
  <c r="B9" i="2"/>
  <c r="B10" i="2"/>
  <c r="B11" i="2"/>
  <c r="K24" i="1"/>
  <c r="K26" i="1"/>
  <c r="K25" i="1"/>
  <c r="X14" i="1"/>
  <c r="X15" i="1"/>
  <c r="X16" i="1"/>
  <c r="K11" i="1"/>
  <c r="K10" i="1"/>
  <c r="K9" i="1"/>
  <c r="G26" i="1"/>
  <c r="G25" i="1"/>
  <c r="G24" i="1"/>
  <c r="B10" i="1"/>
  <c r="B9" i="1"/>
  <c r="B8" i="1"/>
  <c r="O23" i="3" l="1"/>
  <c r="O42" i="3"/>
  <c r="O34" i="3"/>
  <c r="O26" i="3"/>
  <c r="C37" i="3"/>
  <c r="C29" i="3"/>
  <c r="C34" i="3"/>
</calcChain>
</file>

<file path=xl/sharedStrings.xml><?xml version="1.0" encoding="utf-8"?>
<sst xmlns="http://schemas.openxmlformats.org/spreadsheetml/2006/main" count="161" uniqueCount="103">
  <si>
    <t>Week 1</t>
  </si>
  <si>
    <t>Week 2</t>
  </si>
  <si>
    <t>Week 3</t>
  </si>
  <si>
    <t>Week 4</t>
  </si>
  <si>
    <t>Mean</t>
  </si>
  <si>
    <t>Median</t>
  </si>
  <si>
    <t>Mode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</si>
  <si>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</si>
  <si>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</si>
  <si>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</si>
  <si>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</si>
  <si>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</si>
  <si>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</si>
  <si>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</si>
  <si>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</si>
  <si>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</si>
  <si>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</si>
  <si>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Range</t>
  </si>
  <si>
    <t>Varience</t>
  </si>
  <si>
    <t>St.Dev</t>
  </si>
  <si>
    <t>Measure of central Tendency</t>
  </si>
  <si>
    <t>Measure of Dispersion</t>
  </si>
  <si>
    <t>Q-1</t>
  </si>
  <si>
    <t>Q-2</t>
  </si>
  <si>
    <t>Q-3</t>
  </si>
  <si>
    <t>Q-4</t>
  </si>
  <si>
    <t>Q-5</t>
  </si>
  <si>
    <t>Q-6</t>
  </si>
  <si>
    <t>Q-7</t>
  </si>
  <si>
    <t>Q-8</t>
  </si>
  <si>
    <t>Q-9</t>
  </si>
  <si>
    <t>Model A</t>
  </si>
  <si>
    <t>Model B</t>
  </si>
  <si>
    <t>Model C</t>
  </si>
  <si>
    <t>Model D</t>
  </si>
  <si>
    <t>Model E</t>
  </si>
  <si>
    <t>Q-10</t>
  </si>
  <si>
    <t>Q-11</t>
  </si>
  <si>
    <t>Fr. Distribution</t>
  </si>
  <si>
    <t>Q-12</t>
  </si>
  <si>
    <t>Interquantile Range</t>
  </si>
  <si>
    <t>Q-13</t>
  </si>
  <si>
    <t>Defect Type</t>
  </si>
  <si>
    <t>Frequency</t>
  </si>
  <si>
    <t xml:space="preserve"> A</t>
  </si>
  <si>
    <t xml:space="preserve"> B</t>
  </si>
  <si>
    <t xml:space="preserve"> C</t>
  </si>
  <si>
    <t xml:space="preserve"> D</t>
  </si>
  <si>
    <t xml:space="preserve"> E</t>
  </si>
  <si>
    <t xml:space="preserve"> F</t>
  </si>
  <si>
    <t xml:space="preserve"> G</t>
  </si>
  <si>
    <t>Most Common Defect</t>
  </si>
  <si>
    <t>Histogram</t>
  </si>
  <si>
    <t>Data</t>
  </si>
  <si>
    <t>Count</t>
  </si>
  <si>
    <t>LOOKUP(MAX(B4:B10), B4:B10, A4:A10)</t>
  </si>
  <si>
    <t>Q-14</t>
  </si>
  <si>
    <t>count</t>
  </si>
  <si>
    <t>Q-15</t>
  </si>
  <si>
    <t>Average`</t>
  </si>
  <si>
    <t>Fr</t>
  </si>
  <si>
    <t>Q-16</t>
  </si>
  <si>
    <t>Q-17</t>
  </si>
  <si>
    <t>Region 1</t>
  </si>
  <si>
    <t>Region 2</t>
  </si>
  <si>
    <t>Region 3</t>
  </si>
  <si>
    <t>Reg1 avg</t>
  </si>
  <si>
    <t>reg2 avg</t>
  </si>
  <si>
    <t>reg3 avg</t>
  </si>
  <si>
    <t>Reg1 range</t>
  </si>
  <si>
    <t>reg2 range</t>
  </si>
  <si>
    <t>reg3 range</t>
  </si>
  <si>
    <t>Q-18</t>
  </si>
  <si>
    <t>Skew</t>
  </si>
  <si>
    <t>Kurt</t>
  </si>
  <si>
    <t>Q-19</t>
  </si>
  <si>
    <t>Q-20</t>
  </si>
  <si>
    <t>Q-21</t>
  </si>
  <si>
    <t>Q-22</t>
  </si>
  <si>
    <t>Q-23</t>
  </si>
  <si>
    <t>Q1</t>
  </si>
  <si>
    <t>Q2</t>
  </si>
  <si>
    <t>Q3</t>
  </si>
  <si>
    <t>Percentile</t>
  </si>
  <si>
    <t>Q-24</t>
  </si>
  <si>
    <t>Q-25</t>
  </si>
  <si>
    <t>percentile</t>
  </si>
  <si>
    <t>Q-26</t>
  </si>
  <si>
    <t>Q-27</t>
  </si>
  <si>
    <t>Q-28</t>
  </si>
  <si>
    <t>Advertising Expenditure</t>
  </si>
  <si>
    <t>Sales Revenue</t>
  </si>
  <si>
    <t>correlation coefficient</t>
  </si>
  <si>
    <t>Q-29</t>
  </si>
  <si>
    <t>Company A</t>
  </si>
  <si>
    <t>Company B</t>
  </si>
  <si>
    <t>Q-30</t>
  </si>
  <si>
    <t>Hours Spent Studying</t>
  </si>
  <si>
    <t>Exam Scores</t>
  </si>
  <si>
    <t>Q-31</t>
  </si>
  <si>
    <t>number of success</t>
  </si>
  <si>
    <t>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</si>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</sst>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Sheet4!$A$4:$A$10</c:f>
              <c:strCache>
                <c:ptCount val="7"/>
                <c:pt idx="0">
                  <c:v> A</c:v>
                </c:pt>
                <c:pt idx="1">
                  <c:v> B</c:v>
                </c:pt>
                <c:pt idx="2">
                  <c:v> C</c:v>
                </c:pt>
                <c:pt idx="3">
                  <c:v> D</c:v>
                </c:pt>
                <c:pt idx="4">
                  <c:v> E</c:v>
                </c:pt>
                <c:pt idx="5">
                  <c:v> F</c:v>
                </c:pt>
                <c:pt idx="6">
                  <c:v> G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5-477F-B71A-35D200E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6472512"/>
        <c:axId val="466902768"/>
        <c:axId val="0"/>
      </c:bar3DChart>
      <c:catAx>
        <c:axId val="4764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2768"/>
        <c:crosses val="autoZero"/>
        <c:auto val="1"/>
        <c:lblAlgn val="ctr"/>
        <c:lblOffset val="100"/>
        <c:noMultiLvlLbl val="0"/>
      </c:catAx>
      <c:valAx>
        <c:axId val="466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7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Sheet4!$K$19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Sheet4!$J$20:$J$23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Sheet4!$K$20:$K$23</c:f>
              <c:numCache>
                <c:formatCode>General</c:formatCode>
                <c:ptCount val="4"/>
                <c:pt idx="0">
                  <c:v>8</c:v>
                </c:pt>
                <c:pt idx="1">
                  <c:v>30</c:v>
                </c:pt>
                <c:pt idx="2">
                  <c:v>39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B-40CE-90FE-5AB574A6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65352"/>
        <c:axId val="611265712"/>
      </c:barChart>
      <c:catAx>
        <c:axId val="6112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65712"/>
        <c:crosses val="autoZero"/>
        <c:auto val="1"/>
        <c:lblAlgn val="ctr"/>
        <c:lblOffset val="100"/>
        <c:noMultiLvlLbl val="0"/>
      </c:catAx>
      <c:valAx>
        <c:axId val="61126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6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Sheet5!$B$12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Sheet5!$A$13:$A$31</c:f>
              <c:numCache>
                <c:formatCode>General</c:formatCode>
                <c:ptCount val="19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34</c:v>
                </c:pt>
                <c:pt idx="16">
                  <c:v>33</c:v>
                </c:pt>
                <c:pt idx="17">
                  <c:v>40</c:v>
                </c:pt>
                <c:pt idx="18">
                  <c:v>46</c:v>
                </c:pt>
              </c:numCache>
            </c:numRef>
          </c:cat>
          <c:val>
            <c:numRef>
              <c:f>Sheet5!$B$13:$B$31</c:f>
              <c:numCache>
                <c:formatCode>General</c:formatCode>
                <c:ptCount val="19"/>
                <c:pt idx="0">
                  <c:v>0.06</c:v>
                </c:pt>
                <c:pt idx="1">
                  <c:v>0.08</c:v>
                </c:pt>
                <c:pt idx="2">
                  <c:v>0.04</c:v>
                </c:pt>
                <c:pt idx="3">
                  <c:v>0.04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0.04</c:v>
                </c:pt>
                <c:pt idx="10">
                  <c:v>0.02</c:v>
                </c:pt>
                <c:pt idx="11">
                  <c:v>0.06</c:v>
                </c:pt>
                <c:pt idx="12">
                  <c:v>0.08</c:v>
                </c:pt>
                <c:pt idx="13">
                  <c:v>0.06</c:v>
                </c:pt>
                <c:pt idx="14">
                  <c:v>0.06</c:v>
                </c:pt>
                <c:pt idx="15">
                  <c:v>0.04</c:v>
                </c:pt>
                <c:pt idx="16">
                  <c:v>0.06</c:v>
                </c:pt>
                <c:pt idx="17">
                  <c:v>0.04</c:v>
                </c:pt>
                <c:pt idx="1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E-4B26-9B47-918D0EBF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197784"/>
        <c:axId val="67219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Sheet5!$A$12</c15:sqref>
                        </c15:formulaRef>
                      </c:ext>
                    </c:extLst>
                    <c:strCache>
                      <c:ptCount val="1"/>
                      <c:pt idx="0">
                        <c:v>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Sheet5!$A$13:$A$31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35</c:v>
                      </c:pt>
                      <c:pt idx="1">
                        <c:v>28</c:v>
                      </c:pt>
                      <c:pt idx="2">
                        <c:v>32</c:v>
                      </c:pt>
                      <c:pt idx="3">
                        <c:v>45</c:v>
                      </c:pt>
                      <c:pt idx="4">
                        <c:v>38</c:v>
                      </c:pt>
                      <c:pt idx="5">
                        <c:v>29</c:v>
                      </c:pt>
                      <c:pt idx="6">
                        <c:v>42</c:v>
                      </c:pt>
                      <c:pt idx="7">
                        <c:v>30</c:v>
                      </c:pt>
                      <c:pt idx="8">
                        <c:v>36</c:v>
                      </c:pt>
                      <c:pt idx="9">
                        <c:v>41</c:v>
                      </c:pt>
                      <c:pt idx="10">
                        <c:v>47</c:v>
                      </c:pt>
                      <c:pt idx="11">
                        <c:v>31</c:v>
                      </c:pt>
                      <c:pt idx="12">
                        <c:v>39</c:v>
                      </c:pt>
                      <c:pt idx="13">
                        <c:v>43</c:v>
                      </c:pt>
                      <c:pt idx="14">
                        <c:v>37</c:v>
                      </c:pt>
                      <c:pt idx="15">
                        <c:v>34</c:v>
                      </c:pt>
                      <c:pt idx="16">
                        <c:v>33</c:v>
                      </c:pt>
                      <c:pt idx="17">
                        <c:v>40</c:v>
                      </c:pt>
                      <c:pt idx="18">
                        <c:v>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Sheet5!$A$13:$A$31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35</c:v>
                      </c:pt>
                      <c:pt idx="1">
                        <c:v>28</c:v>
                      </c:pt>
                      <c:pt idx="2">
                        <c:v>32</c:v>
                      </c:pt>
                      <c:pt idx="3">
                        <c:v>45</c:v>
                      </c:pt>
                      <c:pt idx="4">
                        <c:v>38</c:v>
                      </c:pt>
                      <c:pt idx="5">
                        <c:v>29</c:v>
                      </c:pt>
                      <c:pt idx="6">
                        <c:v>42</c:v>
                      </c:pt>
                      <c:pt idx="7">
                        <c:v>30</c:v>
                      </c:pt>
                      <c:pt idx="8">
                        <c:v>36</c:v>
                      </c:pt>
                      <c:pt idx="9">
                        <c:v>41</c:v>
                      </c:pt>
                      <c:pt idx="10">
                        <c:v>47</c:v>
                      </c:pt>
                      <c:pt idx="11">
                        <c:v>31</c:v>
                      </c:pt>
                      <c:pt idx="12">
                        <c:v>39</c:v>
                      </c:pt>
                      <c:pt idx="13">
                        <c:v>43</c:v>
                      </c:pt>
                      <c:pt idx="14">
                        <c:v>37</c:v>
                      </c:pt>
                      <c:pt idx="15">
                        <c:v>34</c:v>
                      </c:pt>
                      <c:pt idx="16">
                        <c:v>33</c:v>
                      </c:pt>
                      <c:pt idx="17">
                        <c:v>40</c:v>
                      </c:pt>
                      <c:pt idx="18">
                        <c:v>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9E-4B26-9B47-918D0EBF264B}"/>
                  </c:ext>
                </c:extLst>
              </c15:ser>
            </c15:filteredBarSeries>
          </c:ext>
        </c:extLst>
      </c:barChart>
      <c:catAx>
        <c:axId val="67219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98144"/>
        <c:crosses val="autoZero"/>
        <c:auto val="1"/>
        <c:lblAlgn val="ctr"/>
        <c:lblOffset val="100"/>
        <c:noMultiLvlLbl val="0"/>
      </c:catAx>
      <c:valAx>
        <c:axId val="6721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9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Sheet5!$O$17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Sheet5!$N$18:$N$41</c:f>
              <c:numCache>
                <c:formatCode>General</c:formatCode>
                <c:ptCount val="24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136</c:v>
                </c:pt>
                <c:pt idx="12">
                  <c:v>128</c:v>
                </c:pt>
                <c:pt idx="13">
                  <c:v>123</c:v>
                </c:pt>
                <c:pt idx="14">
                  <c:v>138</c:v>
                </c:pt>
                <c:pt idx="15">
                  <c:v>126</c:v>
                </c:pt>
                <c:pt idx="16">
                  <c:v>129</c:v>
                </c:pt>
                <c:pt idx="17">
                  <c:v>127</c:v>
                </c:pt>
                <c:pt idx="18">
                  <c:v>133</c:v>
                </c:pt>
                <c:pt idx="19">
                  <c:v>140</c:v>
                </c:pt>
                <c:pt idx="20">
                  <c:v>134</c:v>
                </c:pt>
                <c:pt idx="21">
                  <c:v>119</c:v>
                </c:pt>
                <c:pt idx="22">
                  <c:v>131</c:v>
                </c:pt>
                <c:pt idx="23">
                  <c:v>124</c:v>
                </c:pt>
              </c:numCache>
            </c:numRef>
          </c:cat>
          <c:val>
            <c:numRef>
              <c:f>Sheet5!$O$18:$O$41</c:f>
              <c:numCache>
                <c:formatCode>General</c:formatCode>
                <c:ptCount val="24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0.01</c:v>
                </c:pt>
                <c:pt idx="7">
                  <c:v>0.05</c:v>
                </c:pt>
                <c:pt idx="8">
                  <c:v>0.09</c:v>
                </c:pt>
                <c:pt idx="9">
                  <c:v>0.05</c:v>
                </c:pt>
                <c:pt idx="10">
                  <c:v>0.01</c:v>
                </c:pt>
                <c:pt idx="11">
                  <c:v>0.09</c:v>
                </c:pt>
                <c:pt idx="12">
                  <c:v>0.05</c:v>
                </c:pt>
                <c:pt idx="13">
                  <c:v>0.01</c:v>
                </c:pt>
                <c:pt idx="14">
                  <c:v>0.01</c:v>
                </c:pt>
                <c:pt idx="15">
                  <c:v>0.05</c:v>
                </c:pt>
                <c:pt idx="16">
                  <c:v>0.01</c:v>
                </c:pt>
                <c:pt idx="17">
                  <c:v>0.04</c:v>
                </c:pt>
                <c:pt idx="18">
                  <c:v>0.08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2-4C42-9243-498DC0E6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752048"/>
        <c:axId val="665753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Sheet5!$N$17</c15:sqref>
                        </c15:formulaRef>
                      </c:ext>
                    </c:extLst>
                    <c:strCache>
                      <c:ptCount val="1"/>
                      <c:pt idx="0">
                        <c:v>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Sheet5!$N$18:$N$41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125</c:v>
                      </c:pt>
                      <c:pt idx="1">
                        <c:v>148</c:v>
                      </c:pt>
                      <c:pt idx="2">
                        <c:v>137</c:v>
                      </c:pt>
                      <c:pt idx="3">
                        <c:v>120</c:v>
                      </c:pt>
                      <c:pt idx="4">
                        <c:v>135</c:v>
                      </c:pt>
                      <c:pt idx="5">
                        <c:v>132</c:v>
                      </c:pt>
                      <c:pt idx="6">
                        <c:v>145</c:v>
                      </c:pt>
                      <c:pt idx="7">
                        <c:v>122</c:v>
                      </c:pt>
                      <c:pt idx="8">
                        <c:v>130</c:v>
                      </c:pt>
                      <c:pt idx="9">
                        <c:v>141</c:v>
                      </c:pt>
                      <c:pt idx="10">
                        <c:v>118</c:v>
                      </c:pt>
                      <c:pt idx="11">
                        <c:v>136</c:v>
                      </c:pt>
                      <c:pt idx="12">
                        <c:v>128</c:v>
                      </c:pt>
                      <c:pt idx="13">
                        <c:v>123</c:v>
                      </c:pt>
                      <c:pt idx="14">
                        <c:v>138</c:v>
                      </c:pt>
                      <c:pt idx="15">
                        <c:v>126</c:v>
                      </c:pt>
                      <c:pt idx="16">
                        <c:v>129</c:v>
                      </c:pt>
                      <c:pt idx="17">
                        <c:v>127</c:v>
                      </c:pt>
                      <c:pt idx="18">
                        <c:v>133</c:v>
                      </c:pt>
                      <c:pt idx="19">
                        <c:v>140</c:v>
                      </c:pt>
                      <c:pt idx="20">
                        <c:v>134</c:v>
                      </c:pt>
                      <c:pt idx="21">
                        <c:v>119</c:v>
                      </c:pt>
                      <c:pt idx="22">
                        <c:v>131</c:v>
                      </c:pt>
                      <c:pt idx="23">
                        <c:v>124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Sheet5!$N$18:$N$41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125</c:v>
                      </c:pt>
                      <c:pt idx="1">
                        <c:v>148</c:v>
                      </c:pt>
                      <c:pt idx="2">
                        <c:v>137</c:v>
                      </c:pt>
                      <c:pt idx="3">
                        <c:v>120</c:v>
                      </c:pt>
                      <c:pt idx="4">
                        <c:v>135</c:v>
                      </c:pt>
                      <c:pt idx="5">
                        <c:v>132</c:v>
                      </c:pt>
                      <c:pt idx="6">
                        <c:v>145</c:v>
                      </c:pt>
                      <c:pt idx="7">
                        <c:v>122</c:v>
                      </c:pt>
                      <c:pt idx="8">
                        <c:v>130</c:v>
                      </c:pt>
                      <c:pt idx="9">
                        <c:v>141</c:v>
                      </c:pt>
                      <c:pt idx="10">
                        <c:v>118</c:v>
                      </c:pt>
                      <c:pt idx="11">
                        <c:v>136</c:v>
                      </c:pt>
                      <c:pt idx="12">
                        <c:v>128</c:v>
                      </c:pt>
                      <c:pt idx="13">
                        <c:v>123</c:v>
                      </c:pt>
                      <c:pt idx="14">
                        <c:v>138</c:v>
                      </c:pt>
                      <c:pt idx="15">
                        <c:v>126</c:v>
                      </c:pt>
                      <c:pt idx="16">
                        <c:v>129</c:v>
                      </c:pt>
                      <c:pt idx="17">
                        <c:v>127</c:v>
                      </c:pt>
                      <c:pt idx="18">
                        <c:v>133</c:v>
                      </c:pt>
                      <c:pt idx="19">
                        <c:v>140</c:v>
                      </c:pt>
                      <c:pt idx="20">
                        <c:v>134</c:v>
                      </c:pt>
                      <c:pt idx="21">
                        <c:v>119</c:v>
                      </c:pt>
                      <c:pt idx="22">
                        <c:v>131</c:v>
                      </c:pt>
                      <c:pt idx="23">
                        <c:v>124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FC2-4C42-9243-498DC0E6C02C}"/>
                  </c:ext>
                </c:extLst>
              </c15:ser>
            </c15:filteredBarSeries>
          </c:ext>
        </c:extLst>
      </c:barChart>
      <c:catAx>
        <c:axId val="6657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53128"/>
        <c:crosses val="autoZero"/>
        <c:auto val="1"/>
        <c:lblAlgn val="ctr"/>
        <c:lblOffset val="100"/>
        <c:noMultiLvlLbl val="0"/>
      </c:catAx>
      <c:valAx>
        <c:axId val="6657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Sheet6!$A$3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Sheet6!$A$3:$C$3</c15:sqref>
                  </c15:fullRef>
                </c:ext>
              </c:extLst>
              <c:f>Sheet6!$A$3:$C$3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Sheet6!$A$4:$A$13</c15:sqref>
                  </c15:fullRef>
                </c:ext>
              </c:extLst>
              <c:f>Sheet6!$A$4:$A$6</c:f>
              <c:numCache>
                <c:formatCode>General</c:formatCode>
                <c:ptCount val="3"/>
                <c:pt idx="0">
                  <c:v>45</c:v>
                </c:pt>
                <c:pt idx="1">
                  <c:v>35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0-440F-9E72-FB96786BD8DF}"/>
            </c:ext>
          </c:extLst>
        </c:ser>
        <c:ser>
          <c:idx val="1"/>
          <c:order val="1"/>
          <c:tx>
            <c:strRef>
              <c:f>Sheet6!$B$3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Sheet6!$A$3:$C$3</c15:sqref>
                  </c15:fullRef>
                </c:ext>
              </c:extLst>
              <c:f>Sheet6!$A$3:$C$3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Sheet6!$B$4:$B$13</c15:sqref>
                  </c15:fullRef>
                </c:ext>
              </c:extLst>
              <c:f>Sheet6!$B$4:$B$6</c:f>
              <c:numCache>
                <c:formatCode>General</c:formatCode>
                <c:ptCount val="3"/>
                <c:pt idx="0">
                  <c:v>32</c:v>
                </c:pt>
                <c:pt idx="1">
                  <c:v>28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0-440F-9E72-FB96786BD8DF}"/>
            </c:ext>
          </c:extLst>
        </c:ser>
        <c:ser>
          <c:idx val="2"/>
          <c:order val="2"/>
          <c:tx>
            <c:strRef>
              <c:f>Sheet6!$C$3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Sheet6!$A$3:$C$3</c15:sqref>
                  </c15:fullRef>
                </c:ext>
              </c:extLst>
              <c:f>Sheet6!$A$3:$C$3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Sheet6!$C$4:$C$13</c15:sqref>
                  </c15:fullRef>
                </c:ext>
              </c:extLst>
              <c:f>Sheet6!$C$4:$C$6</c:f>
              <c:numCache>
                <c:formatCode>General</c:formatCode>
                <c:ptCount val="3"/>
                <c:pt idx="0">
                  <c:v>40</c:v>
                </c:pt>
                <c:pt idx="1">
                  <c:v>39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0-440F-9E72-FB96786B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252712"/>
        <c:axId val="553254152"/>
      </c:barChart>
      <c:catAx>
        <c:axId val="55325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4152"/>
        <c:crosses val="autoZero"/>
        <c:auto val="1"/>
        <c:lblAlgn val="ctr"/>
        <c:lblOffset val="100"/>
        <c:noMultiLvlLbl val="0"/>
      </c:catAx>
      <c:valAx>
        <c:axId val="553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16</xdr:row>
      <xdr:rowOff>0</xdr:rowOff>
    </xdr:from>
    <xdr:to>
      <xdr:col>5</xdr:col>
      <xdr:colOff>9525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E8DE9-7093-B5B8-27BE-4E1B534FD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16</xdr:row>
      <xdr:rowOff>9525</xdr:rowOff>
    </xdr:from>
    <xdr:to>
      <xdr:col>17</xdr:col>
      <xdr:colOff>295276</xdr:colOff>
      <xdr:row>27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BE227A-DD88-201F-2133-B0045C4AE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33</xdr:row>
      <xdr:rowOff>83607</xdr:rowOff>
    </xdr:from>
    <xdr:to>
      <xdr:col>7</xdr:col>
      <xdr:colOff>306917</xdr:colOff>
      <xdr:row>47</xdr:row>
      <xdr:rowOff>159807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B59B8-74F4-26BB-7D22-63CE3B4D5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74083</xdr:colOff>
      <xdr:row>42</xdr:row>
      <xdr:rowOff>41275</xdr:rowOff>
    </xdr:from>
    <xdr:to>
      <xdr:col>20</xdr:col>
      <xdr:colOff>349249</xdr:colOff>
      <xdr:row>56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81A71-9119-39B2-1698-9A078A356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5</xdr:col>
      <xdr:colOff>571500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62B73-A8A2-4757-9232-37F8BEE7D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22774C-199D-4E1E-AECF-BD960C1220E2}" name="Table1" displayName="Table1" ref="A12:B31" totalsRowShown="0">
  <autoFilter ref="A12:B31" xr:uid="{3422774C-199D-4E1E-AECF-BD960C1220E2}"/>
  <tableColumns count="2">
    <tableColumn id="1" xr3:uid="{AE4D2991-4F72-4857-916A-23B9594E17FD}" name="Data"/>
    <tableColumn id="2" xr3:uid="{361AB115-F4F9-4BFA-B078-8969F2CA09B0}" name="F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17C2-58E0-4B33-8BDD-D56D2B361E09}">
  <dimension ref="A1:X26"/>
  <sheetViews>
    <sheetView workbookViewId="0">
      <selection activeCell="O30" sqref="O30"/>
    </sheetView>
  </sheetViews>
  <sheetFormatPr defaultRowHeight="15" x14ac:dyDescent="0.25"/>
  <cols>
    <col min="1" max="16384" width="9.140625" style="1"/>
  </cols>
  <sheetData>
    <row r="1" spans="1:24" x14ac:dyDescent="0.25">
      <c r="A1" s="14" t="s">
        <v>22</v>
      </c>
      <c r="B1" s="14"/>
      <c r="F1" s="14" t="s">
        <v>23</v>
      </c>
      <c r="G1" s="14"/>
      <c r="J1" s="14" t="s">
        <v>24</v>
      </c>
      <c r="K1" s="14"/>
      <c r="L1" s="14"/>
      <c r="M1" s="14"/>
      <c r="N1" s="14"/>
      <c r="O1" s="14"/>
      <c r="P1" s="14"/>
      <c r="Q1" s="14"/>
      <c r="R1" s="14"/>
      <c r="S1" s="14"/>
      <c r="W1" s="14" t="s">
        <v>25</v>
      </c>
      <c r="X1" s="14"/>
    </row>
    <row r="2" spans="1:24" x14ac:dyDescent="0.25">
      <c r="A2" s="3"/>
      <c r="B2" s="3"/>
      <c r="F2" s="3"/>
      <c r="G2" s="3"/>
      <c r="J2" s="3"/>
      <c r="K2" s="3"/>
      <c r="L2" s="3"/>
      <c r="M2" s="3"/>
      <c r="N2" s="3"/>
      <c r="O2" s="3"/>
      <c r="P2" s="3"/>
      <c r="Q2" s="3"/>
      <c r="R2" s="3"/>
      <c r="S2" s="3"/>
      <c r="W2" s="3"/>
      <c r="X2" s="3"/>
    </row>
    <row r="3" spans="1:24" x14ac:dyDescent="0.25">
      <c r="A3" s="3" t="s">
        <v>0</v>
      </c>
      <c r="B3" s="3">
        <v>50</v>
      </c>
      <c r="F3" s="3">
        <v>15</v>
      </c>
      <c r="G3" s="3"/>
      <c r="J3" s="3">
        <v>3</v>
      </c>
      <c r="K3" s="3">
        <v>2</v>
      </c>
      <c r="L3" s="3">
        <v>5</v>
      </c>
      <c r="M3" s="3">
        <v>4</v>
      </c>
      <c r="N3" s="3">
        <v>7</v>
      </c>
      <c r="O3" s="3">
        <v>2</v>
      </c>
      <c r="P3" s="3">
        <v>3</v>
      </c>
      <c r="Q3" s="3">
        <v>3</v>
      </c>
      <c r="R3" s="3">
        <v>1</v>
      </c>
      <c r="S3" s="3">
        <v>6</v>
      </c>
      <c r="W3" s="3" t="s">
        <v>7</v>
      </c>
      <c r="X3" s="3">
        <v>120</v>
      </c>
    </row>
    <row r="4" spans="1:24" x14ac:dyDescent="0.25">
      <c r="A4" s="3" t="s">
        <v>1</v>
      </c>
      <c r="B4" s="3">
        <v>60</v>
      </c>
      <c r="F4" s="3">
        <v>10</v>
      </c>
      <c r="G4" s="3"/>
      <c r="J4" s="3">
        <v>4</v>
      </c>
      <c r="K4" s="3">
        <v>2</v>
      </c>
      <c r="L4" s="3">
        <v>3</v>
      </c>
      <c r="M4" s="3">
        <v>5</v>
      </c>
      <c r="N4" s="3">
        <v>2</v>
      </c>
      <c r="O4" s="3">
        <v>4</v>
      </c>
      <c r="P4" s="3">
        <v>2</v>
      </c>
      <c r="Q4" s="3">
        <v>1</v>
      </c>
      <c r="R4" s="3">
        <v>3</v>
      </c>
      <c r="S4" s="3">
        <v>5</v>
      </c>
      <c r="W4" s="3" t="s">
        <v>8</v>
      </c>
      <c r="X4" s="3">
        <v>110</v>
      </c>
    </row>
    <row r="5" spans="1:24" x14ac:dyDescent="0.25">
      <c r="A5" s="3" t="s">
        <v>2</v>
      </c>
      <c r="B5" s="3">
        <v>55</v>
      </c>
      <c r="F5" s="3">
        <v>20</v>
      </c>
      <c r="G5" s="3"/>
      <c r="J5" s="3">
        <v>6</v>
      </c>
      <c r="K5" s="3">
        <v>3</v>
      </c>
      <c r="L5" s="3">
        <v>2</v>
      </c>
      <c r="M5" s="3">
        <v>1</v>
      </c>
      <c r="N5" s="3">
        <v>4</v>
      </c>
      <c r="O5" s="3">
        <v>2</v>
      </c>
      <c r="P5" s="3">
        <v>4</v>
      </c>
      <c r="Q5" s="3">
        <v>5</v>
      </c>
      <c r="R5" s="3">
        <v>3</v>
      </c>
      <c r="S5" s="3">
        <v>2</v>
      </c>
      <c r="W5" s="3" t="s">
        <v>9</v>
      </c>
      <c r="X5" s="3">
        <v>130</v>
      </c>
    </row>
    <row r="6" spans="1:24" x14ac:dyDescent="0.25">
      <c r="A6" s="3" t="s">
        <v>3</v>
      </c>
      <c r="B6" s="3">
        <v>70</v>
      </c>
      <c r="F6" s="3">
        <v>25</v>
      </c>
      <c r="G6" s="3"/>
      <c r="J6" s="3">
        <v>7</v>
      </c>
      <c r="K6" s="3">
        <v>2</v>
      </c>
      <c r="L6" s="3">
        <v>3</v>
      </c>
      <c r="M6" s="3">
        <v>4</v>
      </c>
      <c r="N6" s="3">
        <v>5</v>
      </c>
      <c r="O6" s="3">
        <v>1</v>
      </c>
      <c r="P6" s="3">
        <v>6</v>
      </c>
      <c r="Q6" s="3">
        <v>2</v>
      </c>
      <c r="R6" s="3">
        <v>4</v>
      </c>
      <c r="S6" s="3">
        <v>3</v>
      </c>
      <c r="W6" s="3" t="s">
        <v>10</v>
      </c>
      <c r="X6" s="3">
        <v>115</v>
      </c>
    </row>
    <row r="7" spans="1:24" x14ac:dyDescent="0.25">
      <c r="A7" s="3"/>
      <c r="B7" s="3"/>
      <c r="F7" s="3">
        <v>15</v>
      </c>
      <c r="G7" s="3"/>
      <c r="J7" s="3">
        <v>5</v>
      </c>
      <c r="K7" s="3">
        <v>3</v>
      </c>
      <c r="L7" s="3">
        <v>2</v>
      </c>
      <c r="M7" s="3">
        <v>4</v>
      </c>
      <c r="N7" s="3">
        <v>2</v>
      </c>
      <c r="O7" s="3">
        <v>6</v>
      </c>
      <c r="P7" s="3">
        <v>3</v>
      </c>
      <c r="Q7" s="3">
        <v>2</v>
      </c>
      <c r="R7" s="3">
        <v>4</v>
      </c>
      <c r="S7" s="3">
        <v>5</v>
      </c>
      <c r="W7" s="3" t="s">
        <v>11</v>
      </c>
      <c r="X7" s="3">
        <v>125</v>
      </c>
    </row>
    <row r="8" spans="1:24" x14ac:dyDescent="0.25">
      <c r="A8" s="2" t="s">
        <v>4</v>
      </c>
      <c r="B8" s="3">
        <f>AVERAGE(B3:B6)</f>
        <v>58.75</v>
      </c>
      <c r="F8" s="3">
        <v>10</v>
      </c>
      <c r="G8" s="3"/>
      <c r="J8" s="3"/>
      <c r="K8" s="3"/>
      <c r="W8" s="3" t="s">
        <v>12</v>
      </c>
      <c r="X8" s="3">
        <v>105</v>
      </c>
    </row>
    <row r="9" spans="1:24" x14ac:dyDescent="0.25">
      <c r="A9" s="2" t="s">
        <v>5</v>
      </c>
      <c r="B9" s="3">
        <f>MEDIAN(B3:B6)</f>
        <v>57.5</v>
      </c>
      <c r="F9" s="3">
        <v>30</v>
      </c>
      <c r="G9" s="3"/>
      <c r="J9" s="4" t="s">
        <v>4</v>
      </c>
      <c r="K9" s="3">
        <f>AVERAGE(J3:S7)</f>
        <v>3.44</v>
      </c>
      <c r="W9" s="3" t="s">
        <v>13</v>
      </c>
      <c r="X9" s="3">
        <v>135</v>
      </c>
    </row>
    <row r="10" spans="1:24" x14ac:dyDescent="0.25">
      <c r="A10" s="2" t="s">
        <v>6</v>
      </c>
      <c r="B10" s="3" t="e">
        <f>MODE(B3:B6)</f>
        <v>#N/A</v>
      </c>
      <c r="F10" s="3">
        <v>20</v>
      </c>
      <c r="G10" s="3"/>
      <c r="J10" s="4" t="s">
        <v>5</v>
      </c>
      <c r="K10" s="3">
        <f>MEDIAN(J3:S7)</f>
        <v>3</v>
      </c>
      <c r="W10" s="3" t="s">
        <v>14</v>
      </c>
      <c r="X10" s="3">
        <v>115</v>
      </c>
    </row>
    <row r="11" spans="1:24" x14ac:dyDescent="0.25">
      <c r="F11" s="3">
        <v>15</v>
      </c>
      <c r="G11" s="3"/>
      <c r="J11" s="4" t="s">
        <v>6</v>
      </c>
      <c r="K11" s="3">
        <f>MODE(J3:S7)</f>
        <v>2</v>
      </c>
      <c r="W11" s="3" t="s">
        <v>15</v>
      </c>
      <c r="X11" s="3">
        <v>125</v>
      </c>
    </row>
    <row r="12" spans="1:24" x14ac:dyDescent="0.25">
      <c r="F12" s="3">
        <v>10</v>
      </c>
      <c r="G12" s="3"/>
      <c r="W12" s="3" t="s">
        <v>16</v>
      </c>
      <c r="X12" s="3">
        <v>140</v>
      </c>
    </row>
    <row r="13" spans="1:24" x14ac:dyDescent="0.25">
      <c r="F13" s="3">
        <v>10</v>
      </c>
      <c r="G13" s="3"/>
    </row>
    <row r="14" spans="1:24" x14ac:dyDescent="0.25">
      <c r="F14" s="3">
        <v>25</v>
      </c>
      <c r="G14" s="3"/>
      <c r="W14" s="2" t="s">
        <v>17</v>
      </c>
      <c r="X14" s="3">
        <f>MAX(Sheet1!X3:X12)-MIN(Sheet1!X3:X12)</f>
        <v>35</v>
      </c>
    </row>
    <row r="15" spans="1:24" x14ac:dyDescent="0.25">
      <c r="F15" s="3">
        <v>15</v>
      </c>
      <c r="G15" s="3"/>
      <c r="W15" s="2" t="s">
        <v>18</v>
      </c>
      <c r="X15" s="3">
        <f>_xlfn.VAR.P(Sheet1!X3:X12)</f>
        <v>111</v>
      </c>
    </row>
    <row r="16" spans="1:24" x14ac:dyDescent="0.25">
      <c r="F16" s="3">
        <v>20</v>
      </c>
      <c r="G16" s="3"/>
      <c r="W16" s="2" t="s">
        <v>19</v>
      </c>
      <c r="X16" s="3">
        <f>_xlfn.STDEV.P(Sheet1!X3:X12)</f>
        <v>10.535653752852738</v>
      </c>
    </row>
    <row r="17" spans="6:19" x14ac:dyDescent="0.25">
      <c r="F17" s="3">
        <v>20</v>
      </c>
      <c r="G17" s="3"/>
    </row>
    <row r="18" spans="6:19" x14ac:dyDescent="0.25">
      <c r="F18" s="3">
        <v>15</v>
      </c>
      <c r="G18" s="3"/>
      <c r="J18" s="11" t="s">
        <v>26</v>
      </c>
      <c r="K18" s="12"/>
      <c r="L18" s="12"/>
      <c r="M18" s="12"/>
      <c r="N18" s="12"/>
      <c r="O18" s="12"/>
      <c r="P18" s="12"/>
      <c r="Q18" s="12"/>
      <c r="R18" s="12"/>
      <c r="S18" s="13"/>
    </row>
    <row r="19" spans="6:19" x14ac:dyDescent="0.25">
      <c r="F19" s="3">
        <v>10</v>
      </c>
      <c r="G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6:19" x14ac:dyDescent="0.25">
      <c r="F20" s="3">
        <v>10</v>
      </c>
      <c r="G20" s="3"/>
      <c r="J20" s="5">
        <v>500</v>
      </c>
      <c r="K20" s="5">
        <v>700</v>
      </c>
      <c r="L20" s="5">
        <v>400</v>
      </c>
      <c r="M20" s="5">
        <v>600</v>
      </c>
      <c r="N20" s="5">
        <v>550</v>
      </c>
      <c r="O20" s="5">
        <v>750</v>
      </c>
      <c r="P20" s="5">
        <v>650</v>
      </c>
      <c r="Q20" s="5">
        <v>500</v>
      </c>
      <c r="R20" s="5">
        <v>600</v>
      </c>
      <c r="S20" s="5">
        <v>550</v>
      </c>
    </row>
    <row r="21" spans="6:19" x14ac:dyDescent="0.25">
      <c r="F21" s="3">
        <v>20</v>
      </c>
      <c r="G21" s="3"/>
      <c r="J21" s="5">
        <v>800</v>
      </c>
      <c r="K21" s="5">
        <v>450</v>
      </c>
      <c r="L21" s="5">
        <v>700</v>
      </c>
      <c r="M21" s="5">
        <v>550</v>
      </c>
      <c r="N21" s="5">
        <v>600</v>
      </c>
      <c r="O21" s="5">
        <v>400</v>
      </c>
      <c r="P21" s="5">
        <v>650</v>
      </c>
      <c r="Q21" s="5">
        <v>500</v>
      </c>
      <c r="R21" s="5">
        <v>750</v>
      </c>
      <c r="S21" s="5">
        <v>550</v>
      </c>
    </row>
    <row r="22" spans="6:19" x14ac:dyDescent="0.25">
      <c r="F22" s="3">
        <v>25</v>
      </c>
      <c r="G22" s="3"/>
      <c r="J22" s="5">
        <v>700</v>
      </c>
      <c r="K22" s="5">
        <v>600</v>
      </c>
      <c r="L22" s="5">
        <v>500</v>
      </c>
      <c r="M22" s="5">
        <v>800</v>
      </c>
      <c r="N22" s="5">
        <v>550</v>
      </c>
      <c r="O22" s="5">
        <v>650</v>
      </c>
      <c r="P22" s="5">
        <v>400</v>
      </c>
      <c r="Q22" s="5">
        <v>600</v>
      </c>
      <c r="R22" s="5">
        <v>750</v>
      </c>
      <c r="S22" s="5">
        <v>550</v>
      </c>
    </row>
    <row r="23" spans="6:19" x14ac:dyDescent="0.25">
      <c r="F23" s="3"/>
      <c r="G23" s="3"/>
      <c r="J23" s="3"/>
      <c r="K23" s="3"/>
    </row>
    <row r="24" spans="6:19" x14ac:dyDescent="0.25">
      <c r="F24" s="2" t="s">
        <v>4</v>
      </c>
      <c r="G24" s="3">
        <f>AVERAGE(F3:F22)</f>
        <v>17</v>
      </c>
      <c r="J24" s="2" t="s">
        <v>17</v>
      </c>
      <c r="K24" s="5">
        <f>MAX(J20:S22)-MIN(J20:S22)</f>
        <v>400</v>
      </c>
    </row>
    <row r="25" spans="6:19" x14ac:dyDescent="0.25">
      <c r="F25" s="2" t="s">
        <v>5</v>
      </c>
      <c r="G25" s="3">
        <f>MEDIAN(F3:F22)</f>
        <v>15</v>
      </c>
      <c r="J25" s="2" t="s">
        <v>18</v>
      </c>
      <c r="K25" s="3">
        <f>_xlfn.VAR.P(J20:S22)</f>
        <v>12725</v>
      </c>
    </row>
    <row r="26" spans="6:19" x14ac:dyDescent="0.25">
      <c r="F26" s="2" t="s">
        <v>6</v>
      </c>
      <c r="G26" s="3">
        <f>MODE(F3:F22)</f>
        <v>10</v>
      </c>
      <c r="J26" s="2" t="s">
        <v>19</v>
      </c>
      <c r="K26" s="3">
        <f>_xlfn.STDEV.P(J20:S22)</f>
        <v>112.80514172678478</v>
      </c>
    </row>
  </sheetData>
  <mergeCells count="5">
    <mergeCell ref="J18:S18"/>
    <mergeCell ref="A1:B1"/>
    <mergeCell ref="F1:G1"/>
    <mergeCell ref="J1:S1"/>
    <mergeCell ref="W1:X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1E03-9EBA-483D-8C83-EFEF994ECF2D}">
  <dimension ref="A1:B5"/>
  <sheetViews>
    <sheetView tabSelected="1" workbookViewId="0">
      <selection activeCell="A5" sqref="A5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99</v>
      </c>
    </row>
    <row r="3" spans="1:2" x14ac:dyDescent="0.25">
      <c r="A3" t="s">
        <v>100</v>
      </c>
      <c r="B3">
        <v>5</v>
      </c>
    </row>
    <row r="4" spans="1:2" x14ac:dyDescent="0.25">
      <c r="A4" t="s">
        <v>101</v>
      </c>
      <c r="B4">
        <v>100</v>
      </c>
    </row>
    <row r="5" spans="1:2" x14ac:dyDescent="0.25">
      <c r="A5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8F1F-8ADA-41A5-97B8-4318BBBE9591}">
  <dimension ref="A1:Y33"/>
  <sheetViews>
    <sheetView workbookViewId="0">
      <selection activeCell="T38" sqref="T38"/>
    </sheetView>
  </sheetViews>
  <sheetFormatPr defaultRowHeight="15" x14ac:dyDescent="0.25"/>
  <cols>
    <col min="1" max="16384" width="9.140625" style="1"/>
  </cols>
  <sheetData>
    <row r="1" spans="1:25" x14ac:dyDescent="0.25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5"/>
      <c r="M1" s="15" t="s">
        <v>28</v>
      </c>
      <c r="N1" s="15"/>
      <c r="U1" s="15" t="s">
        <v>36</v>
      </c>
      <c r="V1" s="15"/>
      <c r="W1" s="15"/>
      <c r="X1" s="15"/>
      <c r="Y1" s="15"/>
    </row>
    <row r="2" spans="1:25" x14ac:dyDescent="0.25">
      <c r="A2" s="3"/>
      <c r="B2" s="3"/>
      <c r="C2" s="3"/>
      <c r="D2" s="3"/>
      <c r="E2" s="3"/>
      <c r="F2" s="3"/>
      <c r="G2" s="3"/>
      <c r="H2" s="3"/>
      <c r="I2" s="3"/>
      <c r="J2" s="3"/>
      <c r="M2" s="3"/>
      <c r="N2" s="3"/>
      <c r="U2" s="3"/>
      <c r="V2" s="3"/>
      <c r="W2" s="3"/>
      <c r="X2" s="3"/>
      <c r="Y2" s="3"/>
    </row>
    <row r="3" spans="1:25" x14ac:dyDescent="0.25">
      <c r="A3" s="3">
        <v>3</v>
      </c>
      <c r="B3" s="3">
        <v>5</v>
      </c>
      <c r="C3" s="3">
        <v>2</v>
      </c>
      <c r="D3" s="3">
        <v>4</v>
      </c>
      <c r="E3" s="3">
        <v>6</v>
      </c>
      <c r="F3" s="3">
        <v>2</v>
      </c>
      <c r="G3" s="3">
        <v>3</v>
      </c>
      <c r="H3" s="3">
        <v>4</v>
      </c>
      <c r="I3" s="3">
        <v>2</v>
      </c>
      <c r="J3" s="3">
        <v>5</v>
      </c>
      <c r="M3" s="6">
        <v>120</v>
      </c>
      <c r="N3" s="3"/>
      <c r="U3" s="3" t="s">
        <v>31</v>
      </c>
      <c r="V3" s="3" t="s">
        <v>32</v>
      </c>
      <c r="W3" s="3" t="s">
        <v>33</v>
      </c>
      <c r="X3" s="3" t="s">
        <v>34</v>
      </c>
      <c r="Y3" s="3" t="s">
        <v>35</v>
      </c>
    </row>
    <row r="4" spans="1:25" x14ac:dyDescent="0.25">
      <c r="A4" s="3">
        <v>7</v>
      </c>
      <c r="B4" s="3">
        <v>2</v>
      </c>
      <c r="C4" s="3">
        <v>3</v>
      </c>
      <c r="D4" s="3">
        <v>4</v>
      </c>
      <c r="E4" s="3">
        <v>2</v>
      </c>
      <c r="F4" s="3">
        <v>4</v>
      </c>
      <c r="G4" s="3">
        <v>2</v>
      </c>
      <c r="H4" s="3">
        <v>3</v>
      </c>
      <c r="I4" s="3">
        <v>5</v>
      </c>
      <c r="J4" s="3">
        <v>6</v>
      </c>
      <c r="M4" s="6">
        <v>150</v>
      </c>
      <c r="N4" s="3"/>
      <c r="U4" s="3">
        <v>30</v>
      </c>
      <c r="V4" s="3">
        <v>25</v>
      </c>
      <c r="W4" s="3">
        <v>22</v>
      </c>
      <c r="X4" s="3">
        <v>18</v>
      </c>
      <c r="Y4" s="3">
        <v>35</v>
      </c>
    </row>
    <row r="5" spans="1:25" x14ac:dyDescent="0.25">
      <c r="A5" s="3">
        <v>3</v>
      </c>
      <c r="B5" s="3">
        <v>2</v>
      </c>
      <c r="C5" s="3">
        <v>1</v>
      </c>
      <c r="D5" s="3">
        <v>4</v>
      </c>
      <c r="E5" s="3">
        <v>2</v>
      </c>
      <c r="F5" s="3">
        <v>4</v>
      </c>
      <c r="G5" s="3">
        <v>5</v>
      </c>
      <c r="H5" s="3">
        <v>3</v>
      </c>
      <c r="I5" s="3">
        <v>2</v>
      </c>
      <c r="J5" s="3">
        <v>7</v>
      </c>
      <c r="M5" s="6">
        <v>110</v>
      </c>
      <c r="N5" s="3"/>
      <c r="U5" s="3">
        <v>32</v>
      </c>
      <c r="V5" s="3">
        <v>27</v>
      </c>
      <c r="W5" s="3">
        <v>23</v>
      </c>
      <c r="X5" s="3">
        <v>17</v>
      </c>
      <c r="Y5" s="3">
        <v>36</v>
      </c>
    </row>
    <row r="6" spans="1:25" x14ac:dyDescent="0.25">
      <c r="A6" s="3">
        <v>2</v>
      </c>
      <c r="B6" s="3">
        <v>3</v>
      </c>
      <c r="C6" s="3">
        <v>4</v>
      </c>
      <c r="D6" s="3">
        <v>5</v>
      </c>
      <c r="E6" s="3">
        <v>1</v>
      </c>
      <c r="F6" s="3">
        <v>6</v>
      </c>
      <c r="G6" s="3">
        <v>2</v>
      </c>
      <c r="H6" s="3">
        <v>4</v>
      </c>
      <c r="I6" s="3">
        <v>3</v>
      </c>
      <c r="J6" s="3">
        <v>5</v>
      </c>
      <c r="M6" s="6">
        <v>135</v>
      </c>
      <c r="N6" s="3"/>
      <c r="U6" s="3">
        <v>33</v>
      </c>
      <c r="V6" s="3">
        <v>26</v>
      </c>
      <c r="W6" s="3">
        <v>20</v>
      </c>
      <c r="X6" s="3">
        <v>19</v>
      </c>
      <c r="Y6" s="3">
        <v>34</v>
      </c>
    </row>
    <row r="7" spans="1:25" x14ac:dyDescent="0.25">
      <c r="A7" s="3">
        <v>3</v>
      </c>
      <c r="B7" s="3">
        <v>2</v>
      </c>
      <c r="C7" s="3">
        <v>4</v>
      </c>
      <c r="D7" s="3">
        <v>2</v>
      </c>
      <c r="E7" s="3">
        <v>6</v>
      </c>
      <c r="F7" s="3">
        <v>3</v>
      </c>
      <c r="G7" s="3">
        <v>2</v>
      </c>
      <c r="H7" s="3">
        <v>4</v>
      </c>
      <c r="I7" s="3">
        <v>5</v>
      </c>
      <c r="J7" s="3">
        <v>3</v>
      </c>
      <c r="M7" s="6">
        <v>125</v>
      </c>
      <c r="N7" s="3"/>
      <c r="U7" s="3">
        <v>28</v>
      </c>
      <c r="V7" s="3">
        <v>23</v>
      </c>
      <c r="W7" s="3">
        <v>25</v>
      </c>
      <c r="X7" s="3">
        <v>20</v>
      </c>
      <c r="Y7" s="3">
        <v>35</v>
      </c>
    </row>
    <row r="8" spans="1:25" x14ac:dyDescent="0.25">
      <c r="A8" s="3"/>
      <c r="B8" s="3"/>
      <c r="M8" s="6">
        <v>140</v>
      </c>
      <c r="N8" s="3"/>
      <c r="U8" s="3">
        <v>31</v>
      </c>
      <c r="V8" s="3">
        <v>28</v>
      </c>
      <c r="W8" s="3">
        <v>21</v>
      </c>
      <c r="X8" s="3">
        <v>21</v>
      </c>
      <c r="Y8" s="3">
        <v>33</v>
      </c>
    </row>
    <row r="9" spans="1:25" x14ac:dyDescent="0.25">
      <c r="A9" s="4" t="s">
        <v>17</v>
      </c>
      <c r="B9" s="3">
        <f>MAX(A3:J7)-MIN(A3:J7)</f>
        <v>6</v>
      </c>
      <c r="M9" s="6">
        <v>130</v>
      </c>
      <c r="N9" s="3"/>
      <c r="U9" s="3">
        <v>30</v>
      </c>
      <c r="V9" s="3">
        <v>24</v>
      </c>
      <c r="W9" s="3">
        <v>24</v>
      </c>
      <c r="X9" s="3">
        <v>18</v>
      </c>
      <c r="Y9" s="3">
        <v>34</v>
      </c>
    </row>
    <row r="10" spans="1:25" x14ac:dyDescent="0.25">
      <c r="A10" s="4" t="s">
        <v>18</v>
      </c>
      <c r="B10" s="3">
        <f>_xlfn.VAR.P(A3:J7)</f>
        <v>2.2896000000000001</v>
      </c>
      <c r="M10" s="6">
        <v>155</v>
      </c>
      <c r="N10" s="3"/>
      <c r="U10" s="3">
        <v>29</v>
      </c>
      <c r="V10" s="3">
        <v>26</v>
      </c>
      <c r="W10" s="3">
        <v>23</v>
      </c>
      <c r="X10" s="3">
        <v>19</v>
      </c>
      <c r="Y10" s="3">
        <v>32</v>
      </c>
    </row>
    <row r="11" spans="1:25" x14ac:dyDescent="0.25">
      <c r="A11" s="4" t="s">
        <v>19</v>
      </c>
      <c r="B11" s="3">
        <f>_xlfn.STDEV.P(A3:J7)</f>
        <v>1.5131424255502191</v>
      </c>
      <c r="M11" s="6">
        <v>115</v>
      </c>
      <c r="N11" s="3"/>
      <c r="U11" s="3">
        <v>30</v>
      </c>
      <c r="V11" s="3">
        <v>25</v>
      </c>
      <c r="W11" s="3">
        <v>22</v>
      </c>
      <c r="X11" s="3">
        <v>17</v>
      </c>
      <c r="Y11" s="3">
        <v>33</v>
      </c>
    </row>
    <row r="12" spans="1:25" x14ac:dyDescent="0.25">
      <c r="M12" s="6">
        <v>145</v>
      </c>
      <c r="N12" s="3"/>
      <c r="U12" s="3">
        <v>32</v>
      </c>
      <c r="V12" s="3">
        <v>27</v>
      </c>
      <c r="W12" s="3">
        <v>25</v>
      </c>
      <c r="X12" s="3">
        <v>20</v>
      </c>
      <c r="Y12" s="3">
        <v>36</v>
      </c>
    </row>
    <row r="13" spans="1:25" x14ac:dyDescent="0.25">
      <c r="M13" s="6">
        <v>135</v>
      </c>
      <c r="N13" s="3"/>
      <c r="U13" s="3">
        <v>31</v>
      </c>
      <c r="V13" s="3">
        <v>28</v>
      </c>
      <c r="W13" s="3">
        <v>24</v>
      </c>
      <c r="X13" s="3">
        <v>19</v>
      </c>
      <c r="Y13" s="3">
        <v>34</v>
      </c>
    </row>
    <row r="14" spans="1:25" x14ac:dyDescent="0.25">
      <c r="M14" s="6">
        <v>130</v>
      </c>
      <c r="N14" s="3"/>
      <c r="R14" s="16" t="s">
        <v>20</v>
      </c>
      <c r="S14" s="17"/>
      <c r="T14" s="18"/>
      <c r="U14" s="3">
        <f>AVERAGE(U4:U13)</f>
        <v>30.6</v>
      </c>
      <c r="V14" s="3">
        <f>AVERAGE(V4:V13)</f>
        <v>25.9</v>
      </c>
      <c r="W14" s="3">
        <f>AVERAGE(W4:W13)</f>
        <v>22.9</v>
      </c>
      <c r="X14" s="3">
        <f>AVERAGE(X4:X13)</f>
        <v>18.8</v>
      </c>
      <c r="Y14" s="3">
        <f>AVERAGE(Y4:Y13)</f>
        <v>34.200000000000003</v>
      </c>
    </row>
    <row r="15" spans="1:25" x14ac:dyDescent="0.25">
      <c r="M15" s="3"/>
      <c r="N15" s="3"/>
      <c r="R15" s="11" t="s">
        <v>21</v>
      </c>
      <c r="S15" s="12"/>
      <c r="T15" s="13"/>
      <c r="U15" s="3">
        <f>MAX(U4:U13)-MIN(U4:U13)</f>
        <v>5</v>
      </c>
      <c r="V15" s="3">
        <f>MAX(V4:V13)-MIN(V4:V13)</f>
        <v>5</v>
      </c>
      <c r="W15" s="3">
        <f>MAX(W4:W13)-MIN(W4:W13)</f>
        <v>5</v>
      </c>
      <c r="X15" s="3">
        <f>MAX(X4:X13)-MIN(X4:X13)</f>
        <v>4</v>
      </c>
      <c r="Y15" s="3">
        <f>MAX(Y4:Y13)-MIN(Y4:Y13)</f>
        <v>4</v>
      </c>
    </row>
    <row r="16" spans="1:25" x14ac:dyDescent="0.25">
      <c r="M16" s="7" t="s">
        <v>20</v>
      </c>
      <c r="N16" s="6">
        <f>AVERAGE(M3:M14)</f>
        <v>132.5</v>
      </c>
      <c r="R16" s="11" t="s">
        <v>21</v>
      </c>
      <c r="S16" s="12"/>
      <c r="T16" s="13"/>
      <c r="U16" s="3">
        <f>VAR(U4:U13)</f>
        <v>2.2666666666666675</v>
      </c>
      <c r="V16" s="3">
        <f>VAR(V4:V13)</f>
        <v>2.7666666666666675</v>
      </c>
      <c r="W16" s="3">
        <f>VAR(W4:W13)</f>
        <v>2.7666666666666675</v>
      </c>
      <c r="X16" s="3">
        <f>VAR(X4:X13)</f>
        <v>1.7333333333333332</v>
      </c>
      <c r="Y16" s="3">
        <f>VAR(Y4:Y13)</f>
        <v>1.7333333333333332</v>
      </c>
    </row>
    <row r="17" spans="1:25" x14ac:dyDescent="0.25">
      <c r="M17" s="8" t="s">
        <v>21</v>
      </c>
      <c r="N17" s="6">
        <f>MAX(M3:M14)-MIN(M3:M14)</f>
        <v>45</v>
      </c>
    </row>
    <row r="22" spans="1:25" x14ac:dyDescent="0.25">
      <c r="A22" s="15" t="s">
        <v>29</v>
      </c>
      <c r="B22" s="15"/>
      <c r="C22" s="15"/>
      <c r="D22" s="15"/>
      <c r="E22" s="15"/>
      <c r="F22" s="15"/>
      <c r="G22" s="15"/>
      <c r="H22" s="15"/>
      <c r="I22" s="15"/>
      <c r="J22" s="15"/>
      <c r="M22" s="15" t="s">
        <v>30</v>
      </c>
      <c r="N22" s="15"/>
      <c r="O22" s="15"/>
      <c r="P22" s="15"/>
      <c r="Q22" s="15"/>
      <c r="R22" s="15"/>
      <c r="S22" s="15"/>
      <c r="T22" s="15"/>
      <c r="U22" s="15"/>
      <c r="V22" s="15"/>
    </row>
    <row r="23" spans="1:2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5" x14ac:dyDescent="0.25">
      <c r="A24" s="3">
        <v>8</v>
      </c>
      <c r="B24" s="3">
        <v>7</v>
      </c>
      <c r="C24" s="3">
        <v>9</v>
      </c>
      <c r="D24" s="3">
        <v>6</v>
      </c>
      <c r="E24" s="3">
        <v>7</v>
      </c>
      <c r="F24" s="3">
        <v>8</v>
      </c>
      <c r="G24" s="3">
        <v>9</v>
      </c>
      <c r="H24" s="3">
        <v>8</v>
      </c>
      <c r="I24" s="3">
        <v>7</v>
      </c>
      <c r="J24" s="3">
        <v>6</v>
      </c>
      <c r="M24" s="3">
        <v>10</v>
      </c>
      <c r="N24" s="3">
        <v>15</v>
      </c>
      <c r="O24" s="3">
        <v>12</v>
      </c>
      <c r="P24" s="3">
        <v>18</v>
      </c>
      <c r="Q24" s="3">
        <v>20</v>
      </c>
      <c r="R24" s="3">
        <v>25</v>
      </c>
      <c r="S24" s="3">
        <v>8</v>
      </c>
      <c r="T24" s="3">
        <v>14</v>
      </c>
      <c r="U24" s="3">
        <v>16</v>
      </c>
      <c r="V24" s="3">
        <v>22</v>
      </c>
    </row>
    <row r="25" spans="1:25" x14ac:dyDescent="0.25">
      <c r="A25" s="3">
        <v>8</v>
      </c>
      <c r="B25" s="3">
        <v>9</v>
      </c>
      <c r="C25" s="3">
        <v>7</v>
      </c>
      <c r="D25" s="3">
        <v>8</v>
      </c>
      <c r="E25" s="3">
        <v>7</v>
      </c>
      <c r="F25" s="3">
        <v>6</v>
      </c>
      <c r="G25" s="3">
        <v>8</v>
      </c>
      <c r="H25" s="3">
        <v>9</v>
      </c>
      <c r="I25" s="3">
        <v>6</v>
      </c>
      <c r="J25" s="3">
        <v>7</v>
      </c>
      <c r="M25" s="3">
        <v>9</v>
      </c>
      <c r="N25" s="3">
        <v>17</v>
      </c>
      <c r="O25" s="3">
        <v>11</v>
      </c>
      <c r="P25" s="3">
        <v>13</v>
      </c>
      <c r="Q25" s="3">
        <v>19</v>
      </c>
      <c r="R25" s="3">
        <v>23</v>
      </c>
      <c r="S25" s="3">
        <v>21</v>
      </c>
      <c r="T25" s="3">
        <v>16</v>
      </c>
      <c r="U25" s="3">
        <v>24</v>
      </c>
      <c r="V25" s="3">
        <v>27</v>
      </c>
    </row>
    <row r="26" spans="1:25" x14ac:dyDescent="0.25">
      <c r="A26" s="3">
        <v>8</v>
      </c>
      <c r="B26" s="3">
        <v>9</v>
      </c>
      <c r="C26" s="3">
        <v>7</v>
      </c>
      <c r="D26" s="3">
        <v>6</v>
      </c>
      <c r="E26" s="3">
        <v>7</v>
      </c>
      <c r="F26" s="3">
        <v>8</v>
      </c>
      <c r="G26" s="3">
        <v>9</v>
      </c>
      <c r="H26" s="3">
        <v>8</v>
      </c>
      <c r="I26" s="3">
        <v>7</v>
      </c>
      <c r="J26" s="3">
        <v>6</v>
      </c>
      <c r="M26" s="3">
        <v>13</v>
      </c>
      <c r="N26" s="3">
        <v>10</v>
      </c>
      <c r="O26" s="3">
        <v>18</v>
      </c>
      <c r="P26" s="3">
        <v>16</v>
      </c>
      <c r="Q26" s="3">
        <v>12</v>
      </c>
      <c r="R26" s="3">
        <v>14</v>
      </c>
      <c r="S26" s="3">
        <v>19</v>
      </c>
      <c r="T26" s="3">
        <v>21</v>
      </c>
      <c r="U26" s="3">
        <v>11</v>
      </c>
      <c r="V26" s="3">
        <v>17</v>
      </c>
    </row>
    <row r="27" spans="1:25" x14ac:dyDescent="0.25">
      <c r="A27" s="3">
        <v>9</v>
      </c>
      <c r="B27" s="3">
        <v>8</v>
      </c>
      <c r="C27" s="3">
        <v>7</v>
      </c>
      <c r="D27" s="3">
        <v>6</v>
      </c>
      <c r="E27" s="3">
        <v>8</v>
      </c>
      <c r="F27" s="3">
        <v>9</v>
      </c>
      <c r="G27" s="3">
        <v>7</v>
      </c>
      <c r="H27" s="3">
        <v>8</v>
      </c>
      <c r="I27" s="3">
        <v>7</v>
      </c>
      <c r="J27" s="3">
        <v>6</v>
      </c>
      <c r="M27" s="3">
        <v>15</v>
      </c>
      <c r="N27" s="3">
        <v>20</v>
      </c>
      <c r="O27" s="3">
        <v>26</v>
      </c>
      <c r="P27" s="3">
        <v>13</v>
      </c>
      <c r="Q27" s="3">
        <v>12</v>
      </c>
      <c r="R27" s="3">
        <v>14</v>
      </c>
      <c r="S27" s="3">
        <v>22</v>
      </c>
      <c r="T27" s="3">
        <v>19</v>
      </c>
      <c r="U27" s="3">
        <v>16</v>
      </c>
      <c r="V27" s="3">
        <v>11</v>
      </c>
    </row>
    <row r="28" spans="1:25" x14ac:dyDescent="0.25">
      <c r="A28" s="3">
        <v>9</v>
      </c>
      <c r="B28" s="3">
        <v>8</v>
      </c>
      <c r="C28" s="3">
        <v>7</v>
      </c>
      <c r="D28" s="3">
        <v>6</v>
      </c>
      <c r="E28" s="3">
        <v>7</v>
      </c>
      <c r="F28" s="3">
        <v>8</v>
      </c>
      <c r="G28" s="3">
        <v>9</v>
      </c>
      <c r="H28" s="3">
        <v>8</v>
      </c>
      <c r="I28" s="3">
        <v>7</v>
      </c>
      <c r="J28" s="3">
        <v>6</v>
      </c>
      <c r="M28" s="3">
        <v>25</v>
      </c>
      <c r="N28" s="3">
        <v>18</v>
      </c>
      <c r="O28" s="3">
        <v>16</v>
      </c>
      <c r="P28" s="3">
        <v>13</v>
      </c>
      <c r="Q28" s="3">
        <v>21</v>
      </c>
      <c r="R28" s="3">
        <v>20</v>
      </c>
      <c r="S28" s="3">
        <v>15</v>
      </c>
      <c r="T28" s="3">
        <v>12</v>
      </c>
      <c r="U28" s="3">
        <v>19</v>
      </c>
      <c r="V28" s="3">
        <v>17</v>
      </c>
      <c r="X28" s="4" t="s">
        <v>20</v>
      </c>
      <c r="Y28" s="3">
        <f>AVERAGE(M24:V33)</f>
        <v>16.739999999999998</v>
      </c>
    </row>
    <row r="29" spans="1:25" x14ac:dyDescent="0.25">
      <c r="A29" s="3"/>
      <c r="B29" s="3"/>
      <c r="M29" s="3">
        <v>14</v>
      </c>
      <c r="N29" s="3">
        <v>16</v>
      </c>
      <c r="O29" s="3">
        <v>23</v>
      </c>
      <c r="P29" s="3">
        <v>18</v>
      </c>
      <c r="Q29" s="3">
        <v>15</v>
      </c>
      <c r="R29" s="3">
        <v>11</v>
      </c>
      <c r="S29" s="3">
        <v>19</v>
      </c>
      <c r="T29" s="3">
        <v>22</v>
      </c>
      <c r="U29" s="3">
        <v>17</v>
      </c>
      <c r="V29" s="3">
        <v>12</v>
      </c>
      <c r="X29" s="4" t="s">
        <v>21</v>
      </c>
      <c r="Y29" s="3">
        <f>MAX(M24:V33)-MIN(M24:V33)</f>
        <v>19</v>
      </c>
    </row>
    <row r="30" spans="1:25" x14ac:dyDescent="0.25">
      <c r="A30" s="4" t="s">
        <v>20</v>
      </c>
      <c r="B30" s="3">
        <f>AVERAGE(A24:J28)</f>
        <v>7.5</v>
      </c>
      <c r="M30" s="3">
        <v>16</v>
      </c>
      <c r="N30" s="3">
        <v>14</v>
      </c>
      <c r="O30" s="3">
        <v>18</v>
      </c>
      <c r="P30" s="3">
        <v>20</v>
      </c>
      <c r="Q30" s="3">
        <v>25</v>
      </c>
      <c r="R30" s="3">
        <v>13</v>
      </c>
      <c r="S30" s="3">
        <v>11</v>
      </c>
      <c r="T30" s="3">
        <v>22</v>
      </c>
      <c r="U30" s="3">
        <v>19</v>
      </c>
      <c r="V30" s="3">
        <v>17</v>
      </c>
      <c r="X30" s="4" t="s">
        <v>21</v>
      </c>
      <c r="Y30" s="3">
        <f>_xlfn.STDEV.S(M24:V33)</f>
        <v>4.1429506881014673</v>
      </c>
    </row>
    <row r="31" spans="1:25" x14ac:dyDescent="0.25">
      <c r="A31" s="2" t="s">
        <v>21</v>
      </c>
      <c r="B31" s="3">
        <f>_xlfn.STDEV.P(A24:J28)</f>
        <v>1.0246950765959599</v>
      </c>
      <c r="M31" s="3">
        <v>15</v>
      </c>
      <c r="N31" s="3">
        <v>16</v>
      </c>
      <c r="O31" s="3">
        <v>13</v>
      </c>
      <c r="P31" s="3">
        <v>14</v>
      </c>
      <c r="Q31" s="3">
        <v>18</v>
      </c>
      <c r="R31" s="3">
        <v>20</v>
      </c>
      <c r="S31" s="3">
        <v>19</v>
      </c>
      <c r="T31" s="3">
        <v>21</v>
      </c>
      <c r="U31" s="3">
        <v>17</v>
      </c>
      <c r="V31" s="3">
        <v>12</v>
      </c>
    </row>
    <row r="32" spans="1:25" x14ac:dyDescent="0.25">
      <c r="M32" s="3">
        <v>15</v>
      </c>
      <c r="N32" s="3">
        <v>13</v>
      </c>
      <c r="O32" s="3">
        <v>16</v>
      </c>
      <c r="P32" s="3">
        <v>14</v>
      </c>
      <c r="Q32" s="3">
        <v>22</v>
      </c>
      <c r="R32" s="3">
        <v>21</v>
      </c>
      <c r="S32" s="3">
        <v>19</v>
      </c>
      <c r="T32" s="3">
        <v>18</v>
      </c>
      <c r="U32" s="3">
        <v>16</v>
      </c>
      <c r="V32" s="3">
        <v>11</v>
      </c>
    </row>
    <row r="33" spans="13:22" x14ac:dyDescent="0.25">
      <c r="M33" s="3">
        <v>17</v>
      </c>
      <c r="N33" s="3">
        <v>14</v>
      </c>
      <c r="O33" s="3">
        <v>12</v>
      </c>
      <c r="P33" s="3">
        <v>20</v>
      </c>
      <c r="Q33" s="3">
        <v>23</v>
      </c>
      <c r="R33" s="3">
        <v>19</v>
      </c>
      <c r="S33" s="3">
        <v>15</v>
      </c>
      <c r="T33" s="3">
        <v>16</v>
      </c>
      <c r="U33" s="3">
        <v>13</v>
      </c>
      <c r="V33" s="3">
        <v>18</v>
      </c>
    </row>
  </sheetData>
  <mergeCells count="8">
    <mergeCell ref="A22:J22"/>
    <mergeCell ref="M22:V22"/>
    <mergeCell ref="M1:N1"/>
    <mergeCell ref="U1:Y1"/>
    <mergeCell ref="R14:T14"/>
    <mergeCell ref="R15:T15"/>
    <mergeCell ref="R16:T16"/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582E-D59B-4A95-8DE6-DB7D095987EB}">
  <dimension ref="A1:V50"/>
  <sheetViews>
    <sheetView workbookViewId="0">
      <selection activeCell="O16" sqref="O16"/>
    </sheetView>
  </sheetViews>
  <sheetFormatPr defaultRowHeight="15" x14ac:dyDescent="0.25"/>
  <sheetData>
    <row r="1" spans="1:22" x14ac:dyDescent="0.25">
      <c r="A1" s="20" t="s">
        <v>37</v>
      </c>
      <c r="B1" s="20"/>
      <c r="C1" s="20"/>
      <c r="D1" s="20"/>
      <c r="E1" s="20"/>
      <c r="F1" s="20"/>
      <c r="G1" s="20"/>
      <c r="H1" s="20"/>
      <c r="I1" s="20"/>
      <c r="J1" s="20"/>
      <c r="M1" s="20" t="s">
        <v>39</v>
      </c>
      <c r="N1" s="20"/>
      <c r="O1" s="20"/>
      <c r="P1" s="20"/>
      <c r="Q1" s="20"/>
      <c r="R1" s="20"/>
      <c r="S1" s="20"/>
      <c r="T1" s="20"/>
      <c r="U1" s="20"/>
      <c r="V1" s="20"/>
    </row>
    <row r="3" spans="1:22" x14ac:dyDescent="0.25">
      <c r="A3">
        <v>28</v>
      </c>
      <c r="B3">
        <v>32</v>
      </c>
      <c r="C3">
        <v>35</v>
      </c>
      <c r="D3">
        <v>40</v>
      </c>
      <c r="E3">
        <v>42</v>
      </c>
      <c r="F3">
        <v>28</v>
      </c>
      <c r="G3">
        <v>33</v>
      </c>
      <c r="H3">
        <v>38</v>
      </c>
      <c r="I3">
        <v>30</v>
      </c>
      <c r="J3">
        <v>41</v>
      </c>
      <c r="M3">
        <v>56</v>
      </c>
      <c r="N3">
        <v>40</v>
      </c>
      <c r="O3">
        <v>28</v>
      </c>
      <c r="P3">
        <v>73</v>
      </c>
      <c r="Q3">
        <v>52</v>
      </c>
      <c r="R3">
        <v>61</v>
      </c>
      <c r="S3">
        <v>35</v>
      </c>
      <c r="T3">
        <v>40</v>
      </c>
      <c r="U3">
        <v>47</v>
      </c>
      <c r="V3">
        <v>65</v>
      </c>
    </row>
    <row r="4" spans="1:22" x14ac:dyDescent="0.25">
      <c r="A4">
        <v>37</v>
      </c>
      <c r="B4">
        <v>31</v>
      </c>
      <c r="C4">
        <v>34</v>
      </c>
      <c r="D4">
        <v>29</v>
      </c>
      <c r="E4">
        <v>36</v>
      </c>
      <c r="F4">
        <v>43</v>
      </c>
      <c r="G4">
        <v>39</v>
      </c>
      <c r="H4">
        <v>27</v>
      </c>
      <c r="I4">
        <v>35</v>
      </c>
      <c r="J4">
        <v>31</v>
      </c>
      <c r="M4">
        <v>52</v>
      </c>
      <c r="N4">
        <v>44</v>
      </c>
      <c r="O4">
        <v>38</v>
      </c>
      <c r="P4">
        <v>60</v>
      </c>
      <c r="Q4">
        <v>56</v>
      </c>
      <c r="R4">
        <v>40</v>
      </c>
      <c r="S4">
        <v>36</v>
      </c>
      <c r="T4">
        <v>49</v>
      </c>
      <c r="U4">
        <v>68</v>
      </c>
      <c r="V4">
        <v>57</v>
      </c>
    </row>
    <row r="5" spans="1:22" x14ac:dyDescent="0.25">
      <c r="A5">
        <v>39</v>
      </c>
      <c r="B5">
        <v>45</v>
      </c>
      <c r="C5">
        <v>29</v>
      </c>
      <c r="D5">
        <v>33</v>
      </c>
      <c r="E5">
        <v>37</v>
      </c>
      <c r="F5">
        <v>40</v>
      </c>
      <c r="G5">
        <v>36</v>
      </c>
      <c r="H5">
        <v>29</v>
      </c>
      <c r="I5">
        <v>31</v>
      </c>
      <c r="J5">
        <v>38</v>
      </c>
      <c r="M5">
        <v>52</v>
      </c>
      <c r="N5">
        <v>63</v>
      </c>
      <c r="O5">
        <v>41</v>
      </c>
      <c r="P5">
        <v>48</v>
      </c>
      <c r="Q5">
        <v>55</v>
      </c>
      <c r="R5">
        <v>42</v>
      </c>
      <c r="S5">
        <v>39</v>
      </c>
      <c r="T5">
        <v>58</v>
      </c>
      <c r="U5">
        <v>62</v>
      </c>
      <c r="V5">
        <v>49</v>
      </c>
    </row>
    <row r="6" spans="1:22" x14ac:dyDescent="0.25">
      <c r="A6">
        <v>35</v>
      </c>
      <c r="B6">
        <v>44</v>
      </c>
      <c r="C6">
        <v>32</v>
      </c>
      <c r="D6">
        <v>39</v>
      </c>
      <c r="E6">
        <v>36</v>
      </c>
      <c r="F6">
        <v>30</v>
      </c>
      <c r="G6">
        <v>33</v>
      </c>
      <c r="H6">
        <v>28</v>
      </c>
      <c r="I6">
        <v>41</v>
      </c>
      <c r="J6">
        <v>35</v>
      </c>
      <c r="M6">
        <v>59</v>
      </c>
      <c r="N6">
        <v>45</v>
      </c>
      <c r="O6">
        <v>47</v>
      </c>
      <c r="P6">
        <v>51</v>
      </c>
      <c r="Q6">
        <v>65</v>
      </c>
      <c r="R6">
        <v>41</v>
      </c>
      <c r="S6">
        <v>48</v>
      </c>
      <c r="T6">
        <v>55</v>
      </c>
      <c r="U6">
        <v>42</v>
      </c>
      <c r="V6">
        <v>39</v>
      </c>
    </row>
    <row r="7" spans="1:22" x14ac:dyDescent="0.25">
      <c r="A7">
        <v>31</v>
      </c>
      <c r="B7">
        <v>37</v>
      </c>
      <c r="C7">
        <v>42</v>
      </c>
      <c r="D7">
        <v>29</v>
      </c>
      <c r="E7">
        <v>34</v>
      </c>
      <c r="F7">
        <v>40</v>
      </c>
      <c r="G7">
        <v>31</v>
      </c>
      <c r="H7">
        <v>33</v>
      </c>
      <c r="I7">
        <v>38</v>
      </c>
      <c r="J7">
        <v>36</v>
      </c>
      <c r="M7">
        <v>58</v>
      </c>
      <c r="N7">
        <v>62</v>
      </c>
      <c r="O7">
        <v>49</v>
      </c>
      <c r="P7">
        <v>59</v>
      </c>
      <c r="Q7">
        <v>45</v>
      </c>
      <c r="R7">
        <v>47</v>
      </c>
      <c r="S7">
        <v>51</v>
      </c>
      <c r="T7">
        <v>65</v>
      </c>
      <c r="U7">
        <v>43</v>
      </c>
      <c r="V7">
        <v>58</v>
      </c>
    </row>
    <row r="8" spans="1:22" x14ac:dyDescent="0.25">
      <c r="A8">
        <v>39</v>
      </c>
      <c r="B8">
        <v>27</v>
      </c>
      <c r="C8">
        <v>35</v>
      </c>
      <c r="D8">
        <v>30</v>
      </c>
      <c r="E8">
        <v>43</v>
      </c>
      <c r="F8">
        <v>29</v>
      </c>
      <c r="G8">
        <v>32</v>
      </c>
      <c r="H8">
        <v>36</v>
      </c>
      <c r="I8">
        <v>31</v>
      </c>
      <c r="J8">
        <v>40</v>
      </c>
    </row>
    <row r="9" spans="1:22" x14ac:dyDescent="0.25">
      <c r="A9">
        <v>38</v>
      </c>
      <c r="B9">
        <v>44</v>
      </c>
      <c r="C9">
        <v>37</v>
      </c>
      <c r="D9">
        <v>33</v>
      </c>
      <c r="E9">
        <v>35</v>
      </c>
      <c r="F9">
        <v>41</v>
      </c>
      <c r="G9">
        <v>30</v>
      </c>
      <c r="H9">
        <v>31</v>
      </c>
      <c r="I9">
        <v>39</v>
      </c>
      <c r="J9">
        <v>28</v>
      </c>
      <c r="M9" s="21" t="s">
        <v>38</v>
      </c>
      <c r="N9" s="21"/>
    </row>
    <row r="10" spans="1:22" x14ac:dyDescent="0.25">
      <c r="A10">
        <v>45</v>
      </c>
      <c r="B10">
        <v>29</v>
      </c>
      <c r="C10">
        <v>33</v>
      </c>
      <c r="D10">
        <v>38</v>
      </c>
      <c r="E10">
        <v>34</v>
      </c>
      <c r="F10">
        <v>32</v>
      </c>
      <c r="G10">
        <v>35</v>
      </c>
      <c r="H10">
        <v>31</v>
      </c>
      <c r="I10">
        <v>40</v>
      </c>
      <c r="J10">
        <v>36</v>
      </c>
      <c r="M10" s="21" t="s">
        <v>6</v>
      </c>
      <c r="N10" s="21"/>
      <c r="O10">
        <f>MODE(M3:V7)</f>
        <v>40</v>
      </c>
    </row>
    <row r="11" spans="1:22" x14ac:dyDescent="0.25">
      <c r="A11">
        <v>39</v>
      </c>
      <c r="B11">
        <v>27</v>
      </c>
      <c r="C11">
        <v>35</v>
      </c>
      <c r="D11">
        <v>30</v>
      </c>
      <c r="E11">
        <v>43</v>
      </c>
      <c r="F11">
        <v>29</v>
      </c>
      <c r="G11">
        <v>32</v>
      </c>
      <c r="H11">
        <v>36</v>
      </c>
      <c r="I11">
        <v>31</v>
      </c>
      <c r="J11">
        <v>40</v>
      </c>
      <c r="M11" s="21" t="s">
        <v>5</v>
      </c>
      <c r="N11" s="21"/>
      <c r="O11">
        <f>MEDIAN(M3:V7)</f>
        <v>50</v>
      </c>
    </row>
    <row r="12" spans="1:22" x14ac:dyDescent="0.25">
      <c r="A12">
        <v>38</v>
      </c>
      <c r="B12">
        <v>44</v>
      </c>
      <c r="C12">
        <v>37</v>
      </c>
      <c r="D12">
        <v>33</v>
      </c>
      <c r="E12">
        <v>35</v>
      </c>
      <c r="F12">
        <v>41</v>
      </c>
      <c r="G12">
        <v>30</v>
      </c>
      <c r="H12">
        <v>31</v>
      </c>
      <c r="I12">
        <v>39</v>
      </c>
      <c r="J12">
        <v>28</v>
      </c>
      <c r="M12" s="21" t="s">
        <v>40</v>
      </c>
      <c r="N12" s="21"/>
      <c r="O12">
        <f>QUARTILE(M3:V7,3)-QUARTILE(M3:V7,1)</f>
        <v>15.75</v>
      </c>
    </row>
    <row r="13" spans="1:22" x14ac:dyDescent="0.25">
      <c r="M13" s="10"/>
      <c r="N13" s="10"/>
    </row>
    <row r="14" spans="1:22" x14ac:dyDescent="0.25">
      <c r="A14" s="21" t="s">
        <v>38</v>
      </c>
      <c r="B14" s="21"/>
    </row>
    <row r="15" spans="1:22" x14ac:dyDescent="0.25">
      <c r="A15" s="21" t="s">
        <v>6</v>
      </c>
      <c r="B15" s="21"/>
      <c r="C15">
        <f>MODE(A3:J12)</f>
        <v>31</v>
      </c>
      <c r="M15" s="9" t="s">
        <v>53</v>
      </c>
      <c r="N15" s="9" t="s">
        <v>54</v>
      </c>
      <c r="O15" s="19" t="s">
        <v>38</v>
      </c>
      <c r="P15" s="19"/>
    </row>
    <row r="16" spans="1:22" x14ac:dyDescent="0.25">
      <c r="A16" s="21" t="s">
        <v>5</v>
      </c>
      <c r="B16" s="21"/>
      <c r="C16">
        <f>MEDIAN(A3:J12)</f>
        <v>35</v>
      </c>
      <c r="M16">
        <v>28</v>
      </c>
      <c r="N16">
        <f>COUNTIF($M$3:$V$7,M16)</f>
        <v>1</v>
      </c>
      <c r="O16">
        <f>N16/SUM($N$16:$N$43)</f>
        <v>0.02</v>
      </c>
    </row>
    <row r="17" spans="1:15" x14ac:dyDescent="0.25">
      <c r="A17" s="21" t="s">
        <v>17</v>
      </c>
      <c r="B17" s="21"/>
      <c r="C17">
        <f>MAX(A3:J12)-MIN(A3:J12)</f>
        <v>18</v>
      </c>
      <c r="M17">
        <v>35</v>
      </c>
      <c r="N17">
        <f t="shared" ref="N17:N43" si="0">COUNTIF($M$3:$V$7,M17)</f>
        <v>1</v>
      </c>
      <c r="O17">
        <f t="shared" ref="O16:O43" si="1">N17/SUM($N$16:$N$43)</f>
        <v>0.02</v>
      </c>
    </row>
    <row r="18" spans="1:15" x14ac:dyDescent="0.25">
      <c r="M18">
        <v>36</v>
      </c>
      <c r="N18">
        <f t="shared" si="0"/>
        <v>1</v>
      </c>
      <c r="O18">
        <f t="shared" si="1"/>
        <v>0.02</v>
      </c>
    </row>
    <row r="19" spans="1:15" x14ac:dyDescent="0.25">
      <c r="A19" s="9" t="s">
        <v>53</v>
      </c>
      <c r="B19" s="9" t="s">
        <v>54</v>
      </c>
      <c r="C19" s="19" t="s">
        <v>38</v>
      </c>
      <c r="D19" s="19"/>
      <c r="M19">
        <v>38</v>
      </c>
      <c r="N19">
        <f t="shared" si="0"/>
        <v>1</v>
      </c>
      <c r="O19">
        <f t="shared" si="1"/>
        <v>0.02</v>
      </c>
    </row>
    <row r="20" spans="1:15" x14ac:dyDescent="0.25">
      <c r="A20">
        <v>28</v>
      </c>
      <c r="B20">
        <f>COUNTIF($A$3:$J$12,A20)</f>
        <v>5</v>
      </c>
      <c r="C20">
        <f>B20/SUM($B$20:$B$38)</f>
        <v>0.05</v>
      </c>
      <c r="M20">
        <v>39</v>
      </c>
      <c r="N20">
        <f t="shared" si="0"/>
        <v>2</v>
      </c>
      <c r="O20">
        <f t="shared" si="1"/>
        <v>0.04</v>
      </c>
    </row>
    <row r="21" spans="1:15" x14ac:dyDescent="0.25">
      <c r="A21">
        <v>32</v>
      </c>
      <c r="B21">
        <f t="shared" ref="B21:B38" si="2">COUNTIF($A$3:$J$12,A21)</f>
        <v>5</v>
      </c>
      <c r="C21">
        <f t="shared" ref="C21:C38" si="3">B21/SUM($B$20:$B$38)</f>
        <v>0.05</v>
      </c>
      <c r="M21">
        <v>40</v>
      </c>
      <c r="N21">
        <f t="shared" si="0"/>
        <v>3</v>
      </c>
      <c r="O21">
        <f t="shared" si="1"/>
        <v>0.06</v>
      </c>
    </row>
    <row r="22" spans="1:15" x14ac:dyDescent="0.25">
      <c r="A22">
        <v>35</v>
      </c>
      <c r="B22">
        <f t="shared" si="2"/>
        <v>9</v>
      </c>
      <c r="C22">
        <f t="shared" si="3"/>
        <v>0.09</v>
      </c>
      <c r="M22">
        <v>41</v>
      </c>
      <c r="N22">
        <f t="shared" si="0"/>
        <v>2</v>
      </c>
      <c r="O22">
        <f t="shared" si="1"/>
        <v>0.04</v>
      </c>
    </row>
    <row r="23" spans="1:15" x14ac:dyDescent="0.25">
      <c r="A23">
        <v>40</v>
      </c>
      <c r="B23">
        <f t="shared" si="2"/>
        <v>6</v>
      </c>
      <c r="C23">
        <f t="shared" si="3"/>
        <v>0.06</v>
      </c>
      <c r="M23">
        <v>42</v>
      </c>
      <c r="N23">
        <f t="shared" si="0"/>
        <v>2</v>
      </c>
      <c r="O23">
        <f t="shared" si="1"/>
        <v>0.04</v>
      </c>
    </row>
    <row r="24" spans="1:15" x14ac:dyDescent="0.25">
      <c r="A24">
        <v>42</v>
      </c>
      <c r="B24">
        <f t="shared" si="2"/>
        <v>2</v>
      </c>
      <c r="C24">
        <f t="shared" si="3"/>
        <v>0.02</v>
      </c>
      <c r="M24">
        <v>43</v>
      </c>
      <c r="N24">
        <f t="shared" si="0"/>
        <v>1</v>
      </c>
      <c r="O24">
        <f t="shared" si="1"/>
        <v>0.02</v>
      </c>
    </row>
    <row r="25" spans="1:15" x14ac:dyDescent="0.25">
      <c r="A25">
        <v>33</v>
      </c>
      <c r="B25">
        <f t="shared" si="2"/>
        <v>7</v>
      </c>
      <c r="C25">
        <f t="shared" si="3"/>
        <v>7.0000000000000007E-2</v>
      </c>
      <c r="M25">
        <v>44</v>
      </c>
      <c r="N25">
        <f t="shared" si="0"/>
        <v>1</v>
      </c>
      <c r="O25">
        <f t="shared" si="1"/>
        <v>0.02</v>
      </c>
    </row>
    <row r="26" spans="1:15" x14ac:dyDescent="0.25">
      <c r="A26">
        <v>38</v>
      </c>
      <c r="B26">
        <f t="shared" si="2"/>
        <v>6</v>
      </c>
      <c r="C26">
        <f t="shared" si="3"/>
        <v>0.06</v>
      </c>
      <c r="M26">
        <v>45</v>
      </c>
      <c r="N26">
        <f t="shared" si="0"/>
        <v>2</v>
      </c>
      <c r="O26">
        <f t="shared" si="1"/>
        <v>0.04</v>
      </c>
    </row>
    <row r="27" spans="1:15" x14ac:dyDescent="0.25">
      <c r="A27">
        <v>30</v>
      </c>
      <c r="B27">
        <f t="shared" si="2"/>
        <v>6</v>
      </c>
      <c r="C27">
        <f t="shared" si="3"/>
        <v>0.06</v>
      </c>
      <c r="M27">
        <v>47</v>
      </c>
      <c r="N27">
        <f t="shared" si="0"/>
        <v>3</v>
      </c>
      <c r="O27">
        <f t="shared" si="1"/>
        <v>0.06</v>
      </c>
    </row>
    <row r="28" spans="1:15" x14ac:dyDescent="0.25">
      <c r="A28">
        <v>41</v>
      </c>
      <c r="B28">
        <f t="shared" si="2"/>
        <v>4</v>
      </c>
      <c r="C28">
        <f t="shared" si="3"/>
        <v>0.04</v>
      </c>
      <c r="M28">
        <v>48</v>
      </c>
      <c r="N28">
        <f t="shared" si="0"/>
        <v>2</v>
      </c>
      <c r="O28">
        <f t="shared" si="1"/>
        <v>0.04</v>
      </c>
    </row>
    <row r="29" spans="1:15" x14ac:dyDescent="0.25">
      <c r="A29">
        <v>37</v>
      </c>
      <c r="B29">
        <f t="shared" si="2"/>
        <v>5</v>
      </c>
      <c r="C29">
        <f t="shared" si="3"/>
        <v>0.05</v>
      </c>
      <c r="M29">
        <v>49</v>
      </c>
      <c r="N29">
        <f t="shared" si="0"/>
        <v>3</v>
      </c>
      <c r="O29">
        <f t="shared" si="1"/>
        <v>0.06</v>
      </c>
    </row>
    <row r="30" spans="1:15" x14ac:dyDescent="0.25">
      <c r="A30">
        <v>31</v>
      </c>
      <c r="B30">
        <f t="shared" si="2"/>
        <v>10</v>
      </c>
      <c r="C30">
        <f t="shared" si="3"/>
        <v>0.1</v>
      </c>
      <c r="M30">
        <v>51</v>
      </c>
      <c r="N30">
        <f t="shared" si="0"/>
        <v>2</v>
      </c>
      <c r="O30">
        <f t="shared" si="1"/>
        <v>0.04</v>
      </c>
    </row>
    <row r="31" spans="1:15" x14ac:dyDescent="0.25">
      <c r="A31">
        <v>34</v>
      </c>
      <c r="B31">
        <f t="shared" si="2"/>
        <v>3</v>
      </c>
      <c r="C31">
        <f t="shared" si="3"/>
        <v>0.03</v>
      </c>
      <c r="M31">
        <v>52</v>
      </c>
      <c r="N31">
        <f t="shared" si="0"/>
        <v>3</v>
      </c>
      <c r="O31">
        <f t="shared" si="1"/>
        <v>0.06</v>
      </c>
    </row>
    <row r="32" spans="1:15" x14ac:dyDescent="0.25">
      <c r="A32">
        <v>29</v>
      </c>
      <c r="B32">
        <f t="shared" si="2"/>
        <v>7</v>
      </c>
      <c r="C32">
        <f t="shared" si="3"/>
        <v>7.0000000000000007E-2</v>
      </c>
      <c r="M32">
        <v>55</v>
      </c>
      <c r="N32">
        <f t="shared" si="0"/>
        <v>2</v>
      </c>
      <c r="O32">
        <f t="shared" si="1"/>
        <v>0.04</v>
      </c>
    </row>
    <row r="33" spans="1:15" x14ac:dyDescent="0.25">
      <c r="A33">
        <v>36</v>
      </c>
      <c r="B33">
        <f t="shared" si="2"/>
        <v>7</v>
      </c>
      <c r="C33">
        <f t="shared" si="3"/>
        <v>7.0000000000000007E-2</v>
      </c>
      <c r="M33">
        <v>56</v>
      </c>
      <c r="N33">
        <f t="shared" si="0"/>
        <v>2</v>
      </c>
      <c r="O33">
        <f t="shared" si="1"/>
        <v>0.04</v>
      </c>
    </row>
    <row r="34" spans="1:15" x14ac:dyDescent="0.25">
      <c r="A34">
        <v>43</v>
      </c>
      <c r="B34">
        <f t="shared" si="2"/>
        <v>3</v>
      </c>
      <c r="C34">
        <f t="shared" si="3"/>
        <v>0.03</v>
      </c>
      <c r="M34">
        <v>57</v>
      </c>
      <c r="N34">
        <f t="shared" si="0"/>
        <v>1</v>
      </c>
      <c r="O34">
        <f t="shared" si="1"/>
        <v>0.02</v>
      </c>
    </row>
    <row r="35" spans="1:15" x14ac:dyDescent="0.25">
      <c r="A35">
        <v>39</v>
      </c>
      <c r="B35">
        <f t="shared" si="2"/>
        <v>7</v>
      </c>
      <c r="C35">
        <f t="shared" si="3"/>
        <v>7.0000000000000007E-2</v>
      </c>
      <c r="M35">
        <v>58</v>
      </c>
      <c r="N35">
        <f t="shared" si="0"/>
        <v>3</v>
      </c>
      <c r="O35">
        <f t="shared" si="1"/>
        <v>0.06</v>
      </c>
    </row>
    <row r="36" spans="1:15" x14ac:dyDescent="0.25">
      <c r="A36">
        <v>27</v>
      </c>
      <c r="B36">
        <f t="shared" si="2"/>
        <v>3</v>
      </c>
      <c r="C36">
        <f t="shared" si="3"/>
        <v>0.03</v>
      </c>
      <c r="M36">
        <v>59</v>
      </c>
      <c r="N36">
        <f t="shared" si="0"/>
        <v>2</v>
      </c>
      <c r="O36">
        <f t="shared" si="1"/>
        <v>0.04</v>
      </c>
    </row>
    <row r="37" spans="1:15" x14ac:dyDescent="0.25">
      <c r="A37">
        <v>45</v>
      </c>
      <c r="B37">
        <f t="shared" si="2"/>
        <v>2</v>
      </c>
      <c r="C37">
        <f t="shared" si="3"/>
        <v>0.02</v>
      </c>
      <c r="M37">
        <v>60</v>
      </c>
      <c r="N37">
        <f t="shared" si="0"/>
        <v>1</v>
      </c>
      <c r="O37">
        <f t="shared" si="1"/>
        <v>0.02</v>
      </c>
    </row>
    <row r="38" spans="1:15" x14ac:dyDescent="0.25">
      <c r="A38">
        <v>44</v>
      </c>
      <c r="B38">
        <f t="shared" si="2"/>
        <v>3</v>
      </c>
      <c r="C38">
        <f t="shared" si="3"/>
        <v>0.03</v>
      </c>
      <c r="M38">
        <v>61</v>
      </c>
      <c r="N38">
        <f t="shared" si="0"/>
        <v>1</v>
      </c>
      <c r="O38">
        <f t="shared" si="1"/>
        <v>0.02</v>
      </c>
    </row>
    <row r="39" spans="1:15" x14ac:dyDescent="0.25">
      <c r="M39">
        <v>62</v>
      </c>
      <c r="N39">
        <f t="shared" si="0"/>
        <v>2</v>
      </c>
      <c r="O39">
        <f t="shared" si="1"/>
        <v>0.04</v>
      </c>
    </row>
    <row r="40" spans="1:15" x14ac:dyDescent="0.25">
      <c r="M40">
        <v>63</v>
      </c>
      <c r="N40">
        <f t="shared" si="0"/>
        <v>1</v>
      </c>
      <c r="O40">
        <f t="shared" si="1"/>
        <v>0.02</v>
      </c>
    </row>
    <row r="41" spans="1:15" x14ac:dyDescent="0.25">
      <c r="M41">
        <v>65</v>
      </c>
      <c r="N41">
        <f t="shared" si="0"/>
        <v>3</v>
      </c>
      <c r="O41">
        <f t="shared" si="1"/>
        <v>0.06</v>
      </c>
    </row>
    <row r="42" spans="1:15" x14ac:dyDescent="0.25">
      <c r="M42">
        <v>68</v>
      </c>
      <c r="N42">
        <f t="shared" si="0"/>
        <v>1</v>
      </c>
      <c r="O42">
        <f t="shared" si="1"/>
        <v>0.02</v>
      </c>
    </row>
    <row r="43" spans="1:15" x14ac:dyDescent="0.25">
      <c r="M43">
        <v>73</v>
      </c>
      <c r="N43">
        <f t="shared" si="0"/>
        <v>1</v>
      </c>
      <c r="O43">
        <f t="shared" si="1"/>
        <v>0.02</v>
      </c>
    </row>
    <row r="50" spans="3:3" x14ac:dyDescent="0.25">
      <c r="C50" t="s">
        <v>55</v>
      </c>
    </row>
  </sheetData>
  <mergeCells count="12">
    <mergeCell ref="O15:P15"/>
    <mergeCell ref="C19:D19"/>
    <mergeCell ref="M1:V1"/>
    <mergeCell ref="M9:N9"/>
    <mergeCell ref="M10:N10"/>
    <mergeCell ref="M11:N11"/>
    <mergeCell ref="M12:N12"/>
    <mergeCell ref="A1:J1"/>
    <mergeCell ref="A14:B14"/>
    <mergeCell ref="A15:B15"/>
    <mergeCell ref="A16:B16"/>
    <mergeCell ref="A17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B7B2-944F-49BD-B925-A242A650FE2F}">
  <dimension ref="A1:S23"/>
  <sheetViews>
    <sheetView topLeftCell="A7" workbookViewId="0">
      <selection activeCell="K25" sqref="K25"/>
    </sheetView>
  </sheetViews>
  <sheetFormatPr defaultRowHeight="15" x14ac:dyDescent="0.25"/>
  <cols>
    <col min="1" max="1" width="11.5703125" bestFit="1" customWidth="1"/>
    <col min="2" max="2" width="10.28515625" bestFit="1" customWidth="1"/>
  </cols>
  <sheetData>
    <row r="1" spans="1:19" x14ac:dyDescent="0.25">
      <c r="A1" t="s">
        <v>41</v>
      </c>
      <c r="J1" s="20" t="s">
        <v>56</v>
      </c>
      <c r="K1" s="20"/>
      <c r="L1" s="20"/>
      <c r="M1" s="20"/>
      <c r="N1" s="20"/>
      <c r="O1" s="20"/>
      <c r="P1" s="20"/>
      <c r="Q1" s="20"/>
      <c r="R1" s="20"/>
      <c r="S1" s="20"/>
    </row>
    <row r="3" spans="1:19" x14ac:dyDescent="0.25">
      <c r="A3" t="s">
        <v>42</v>
      </c>
      <c r="B3" t="s">
        <v>43</v>
      </c>
      <c r="J3">
        <v>4</v>
      </c>
      <c r="K3">
        <v>5</v>
      </c>
      <c r="L3">
        <v>3</v>
      </c>
      <c r="M3">
        <v>4</v>
      </c>
      <c r="N3">
        <v>4</v>
      </c>
      <c r="O3">
        <v>3</v>
      </c>
      <c r="P3">
        <v>2</v>
      </c>
      <c r="Q3">
        <v>5</v>
      </c>
      <c r="R3">
        <v>4</v>
      </c>
      <c r="S3">
        <v>3</v>
      </c>
    </row>
    <row r="4" spans="1:19" x14ac:dyDescent="0.25">
      <c r="A4" t="s">
        <v>44</v>
      </c>
      <c r="B4">
        <v>30</v>
      </c>
      <c r="J4">
        <v>5</v>
      </c>
      <c r="K4">
        <v>4</v>
      </c>
      <c r="L4">
        <v>2</v>
      </c>
      <c r="M4">
        <v>3</v>
      </c>
      <c r="N4">
        <v>4</v>
      </c>
      <c r="O4">
        <v>5</v>
      </c>
      <c r="P4">
        <v>3</v>
      </c>
      <c r="Q4">
        <v>4</v>
      </c>
      <c r="R4">
        <v>5</v>
      </c>
      <c r="S4">
        <v>3</v>
      </c>
    </row>
    <row r="5" spans="1:19" x14ac:dyDescent="0.25">
      <c r="A5" t="s">
        <v>45</v>
      </c>
      <c r="B5">
        <v>40</v>
      </c>
      <c r="J5">
        <v>4</v>
      </c>
      <c r="K5">
        <v>3</v>
      </c>
      <c r="L5">
        <v>2</v>
      </c>
      <c r="M5">
        <v>4</v>
      </c>
      <c r="N5">
        <v>5</v>
      </c>
      <c r="O5">
        <v>3</v>
      </c>
      <c r="P5">
        <v>4</v>
      </c>
      <c r="Q5">
        <v>5</v>
      </c>
      <c r="R5">
        <v>4</v>
      </c>
      <c r="S5">
        <v>3</v>
      </c>
    </row>
    <row r="6" spans="1:19" x14ac:dyDescent="0.25">
      <c r="A6" t="s">
        <v>46</v>
      </c>
      <c r="B6">
        <v>20</v>
      </c>
      <c r="J6">
        <v>3</v>
      </c>
      <c r="K6">
        <v>4</v>
      </c>
      <c r="L6">
        <v>5</v>
      </c>
      <c r="M6">
        <v>2</v>
      </c>
      <c r="N6">
        <v>3</v>
      </c>
      <c r="O6">
        <v>4</v>
      </c>
      <c r="P6">
        <v>4</v>
      </c>
      <c r="Q6">
        <v>3</v>
      </c>
      <c r="R6">
        <v>5</v>
      </c>
      <c r="S6">
        <v>4</v>
      </c>
    </row>
    <row r="7" spans="1:19" x14ac:dyDescent="0.25">
      <c r="A7" t="s">
        <v>47</v>
      </c>
      <c r="B7">
        <v>10</v>
      </c>
      <c r="J7">
        <v>3</v>
      </c>
      <c r="K7">
        <v>4</v>
      </c>
      <c r="L7">
        <v>5</v>
      </c>
      <c r="M7">
        <v>4</v>
      </c>
      <c r="N7">
        <v>2</v>
      </c>
      <c r="O7">
        <v>3</v>
      </c>
      <c r="P7">
        <v>4</v>
      </c>
      <c r="Q7">
        <v>5</v>
      </c>
      <c r="R7">
        <v>3</v>
      </c>
      <c r="S7">
        <v>4</v>
      </c>
    </row>
    <row r="8" spans="1:19" x14ac:dyDescent="0.25">
      <c r="A8" t="s">
        <v>48</v>
      </c>
      <c r="B8">
        <v>45</v>
      </c>
      <c r="J8">
        <v>5</v>
      </c>
      <c r="K8">
        <v>4</v>
      </c>
      <c r="L8">
        <v>3</v>
      </c>
      <c r="M8">
        <v>4</v>
      </c>
      <c r="N8">
        <v>5</v>
      </c>
      <c r="O8">
        <v>3</v>
      </c>
      <c r="P8">
        <v>4</v>
      </c>
      <c r="Q8">
        <v>5</v>
      </c>
      <c r="R8">
        <v>4</v>
      </c>
      <c r="S8">
        <v>3</v>
      </c>
    </row>
    <row r="9" spans="1:19" x14ac:dyDescent="0.25">
      <c r="A9" t="s">
        <v>49</v>
      </c>
      <c r="B9">
        <v>25</v>
      </c>
      <c r="J9">
        <v>3</v>
      </c>
      <c r="K9">
        <v>4</v>
      </c>
      <c r="L9">
        <v>5</v>
      </c>
      <c r="M9">
        <v>2</v>
      </c>
      <c r="N9">
        <v>3</v>
      </c>
      <c r="O9">
        <v>4</v>
      </c>
      <c r="P9">
        <v>4</v>
      </c>
      <c r="Q9">
        <v>3</v>
      </c>
      <c r="R9">
        <v>5</v>
      </c>
      <c r="S9">
        <v>4</v>
      </c>
    </row>
    <row r="10" spans="1:19" x14ac:dyDescent="0.25">
      <c r="A10" t="s">
        <v>50</v>
      </c>
      <c r="B10">
        <v>30</v>
      </c>
      <c r="J10">
        <v>3</v>
      </c>
      <c r="K10">
        <v>4</v>
      </c>
      <c r="L10">
        <v>5</v>
      </c>
      <c r="M10">
        <v>4</v>
      </c>
      <c r="N10">
        <v>2</v>
      </c>
      <c r="O10">
        <v>3</v>
      </c>
      <c r="P10">
        <v>4</v>
      </c>
      <c r="Q10">
        <v>5</v>
      </c>
      <c r="R10">
        <v>3</v>
      </c>
      <c r="S10">
        <v>4</v>
      </c>
    </row>
    <row r="11" spans="1:19" x14ac:dyDescent="0.25">
      <c r="J11">
        <v>5</v>
      </c>
      <c r="K11">
        <v>4</v>
      </c>
      <c r="L11">
        <v>3</v>
      </c>
      <c r="M11">
        <v>4</v>
      </c>
      <c r="N11">
        <v>5</v>
      </c>
      <c r="O11">
        <v>3</v>
      </c>
      <c r="P11">
        <v>4</v>
      </c>
      <c r="Q11">
        <v>5</v>
      </c>
      <c r="R11">
        <v>4</v>
      </c>
      <c r="S11">
        <v>3</v>
      </c>
    </row>
    <row r="12" spans="1:19" x14ac:dyDescent="0.25">
      <c r="J12">
        <v>3</v>
      </c>
      <c r="K12">
        <v>4</v>
      </c>
      <c r="L12">
        <v>5</v>
      </c>
      <c r="M12">
        <v>2</v>
      </c>
      <c r="N12">
        <v>3</v>
      </c>
      <c r="O12">
        <v>4</v>
      </c>
      <c r="P12">
        <v>4</v>
      </c>
      <c r="Q12">
        <v>3</v>
      </c>
      <c r="R12">
        <v>5</v>
      </c>
      <c r="S12">
        <v>4</v>
      </c>
    </row>
    <row r="14" spans="1:19" x14ac:dyDescent="0.25">
      <c r="A14" s="9" t="s">
        <v>51</v>
      </c>
      <c r="C14" t="str">
        <f>INDEX(A4:A10,MATCH(MAX(B4:B10),B4:B10,0))</f>
        <v xml:space="preserve"> E</v>
      </c>
    </row>
    <row r="15" spans="1:19" x14ac:dyDescent="0.25">
      <c r="A15" s="9" t="s">
        <v>52</v>
      </c>
    </row>
    <row r="16" spans="1:19" x14ac:dyDescent="0.25">
      <c r="J16" t="s">
        <v>6</v>
      </c>
      <c r="K16">
        <f>MODE(J3:S12)</f>
        <v>4</v>
      </c>
    </row>
    <row r="19" spans="10:11" x14ac:dyDescent="0.25">
      <c r="J19" t="s">
        <v>53</v>
      </c>
      <c r="K19" t="s">
        <v>57</v>
      </c>
    </row>
    <row r="20" spans="10:11" x14ac:dyDescent="0.25">
      <c r="J20">
        <v>2</v>
      </c>
      <c r="K20">
        <f>COUNTIF($J$3:$S$12,J20)</f>
        <v>8</v>
      </c>
    </row>
    <row r="21" spans="10:11" x14ac:dyDescent="0.25">
      <c r="J21">
        <v>3</v>
      </c>
      <c r="K21">
        <f>COUNTIF($J$3:$S$12,J21)</f>
        <v>30</v>
      </c>
    </row>
    <row r="22" spans="10:11" x14ac:dyDescent="0.25">
      <c r="J22">
        <v>4</v>
      </c>
      <c r="K22">
        <f>COUNTIF($J$3:$S$12,J22)</f>
        <v>39</v>
      </c>
    </row>
    <row r="23" spans="10:11" x14ac:dyDescent="0.25">
      <c r="J23">
        <v>5</v>
      </c>
      <c r="K23">
        <f>COUNTIF($J$3:$S$12,J23)</f>
        <v>23</v>
      </c>
    </row>
  </sheetData>
  <mergeCells count="1">
    <mergeCell ref="J1:S1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9B76-7F74-4154-B54B-E18F97A29EBF}">
  <dimension ref="A1:W41"/>
  <sheetViews>
    <sheetView topLeftCell="C1" zoomScale="90" zoomScaleNormal="90" workbookViewId="0">
      <selection activeCell="S16" sqref="S16"/>
    </sheetView>
  </sheetViews>
  <sheetFormatPr defaultRowHeight="15" x14ac:dyDescent="0.25"/>
  <sheetData>
    <row r="1" spans="1:23" x14ac:dyDescent="0.25">
      <c r="A1" t="s">
        <v>58</v>
      </c>
      <c r="N1" t="s">
        <v>61</v>
      </c>
    </row>
    <row r="3" spans="1:23" x14ac:dyDescent="0.25">
      <c r="A3">
        <v>35</v>
      </c>
      <c r="B3">
        <v>28</v>
      </c>
      <c r="C3">
        <v>32</v>
      </c>
      <c r="D3">
        <v>45</v>
      </c>
      <c r="E3">
        <v>38</v>
      </c>
      <c r="F3">
        <v>29</v>
      </c>
      <c r="G3">
        <v>42</v>
      </c>
      <c r="H3">
        <v>30</v>
      </c>
      <c r="I3">
        <v>36</v>
      </c>
      <c r="J3">
        <v>41</v>
      </c>
      <c r="N3">
        <v>125</v>
      </c>
      <c r="O3">
        <v>148</v>
      </c>
      <c r="P3">
        <v>137</v>
      </c>
      <c r="Q3">
        <v>120</v>
      </c>
      <c r="R3">
        <v>135</v>
      </c>
      <c r="S3">
        <v>132</v>
      </c>
      <c r="T3">
        <v>145</v>
      </c>
      <c r="U3">
        <v>122</v>
      </c>
      <c r="V3">
        <v>130</v>
      </c>
      <c r="W3">
        <v>141</v>
      </c>
    </row>
    <row r="4" spans="1:23" x14ac:dyDescent="0.25">
      <c r="A4">
        <v>47</v>
      </c>
      <c r="B4">
        <v>31</v>
      </c>
      <c r="C4">
        <v>39</v>
      </c>
      <c r="D4">
        <v>43</v>
      </c>
      <c r="E4">
        <v>37</v>
      </c>
      <c r="F4">
        <v>30</v>
      </c>
      <c r="G4">
        <v>34</v>
      </c>
      <c r="H4">
        <v>39</v>
      </c>
      <c r="I4">
        <v>28</v>
      </c>
      <c r="J4">
        <v>33</v>
      </c>
      <c r="N4">
        <v>118</v>
      </c>
      <c r="O4">
        <v>125</v>
      </c>
      <c r="P4">
        <v>132</v>
      </c>
      <c r="Q4">
        <v>136</v>
      </c>
      <c r="R4">
        <v>128</v>
      </c>
      <c r="S4">
        <v>123</v>
      </c>
      <c r="T4">
        <v>132</v>
      </c>
      <c r="U4">
        <v>138</v>
      </c>
      <c r="V4">
        <v>126</v>
      </c>
      <c r="W4">
        <v>129</v>
      </c>
    </row>
    <row r="5" spans="1:23" x14ac:dyDescent="0.25">
      <c r="A5">
        <v>36</v>
      </c>
      <c r="B5">
        <v>40</v>
      </c>
      <c r="C5">
        <v>42</v>
      </c>
      <c r="D5">
        <v>29</v>
      </c>
      <c r="E5">
        <v>31</v>
      </c>
      <c r="F5">
        <v>45</v>
      </c>
      <c r="G5">
        <v>38</v>
      </c>
      <c r="H5">
        <v>33</v>
      </c>
      <c r="I5">
        <v>41</v>
      </c>
      <c r="J5">
        <v>35</v>
      </c>
      <c r="N5">
        <v>136</v>
      </c>
      <c r="O5">
        <v>127</v>
      </c>
      <c r="P5">
        <v>130</v>
      </c>
      <c r="Q5">
        <v>122</v>
      </c>
      <c r="R5">
        <v>125</v>
      </c>
      <c r="S5">
        <v>133</v>
      </c>
      <c r="T5">
        <v>140</v>
      </c>
      <c r="U5">
        <v>126</v>
      </c>
      <c r="V5">
        <v>133</v>
      </c>
      <c r="W5">
        <v>135</v>
      </c>
    </row>
    <row r="6" spans="1:23" x14ac:dyDescent="0.25">
      <c r="A6">
        <v>34</v>
      </c>
      <c r="B6">
        <v>46</v>
      </c>
      <c r="C6">
        <v>30</v>
      </c>
      <c r="D6">
        <v>39</v>
      </c>
      <c r="E6">
        <v>43</v>
      </c>
      <c r="F6">
        <v>28</v>
      </c>
      <c r="G6">
        <v>32</v>
      </c>
      <c r="H6">
        <v>36</v>
      </c>
      <c r="I6">
        <v>29</v>
      </c>
      <c r="J6">
        <v>37</v>
      </c>
      <c r="N6">
        <v>130</v>
      </c>
      <c r="O6">
        <v>134</v>
      </c>
      <c r="P6">
        <v>141</v>
      </c>
      <c r="Q6">
        <v>119</v>
      </c>
      <c r="R6">
        <v>125</v>
      </c>
      <c r="S6">
        <v>131</v>
      </c>
      <c r="T6">
        <v>136</v>
      </c>
      <c r="U6">
        <v>128</v>
      </c>
      <c r="V6">
        <v>124</v>
      </c>
      <c r="W6">
        <v>132</v>
      </c>
    </row>
    <row r="7" spans="1:23" x14ac:dyDescent="0.25">
      <c r="A7">
        <v>31</v>
      </c>
      <c r="B7">
        <v>37</v>
      </c>
      <c r="C7">
        <v>40</v>
      </c>
      <c r="D7">
        <v>42</v>
      </c>
      <c r="E7">
        <v>33</v>
      </c>
      <c r="F7">
        <v>39</v>
      </c>
      <c r="G7">
        <v>28</v>
      </c>
      <c r="H7">
        <v>35</v>
      </c>
      <c r="I7">
        <v>38</v>
      </c>
      <c r="J7">
        <v>43</v>
      </c>
      <c r="N7">
        <v>136</v>
      </c>
      <c r="O7">
        <v>127</v>
      </c>
      <c r="P7">
        <v>130</v>
      </c>
      <c r="Q7">
        <v>122</v>
      </c>
      <c r="R7">
        <v>125</v>
      </c>
      <c r="S7">
        <v>133</v>
      </c>
      <c r="T7">
        <v>140</v>
      </c>
      <c r="U7">
        <v>126</v>
      </c>
      <c r="V7">
        <v>133</v>
      </c>
      <c r="W7">
        <v>135</v>
      </c>
    </row>
    <row r="8" spans="1:23" x14ac:dyDescent="0.25">
      <c r="N8">
        <v>130</v>
      </c>
      <c r="O8">
        <v>134</v>
      </c>
      <c r="P8">
        <v>141</v>
      </c>
      <c r="Q8">
        <v>119</v>
      </c>
      <c r="R8">
        <v>125</v>
      </c>
      <c r="S8">
        <v>131</v>
      </c>
      <c r="T8">
        <v>136</v>
      </c>
      <c r="U8">
        <v>128</v>
      </c>
      <c r="V8">
        <v>124</v>
      </c>
      <c r="W8">
        <v>132</v>
      </c>
    </row>
    <row r="9" spans="1:23" x14ac:dyDescent="0.25">
      <c r="N9">
        <v>136</v>
      </c>
      <c r="O9">
        <v>127</v>
      </c>
      <c r="P9">
        <v>130</v>
      </c>
      <c r="Q9">
        <v>122</v>
      </c>
      <c r="R9">
        <v>125</v>
      </c>
      <c r="S9">
        <v>133</v>
      </c>
      <c r="T9">
        <v>140</v>
      </c>
      <c r="U9">
        <v>126</v>
      </c>
      <c r="V9">
        <v>133</v>
      </c>
      <c r="W9">
        <v>135</v>
      </c>
    </row>
    <row r="10" spans="1:23" x14ac:dyDescent="0.25">
      <c r="A10" t="s">
        <v>59</v>
      </c>
      <c r="B10">
        <f>AVERAGE(A3:J7)</f>
        <v>36.14</v>
      </c>
      <c r="N10">
        <v>130</v>
      </c>
      <c r="O10">
        <v>134</v>
      </c>
      <c r="P10">
        <v>141</v>
      </c>
      <c r="Q10">
        <v>119</v>
      </c>
      <c r="R10">
        <v>125</v>
      </c>
      <c r="S10">
        <v>131</v>
      </c>
      <c r="T10">
        <v>136</v>
      </c>
      <c r="U10">
        <v>128</v>
      </c>
      <c r="V10">
        <v>124</v>
      </c>
      <c r="W10">
        <v>132</v>
      </c>
    </row>
    <row r="11" spans="1:23" x14ac:dyDescent="0.25">
      <c r="N11">
        <v>136</v>
      </c>
      <c r="O11">
        <v>127</v>
      </c>
      <c r="P11">
        <v>130</v>
      </c>
      <c r="Q11">
        <v>122</v>
      </c>
      <c r="R11">
        <v>125</v>
      </c>
      <c r="S11">
        <v>133</v>
      </c>
      <c r="T11">
        <v>140</v>
      </c>
      <c r="U11">
        <v>126</v>
      </c>
      <c r="V11">
        <v>133</v>
      </c>
      <c r="W11">
        <v>135</v>
      </c>
    </row>
    <row r="12" spans="1:23" x14ac:dyDescent="0.25">
      <c r="A12" t="s">
        <v>53</v>
      </c>
      <c r="B12" t="s">
        <v>60</v>
      </c>
      <c r="E12" t="s">
        <v>60</v>
      </c>
      <c r="N12">
        <v>130</v>
      </c>
      <c r="O12">
        <v>134</v>
      </c>
      <c r="P12">
        <v>141</v>
      </c>
      <c r="Q12">
        <v>119</v>
      </c>
      <c r="R12">
        <v>125</v>
      </c>
      <c r="S12">
        <v>131</v>
      </c>
      <c r="T12">
        <v>136</v>
      </c>
      <c r="U12">
        <v>128</v>
      </c>
      <c r="V12">
        <v>124</v>
      </c>
      <c r="W12">
        <v>132</v>
      </c>
    </row>
    <row r="13" spans="1:23" x14ac:dyDescent="0.25">
      <c r="A13">
        <v>35</v>
      </c>
      <c r="B13">
        <v>0.06</v>
      </c>
      <c r="D13">
        <f>COUNTIF($A$3:$J$7,$A13)</f>
        <v>3</v>
      </c>
      <c r="E13">
        <f>D13/SUM($D$13:$D$31)</f>
        <v>0.06</v>
      </c>
    </row>
    <row r="14" spans="1:23" x14ac:dyDescent="0.25">
      <c r="A14">
        <v>28</v>
      </c>
      <c r="B14">
        <v>0.08</v>
      </c>
      <c r="D14">
        <f t="shared" ref="D14:D31" si="0">COUNTIF($A$3:$J$7,$A14)</f>
        <v>4</v>
      </c>
      <c r="E14">
        <f t="shared" ref="E14:E31" si="1">D14/SUM($D$13:$D$31)</f>
        <v>0.08</v>
      </c>
    </row>
    <row r="15" spans="1:23" x14ac:dyDescent="0.25">
      <c r="A15">
        <v>32</v>
      </c>
      <c r="B15">
        <v>0.04</v>
      </c>
      <c r="D15">
        <f t="shared" si="0"/>
        <v>2</v>
      </c>
      <c r="E15">
        <f t="shared" si="1"/>
        <v>0.04</v>
      </c>
      <c r="S15" t="s">
        <v>5</v>
      </c>
      <c r="T15">
        <f>MEDIAN(N3:W12)</f>
        <v>130.5</v>
      </c>
    </row>
    <row r="16" spans="1:23" x14ac:dyDescent="0.25">
      <c r="A16">
        <v>45</v>
      </c>
      <c r="B16">
        <v>0.04</v>
      </c>
      <c r="D16">
        <f t="shared" si="0"/>
        <v>2</v>
      </c>
      <c r="E16">
        <f t="shared" si="1"/>
        <v>0.04</v>
      </c>
    </row>
    <row r="17" spans="1:16" x14ac:dyDescent="0.25">
      <c r="A17">
        <v>38</v>
      </c>
      <c r="B17">
        <v>0.06</v>
      </c>
      <c r="D17">
        <f t="shared" si="0"/>
        <v>3</v>
      </c>
      <c r="E17">
        <f t="shared" si="1"/>
        <v>0.06</v>
      </c>
      <c r="N17" s="9" t="s">
        <v>53</v>
      </c>
      <c r="O17" s="9" t="s">
        <v>60</v>
      </c>
      <c r="P17" s="9" t="s">
        <v>54</v>
      </c>
    </row>
    <row r="18" spans="1:16" x14ac:dyDescent="0.25">
      <c r="A18">
        <v>29</v>
      </c>
      <c r="B18">
        <v>0.06</v>
      </c>
      <c r="D18">
        <f t="shared" si="0"/>
        <v>3</v>
      </c>
      <c r="E18">
        <f t="shared" si="1"/>
        <v>0.06</v>
      </c>
      <c r="N18">
        <v>125</v>
      </c>
      <c r="O18">
        <f>P18/SUM($P$18:$P$41)</f>
        <v>0.1</v>
      </c>
      <c r="P18">
        <f>COUNTIF($N$3:$W$12,$N18)</f>
        <v>10</v>
      </c>
    </row>
    <row r="19" spans="1:16" x14ac:dyDescent="0.25">
      <c r="A19">
        <v>42</v>
      </c>
      <c r="B19">
        <v>0.06</v>
      </c>
      <c r="D19">
        <f t="shared" si="0"/>
        <v>3</v>
      </c>
      <c r="E19">
        <f t="shared" si="1"/>
        <v>0.06</v>
      </c>
      <c r="N19">
        <v>148</v>
      </c>
      <c r="O19">
        <f t="shared" ref="O19:O41" si="2">P19/SUM($P$18:$P$41)</f>
        <v>0.01</v>
      </c>
      <c r="P19">
        <f t="shared" ref="P19:P41" si="3">COUNTIF($N$3:$W$12,$N19)</f>
        <v>1</v>
      </c>
    </row>
    <row r="20" spans="1:16" x14ac:dyDescent="0.25">
      <c r="A20">
        <v>30</v>
      </c>
      <c r="B20">
        <v>0.06</v>
      </c>
      <c r="D20">
        <f t="shared" si="0"/>
        <v>3</v>
      </c>
      <c r="E20">
        <f t="shared" si="1"/>
        <v>0.06</v>
      </c>
      <c r="N20">
        <v>137</v>
      </c>
      <c r="O20">
        <f t="shared" si="2"/>
        <v>0.01</v>
      </c>
      <c r="P20">
        <f t="shared" si="3"/>
        <v>1</v>
      </c>
    </row>
    <row r="21" spans="1:16" x14ac:dyDescent="0.25">
      <c r="A21">
        <v>36</v>
      </c>
      <c r="B21">
        <v>0.06</v>
      </c>
      <c r="D21">
        <f t="shared" si="0"/>
        <v>3</v>
      </c>
      <c r="E21">
        <f t="shared" si="1"/>
        <v>0.06</v>
      </c>
      <c r="N21">
        <v>120</v>
      </c>
      <c r="O21">
        <f t="shared" si="2"/>
        <v>0.01</v>
      </c>
      <c r="P21">
        <f t="shared" si="3"/>
        <v>1</v>
      </c>
    </row>
    <row r="22" spans="1:16" x14ac:dyDescent="0.25">
      <c r="A22">
        <v>41</v>
      </c>
      <c r="B22">
        <v>0.04</v>
      </c>
      <c r="D22">
        <f t="shared" si="0"/>
        <v>2</v>
      </c>
      <c r="E22">
        <f t="shared" si="1"/>
        <v>0.04</v>
      </c>
      <c r="N22">
        <v>135</v>
      </c>
      <c r="O22">
        <f t="shared" si="2"/>
        <v>0.05</v>
      </c>
      <c r="P22">
        <f t="shared" si="3"/>
        <v>5</v>
      </c>
    </row>
    <row r="23" spans="1:16" x14ac:dyDescent="0.25">
      <c r="A23">
        <v>47</v>
      </c>
      <c r="B23">
        <v>0.02</v>
      </c>
      <c r="D23">
        <f t="shared" si="0"/>
        <v>1</v>
      </c>
      <c r="E23">
        <f t="shared" si="1"/>
        <v>0.02</v>
      </c>
      <c r="N23">
        <v>132</v>
      </c>
      <c r="O23">
        <f t="shared" si="2"/>
        <v>7.0000000000000007E-2</v>
      </c>
      <c r="P23">
        <f t="shared" si="3"/>
        <v>7</v>
      </c>
    </row>
    <row r="24" spans="1:16" x14ac:dyDescent="0.25">
      <c r="A24">
        <v>31</v>
      </c>
      <c r="B24">
        <v>0.06</v>
      </c>
      <c r="D24">
        <f t="shared" si="0"/>
        <v>3</v>
      </c>
      <c r="E24">
        <f t="shared" si="1"/>
        <v>0.06</v>
      </c>
      <c r="N24">
        <v>145</v>
      </c>
      <c r="O24">
        <f t="shared" si="2"/>
        <v>0.01</v>
      </c>
      <c r="P24">
        <f t="shared" si="3"/>
        <v>1</v>
      </c>
    </row>
    <row r="25" spans="1:16" x14ac:dyDescent="0.25">
      <c r="A25">
        <v>39</v>
      </c>
      <c r="B25">
        <v>0.08</v>
      </c>
      <c r="D25">
        <f t="shared" si="0"/>
        <v>4</v>
      </c>
      <c r="E25">
        <f t="shared" si="1"/>
        <v>0.08</v>
      </c>
      <c r="N25">
        <v>122</v>
      </c>
      <c r="O25">
        <f t="shared" si="2"/>
        <v>0.05</v>
      </c>
      <c r="P25">
        <f t="shared" si="3"/>
        <v>5</v>
      </c>
    </row>
    <row r="26" spans="1:16" x14ac:dyDescent="0.25">
      <c r="A26">
        <v>43</v>
      </c>
      <c r="B26">
        <v>0.06</v>
      </c>
      <c r="D26">
        <f t="shared" si="0"/>
        <v>3</v>
      </c>
      <c r="E26">
        <f t="shared" si="1"/>
        <v>0.06</v>
      </c>
      <c r="N26">
        <v>130</v>
      </c>
      <c r="O26">
        <f t="shared" si="2"/>
        <v>0.09</v>
      </c>
      <c r="P26">
        <f t="shared" si="3"/>
        <v>9</v>
      </c>
    </row>
    <row r="27" spans="1:16" x14ac:dyDescent="0.25">
      <c r="A27">
        <v>37</v>
      </c>
      <c r="B27">
        <v>0.06</v>
      </c>
      <c r="D27">
        <f t="shared" si="0"/>
        <v>3</v>
      </c>
      <c r="E27">
        <f t="shared" si="1"/>
        <v>0.06</v>
      </c>
      <c r="N27">
        <v>141</v>
      </c>
      <c r="O27">
        <f t="shared" si="2"/>
        <v>0.05</v>
      </c>
      <c r="P27">
        <f t="shared" si="3"/>
        <v>5</v>
      </c>
    </row>
    <row r="28" spans="1:16" x14ac:dyDescent="0.25">
      <c r="A28">
        <v>34</v>
      </c>
      <c r="B28">
        <v>0.04</v>
      </c>
      <c r="D28">
        <f t="shared" si="0"/>
        <v>2</v>
      </c>
      <c r="E28">
        <f t="shared" si="1"/>
        <v>0.04</v>
      </c>
      <c r="N28">
        <v>118</v>
      </c>
      <c r="O28">
        <f t="shared" si="2"/>
        <v>0.01</v>
      </c>
      <c r="P28">
        <f t="shared" si="3"/>
        <v>1</v>
      </c>
    </row>
    <row r="29" spans="1:16" x14ac:dyDescent="0.25">
      <c r="A29">
        <v>33</v>
      </c>
      <c r="B29">
        <v>0.06</v>
      </c>
      <c r="D29">
        <f t="shared" si="0"/>
        <v>3</v>
      </c>
      <c r="E29">
        <f t="shared" si="1"/>
        <v>0.06</v>
      </c>
      <c r="N29">
        <v>136</v>
      </c>
      <c r="O29">
        <f t="shared" si="2"/>
        <v>0.09</v>
      </c>
      <c r="P29">
        <f t="shared" si="3"/>
        <v>9</v>
      </c>
    </row>
    <row r="30" spans="1:16" x14ac:dyDescent="0.25">
      <c r="A30">
        <v>40</v>
      </c>
      <c r="B30">
        <v>0.04</v>
      </c>
      <c r="D30">
        <f t="shared" si="0"/>
        <v>2</v>
      </c>
      <c r="E30">
        <f t="shared" si="1"/>
        <v>0.04</v>
      </c>
      <c r="N30">
        <v>128</v>
      </c>
      <c r="O30">
        <f t="shared" si="2"/>
        <v>0.05</v>
      </c>
      <c r="P30">
        <f t="shared" si="3"/>
        <v>5</v>
      </c>
    </row>
    <row r="31" spans="1:16" x14ac:dyDescent="0.25">
      <c r="A31">
        <v>46</v>
      </c>
      <c r="B31">
        <v>0.02</v>
      </c>
      <c r="D31">
        <f t="shared" si="0"/>
        <v>1</v>
      </c>
      <c r="E31">
        <f t="shared" si="1"/>
        <v>0.02</v>
      </c>
      <c r="N31">
        <v>123</v>
      </c>
      <c r="O31">
        <f t="shared" si="2"/>
        <v>0.01</v>
      </c>
      <c r="P31">
        <f t="shared" si="3"/>
        <v>1</v>
      </c>
    </row>
    <row r="32" spans="1:16" x14ac:dyDescent="0.25">
      <c r="N32">
        <v>138</v>
      </c>
      <c r="O32">
        <f t="shared" si="2"/>
        <v>0.01</v>
      </c>
      <c r="P32">
        <f t="shared" si="3"/>
        <v>1</v>
      </c>
    </row>
    <row r="33" spans="14:16" x14ac:dyDescent="0.25">
      <c r="N33">
        <v>126</v>
      </c>
      <c r="O33">
        <f t="shared" si="2"/>
        <v>0.05</v>
      </c>
      <c r="P33">
        <f t="shared" si="3"/>
        <v>5</v>
      </c>
    </row>
    <row r="34" spans="14:16" x14ac:dyDescent="0.25">
      <c r="N34">
        <v>129</v>
      </c>
      <c r="O34">
        <f t="shared" si="2"/>
        <v>0.01</v>
      </c>
      <c r="P34">
        <f t="shared" si="3"/>
        <v>1</v>
      </c>
    </row>
    <row r="35" spans="14:16" x14ac:dyDescent="0.25">
      <c r="N35">
        <v>127</v>
      </c>
      <c r="O35">
        <f t="shared" si="2"/>
        <v>0.04</v>
      </c>
      <c r="P35">
        <f t="shared" si="3"/>
        <v>4</v>
      </c>
    </row>
    <row r="36" spans="14:16" x14ac:dyDescent="0.25">
      <c r="N36">
        <v>133</v>
      </c>
      <c r="O36">
        <f t="shared" si="2"/>
        <v>0.08</v>
      </c>
      <c r="P36">
        <f t="shared" si="3"/>
        <v>8</v>
      </c>
    </row>
    <row r="37" spans="14:16" x14ac:dyDescent="0.25">
      <c r="N37">
        <v>140</v>
      </c>
      <c r="O37">
        <f t="shared" si="2"/>
        <v>0.04</v>
      </c>
      <c r="P37">
        <f t="shared" si="3"/>
        <v>4</v>
      </c>
    </row>
    <row r="38" spans="14:16" x14ac:dyDescent="0.25">
      <c r="N38">
        <v>134</v>
      </c>
      <c r="O38">
        <f t="shared" si="2"/>
        <v>0.04</v>
      </c>
      <c r="P38">
        <f t="shared" si="3"/>
        <v>4</v>
      </c>
    </row>
    <row r="39" spans="14:16" x14ac:dyDescent="0.25">
      <c r="N39">
        <v>119</v>
      </c>
      <c r="O39">
        <f t="shared" si="2"/>
        <v>0.04</v>
      </c>
      <c r="P39">
        <f t="shared" si="3"/>
        <v>4</v>
      </c>
    </row>
    <row r="40" spans="14:16" x14ac:dyDescent="0.25">
      <c r="N40">
        <v>131</v>
      </c>
      <c r="O40">
        <f t="shared" si="2"/>
        <v>0.04</v>
      </c>
      <c r="P40">
        <f t="shared" si="3"/>
        <v>4</v>
      </c>
    </row>
    <row r="41" spans="14:16" x14ac:dyDescent="0.25">
      <c r="N41">
        <v>124</v>
      </c>
      <c r="O41">
        <f t="shared" si="2"/>
        <v>0.04</v>
      </c>
      <c r="P41">
        <f t="shared" si="3"/>
        <v>4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A5B7-E2D2-4589-B613-D0D38CF94BC9}">
  <dimension ref="A1:Y27"/>
  <sheetViews>
    <sheetView topLeftCell="H7" workbookViewId="0">
      <selection activeCell="J28" sqref="J28"/>
    </sheetView>
  </sheetViews>
  <sheetFormatPr defaultRowHeight="15" x14ac:dyDescent="0.25"/>
  <cols>
    <col min="1" max="1" width="10.7109375" bestFit="1" customWidth="1"/>
  </cols>
  <sheetData>
    <row r="1" spans="1:19" x14ac:dyDescent="0.25">
      <c r="A1" t="s">
        <v>62</v>
      </c>
      <c r="J1" t="s">
        <v>72</v>
      </c>
    </row>
    <row r="3" spans="1:19" x14ac:dyDescent="0.25">
      <c r="A3" t="s">
        <v>63</v>
      </c>
      <c r="B3" t="s">
        <v>64</v>
      </c>
      <c r="C3" t="s">
        <v>65</v>
      </c>
      <c r="J3">
        <v>-2.5</v>
      </c>
      <c r="K3">
        <v>1.3</v>
      </c>
      <c r="L3">
        <v>-0.8</v>
      </c>
      <c r="M3">
        <v>-1.9</v>
      </c>
      <c r="N3">
        <v>2.1</v>
      </c>
      <c r="O3">
        <v>0.5</v>
      </c>
      <c r="P3">
        <v>-1.2</v>
      </c>
      <c r="Q3">
        <v>1.8</v>
      </c>
      <c r="R3">
        <v>-0.5</v>
      </c>
      <c r="S3">
        <v>2.2999999999999998</v>
      </c>
    </row>
    <row r="4" spans="1:19" x14ac:dyDescent="0.25">
      <c r="A4">
        <v>45</v>
      </c>
      <c r="B4">
        <v>32</v>
      </c>
      <c r="C4">
        <v>40</v>
      </c>
      <c r="J4">
        <v>-0.7</v>
      </c>
      <c r="K4">
        <v>1.2</v>
      </c>
      <c r="L4">
        <v>-1.5</v>
      </c>
      <c r="M4">
        <v>-0.3</v>
      </c>
      <c r="N4">
        <v>2.6</v>
      </c>
      <c r="O4">
        <v>1.1000000000000001</v>
      </c>
      <c r="P4">
        <v>-1.7</v>
      </c>
      <c r="Q4">
        <v>0.9</v>
      </c>
      <c r="R4">
        <v>-1.4</v>
      </c>
      <c r="S4">
        <v>0.3</v>
      </c>
    </row>
    <row r="5" spans="1:19" x14ac:dyDescent="0.25">
      <c r="A5">
        <v>35</v>
      </c>
      <c r="B5">
        <v>28</v>
      </c>
      <c r="C5">
        <v>39</v>
      </c>
      <c r="J5">
        <v>1.9</v>
      </c>
      <c r="K5">
        <v>-1.1000000000000001</v>
      </c>
      <c r="L5">
        <v>-0.4</v>
      </c>
      <c r="M5">
        <v>2.2000000000000002</v>
      </c>
      <c r="N5">
        <v>-0.9</v>
      </c>
      <c r="O5">
        <v>1.6</v>
      </c>
      <c r="P5">
        <v>-0.6</v>
      </c>
      <c r="Q5">
        <v>-1.3</v>
      </c>
      <c r="R5">
        <v>2.4</v>
      </c>
      <c r="S5">
        <v>0.7</v>
      </c>
    </row>
    <row r="6" spans="1:19" x14ac:dyDescent="0.25">
      <c r="A6">
        <v>40</v>
      </c>
      <c r="B6">
        <v>30</v>
      </c>
      <c r="C6">
        <v>42</v>
      </c>
      <c r="J6">
        <v>-1.8</v>
      </c>
      <c r="K6">
        <v>1.5</v>
      </c>
      <c r="L6">
        <v>-0.2</v>
      </c>
      <c r="M6">
        <v>-2.1</v>
      </c>
      <c r="N6">
        <v>2.8</v>
      </c>
      <c r="O6">
        <v>0.8</v>
      </c>
      <c r="P6">
        <v>-1.6</v>
      </c>
      <c r="Q6">
        <v>1.4</v>
      </c>
      <c r="R6">
        <v>-0.1</v>
      </c>
      <c r="S6">
        <v>2.5</v>
      </c>
    </row>
    <row r="7" spans="1:19" x14ac:dyDescent="0.25">
      <c r="A7">
        <v>38</v>
      </c>
      <c r="B7">
        <v>34</v>
      </c>
      <c r="C7">
        <v>41</v>
      </c>
      <c r="J7">
        <v>-1</v>
      </c>
      <c r="K7">
        <v>1.7</v>
      </c>
      <c r="L7">
        <v>-0.9</v>
      </c>
      <c r="M7">
        <v>-2</v>
      </c>
      <c r="N7">
        <v>2.7</v>
      </c>
      <c r="O7">
        <v>0.6</v>
      </c>
      <c r="P7">
        <v>-1.4</v>
      </c>
      <c r="Q7">
        <v>1.1000000000000001</v>
      </c>
      <c r="R7">
        <v>-0.3</v>
      </c>
      <c r="S7">
        <v>2</v>
      </c>
    </row>
    <row r="8" spans="1:19" x14ac:dyDescent="0.25">
      <c r="A8">
        <v>42</v>
      </c>
      <c r="B8">
        <v>33</v>
      </c>
      <c r="C8">
        <v>38</v>
      </c>
    </row>
    <row r="9" spans="1:19" x14ac:dyDescent="0.25">
      <c r="A9">
        <v>37</v>
      </c>
      <c r="B9">
        <v>35</v>
      </c>
      <c r="C9">
        <v>43</v>
      </c>
    </row>
    <row r="10" spans="1:19" x14ac:dyDescent="0.25">
      <c r="A10">
        <v>39</v>
      </c>
      <c r="B10">
        <v>31</v>
      </c>
      <c r="C10">
        <v>45</v>
      </c>
      <c r="J10" t="s">
        <v>73</v>
      </c>
      <c r="K10">
        <f>SKEW(J3:S7)</f>
        <v>5.4546017084340551E-2</v>
      </c>
    </row>
    <row r="11" spans="1:19" x14ac:dyDescent="0.25">
      <c r="A11">
        <v>43</v>
      </c>
      <c r="B11">
        <v>29</v>
      </c>
      <c r="C11">
        <v>44</v>
      </c>
      <c r="J11" t="s">
        <v>74</v>
      </c>
      <c r="K11">
        <f>KURT(J3:S7)</f>
        <v>-1.3042496425917365</v>
      </c>
    </row>
    <row r="12" spans="1:19" x14ac:dyDescent="0.25">
      <c r="A12">
        <v>44</v>
      </c>
      <c r="B12">
        <v>36</v>
      </c>
      <c r="C12">
        <v>41</v>
      </c>
    </row>
    <row r="13" spans="1:19" x14ac:dyDescent="0.25">
      <c r="A13">
        <v>41</v>
      </c>
      <c r="B13">
        <v>37</v>
      </c>
      <c r="C13">
        <v>37</v>
      </c>
    </row>
    <row r="15" spans="1:19" x14ac:dyDescent="0.25">
      <c r="J15" t="s">
        <v>75</v>
      </c>
    </row>
    <row r="16" spans="1:19" x14ac:dyDescent="0.25">
      <c r="A16" t="s">
        <v>66</v>
      </c>
      <c r="B16">
        <f>AVERAGE(A4:A13)</f>
        <v>40.4</v>
      </c>
    </row>
    <row r="17" spans="1:25" x14ac:dyDescent="0.25">
      <c r="A17" t="s">
        <v>67</v>
      </c>
      <c r="B17">
        <f>AVERAGE(B4:B13)</f>
        <v>32.5</v>
      </c>
    </row>
    <row r="18" spans="1:25" x14ac:dyDescent="0.25">
      <c r="A18" t="s">
        <v>68</v>
      </c>
      <c r="B18">
        <f>AVERAGE(C4:C13)</f>
        <v>41</v>
      </c>
      <c r="J18">
        <v>2.5</v>
      </c>
      <c r="K18">
        <v>4.8</v>
      </c>
      <c r="L18">
        <v>3.2</v>
      </c>
      <c r="M18">
        <v>2.1</v>
      </c>
      <c r="N18">
        <v>4.5</v>
      </c>
      <c r="O18">
        <v>2.9</v>
      </c>
      <c r="P18">
        <v>2.2999999999999998</v>
      </c>
      <c r="Q18">
        <v>3.1</v>
      </c>
      <c r="R18">
        <v>4.2</v>
      </c>
      <c r="S18">
        <v>3.9</v>
      </c>
      <c r="T18">
        <v>2.8</v>
      </c>
      <c r="U18">
        <v>4.0999999999999996</v>
      </c>
      <c r="V18">
        <v>2.6</v>
      </c>
      <c r="W18">
        <v>2.4</v>
      </c>
      <c r="X18">
        <v>4.7</v>
      </c>
      <c r="Y18">
        <v>3.3</v>
      </c>
    </row>
    <row r="19" spans="1:25" x14ac:dyDescent="0.25">
      <c r="J19">
        <v>2.7</v>
      </c>
      <c r="K19">
        <v>3</v>
      </c>
      <c r="L19">
        <v>4.3</v>
      </c>
      <c r="M19">
        <v>3.7</v>
      </c>
      <c r="N19">
        <v>2.2000000000000002</v>
      </c>
      <c r="O19">
        <v>3.6</v>
      </c>
      <c r="P19">
        <v>4</v>
      </c>
      <c r="Q19">
        <v>2.7</v>
      </c>
      <c r="R19">
        <v>3.8</v>
      </c>
      <c r="S19">
        <v>3.5</v>
      </c>
      <c r="T19">
        <v>3.2</v>
      </c>
      <c r="U19">
        <v>4.4000000000000004</v>
      </c>
      <c r="V19">
        <v>2</v>
      </c>
      <c r="W19">
        <v>3.4</v>
      </c>
      <c r="X19">
        <v>3.1</v>
      </c>
      <c r="Y19">
        <v>2.9</v>
      </c>
    </row>
    <row r="20" spans="1:25" x14ac:dyDescent="0.25">
      <c r="J20">
        <v>4.5999999999999996</v>
      </c>
      <c r="K20">
        <v>3.3</v>
      </c>
      <c r="L20">
        <v>2.5</v>
      </c>
      <c r="M20">
        <v>4.9000000000000004</v>
      </c>
      <c r="N20">
        <v>2.8</v>
      </c>
      <c r="O20">
        <v>3</v>
      </c>
      <c r="P20">
        <v>4.2</v>
      </c>
      <c r="Q20">
        <v>3.9</v>
      </c>
      <c r="R20">
        <v>2.8</v>
      </c>
      <c r="S20">
        <v>4.0999999999999996</v>
      </c>
      <c r="T20">
        <v>2.6</v>
      </c>
      <c r="U20">
        <v>2.4</v>
      </c>
      <c r="V20">
        <v>4.7</v>
      </c>
      <c r="W20">
        <v>3.3</v>
      </c>
      <c r="X20">
        <v>2.7</v>
      </c>
      <c r="Y20">
        <v>3</v>
      </c>
    </row>
    <row r="21" spans="1:25" x14ac:dyDescent="0.25">
      <c r="A21" t="s">
        <v>69</v>
      </c>
      <c r="B21">
        <f>MAX(A4:A13)-MIN(A4:A13)</f>
        <v>10</v>
      </c>
      <c r="J21">
        <v>4.3</v>
      </c>
      <c r="K21">
        <v>3.7</v>
      </c>
      <c r="L21">
        <v>2.2000000000000002</v>
      </c>
      <c r="M21">
        <v>3.6</v>
      </c>
      <c r="N21">
        <v>4</v>
      </c>
      <c r="O21">
        <v>2.7</v>
      </c>
      <c r="P21">
        <v>3.8</v>
      </c>
      <c r="Q21">
        <v>3.5</v>
      </c>
      <c r="R21">
        <v>3.2</v>
      </c>
      <c r="S21">
        <v>4.4000000000000004</v>
      </c>
      <c r="T21">
        <v>2</v>
      </c>
      <c r="U21">
        <v>3.4</v>
      </c>
      <c r="V21">
        <v>3.1</v>
      </c>
      <c r="W21">
        <v>2.9</v>
      </c>
      <c r="X21">
        <v>4.5999999999999996</v>
      </c>
      <c r="Y21">
        <v>3.3</v>
      </c>
    </row>
    <row r="22" spans="1:25" x14ac:dyDescent="0.25">
      <c r="A22" t="s">
        <v>70</v>
      </c>
      <c r="B22">
        <f>MAX(B4:B13)-MIN(B4:B13)</f>
        <v>9</v>
      </c>
      <c r="J22">
        <v>2.5</v>
      </c>
      <c r="K22">
        <v>4.9000000000000004</v>
      </c>
      <c r="L22">
        <v>3.1</v>
      </c>
      <c r="M22">
        <v>2.9</v>
      </c>
      <c r="N22">
        <v>4.5999999999999996</v>
      </c>
      <c r="O22">
        <v>3.3</v>
      </c>
      <c r="P22">
        <v>2.5</v>
      </c>
      <c r="Q22">
        <v>4.9000000000000004</v>
      </c>
      <c r="R22">
        <v>2.8</v>
      </c>
      <c r="S22">
        <v>3</v>
      </c>
      <c r="T22">
        <v>4.2</v>
      </c>
      <c r="U22">
        <v>3.9</v>
      </c>
      <c r="V22">
        <v>2.8</v>
      </c>
      <c r="W22">
        <v>4.0999999999999996</v>
      </c>
      <c r="X22">
        <v>2.6</v>
      </c>
      <c r="Y22">
        <v>2.4</v>
      </c>
    </row>
    <row r="23" spans="1:25" x14ac:dyDescent="0.25">
      <c r="A23" t="s">
        <v>71</v>
      </c>
      <c r="B23">
        <f>MAX(C4:C13)-MIN(C4:C13)</f>
        <v>8</v>
      </c>
      <c r="J23">
        <v>4.7</v>
      </c>
      <c r="K23">
        <v>3.3</v>
      </c>
      <c r="L23">
        <v>2.7</v>
      </c>
      <c r="M23">
        <v>3</v>
      </c>
      <c r="N23">
        <v>4.3</v>
      </c>
      <c r="O23">
        <v>3.7</v>
      </c>
      <c r="P23">
        <v>2.2000000000000002</v>
      </c>
      <c r="Q23">
        <v>3.6</v>
      </c>
      <c r="R23">
        <v>4</v>
      </c>
      <c r="S23">
        <v>2.7</v>
      </c>
      <c r="T23">
        <v>3.8</v>
      </c>
      <c r="U23">
        <v>3.5</v>
      </c>
      <c r="V23">
        <v>3.2</v>
      </c>
      <c r="W23">
        <v>4.4000000000000004</v>
      </c>
      <c r="X23">
        <v>2</v>
      </c>
      <c r="Y23">
        <v>3.4</v>
      </c>
    </row>
    <row r="26" spans="1:25" x14ac:dyDescent="0.25">
      <c r="J26" t="s">
        <v>73</v>
      </c>
      <c r="K26">
        <f>SKEW(J18:Y23)</f>
        <v>0.2240253645454216</v>
      </c>
    </row>
    <row r="27" spans="1:25" x14ac:dyDescent="0.25">
      <c r="J27" t="s">
        <v>74</v>
      </c>
      <c r="K27">
        <f>KURT(J18:Y23)</f>
        <v>-0.9312091245252927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6EA0-EAD3-4009-AD93-FAAEA04AC438}">
  <dimension ref="A1:W37"/>
  <sheetViews>
    <sheetView workbookViewId="0">
      <selection activeCell="U37" sqref="U37"/>
    </sheetView>
  </sheetViews>
  <sheetFormatPr defaultRowHeight="15" x14ac:dyDescent="0.25"/>
  <cols>
    <col min="4" max="4" width="8.85546875" customWidth="1"/>
    <col min="18" max="18" width="10.140625" bestFit="1" customWidth="1"/>
  </cols>
  <sheetData>
    <row r="1" spans="1:23" x14ac:dyDescent="0.25">
      <c r="A1" t="s">
        <v>76</v>
      </c>
      <c r="N1" t="s">
        <v>78</v>
      </c>
    </row>
    <row r="3" spans="1:23" x14ac:dyDescent="0.25">
      <c r="A3">
        <v>4</v>
      </c>
      <c r="B3">
        <v>5</v>
      </c>
      <c r="C3">
        <v>3</v>
      </c>
      <c r="D3">
        <v>4</v>
      </c>
      <c r="E3">
        <v>4</v>
      </c>
      <c r="F3">
        <v>3</v>
      </c>
      <c r="G3">
        <v>2</v>
      </c>
      <c r="H3">
        <v>5</v>
      </c>
      <c r="I3">
        <v>4</v>
      </c>
      <c r="J3">
        <v>3</v>
      </c>
      <c r="N3">
        <v>12</v>
      </c>
      <c r="O3">
        <v>18</v>
      </c>
      <c r="P3">
        <v>15</v>
      </c>
      <c r="Q3">
        <v>22</v>
      </c>
      <c r="R3">
        <v>20</v>
      </c>
      <c r="S3">
        <v>14</v>
      </c>
      <c r="T3">
        <v>16</v>
      </c>
      <c r="U3">
        <v>21</v>
      </c>
      <c r="V3">
        <v>19</v>
      </c>
      <c r="W3">
        <v>17</v>
      </c>
    </row>
    <row r="4" spans="1:23" x14ac:dyDescent="0.25">
      <c r="A4">
        <v>5</v>
      </c>
      <c r="B4">
        <v>4</v>
      </c>
      <c r="C4">
        <v>2</v>
      </c>
      <c r="D4">
        <v>3</v>
      </c>
      <c r="E4">
        <v>4</v>
      </c>
      <c r="F4">
        <v>5</v>
      </c>
      <c r="G4">
        <v>3</v>
      </c>
      <c r="H4">
        <v>4</v>
      </c>
      <c r="I4">
        <v>5</v>
      </c>
      <c r="J4">
        <v>3</v>
      </c>
      <c r="N4">
        <v>22</v>
      </c>
      <c r="O4">
        <v>19</v>
      </c>
      <c r="P4">
        <v>13</v>
      </c>
      <c r="Q4">
        <v>16</v>
      </c>
      <c r="R4">
        <v>21</v>
      </c>
      <c r="S4">
        <v>22</v>
      </c>
      <c r="T4">
        <v>17</v>
      </c>
      <c r="U4">
        <v>19</v>
      </c>
      <c r="V4">
        <v>22</v>
      </c>
      <c r="W4">
        <v>18</v>
      </c>
    </row>
    <row r="5" spans="1:23" x14ac:dyDescent="0.25">
      <c r="A5">
        <v>4</v>
      </c>
      <c r="B5">
        <v>3</v>
      </c>
      <c r="C5">
        <v>2</v>
      </c>
      <c r="D5">
        <v>4</v>
      </c>
      <c r="E5">
        <v>5</v>
      </c>
      <c r="F5">
        <v>3</v>
      </c>
      <c r="G5">
        <v>4</v>
      </c>
      <c r="H5">
        <v>5</v>
      </c>
      <c r="I5">
        <v>4</v>
      </c>
      <c r="J5">
        <v>3</v>
      </c>
      <c r="N5">
        <v>14</v>
      </c>
      <c r="O5">
        <v>20</v>
      </c>
      <c r="P5">
        <v>19</v>
      </c>
      <c r="Q5">
        <v>17</v>
      </c>
      <c r="R5">
        <v>22</v>
      </c>
      <c r="S5">
        <v>18</v>
      </c>
      <c r="T5">
        <v>15</v>
      </c>
      <c r="U5">
        <v>21</v>
      </c>
      <c r="V5">
        <v>20</v>
      </c>
      <c r="W5">
        <v>16</v>
      </c>
    </row>
    <row r="6" spans="1:23" x14ac:dyDescent="0.25">
      <c r="A6">
        <v>3</v>
      </c>
      <c r="B6">
        <v>4</v>
      </c>
      <c r="C6">
        <v>5</v>
      </c>
      <c r="D6">
        <v>2</v>
      </c>
      <c r="E6">
        <v>3</v>
      </c>
      <c r="F6">
        <v>4</v>
      </c>
      <c r="G6">
        <v>4</v>
      </c>
      <c r="H6">
        <v>3</v>
      </c>
      <c r="I6">
        <v>5</v>
      </c>
      <c r="J6">
        <v>4</v>
      </c>
      <c r="N6">
        <v>12</v>
      </c>
      <c r="O6">
        <v>18</v>
      </c>
      <c r="P6">
        <v>15</v>
      </c>
      <c r="Q6">
        <v>22</v>
      </c>
      <c r="R6">
        <v>20</v>
      </c>
      <c r="S6">
        <v>14</v>
      </c>
      <c r="T6">
        <v>16</v>
      </c>
      <c r="U6">
        <v>21</v>
      </c>
      <c r="V6">
        <v>19</v>
      </c>
      <c r="W6">
        <v>17</v>
      </c>
    </row>
    <row r="7" spans="1:23" x14ac:dyDescent="0.25">
      <c r="A7">
        <v>3</v>
      </c>
      <c r="B7">
        <v>4</v>
      </c>
      <c r="C7">
        <v>5</v>
      </c>
      <c r="D7">
        <v>4</v>
      </c>
      <c r="E7">
        <v>2</v>
      </c>
      <c r="F7">
        <v>3</v>
      </c>
      <c r="G7">
        <v>4</v>
      </c>
      <c r="H7">
        <v>5</v>
      </c>
      <c r="I7">
        <v>3</v>
      </c>
      <c r="J7">
        <v>4</v>
      </c>
      <c r="N7">
        <v>22</v>
      </c>
      <c r="O7">
        <v>19</v>
      </c>
      <c r="P7">
        <v>13</v>
      </c>
      <c r="Q7">
        <v>16</v>
      </c>
      <c r="R7">
        <v>21</v>
      </c>
      <c r="S7">
        <v>22</v>
      </c>
      <c r="T7">
        <v>17</v>
      </c>
      <c r="U7">
        <v>19</v>
      </c>
      <c r="V7">
        <v>22</v>
      </c>
      <c r="W7">
        <v>18</v>
      </c>
    </row>
    <row r="8" spans="1:23" x14ac:dyDescent="0.25">
      <c r="A8">
        <v>5</v>
      </c>
      <c r="B8">
        <v>4</v>
      </c>
      <c r="C8">
        <v>3</v>
      </c>
      <c r="D8">
        <v>4</v>
      </c>
      <c r="E8">
        <v>5</v>
      </c>
      <c r="F8">
        <v>3</v>
      </c>
      <c r="G8">
        <v>4</v>
      </c>
      <c r="H8">
        <v>5</v>
      </c>
      <c r="I8">
        <v>4</v>
      </c>
      <c r="J8">
        <v>3</v>
      </c>
      <c r="N8">
        <v>14</v>
      </c>
      <c r="O8">
        <v>20</v>
      </c>
      <c r="P8">
        <v>19</v>
      </c>
      <c r="Q8">
        <v>17</v>
      </c>
      <c r="R8">
        <v>22</v>
      </c>
      <c r="S8">
        <v>18</v>
      </c>
      <c r="T8">
        <v>15</v>
      </c>
      <c r="U8">
        <v>21</v>
      </c>
      <c r="V8">
        <v>20</v>
      </c>
      <c r="W8">
        <v>16</v>
      </c>
    </row>
    <row r="9" spans="1:23" x14ac:dyDescent="0.25">
      <c r="A9">
        <v>3</v>
      </c>
      <c r="B9">
        <v>4</v>
      </c>
      <c r="C9">
        <v>5</v>
      </c>
      <c r="D9">
        <v>2</v>
      </c>
      <c r="E9">
        <v>3</v>
      </c>
      <c r="F9">
        <v>4</v>
      </c>
      <c r="G9">
        <v>4</v>
      </c>
      <c r="H9">
        <v>3</v>
      </c>
      <c r="I9">
        <v>5</v>
      </c>
      <c r="J9">
        <v>4</v>
      </c>
      <c r="N9">
        <v>12</v>
      </c>
      <c r="O9">
        <v>18</v>
      </c>
      <c r="P9">
        <v>15</v>
      </c>
      <c r="Q9">
        <v>22</v>
      </c>
      <c r="R9">
        <v>20</v>
      </c>
      <c r="S9">
        <v>14</v>
      </c>
      <c r="T9">
        <v>16</v>
      </c>
      <c r="U9">
        <v>21</v>
      </c>
      <c r="V9">
        <v>19</v>
      </c>
      <c r="W9">
        <v>17</v>
      </c>
    </row>
    <row r="10" spans="1:23" x14ac:dyDescent="0.25">
      <c r="A10">
        <v>3</v>
      </c>
      <c r="B10">
        <v>4</v>
      </c>
      <c r="C10">
        <v>5</v>
      </c>
      <c r="D10">
        <v>4</v>
      </c>
      <c r="E10">
        <v>2</v>
      </c>
      <c r="F10">
        <v>3</v>
      </c>
      <c r="G10">
        <v>4</v>
      </c>
      <c r="H10">
        <v>5</v>
      </c>
      <c r="I10">
        <v>3</v>
      </c>
      <c r="J10">
        <v>4</v>
      </c>
      <c r="N10">
        <v>22</v>
      </c>
      <c r="O10">
        <v>19</v>
      </c>
      <c r="P10">
        <v>13</v>
      </c>
      <c r="Q10">
        <v>16</v>
      </c>
      <c r="R10">
        <v>21</v>
      </c>
      <c r="S10">
        <v>22</v>
      </c>
      <c r="T10">
        <v>17</v>
      </c>
      <c r="U10">
        <v>19</v>
      </c>
      <c r="V10">
        <v>22</v>
      </c>
      <c r="W10">
        <v>18</v>
      </c>
    </row>
    <row r="11" spans="1:23" x14ac:dyDescent="0.25">
      <c r="A11">
        <v>5</v>
      </c>
      <c r="B11">
        <v>4</v>
      </c>
      <c r="C11">
        <v>3</v>
      </c>
      <c r="D11">
        <v>4</v>
      </c>
      <c r="E11">
        <v>5</v>
      </c>
      <c r="F11">
        <v>3</v>
      </c>
      <c r="G11">
        <v>4</v>
      </c>
      <c r="H11">
        <v>5</v>
      </c>
      <c r="I11">
        <v>4</v>
      </c>
      <c r="J11">
        <v>3</v>
      </c>
      <c r="N11">
        <v>14</v>
      </c>
      <c r="O11">
        <v>20</v>
      </c>
      <c r="P11">
        <v>19</v>
      </c>
      <c r="Q11">
        <v>17</v>
      </c>
      <c r="R11">
        <v>22</v>
      </c>
      <c r="S11">
        <v>18</v>
      </c>
      <c r="T11">
        <v>15</v>
      </c>
      <c r="U11">
        <v>21</v>
      </c>
      <c r="V11">
        <v>20</v>
      </c>
      <c r="W11">
        <v>16</v>
      </c>
    </row>
    <row r="12" spans="1:23" x14ac:dyDescent="0.25">
      <c r="A12">
        <v>3</v>
      </c>
      <c r="B12">
        <v>4</v>
      </c>
      <c r="C12">
        <v>5</v>
      </c>
      <c r="D12">
        <v>2</v>
      </c>
      <c r="E12">
        <v>3</v>
      </c>
      <c r="F12">
        <v>4</v>
      </c>
      <c r="G12">
        <v>4</v>
      </c>
      <c r="H12">
        <v>3</v>
      </c>
      <c r="I12">
        <v>5</v>
      </c>
      <c r="J12">
        <v>4</v>
      </c>
      <c r="N12">
        <v>12</v>
      </c>
      <c r="O12">
        <v>18</v>
      </c>
      <c r="P12">
        <v>15</v>
      </c>
      <c r="Q12">
        <v>22</v>
      </c>
      <c r="R12">
        <v>20</v>
      </c>
      <c r="S12">
        <v>14</v>
      </c>
      <c r="T12">
        <v>16</v>
      </c>
      <c r="U12">
        <v>21</v>
      </c>
      <c r="V12">
        <v>19</v>
      </c>
      <c r="W12">
        <v>1</v>
      </c>
    </row>
    <row r="14" spans="1:23" x14ac:dyDescent="0.25">
      <c r="A14" t="s">
        <v>73</v>
      </c>
      <c r="B14">
        <f>SKEW(A3:J12)</f>
        <v>-0.21090973977304461</v>
      </c>
      <c r="N14" t="s">
        <v>73</v>
      </c>
      <c r="O14">
        <f>SKEW(N3:W12)</f>
        <v>-1.4032449568633836</v>
      </c>
    </row>
    <row r="15" spans="1:23" x14ac:dyDescent="0.25">
      <c r="A15" t="s">
        <v>74</v>
      </c>
      <c r="B15">
        <f>KURT(A3:J12)</f>
        <v>-0.74525627211662515</v>
      </c>
      <c r="N15" t="s">
        <v>74</v>
      </c>
      <c r="O15">
        <f>KURT(N3:W12)</f>
        <v>4.8640775708013155</v>
      </c>
    </row>
    <row r="19" spans="1:23" x14ac:dyDescent="0.25">
      <c r="A19" t="s">
        <v>77</v>
      </c>
      <c r="N19" t="s">
        <v>79</v>
      </c>
    </row>
    <row r="21" spans="1:23" x14ac:dyDescent="0.25">
      <c r="A21">
        <v>80</v>
      </c>
      <c r="B21">
        <v>350</v>
      </c>
      <c r="C21">
        <v>310</v>
      </c>
      <c r="D21">
        <v>270</v>
      </c>
      <c r="E21">
        <v>390</v>
      </c>
      <c r="F21">
        <v>320</v>
      </c>
      <c r="G21">
        <v>290</v>
      </c>
      <c r="H21">
        <v>340</v>
      </c>
      <c r="I21">
        <v>310</v>
      </c>
      <c r="J21">
        <v>380</v>
      </c>
      <c r="N21">
        <v>40</v>
      </c>
      <c r="O21">
        <v>45</v>
      </c>
      <c r="P21">
        <v>50</v>
      </c>
      <c r="Q21">
        <v>55</v>
      </c>
      <c r="R21">
        <v>60</v>
      </c>
      <c r="S21">
        <v>62</v>
      </c>
      <c r="T21">
        <v>65</v>
      </c>
      <c r="U21">
        <v>68</v>
      </c>
      <c r="V21">
        <v>70</v>
      </c>
      <c r="W21">
        <v>72</v>
      </c>
    </row>
    <row r="22" spans="1:23" x14ac:dyDescent="0.25">
      <c r="A22">
        <v>270</v>
      </c>
      <c r="B22">
        <v>350</v>
      </c>
      <c r="C22">
        <v>300</v>
      </c>
      <c r="D22">
        <v>330</v>
      </c>
      <c r="E22">
        <v>370</v>
      </c>
      <c r="F22">
        <v>310</v>
      </c>
      <c r="G22">
        <v>280</v>
      </c>
      <c r="H22">
        <v>320</v>
      </c>
      <c r="I22">
        <v>350</v>
      </c>
      <c r="J22">
        <v>290</v>
      </c>
      <c r="N22">
        <v>75</v>
      </c>
      <c r="O22">
        <v>78</v>
      </c>
      <c r="P22">
        <v>80</v>
      </c>
      <c r="Q22">
        <v>82</v>
      </c>
      <c r="R22">
        <v>85</v>
      </c>
      <c r="S22">
        <v>88</v>
      </c>
      <c r="T22">
        <v>90</v>
      </c>
      <c r="U22">
        <v>92</v>
      </c>
      <c r="V22">
        <v>95</v>
      </c>
      <c r="W22">
        <v>100</v>
      </c>
    </row>
    <row r="23" spans="1:23" x14ac:dyDescent="0.25">
      <c r="A23">
        <v>270</v>
      </c>
      <c r="B23">
        <v>350</v>
      </c>
      <c r="C23">
        <v>300</v>
      </c>
      <c r="D23">
        <v>330</v>
      </c>
      <c r="E23">
        <v>370</v>
      </c>
      <c r="F23">
        <v>310</v>
      </c>
      <c r="G23">
        <v>280</v>
      </c>
      <c r="H23">
        <v>320</v>
      </c>
      <c r="I23">
        <v>350</v>
      </c>
      <c r="J23">
        <v>290</v>
      </c>
      <c r="N23">
        <v>105</v>
      </c>
      <c r="O23">
        <v>110</v>
      </c>
      <c r="P23">
        <v>115</v>
      </c>
      <c r="Q23">
        <v>120</v>
      </c>
      <c r="R23">
        <v>125</v>
      </c>
      <c r="S23">
        <v>130</v>
      </c>
      <c r="T23">
        <v>135</v>
      </c>
      <c r="U23">
        <v>140</v>
      </c>
      <c r="V23">
        <v>145</v>
      </c>
      <c r="W23">
        <v>150</v>
      </c>
    </row>
    <row r="24" spans="1:23" x14ac:dyDescent="0.25">
      <c r="A24">
        <v>270</v>
      </c>
      <c r="B24">
        <v>350</v>
      </c>
      <c r="C24">
        <v>300</v>
      </c>
      <c r="D24">
        <v>330</v>
      </c>
      <c r="E24">
        <v>370</v>
      </c>
      <c r="F24">
        <v>310</v>
      </c>
      <c r="G24">
        <v>280</v>
      </c>
      <c r="H24">
        <v>320</v>
      </c>
      <c r="I24">
        <v>350</v>
      </c>
      <c r="J24">
        <v>290</v>
      </c>
      <c r="N24">
        <v>155</v>
      </c>
      <c r="O24">
        <v>160</v>
      </c>
      <c r="P24">
        <v>165</v>
      </c>
      <c r="Q24">
        <v>170</v>
      </c>
      <c r="R24">
        <v>175</v>
      </c>
      <c r="S24">
        <v>180</v>
      </c>
      <c r="T24">
        <v>185</v>
      </c>
      <c r="U24">
        <v>190</v>
      </c>
      <c r="V24">
        <v>195</v>
      </c>
      <c r="W24">
        <v>200</v>
      </c>
    </row>
    <row r="25" spans="1:23" x14ac:dyDescent="0.25">
      <c r="A25">
        <v>270</v>
      </c>
      <c r="B25">
        <v>350</v>
      </c>
      <c r="C25">
        <v>300</v>
      </c>
      <c r="D25">
        <v>330</v>
      </c>
      <c r="E25">
        <v>370</v>
      </c>
      <c r="F25">
        <v>310</v>
      </c>
      <c r="G25">
        <v>280</v>
      </c>
      <c r="H25">
        <v>320</v>
      </c>
      <c r="I25">
        <v>350</v>
      </c>
      <c r="J25">
        <v>290</v>
      </c>
      <c r="N25">
        <v>205</v>
      </c>
      <c r="O25">
        <v>210</v>
      </c>
      <c r="P25">
        <v>215</v>
      </c>
      <c r="Q25">
        <v>220</v>
      </c>
      <c r="R25">
        <v>225</v>
      </c>
      <c r="S25">
        <v>230</v>
      </c>
      <c r="T25">
        <v>235</v>
      </c>
      <c r="U25">
        <v>240</v>
      </c>
      <c r="V25">
        <v>245</v>
      </c>
      <c r="W25">
        <v>250</v>
      </c>
    </row>
    <row r="26" spans="1:23" x14ac:dyDescent="0.25">
      <c r="A26">
        <v>270</v>
      </c>
      <c r="B26">
        <v>350</v>
      </c>
      <c r="C26">
        <v>300</v>
      </c>
      <c r="D26">
        <v>330</v>
      </c>
      <c r="E26">
        <v>370</v>
      </c>
      <c r="F26">
        <v>310</v>
      </c>
      <c r="G26">
        <v>280</v>
      </c>
      <c r="H26">
        <v>320</v>
      </c>
      <c r="I26">
        <v>350</v>
      </c>
      <c r="J26">
        <v>290</v>
      </c>
      <c r="N26">
        <v>255</v>
      </c>
      <c r="O26">
        <v>260</v>
      </c>
      <c r="P26">
        <v>265</v>
      </c>
      <c r="Q26">
        <v>270</v>
      </c>
      <c r="R26">
        <v>275</v>
      </c>
      <c r="S26">
        <v>280</v>
      </c>
      <c r="T26">
        <v>285</v>
      </c>
      <c r="U26">
        <v>290</v>
      </c>
      <c r="V26">
        <v>295</v>
      </c>
      <c r="W26">
        <v>300</v>
      </c>
    </row>
    <row r="27" spans="1:23" x14ac:dyDescent="0.25">
      <c r="A27">
        <v>270</v>
      </c>
      <c r="B27">
        <v>350</v>
      </c>
      <c r="C27">
        <v>300</v>
      </c>
      <c r="D27">
        <v>330</v>
      </c>
      <c r="E27">
        <v>370</v>
      </c>
      <c r="F27">
        <v>310</v>
      </c>
      <c r="G27">
        <v>280</v>
      </c>
      <c r="H27">
        <v>320</v>
      </c>
      <c r="I27">
        <v>350</v>
      </c>
      <c r="J27">
        <v>290</v>
      </c>
      <c r="N27">
        <v>305</v>
      </c>
      <c r="O27">
        <v>310</v>
      </c>
      <c r="P27">
        <v>315</v>
      </c>
      <c r="Q27">
        <v>320</v>
      </c>
      <c r="R27">
        <v>325</v>
      </c>
      <c r="S27">
        <v>330</v>
      </c>
      <c r="T27">
        <v>335</v>
      </c>
      <c r="U27">
        <v>340</v>
      </c>
      <c r="V27">
        <v>345</v>
      </c>
      <c r="W27">
        <v>350</v>
      </c>
    </row>
    <row r="28" spans="1:23" x14ac:dyDescent="0.25">
      <c r="A28">
        <v>270</v>
      </c>
      <c r="B28">
        <v>350</v>
      </c>
      <c r="C28">
        <v>300</v>
      </c>
      <c r="D28">
        <v>330</v>
      </c>
      <c r="E28">
        <v>370</v>
      </c>
      <c r="F28">
        <v>310</v>
      </c>
      <c r="G28">
        <v>280</v>
      </c>
      <c r="H28">
        <v>320</v>
      </c>
      <c r="I28">
        <v>350</v>
      </c>
      <c r="J28">
        <v>290</v>
      </c>
      <c r="N28">
        <v>355</v>
      </c>
      <c r="O28">
        <v>360</v>
      </c>
      <c r="P28">
        <v>365</v>
      </c>
      <c r="Q28">
        <v>370</v>
      </c>
      <c r="R28">
        <v>375</v>
      </c>
      <c r="S28">
        <v>380</v>
      </c>
      <c r="T28">
        <v>385</v>
      </c>
      <c r="U28">
        <v>390</v>
      </c>
      <c r="V28">
        <v>395</v>
      </c>
      <c r="W28">
        <v>400</v>
      </c>
    </row>
    <row r="29" spans="1:23" x14ac:dyDescent="0.25">
      <c r="A29">
        <v>270</v>
      </c>
      <c r="B29">
        <v>350</v>
      </c>
      <c r="C29">
        <v>300</v>
      </c>
      <c r="D29">
        <v>330</v>
      </c>
      <c r="E29">
        <v>370</v>
      </c>
      <c r="F29">
        <v>310</v>
      </c>
      <c r="G29">
        <v>280</v>
      </c>
      <c r="H29">
        <v>320</v>
      </c>
      <c r="I29">
        <v>350</v>
      </c>
      <c r="J29">
        <v>290</v>
      </c>
      <c r="N29">
        <v>405</v>
      </c>
      <c r="O29">
        <v>410</v>
      </c>
      <c r="P29">
        <v>415</v>
      </c>
      <c r="Q29">
        <v>420</v>
      </c>
      <c r="R29">
        <v>425</v>
      </c>
      <c r="S29">
        <v>430</v>
      </c>
      <c r="T29">
        <v>435</v>
      </c>
      <c r="U29">
        <v>440</v>
      </c>
      <c r="V29">
        <v>445</v>
      </c>
      <c r="W29">
        <v>450</v>
      </c>
    </row>
    <row r="30" spans="1:23" x14ac:dyDescent="0.25">
      <c r="A30">
        <v>270</v>
      </c>
      <c r="B30">
        <v>350</v>
      </c>
      <c r="C30">
        <v>300</v>
      </c>
      <c r="D30">
        <v>330</v>
      </c>
      <c r="E30">
        <v>370</v>
      </c>
      <c r="F30">
        <v>310</v>
      </c>
      <c r="G30">
        <v>280</v>
      </c>
      <c r="H30">
        <v>320</v>
      </c>
      <c r="I30">
        <v>350</v>
      </c>
      <c r="J30">
        <v>290</v>
      </c>
      <c r="N30">
        <v>455</v>
      </c>
      <c r="O30">
        <v>460</v>
      </c>
      <c r="P30">
        <v>465</v>
      </c>
      <c r="Q30">
        <v>470</v>
      </c>
      <c r="R30">
        <v>475</v>
      </c>
      <c r="S30">
        <v>480</v>
      </c>
      <c r="T30">
        <v>485</v>
      </c>
      <c r="U30">
        <v>490</v>
      </c>
      <c r="V30">
        <v>495</v>
      </c>
      <c r="W30">
        <v>500</v>
      </c>
    </row>
    <row r="33" spans="1:19" x14ac:dyDescent="0.25">
      <c r="A33" t="s">
        <v>73</v>
      </c>
      <c r="B33">
        <f>SKEW(A21:J30)</f>
        <v>-1.8933266517197407</v>
      </c>
      <c r="N33" t="s">
        <v>80</v>
      </c>
      <c r="O33">
        <f>QUARTILE($N$21:$W$30,1)</f>
        <v>128.75</v>
      </c>
      <c r="R33" s="20" t="s">
        <v>83</v>
      </c>
      <c r="S33" s="20"/>
    </row>
    <row r="34" spans="1:19" x14ac:dyDescent="0.25">
      <c r="A34" t="s">
        <v>74</v>
      </c>
      <c r="B34">
        <f>KURT(A21:J30)</f>
        <v>10.77708134518492</v>
      </c>
      <c r="N34" t="s">
        <v>81</v>
      </c>
      <c r="O34">
        <f>QUARTILE(N21:W30,2)</f>
        <v>252.5</v>
      </c>
      <c r="R34">
        <v>10</v>
      </c>
      <c r="S34">
        <f>PERCENTILE($N$21:$W$30,R34/100)</f>
        <v>74.7</v>
      </c>
    </row>
    <row r="35" spans="1:19" x14ac:dyDescent="0.25">
      <c r="N35" t="s">
        <v>82</v>
      </c>
      <c r="O35">
        <f>QUARTILE(N21:W30,3)</f>
        <v>376.25</v>
      </c>
      <c r="R35">
        <v>25</v>
      </c>
      <c r="S35">
        <f>PERCENTILE($N$21:$W$30,R35/100)</f>
        <v>128.75</v>
      </c>
    </row>
    <row r="36" spans="1:19" x14ac:dyDescent="0.25">
      <c r="R36">
        <v>75</v>
      </c>
      <c r="S36">
        <f>PERCENTILE($N$21:$W$30,R36/100)</f>
        <v>376.25</v>
      </c>
    </row>
    <row r="37" spans="1:19" x14ac:dyDescent="0.25">
      <c r="R37">
        <v>90</v>
      </c>
      <c r="S37">
        <f>PERCENTILE($N$21:$W$30,R37/100)</f>
        <v>450.50000000000006</v>
      </c>
    </row>
  </sheetData>
  <mergeCells count="1">
    <mergeCell ref="R33:S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694A-ADF1-481B-AF49-6364499C56B4}">
  <dimension ref="A1:W42"/>
  <sheetViews>
    <sheetView topLeftCell="D19" workbookViewId="0">
      <selection activeCell="W30" sqref="W30"/>
    </sheetView>
  </sheetViews>
  <sheetFormatPr defaultRowHeight="15" x14ac:dyDescent="0.25"/>
  <cols>
    <col min="13" max="13" width="11.5703125" customWidth="1"/>
  </cols>
  <sheetData>
    <row r="1" spans="1:22" x14ac:dyDescent="0.25">
      <c r="A1" t="s">
        <v>84</v>
      </c>
      <c r="M1" t="s">
        <v>87</v>
      </c>
    </row>
    <row r="3" spans="1:22" x14ac:dyDescent="0.25">
      <c r="A3">
        <v>55</v>
      </c>
      <c r="B3">
        <v>60</v>
      </c>
      <c r="C3">
        <v>62</v>
      </c>
      <c r="D3">
        <v>65</v>
      </c>
      <c r="E3">
        <v>68</v>
      </c>
      <c r="F3">
        <v>70</v>
      </c>
      <c r="G3">
        <v>72</v>
      </c>
      <c r="H3">
        <v>75</v>
      </c>
      <c r="I3">
        <v>78</v>
      </c>
      <c r="J3">
        <v>80</v>
      </c>
      <c r="M3">
        <v>15</v>
      </c>
      <c r="N3">
        <v>20</v>
      </c>
      <c r="O3">
        <v>25</v>
      </c>
      <c r="P3">
        <v>30</v>
      </c>
      <c r="Q3">
        <v>35</v>
      </c>
      <c r="R3">
        <v>40</v>
      </c>
      <c r="S3">
        <v>45</v>
      </c>
      <c r="T3">
        <v>50</v>
      </c>
      <c r="U3">
        <v>55</v>
      </c>
      <c r="V3">
        <v>60</v>
      </c>
    </row>
    <row r="4" spans="1:22" x14ac:dyDescent="0.25">
      <c r="A4">
        <v>82</v>
      </c>
      <c r="B4">
        <v>85</v>
      </c>
      <c r="C4">
        <v>88</v>
      </c>
      <c r="D4">
        <v>90</v>
      </c>
      <c r="E4">
        <v>92</v>
      </c>
      <c r="F4">
        <v>95</v>
      </c>
      <c r="G4">
        <v>100</v>
      </c>
      <c r="H4">
        <v>105</v>
      </c>
      <c r="I4">
        <v>110</v>
      </c>
      <c r="J4">
        <v>115</v>
      </c>
      <c r="M4">
        <v>65</v>
      </c>
      <c r="N4">
        <v>70</v>
      </c>
      <c r="O4">
        <v>75</v>
      </c>
      <c r="P4">
        <v>80</v>
      </c>
      <c r="Q4">
        <v>85</v>
      </c>
      <c r="R4">
        <v>90</v>
      </c>
      <c r="S4">
        <v>95</v>
      </c>
      <c r="T4">
        <v>100</v>
      </c>
      <c r="U4">
        <v>105</v>
      </c>
      <c r="V4">
        <v>110</v>
      </c>
    </row>
    <row r="5" spans="1:22" x14ac:dyDescent="0.25">
      <c r="A5">
        <v>120</v>
      </c>
      <c r="B5">
        <v>125</v>
      </c>
      <c r="C5">
        <v>130</v>
      </c>
      <c r="D5">
        <v>135</v>
      </c>
      <c r="E5">
        <v>140</v>
      </c>
      <c r="F5">
        <v>145</v>
      </c>
      <c r="G5">
        <v>150</v>
      </c>
      <c r="H5">
        <v>155</v>
      </c>
      <c r="I5">
        <v>160</v>
      </c>
      <c r="J5">
        <v>165</v>
      </c>
      <c r="M5">
        <v>115</v>
      </c>
      <c r="N5">
        <v>120</v>
      </c>
      <c r="O5">
        <v>125</v>
      </c>
      <c r="P5">
        <v>130</v>
      </c>
      <c r="Q5">
        <v>135</v>
      </c>
      <c r="R5">
        <v>140</v>
      </c>
      <c r="S5">
        <v>145</v>
      </c>
      <c r="T5">
        <v>150</v>
      </c>
      <c r="U5">
        <v>155</v>
      </c>
      <c r="V5">
        <v>160</v>
      </c>
    </row>
    <row r="6" spans="1:22" x14ac:dyDescent="0.25">
      <c r="A6">
        <v>170</v>
      </c>
      <c r="B6">
        <v>175</v>
      </c>
      <c r="C6">
        <v>180</v>
      </c>
      <c r="D6">
        <v>185</v>
      </c>
      <c r="E6">
        <v>190</v>
      </c>
      <c r="F6">
        <v>195</v>
      </c>
      <c r="G6">
        <v>200</v>
      </c>
      <c r="H6">
        <v>205</v>
      </c>
      <c r="I6">
        <v>210</v>
      </c>
      <c r="J6">
        <v>215</v>
      </c>
      <c r="M6">
        <v>165</v>
      </c>
      <c r="N6">
        <v>170</v>
      </c>
      <c r="O6">
        <v>175</v>
      </c>
      <c r="P6">
        <v>180</v>
      </c>
      <c r="Q6">
        <v>185</v>
      </c>
      <c r="R6">
        <v>190</v>
      </c>
      <c r="S6">
        <v>195</v>
      </c>
      <c r="T6">
        <v>200</v>
      </c>
      <c r="U6">
        <v>205</v>
      </c>
      <c r="V6">
        <v>210</v>
      </c>
    </row>
    <row r="7" spans="1:22" x14ac:dyDescent="0.25">
      <c r="A7">
        <v>220</v>
      </c>
      <c r="B7">
        <v>225</v>
      </c>
      <c r="C7">
        <v>230</v>
      </c>
      <c r="D7">
        <v>235</v>
      </c>
      <c r="E7">
        <v>240</v>
      </c>
      <c r="F7">
        <v>245</v>
      </c>
      <c r="G7">
        <v>250</v>
      </c>
      <c r="H7">
        <v>255</v>
      </c>
      <c r="I7">
        <v>260</v>
      </c>
      <c r="J7">
        <v>265</v>
      </c>
      <c r="M7">
        <v>215</v>
      </c>
      <c r="N7">
        <v>220</v>
      </c>
      <c r="O7">
        <v>225</v>
      </c>
      <c r="P7">
        <v>230</v>
      </c>
      <c r="Q7">
        <v>235</v>
      </c>
      <c r="R7">
        <v>240</v>
      </c>
      <c r="S7">
        <v>245</v>
      </c>
      <c r="T7">
        <v>250</v>
      </c>
      <c r="U7">
        <v>255</v>
      </c>
      <c r="V7">
        <v>260</v>
      </c>
    </row>
    <row r="8" spans="1:22" x14ac:dyDescent="0.25">
      <c r="A8">
        <v>270</v>
      </c>
      <c r="B8">
        <v>275</v>
      </c>
      <c r="C8">
        <v>280</v>
      </c>
      <c r="D8">
        <v>285</v>
      </c>
      <c r="E8">
        <v>290</v>
      </c>
      <c r="F8">
        <v>295</v>
      </c>
      <c r="G8">
        <v>300</v>
      </c>
      <c r="H8">
        <v>305</v>
      </c>
      <c r="I8">
        <v>310</v>
      </c>
      <c r="J8">
        <v>315</v>
      </c>
      <c r="M8">
        <v>265</v>
      </c>
      <c r="N8">
        <v>270</v>
      </c>
      <c r="O8">
        <v>275</v>
      </c>
      <c r="P8">
        <v>280</v>
      </c>
      <c r="Q8">
        <v>285</v>
      </c>
      <c r="R8">
        <v>290</v>
      </c>
      <c r="S8">
        <v>295</v>
      </c>
      <c r="T8">
        <v>300</v>
      </c>
      <c r="U8">
        <v>305</v>
      </c>
      <c r="V8">
        <v>310</v>
      </c>
    </row>
    <row r="9" spans="1:22" x14ac:dyDescent="0.25">
      <c r="A9">
        <v>320</v>
      </c>
      <c r="B9">
        <v>325</v>
      </c>
      <c r="C9">
        <v>330</v>
      </c>
      <c r="D9">
        <v>335</v>
      </c>
      <c r="E9">
        <v>340</v>
      </c>
      <c r="F9">
        <v>345</v>
      </c>
      <c r="G9">
        <v>350</v>
      </c>
      <c r="H9">
        <v>355</v>
      </c>
      <c r="I9">
        <v>360</v>
      </c>
      <c r="J9">
        <v>365</v>
      </c>
      <c r="M9">
        <v>315</v>
      </c>
      <c r="N9">
        <v>320</v>
      </c>
      <c r="O9">
        <v>325</v>
      </c>
      <c r="P9">
        <v>330</v>
      </c>
      <c r="Q9">
        <v>335</v>
      </c>
      <c r="R9">
        <v>340</v>
      </c>
      <c r="S9">
        <v>345</v>
      </c>
      <c r="T9">
        <v>350</v>
      </c>
      <c r="U9">
        <v>355</v>
      </c>
      <c r="V9">
        <v>360</v>
      </c>
    </row>
    <row r="10" spans="1:22" x14ac:dyDescent="0.25">
      <c r="A10">
        <v>370</v>
      </c>
      <c r="B10">
        <v>375</v>
      </c>
      <c r="C10">
        <v>380</v>
      </c>
      <c r="D10">
        <v>385</v>
      </c>
      <c r="E10">
        <v>390</v>
      </c>
      <c r="F10">
        <v>395</v>
      </c>
      <c r="G10">
        <v>400</v>
      </c>
      <c r="H10">
        <v>405</v>
      </c>
      <c r="I10">
        <v>410</v>
      </c>
      <c r="J10">
        <v>415</v>
      </c>
      <c r="M10">
        <v>365</v>
      </c>
      <c r="N10">
        <v>370</v>
      </c>
      <c r="O10">
        <v>375</v>
      </c>
      <c r="P10">
        <v>380</v>
      </c>
      <c r="Q10">
        <v>385</v>
      </c>
      <c r="R10">
        <v>390</v>
      </c>
      <c r="S10">
        <v>395</v>
      </c>
      <c r="T10">
        <v>400</v>
      </c>
      <c r="U10">
        <v>405</v>
      </c>
      <c r="V10">
        <v>410</v>
      </c>
    </row>
    <row r="11" spans="1:22" x14ac:dyDescent="0.25">
      <c r="A11">
        <v>420</v>
      </c>
      <c r="B11">
        <v>425</v>
      </c>
      <c r="C11">
        <v>430</v>
      </c>
      <c r="D11">
        <v>435</v>
      </c>
      <c r="E11">
        <v>440</v>
      </c>
      <c r="F11">
        <v>445</v>
      </c>
      <c r="G11">
        <v>450</v>
      </c>
      <c r="H11">
        <v>455</v>
      </c>
      <c r="I11">
        <v>460</v>
      </c>
      <c r="J11">
        <v>465</v>
      </c>
      <c r="M11">
        <v>415</v>
      </c>
      <c r="N11">
        <v>420</v>
      </c>
      <c r="O11">
        <v>425</v>
      </c>
      <c r="P11">
        <v>430</v>
      </c>
      <c r="Q11">
        <v>435</v>
      </c>
      <c r="R11">
        <v>440</v>
      </c>
      <c r="S11">
        <v>445</v>
      </c>
      <c r="T11">
        <v>450</v>
      </c>
      <c r="U11">
        <v>455</v>
      </c>
      <c r="V11">
        <v>460</v>
      </c>
    </row>
    <row r="12" spans="1:22" x14ac:dyDescent="0.25">
      <c r="A12">
        <v>470</v>
      </c>
      <c r="B12">
        <v>475</v>
      </c>
      <c r="C12">
        <v>480</v>
      </c>
      <c r="D12">
        <v>485</v>
      </c>
      <c r="E12">
        <v>490</v>
      </c>
      <c r="F12">
        <v>495</v>
      </c>
      <c r="G12">
        <v>500</v>
      </c>
      <c r="H12">
        <v>505</v>
      </c>
      <c r="I12">
        <v>510</v>
      </c>
      <c r="J12">
        <v>515</v>
      </c>
      <c r="M12">
        <v>465</v>
      </c>
      <c r="N12">
        <v>470</v>
      </c>
      <c r="O12">
        <v>475</v>
      </c>
      <c r="P12">
        <v>480</v>
      </c>
      <c r="Q12">
        <v>485</v>
      </c>
      <c r="R12">
        <v>490</v>
      </c>
      <c r="S12">
        <v>495</v>
      </c>
      <c r="T12">
        <v>500</v>
      </c>
      <c r="U12">
        <v>505</v>
      </c>
      <c r="V12">
        <v>510</v>
      </c>
    </row>
    <row r="13" spans="1:22" x14ac:dyDescent="0.25">
      <c r="M13">
        <v>515</v>
      </c>
      <c r="N13">
        <v>520</v>
      </c>
      <c r="O13">
        <v>525</v>
      </c>
      <c r="P13">
        <v>530</v>
      </c>
      <c r="Q13">
        <v>535</v>
      </c>
      <c r="R13">
        <v>540</v>
      </c>
      <c r="S13">
        <v>545</v>
      </c>
      <c r="T13">
        <v>550</v>
      </c>
      <c r="U13">
        <v>555</v>
      </c>
      <c r="V13">
        <v>560</v>
      </c>
    </row>
    <row r="14" spans="1:22" x14ac:dyDescent="0.25">
      <c r="A14" t="s">
        <v>80</v>
      </c>
      <c r="B14">
        <f>QUARTILE($A$3:$J$12,1)</f>
        <v>143.75</v>
      </c>
      <c r="M14">
        <v>565</v>
      </c>
      <c r="N14">
        <v>570</v>
      </c>
      <c r="O14">
        <v>575</v>
      </c>
      <c r="P14">
        <v>580</v>
      </c>
      <c r="Q14">
        <v>585</v>
      </c>
      <c r="R14">
        <v>590</v>
      </c>
      <c r="S14">
        <v>595</v>
      </c>
      <c r="T14">
        <v>600</v>
      </c>
      <c r="U14">
        <v>605</v>
      </c>
      <c r="V14">
        <v>610</v>
      </c>
    </row>
    <row r="15" spans="1:22" x14ac:dyDescent="0.25">
      <c r="A15" t="s">
        <v>81</v>
      </c>
      <c r="B15">
        <f>QUARTILE($A$3:$J$12,2)</f>
        <v>267.5</v>
      </c>
      <c r="D15" s="20" t="s">
        <v>83</v>
      </c>
      <c r="E15" s="20"/>
    </row>
    <row r="16" spans="1:22" x14ac:dyDescent="0.25">
      <c r="A16" t="s">
        <v>82</v>
      </c>
      <c r="B16">
        <f>QUARTILE($A$3:$J$12,3)</f>
        <v>391.25</v>
      </c>
      <c r="D16">
        <v>15</v>
      </c>
      <c r="E16">
        <f>PERCENTILE($A$3:$J$12,D16/100)</f>
        <v>94.55</v>
      </c>
    </row>
    <row r="17" spans="1:23" x14ac:dyDescent="0.25">
      <c r="D17">
        <v>50</v>
      </c>
      <c r="E17">
        <f>PERCENTILE($A$3:$J$12,D17/100)</f>
        <v>267.5</v>
      </c>
      <c r="M17" t="s">
        <v>80</v>
      </c>
      <c r="N17">
        <f>QUARTILE($M$3:$V$14,1)</f>
        <v>163.75</v>
      </c>
      <c r="P17" s="20" t="s">
        <v>83</v>
      </c>
      <c r="Q17" s="20"/>
    </row>
    <row r="18" spans="1:23" x14ac:dyDescent="0.25">
      <c r="D18">
        <v>85</v>
      </c>
      <c r="E18">
        <f>PERCENTILE($A$3:$J$12,D18/100)</f>
        <v>440.74999999999994</v>
      </c>
      <c r="M18" t="s">
        <v>81</v>
      </c>
      <c r="N18">
        <f>QUARTILE($M$3:$V$14,2)</f>
        <v>312.5</v>
      </c>
      <c r="P18">
        <v>30</v>
      </c>
      <c r="Q18">
        <f>PERCENTILE($M$3:$V$14,P18/100)</f>
        <v>193.49999999999997</v>
      </c>
    </row>
    <row r="19" spans="1:23" x14ac:dyDescent="0.25">
      <c r="M19" t="s">
        <v>82</v>
      </c>
      <c r="N19">
        <f>QUARTILE($M$3:$V$14,3)</f>
        <v>461.25</v>
      </c>
      <c r="P19">
        <v>50</v>
      </c>
      <c r="Q19">
        <f>PERCENTILE($M$3:$V$14,P19/100)</f>
        <v>312.5</v>
      </c>
    </row>
    <row r="20" spans="1:23" x14ac:dyDescent="0.25">
      <c r="P20">
        <v>70</v>
      </c>
      <c r="Q20">
        <f>PERCENTILE($M$3:$V$14,P20/100)</f>
        <v>431.5</v>
      </c>
    </row>
    <row r="24" spans="1:23" x14ac:dyDescent="0.25">
      <c r="A24" t="s">
        <v>85</v>
      </c>
      <c r="M24" t="s">
        <v>88</v>
      </c>
    </row>
    <row r="26" spans="1:23" x14ac:dyDescent="0.25">
      <c r="A26">
        <v>20</v>
      </c>
      <c r="B26">
        <v>25</v>
      </c>
      <c r="C26">
        <v>30</v>
      </c>
      <c r="D26">
        <v>35</v>
      </c>
      <c r="E26">
        <v>40</v>
      </c>
      <c r="F26">
        <v>45</v>
      </c>
      <c r="G26">
        <v>50</v>
      </c>
      <c r="H26">
        <v>55</v>
      </c>
      <c r="I26">
        <v>60</v>
      </c>
      <c r="J26">
        <v>65</v>
      </c>
      <c r="M26" s="22">
        <v>0.5</v>
      </c>
      <c r="N26">
        <v>1</v>
      </c>
      <c r="O26">
        <v>0.2</v>
      </c>
      <c r="P26">
        <v>0.7</v>
      </c>
      <c r="Q26">
        <v>0.3</v>
      </c>
      <c r="R26">
        <v>0.9</v>
      </c>
      <c r="S26">
        <v>1.2</v>
      </c>
      <c r="T26">
        <v>0.6</v>
      </c>
      <c r="U26">
        <v>0.4</v>
      </c>
      <c r="V26">
        <v>1.1000000000000001</v>
      </c>
    </row>
    <row r="27" spans="1:23" x14ac:dyDescent="0.25">
      <c r="A27">
        <v>70</v>
      </c>
      <c r="B27">
        <v>75</v>
      </c>
      <c r="C27">
        <v>80</v>
      </c>
      <c r="D27">
        <v>85</v>
      </c>
      <c r="E27">
        <v>90</v>
      </c>
      <c r="F27">
        <v>95</v>
      </c>
      <c r="G27">
        <v>100</v>
      </c>
      <c r="H27">
        <v>105</v>
      </c>
      <c r="I27">
        <v>110</v>
      </c>
      <c r="J27">
        <v>115</v>
      </c>
      <c r="M27" s="23">
        <v>0.8</v>
      </c>
      <c r="N27">
        <v>0.5</v>
      </c>
      <c r="O27">
        <v>0.3</v>
      </c>
      <c r="P27">
        <v>0.6</v>
      </c>
      <c r="Q27">
        <v>1</v>
      </c>
      <c r="R27">
        <v>0.4</v>
      </c>
      <c r="S27">
        <v>0.5</v>
      </c>
      <c r="T27">
        <v>0.7</v>
      </c>
      <c r="U27">
        <v>0.9</v>
      </c>
      <c r="V27">
        <v>1.3</v>
      </c>
    </row>
    <row r="28" spans="1:23" x14ac:dyDescent="0.25">
      <c r="A28">
        <v>120</v>
      </c>
      <c r="B28">
        <v>125</v>
      </c>
      <c r="C28">
        <v>130</v>
      </c>
      <c r="D28">
        <v>135</v>
      </c>
      <c r="E28">
        <v>140</v>
      </c>
      <c r="F28">
        <v>145</v>
      </c>
      <c r="G28">
        <v>150</v>
      </c>
      <c r="H28">
        <v>155</v>
      </c>
      <c r="I28">
        <v>160</v>
      </c>
      <c r="J28">
        <v>165</v>
      </c>
      <c r="M28" s="23">
        <v>0.8</v>
      </c>
      <c r="N28">
        <v>0.6</v>
      </c>
      <c r="O28">
        <v>0.4</v>
      </c>
      <c r="P28">
        <v>0.7</v>
      </c>
      <c r="Q28">
        <v>0.9</v>
      </c>
      <c r="R28">
        <v>0.5</v>
      </c>
      <c r="S28">
        <v>0.2</v>
      </c>
      <c r="T28">
        <v>1</v>
      </c>
      <c r="U28">
        <v>0.8</v>
      </c>
      <c r="V28">
        <v>0.3</v>
      </c>
    </row>
    <row r="29" spans="1:23" x14ac:dyDescent="0.25">
      <c r="A29">
        <v>170</v>
      </c>
      <c r="B29">
        <v>175</v>
      </c>
      <c r="C29">
        <v>180</v>
      </c>
      <c r="D29">
        <v>185</v>
      </c>
      <c r="E29">
        <v>190</v>
      </c>
      <c r="F29">
        <v>195</v>
      </c>
      <c r="G29">
        <v>200</v>
      </c>
      <c r="H29">
        <v>205</v>
      </c>
      <c r="I29">
        <v>210</v>
      </c>
      <c r="J29">
        <v>215</v>
      </c>
      <c r="M29" s="23">
        <v>0.6</v>
      </c>
      <c r="N29">
        <v>0.4</v>
      </c>
      <c r="O29">
        <v>0.7</v>
      </c>
      <c r="P29">
        <v>0.9</v>
      </c>
      <c r="Q29">
        <v>1.2</v>
      </c>
      <c r="R29">
        <v>0.8</v>
      </c>
      <c r="S29">
        <v>0.3</v>
      </c>
      <c r="T29">
        <v>0.6</v>
      </c>
      <c r="U29">
        <v>0.5</v>
      </c>
      <c r="V29">
        <v>0.4</v>
      </c>
    </row>
    <row r="30" spans="1:23" x14ac:dyDescent="0.25">
      <c r="A30">
        <v>220</v>
      </c>
      <c r="B30">
        <v>225</v>
      </c>
      <c r="C30">
        <v>230</v>
      </c>
      <c r="D30">
        <v>235</v>
      </c>
      <c r="E30">
        <v>240</v>
      </c>
      <c r="F30">
        <v>245</v>
      </c>
      <c r="G30">
        <v>250</v>
      </c>
      <c r="H30">
        <v>255</v>
      </c>
      <c r="I30">
        <v>260</v>
      </c>
      <c r="J30">
        <v>265</v>
      </c>
      <c r="M30" s="23">
        <v>0.7</v>
      </c>
      <c r="N30">
        <v>0.9</v>
      </c>
      <c r="O30">
        <v>1.1000000000000001</v>
      </c>
      <c r="P30">
        <v>0.3</v>
      </c>
      <c r="Q30">
        <v>1.4</v>
      </c>
      <c r="R30">
        <v>0</v>
      </c>
      <c r="S30">
        <v>9</v>
      </c>
      <c r="T30">
        <v>0.6</v>
      </c>
      <c r="U30">
        <v>0.2</v>
      </c>
      <c r="V30">
        <v>1.5</v>
      </c>
      <c r="W30">
        <v>1</v>
      </c>
    </row>
    <row r="31" spans="1:23" x14ac:dyDescent="0.25">
      <c r="A31">
        <v>270</v>
      </c>
      <c r="B31">
        <v>275</v>
      </c>
      <c r="C31">
        <v>280</v>
      </c>
      <c r="D31">
        <v>285</v>
      </c>
      <c r="E31">
        <v>290</v>
      </c>
      <c r="F31">
        <v>295</v>
      </c>
      <c r="G31">
        <v>300</v>
      </c>
      <c r="H31">
        <v>305</v>
      </c>
      <c r="I31">
        <v>310</v>
      </c>
      <c r="J31">
        <v>315</v>
      </c>
      <c r="M31" s="23">
        <v>0.6</v>
      </c>
      <c r="N31">
        <v>0.4</v>
      </c>
      <c r="O31">
        <v>0.7</v>
      </c>
      <c r="P31">
        <v>1</v>
      </c>
      <c r="Q31">
        <v>0.8</v>
      </c>
      <c r="R31">
        <v>0.3</v>
      </c>
      <c r="S31">
        <v>0.5</v>
      </c>
      <c r="T31">
        <v>0.8</v>
      </c>
      <c r="U31">
        <v>0.6</v>
      </c>
      <c r="V31">
        <v>0.3</v>
      </c>
      <c r="W31">
        <v>0.9</v>
      </c>
    </row>
    <row r="32" spans="1:23" x14ac:dyDescent="0.25">
      <c r="A32">
        <v>320</v>
      </c>
      <c r="B32">
        <v>325</v>
      </c>
      <c r="C32">
        <v>330</v>
      </c>
      <c r="D32">
        <v>335</v>
      </c>
      <c r="E32">
        <v>340</v>
      </c>
      <c r="F32">
        <v>345</v>
      </c>
      <c r="G32">
        <v>350</v>
      </c>
      <c r="H32">
        <v>355</v>
      </c>
      <c r="I32">
        <v>360</v>
      </c>
      <c r="J32">
        <v>365</v>
      </c>
      <c r="M32" s="23">
        <v>0.4</v>
      </c>
      <c r="N32">
        <v>0.7</v>
      </c>
      <c r="O32">
        <v>0.9</v>
      </c>
      <c r="P32">
        <v>1</v>
      </c>
      <c r="Q32">
        <v>0.8</v>
      </c>
      <c r="R32">
        <v>0.3</v>
      </c>
      <c r="S32">
        <v>0.5</v>
      </c>
      <c r="T32">
        <v>0.6</v>
      </c>
      <c r="U32">
        <v>0.4</v>
      </c>
      <c r="V32">
        <v>0.7</v>
      </c>
    </row>
    <row r="33" spans="1:22" x14ac:dyDescent="0.25">
      <c r="A33">
        <v>370</v>
      </c>
      <c r="B33">
        <v>375</v>
      </c>
      <c r="C33">
        <v>380</v>
      </c>
      <c r="D33">
        <v>385</v>
      </c>
      <c r="E33">
        <v>390</v>
      </c>
      <c r="F33">
        <v>395</v>
      </c>
      <c r="G33">
        <v>400</v>
      </c>
      <c r="H33">
        <v>405</v>
      </c>
      <c r="I33">
        <v>410</v>
      </c>
      <c r="J33">
        <v>415</v>
      </c>
      <c r="M33" s="23">
        <v>0.9</v>
      </c>
      <c r="N33">
        <v>1.1000000000000001</v>
      </c>
      <c r="O33">
        <v>0.8</v>
      </c>
      <c r="P33">
        <v>0.3</v>
      </c>
      <c r="Q33">
        <v>0.5</v>
      </c>
      <c r="R33">
        <v>0.6</v>
      </c>
      <c r="S33">
        <v>0.4</v>
      </c>
      <c r="T33">
        <v>0.7</v>
      </c>
      <c r="U33">
        <v>0.9</v>
      </c>
      <c r="V33">
        <v>1</v>
      </c>
    </row>
    <row r="34" spans="1:22" x14ac:dyDescent="0.25">
      <c r="A34">
        <v>420</v>
      </c>
      <c r="B34">
        <v>425</v>
      </c>
      <c r="C34">
        <v>430</v>
      </c>
      <c r="D34">
        <v>435</v>
      </c>
      <c r="E34">
        <v>440</v>
      </c>
      <c r="F34">
        <v>445</v>
      </c>
      <c r="G34">
        <v>450</v>
      </c>
      <c r="H34">
        <v>455</v>
      </c>
      <c r="I34">
        <v>460</v>
      </c>
      <c r="J34">
        <v>465</v>
      </c>
      <c r="M34" s="23">
        <v>0.8</v>
      </c>
      <c r="N34">
        <v>0.3</v>
      </c>
      <c r="O34">
        <v>0.5</v>
      </c>
      <c r="P34">
        <v>0.6</v>
      </c>
      <c r="Q34">
        <v>0.4</v>
      </c>
      <c r="R34">
        <v>0.7</v>
      </c>
      <c r="S34">
        <v>0.9</v>
      </c>
      <c r="T34">
        <v>1.1000000000000001</v>
      </c>
      <c r="U34">
        <v>0.8</v>
      </c>
      <c r="V34">
        <v>0.3</v>
      </c>
    </row>
    <row r="35" spans="1:22" x14ac:dyDescent="0.25">
      <c r="A35">
        <v>470</v>
      </c>
      <c r="B35">
        <v>475</v>
      </c>
      <c r="C35">
        <v>480</v>
      </c>
      <c r="D35">
        <v>485</v>
      </c>
      <c r="E35">
        <v>490</v>
      </c>
      <c r="F35">
        <v>495</v>
      </c>
      <c r="G35">
        <v>500</v>
      </c>
      <c r="H35">
        <v>505</v>
      </c>
      <c r="I35">
        <v>510</v>
      </c>
      <c r="J35">
        <v>515</v>
      </c>
      <c r="M35" s="23">
        <v>0.5</v>
      </c>
      <c r="N35">
        <v>0.6</v>
      </c>
      <c r="O35">
        <v>0.4</v>
      </c>
      <c r="P35">
        <v>0.7</v>
      </c>
      <c r="Q35">
        <v>0.9</v>
      </c>
      <c r="R35">
        <v>1</v>
      </c>
      <c r="S35">
        <v>0.8</v>
      </c>
      <c r="T35">
        <v>0.3</v>
      </c>
      <c r="U35">
        <v>0.5</v>
      </c>
      <c r="V35">
        <v>0.6</v>
      </c>
    </row>
    <row r="36" spans="1:22" x14ac:dyDescent="0.25">
      <c r="A36">
        <v>520</v>
      </c>
      <c r="B36">
        <v>525</v>
      </c>
      <c r="C36">
        <v>530</v>
      </c>
      <c r="D36">
        <v>535</v>
      </c>
      <c r="E36">
        <v>540</v>
      </c>
      <c r="F36">
        <v>545</v>
      </c>
      <c r="G36">
        <v>550</v>
      </c>
      <c r="H36">
        <v>555</v>
      </c>
      <c r="I36">
        <v>560</v>
      </c>
      <c r="J36">
        <v>565</v>
      </c>
      <c r="M36" s="23">
        <v>0.4</v>
      </c>
      <c r="N36">
        <v>0.7</v>
      </c>
      <c r="O36">
        <v>0.9</v>
      </c>
      <c r="P36">
        <v>1.1000000000000001</v>
      </c>
      <c r="Q36">
        <v>0.8</v>
      </c>
      <c r="R36">
        <v>0.3</v>
      </c>
      <c r="S36">
        <v>0.5</v>
      </c>
      <c r="T36">
        <v>0.6</v>
      </c>
      <c r="U36">
        <v>0.4</v>
      </c>
      <c r="V36">
        <v>0.7</v>
      </c>
    </row>
    <row r="37" spans="1:22" x14ac:dyDescent="0.25">
      <c r="M37" s="23">
        <v>0.9</v>
      </c>
      <c r="N37">
        <v>1</v>
      </c>
      <c r="O37">
        <v>0.8</v>
      </c>
      <c r="P37">
        <v>0.3</v>
      </c>
      <c r="Q37">
        <v>0.5</v>
      </c>
      <c r="R37">
        <v>0.6</v>
      </c>
      <c r="S37">
        <v>0.4</v>
      </c>
      <c r="T37">
        <v>0.7</v>
      </c>
      <c r="U37">
        <v>0.9</v>
      </c>
      <c r="V37">
        <v>1.1000000000000001</v>
      </c>
    </row>
    <row r="39" spans="1:22" x14ac:dyDescent="0.25">
      <c r="A39" t="s">
        <v>80</v>
      </c>
      <c r="B39">
        <f>QUARTILE($A$26:$J$36,1)</f>
        <v>156.25</v>
      </c>
      <c r="D39" s="20" t="s">
        <v>86</v>
      </c>
      <c r="E39" s="20"/>
    </row>
    <row r="40" spans="1:22" x14ac:dyDescent="0.25">
      <c r="A40" t="s">
        <v>81</v>
      </c>
      <c r="B40">
        <f>QUARTILE($A$26:$J$36,2)</f>
        <v>292.5</v>
      </c>
      <c r="D40">
        <v>20</v>
      </c>
      <c r="E40">
        <f>PERCENTILE($A$26:$J$36,D40/100)</f>
        <v>129</v>
      </c>
    </row>
    <row r="41" spans="1:22" x14ac:dyDescent="0.25">
      <c r="A41" t="s">
        <v>82</v>
      </c>
      <c r="B41">
        <f>QUARTILE($A$26:$J$36,3)</f>
        <v>428.75</v>
      </c>
      <c r="D41">
        <v>40</v>
      </c>
      <c r="E41">
        <f>PERCENTILE($A$26:$J$36,D41/100)</f>
        <v>238</v>
      </c>
    </row>
    <row r="42" spans="1:22" x14ac:dyDescent="0.25">
      <c r="D42">
        <v>80</v>
      </c>
      <c r="E42">
        <f>PERCENTILE($A$26:$J$36,D42/100)</f>
        <v>456</v>
      </c>
    </row>
  </sheetData>
  <mergeCells count="3">
    <mergeCell ref="D15:E15"/>
    <mergeCell ref="D39:E39"/>
    <mergeCell ref="P17:Q17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DBBF-E1C0-45A0-AF7D-565B5ACD98CE}">
  <dimension ref="A1:U49"/>
  <sheetViews>
    <sheetView topLeftCell="A5" zoomScale="85" zoomScaleNormal="85" workbookViewId="0">
      <selection activeCell="D20" sqref="D20"/>
    </sheetView>
  </sheetViews>
  <sheetFormatPr defaultRowHeight="15" x14ac:dyDescent="0.25"/>
  <cols>
    <col min="1" max="1" width="26" bestFit="1" customWidth="1"/>
    <col min="2" max="2" width="12.28515625" bestFit="1" customWidth="1"/>
    <col min="13" max="13" width="9.85546875" customWidth="1"/>
  </cols>
  <sheetData>
    <row r="1" spans="1:21" x14ac:dyDescent="0.25">
      <c r="A1" t="s">
        <v>89</v>
      </c>
    </row>
    <row r="3" spans="1:21" x14ac:dyDescent="0.25">
      <c r="A3" t="s">
        <v>90</v>
      </c>
      <c r="B3">
        <v>10</v>
      </c>
      <c r="C3">
        <v>12</v>
      </c>
      <c r="D3">
        <v>15</v>
      </c>
      <c r="E3">
        <v>18</v>
      </c>
      <c r="F3">
        <v>20</v>
      </c>
      <c r="G3">
        <v>22</v>
      </c>
      <c r="H3">
        <v>25</v>
      </c>
      <c r="I3">
        <v>28</v>
      </c>
      <c r="J3">
        <v>30</v>
      </c>
      <c r="K3">
        <v>32</v>
      </c>
      <c r="L3">
        <v>35</v>
      </c>
      <c r="M3">
        <v>38</v>
      </c>
    </row>
    <row r="4" spans="1:21" x14ac:dyDescent="0.25">
      <c r="A4" t="s">
        <v>91</v>
      </c>
      <c r="B4">
        <v>50</v>
      </c>
      <c r="C4">
        <v>55</v>
      </c>
      <c r="D4">
        <v>60</v>
      </c>
      <c r="E4">
        <v>65</v>
      </c>
      <c r="F4">
        <v>70</v>
      </c>
      <c r="G4">
        <v>75</v>
      </c>
      <c r="H4">
        <v>80</v>
      </c>
      <c r="I4">
        <v>85</v>
      </c>
      <c r="J4">
        <v>90</v>
      </c>
      <c r="K4">
        <v>95</v>
      </c>
      <c r="L4">
        <v>100</v>
      </c>
      <c r="M4">
        <v>105</v>
      </c>
    </row>
    <row r="6" spans="1:21" x14ac:dyDescent="0.25">
      <c r="A6" t="s">
        <v>92</v>
      </c>
      <c r="B6">
        <f>CORREL($B$3:$M$3,$B$4:$M$4)</f>
        <v>0.99921031003664817</v>
      </c>
    </row>
    <row r="9" spans="1:21" x14ac:dyDescent="0.25">
      <c r="A9" t="s">
        <v>93</v>
      </c>
    </row>
    <row r="11" spans="1:21" x14ac:dyDescent="0.25">
      <c r="A11" t="s">
        <v>94</v>
      </c>
      <c r="B11">
        <v>45</v>
      </c>
      <c r="C11">
        <v>47</v>
      </c>
      <c r="D11">
        <v>48</v>
      </c>
      <c r="E11">
        <v>50</v>
      </c>
      <c r="F11">
        <v>52</v>
      </c>
      <c r="G11">
        <v>53</v>
      </c>
      <c r="H11">
        <v>55</v>
      </c>
      <c r="I11">
        <v>56</v>
      </c>
      <c r="J11">
        <v>58</v>
      </c>
      <c r="K11">
        <v>60</v>
      </c>
      <c r="L11">
        <v>62</v>
      </c>
      <c r="M11">
        <v>64</v>
      </c>
      <c r="N11">
        <v>65</v>
      </c>
      <c r="O11">
        <v>67</v>
      </c>
      <c r="P11">
        <v>69</v>
      </c>
      <c r="Q11">
        <v>70</v>
      </c>
      <c r="R11">
        <v>72</v>
      </c>
      <c r="S11">
        <v>74</v>
      </c>
      <c r="T11">
        <v>76</v>
      </c>
      <c r="U11">
        <v>77</v>
      </c>
    </row>
    <row r="12" spans="1:21" x14ac:dyDescent="0.25">
      <c r="A12" t="s">
        <v>95</v>
      </c>
      <c r="B12">
        <v>52</v>
      </c>
      <c r="C12">
        <v>54</v>
      </c>
      <c r="D12">
        <v>55</v>
      </c>
      <c r="E12">
        <v>57</v>
      </c>
      <c r="F12">
        <v>59</v>
      </c>
      <c r="G12">
        <v>60</v>
      </c>
      <c r="H12">
        <v>61</v>
      </c>
      <c r="I12">
        <v>62</v>
      </c>
      <c r="J12">
        <v>64</v>
      </c>
      <c r="K12">
        <v>66</v>
      </c>
      <c r="L12">
        <v>67</v>
      </c>
      <c r="M12">
        <v>69</v>
      </c>
      <c r="N12">
        <v>71</v>
      </c>
      <c r="O12">
        <v>73</v>
      </c>
      <c r="P12">
        <v>74</v>
      </c>
      <c r="Q12">
        <v>76</v>
      </c>
      <c r="R12">
        <v>78</v>
      </c>
      <c r="S12">
        <v>80</v>
      </c>
      <c r="T12">
        <v>82</v>
      </c>
      <c r="U12">
        <v>83</v>
      </c>
    </row>
    <row r="14" spans="1:21" x14ac:dyDescent="0.25">
      <c r="A14" t="s">
        <v>92</v>
      </c>
      <c r="B14">
        <f>CORREL($B$11:$U$11,$B$12:$U$12)</f>
        <v>0.99859572699637911</v>
      </c>
    </row>
    <row r="17" spans="1:4" x14ac:dyDescent="0.25">
      <c r="A17" t="s">
        <v>96</v>
      </c>
    </row>
    <row r="19" spans="1:4" x14ac:dyDescent="0.25">
      <c r="A19" t="s">
        <v>97</v>
      </c>
      <c r="B19" t="s">
        <v>98</v>
      </c>
      <c r="D19">
        <f>CORREL($A$20:$A$49,$B$20:$B$49)</f>
        <v>0.97729508301867352</v>
      </c>
    </row>
    <row r="20" spans="1:4" x14ac:dyDescent="0.25">
      <c r="A20">
        <v>10</v>
      </c>
      <c r="B20">
        <v>60</v>
      </c>
    </row>
    <row r="21" spans="1:4" x14ac:dyDescent="0.25">
      <c r="A21">
        <v>12</v>
      </c>
      <c r="B21">
        <v>65</v>
      </c>
    </row>
    <row r="22" spans="1:4" x14ac:dyDescent="0.25">
      <c r="A22">
        <v>15</v>
      </c>
      <c r="B22">
        <v>70</v>
      </c>
    </row>
    <row r="23" spans="1:4" x14ac:dyDescent="0.25">
      <c r="A23">
        <v>18</v>
      </c>
      <c r="B23">
        <v>75</v>
      </c>
    </row>
    <row r="24" spans="1:4" x14ac:dyDescent="0.25">
      <c r="A24">
        <v>20</v>
      </c>
      <c r="B24">
        <v>80</v>
      </c>
    </row>
    <row r="25" spans="1:4" x14ac:dyDescent="0.25">
      <c r="A25">
        <v>22</v>
      </c>
      <c r="B25">
        <v>82</v>
      </c>
    </row>
    <row r="26" spans="1:4" x14ac:dyDescent="0.25">
      <c r="A26">
        <v>25</v>
      </c>
      <c r="B26">
        <v>85</v>
      </c>
    </row>
    <row r="27" spans="1:4" x14ac:dyDescent="0.25">
      <c r="A27">
        <v>28</v>
      </c>
      <c r="B27">
        <v>88</v>
      </c>
    </row>
    <row r="28" spans="1:4" x14ac:dyDescent="0.25">
      <c r="A28">
        <v>30</v>
      </c>
      <c r="B28">
        <v>90</v>
      </c>
    </row>
    <row r="29" spans="1:4" x14ac:dyDescent="0.25">
      <c r="A29">
        <v>32</v>
      </c>
      <c r="B29">
        <v>92</v>
      </c>
    </row>
    <row r="30" spans="1:4" x14ac:dyDescent="0.25">
      <c r="A30">
        <v>35</v>
      </c>
      <c r="B30">
        <v>93</v>
      </c>
    </row>
    <row r="31" spans="1:4" x14ac:dyDescent="0.25">
      <c r="A31">
        <v>38</v>
      </c>
      <c r="B31">
        <v>95</v>
      </c>
    </row>
    <row r="32" spans="1:4" x14ac:dyDescent="0.25">
      <c r="A32">
        <v>40</v>
      </c>
      <c r="B32">
        <v>96</v>
      </c>
    </row>
    <row r="33" spans="1:2" x14ac:dyDescent="0.25">
      <c r="A33">
        <v>42</v>
      </c>
      <c r="B33">
        <v>97</v>
      </c>
    </row>
    <row r="34" spans="1:2" x14ac:dyDescent="0.25">
      <c r="A34">
        <v>45</v>
      </c>
      <c r="B34">
        <v>98</v>
      </c>
    </row>
    <row r="35" spans="1:2" x14ac:dyDescent="0.25">
      <c r="A35">
        <v>48</v>
      </c>
      <c r="B35">
        <v>99</v>
      </c>
    </row>
    <row r="36" spans="1:2" x14ac:dyDescent="0.25">
      <c r="A36">
        <v>50</v>
      </c>
      <c r="B36">
        <v>100</v>
      </c>
    </row>
    <row r="37" spans="1:2" x14ac:dyDescent="0.25">
      <c r="A37">
        <v>52</v>
      </c>
      <c r="B37">
        <v>102</v>
      </c>
    </row>
    <row r="38" spans="1:2" x14ac:dyDescent="0.25">
      <c r="A38">
        <v>55</v>
      </c>
      <c r="B38">
        <v>105</v>
      </c>
    </row>
    <row r="39" spans="1:2" x14ac:dyDescent="0.25">
      <c r="A39">
        <v>58</v>
      </c>
      <c r="B39">
        <v>106</v>
      </c>
    </row>
    <row r="40" spans="1:2" x14ac:dyDescent="0.25">
      <c r="A40">
        <v>60</v>
      </c>
      <c r="B40">
        <v>107</v>
      </c>
    </row>
    <row r="41" spans="1:2" x14ac:dyDescent="0.25">
      <c r="A41">
        <v>62</v>
      </c>
      <c r="B41">
        <v>108</v>
      </c>
    </row>
    <row r="42" spans="1:2" x14ac:dyDescent="0.25">
      <c r="A42">
        <v>65</v>
      </c>
      <c r="B42">
        <v>110</v>
      </c>
    </row>
    <row r="43" spans="1:2" x14ac:dyDescent="0.25">
      <c r="A43">
        <v>68</v>
      </c>
      <c r="B43">
        <v>112</v>
      </c>
    </row>
    <row r="44" spans="1:2" x14ac:dyDescent="0.25">
      <c r="A44">
        <v>70</v>
      </c>
      <c r="B44">
        <v>114</v>
      </c>
    </row>
    <row r="45" spans="1:2" x14ac:dyDescent="0.25">
      <c r="A45">
        <v>72</v>
      </c>
      <c r="B45">
        <v>115</v>
      </c>
    </row>
    <row r="46" spans="1:2" x14ac:dyDescent="0.25">
      <c r="A46">
        <v>75</v>
      </c>
      <c r="B46">
        <v>116</v>
      </c>
    </row>
    <row r="47" spans="1:2" x14ac:dyDescent="0.25">
      <c r="A47">
        <v>78</v>
      </c>
      <c r="B47">
        <v>118</v>
      </c>
    </row>
    <row r="48" spans="1:2" x14ac:dyDescent="0.25">
      <c r="A48">
        <v>80</v>
      </c>
      <c r="B48">
        <v>120</v>
      </c>
    </row>
    <row r="49" spans="1:2" x14ac:dyDescent="0.25">
      <c r="A49">
        <v>82</v>
      </c>
      <c r="B49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Modi</dc:creator>
  <cp:lastModifiedBy>Vatsal Modi</cp:lastModifiedBy>
  <dcterms:created xsi:type="dcterms:W3CDTF">2025-05-09T13:00:21Z</dcterms:created>
  <dcterms:modified xsi:type="dcterms:W3CDTF">2025-05-25T08:58:00Z</dcterms:modified>
</cp:coreProperties>
</file>