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алітєх - чисто теоретично ВУЗ\4 курс\1 семестр\ТПР\"/>
    </mc:Choice>
  </mc:AlternateContent>
  <xr:revisionPtr revIDLastSave="0" documentId="13_ncr:1_{2B9AB547-E453-460E-9EED-3BAC846409A4}" xr6:coauthVersionLast="36" xr6:coauthVersionMax="36" xr10:uidLastSave="{00000000-0000-0000-0000-000000000000}"/>
  <bookViews>
    <workbookView xWindow="0" yWindow="0" windowWidth="28800" windowHeight="12225" xr2:uid="{CEB22F71-7073-43A6-8982-E6616B32EBB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8" i="1" l="1"/>
  <c r="T38" i="1"/>
  <c r="U38" i="1"/>
  <c r="V38" i="1"/>
  <c r="R38" i="1"/>
  <c r="S37" i="1"/>
  <c r="T37" i="1"/>
  <c r="U37" i="1"/>
  <c r="V37" i="1"/>
  <c r="R37" i="1"/>
  <c r="R34" i="1"/>
  <c r="R33" i="1"/>
  <c r="R31" i="1" a="1"/>
  <c r="R31" i="1" s="1"/>
  <c r="R24" i="1" a="1"/>
  <c r="T24" i="1" s="1"/>
  <c r="L22" i="1"/>
  <c r="K22" i="1"/>
  <c r="J22" i="1"/>
  <c r="I22" i="1"/>
  <c r="E74" i="1"/>
  <c r="F72" i="1"/>
  <c r="F69" i="1"/>
  <c r="F68" i="1"/>
  <c r="G61" i="1"/>
  <c r="F59" i="1"/>
  <c r="F58" i="1"/>
  <c r="F71" i="1" s="1"/>
  <c r="F57" i="1"/>
  <c r="F70" i="1" s="1"/>
  <c r="F56" i="1"/>
  <c r="F54" i="1"/>
  <c r="F48" i="1"/>
  <c r="K42" i="1"/>
  <c r="K58" i="1" s="1"/>
  <c r="B29" i="1"/>
  <c r="B42" i="1" s="1"/>
  <c r="I48" i="1" s="1"/>
  <c r="J41" i="1"/>
  <c r="J54" i="1" s="1"/>
  <c r="J68" i="1" s="1"/>
  <c r="B30" i="1"/>
  <c r="C29" i="1"/>
  <c r="D29" i="1"/>
  <c r="D32" i="1"/>
  <c r="D41" i="1" s="1"/>
  <c r="J35" i="1"/>
  <c r="C35" i="1"/>
  <c r="D33" i="1"/>
  <c r="D46" i="1" s="1"/>
  <c r="E33" i="1"/>
  <c r="E46" i="1" s="1"/>
  <c r="F33" i="1"/>
  <c r="G33" i="1"/>
  <c r="H33" i="1"/>
  <c r="I33" i="1"/>
  <c r="J33" i="1"/>
  <c r="K33" i="1"/>
  <c r="K46" i="1" s="1"/>
  <c r="L33" i="1"/>
  <c r="L46" i="1" s="1"/>
  <c r="C33" i="1"/>
  <c r="C46" i="1" s="1"/>
  <c r="B32" i="1"/>
  <c r="L35" i="1" s="1"/>
  <c r="E32" i="1"/>
  <c r="E41" i="1" s="1"/>
  <c r="F32" i="1"/>
  <c r="G32" i="1"/>
  <c r="G41" i="1" s="1"/>
  <c r="H32" i="1"/>
  <c r="H41" i="1" s="1"/>
  <c r="I32" i="1"/>
  <c r="I41" i="1" s="1"/>
  <c r="J32" i="1"/>
  <c r="K32" i="1"/>
  <c r="K41" i="1" s="1"/>
  <c r="L32" i="1"/>
  <c r="L41" i="1" s="1"/>
  <c r="C32" i="1"/>
  <c r="C41" i="1" s="1"/>
  <c r="B31" i="1"/>
  <c r="D31" i="1"/>
  <c r="D44" i="1" s="1"/>
  <c r="E31" i="1"/>
  <c r="F31" i="1"/>
  <c r="G31" i="1"/>
  <c r="G44" i="1" s="1"/>
  <c r="G57" i="1" s="1"/>
  <c r="H31" i="1"/>
  <c r="I31" i="1"/>
  <c r="J31" i="1"/>
  <c r="J44" i="1" s="1"/>
  <c r="K31" i="1"/>
  <c r="K44" i="1" s="1"/>
  <c r="L31" i="1"/>
  <c r="L44" i="1" s="1"/>
  <c r="L57" i="1" s="1"/>
  <c r="C31" i="1"/>
  <c r="D30" i="1"/>
  <c r="E30" i="1"/>
  <c r="F30" i="1"/>
  <c r="G30" i="1"/>
  <c r="H30" i="1"/>
  <c r="I30" i="1"/>
  <c r="J30" i="1"/>
  <c r="J43" i="1" s="1"/>
  <c r="J56" i="1" s="1"/>
  <c r="J69" i="1" s="1"/>
  <c r="K30" i="1"/>
  <c r="L30" i="1"/>
  <c r="C30" i="1"/>
  <c r="E29" i="1"/>
  <c r="E42" i="1" s="1"/>
  <c r="E58" i="1" s="1"/>
  <c r="F29" i="1"/>
  <c r="G29" i="1"/>
  <c r="G42" i="1" s="1"/>
  <c r="H29" i="1"/>
  <c r="H42" i="1" s="1"/>
  <c r="H58" i="1" s="1"/>
  <c r="I29" i="1"/>
  <c r="I42" i="1" s="1"/>
  <c r="I58" i="1" s="1"/>
  <c r="J29" i="1"/>
  <c r="J42" i="1" s="1"/>
  <c r="J58" i="1" s="1"/>
  <c r="K29" i="1"/>
  <c r="L29" i="1"/>
  <c r="L42" i="1" s="1"/>
  <c r="L58" i="1" s="1"/>
  <c r="V31" i="1" l="1"/>
  <c r="U31" i="1"/>
  <c r="T31" i="1"/>
  <c r="S31" i="1"/>
  <c r="T28" i="1"/>
  <c r="V26" i="1"/>
  <c r="S25" i="1"/>
  <c r="T27" i="1"/>
  <c r="V25" i="1"/>
  <c r="S24" i="1"/>
  <c r="V28" i="1"/>
  <c r="S27" i="1"/>
  <c r="U25" i="1"/>
  <c r="R24" i="1"/>
  <c r="U28" i="1"/>
  <c r="R27" i="1"/>
  <c r="T25" i="1"/>
  <c r="S28" i="1"/>
  <c r="U26" i="1"/>
  <c r="R25" i="1"/>
  <c r="R28" i="1"/>
  <c r="T26" i="1"/>
  <c r="V24" i="1"/>
  <c r="V27" i="1"/>
  <c r="S26" i="1"/>
  <c r="U24" i="1"/>
  <c r="U27" i="1"/>
  <c r="R26" i="1"/>
  <c r="I43" i="1"/>
  <c r="K57" i="1"/>
  <c r="C42" i="1"/>
  <c r="C58" i="1" s="1"/>
  <c r="H43" i="1"/>
  <c r="K59" i="1"/>
  <c r="G43" i="1"/>
  <c r="I44" i="1"/>
  <c r="J46" i="1"/>
  <c r="J59" i="1" s="1"/>
  <c r="J72" i="1" s="1"/>
  <c r="C54" i="1"/>
  <c r="C68" i="1" s="1"/>
  <c r="I46" i="1"/>
  <c r="G46" i="1"/>
  <c r="C59" i="1"/>
  <c r="H44" i="1"/>
  <c r="H57" i="1" s="1"/>
  <c r="H70" i="1" s="1"/>
  <c r="C43" i="1"/>
  <c r="C56" i="1" s="1"/>
  <c r="C69" i="1" s="1"/>
  <c r="E43" i="1"/>
  <c r="H46" i="1"/>
  <c r="L43" i="1"/>
  <c r="L56" i="1" s="1"/>
  <c r="K43" i="1"/>
  <c r="K56" i="1" s="1"/>
  <c r="C44" i="1"/>
  <c r="E44" i="1"/>
  <c r="I54" i="1"/>
  <c r="I68" i="1" s="1"/>
  <c r="E59" i="1"/>
  <c r="I56" i="1"/>
  <c r="L59" i="1"/>
  <c r="H56" i="1"/>
  <c r="J57" i="1"/>
  <c r="J70" i="1" s="1"/>
  <c r="G54" i="1"/>
  <c r="G68" i="1" s="1"/>
  <c r="I57" i="1"/>
  <c r="E54" i="1"/>
  <c r="I59" i="1"/>
  <c r="I72" i="1" s="1"/>
  <c r="E56" i="1"/>
  <c r="L54" i="1"/>
  <c r="L68" i="1" s="1"/>
  <c r="H59" i="1"/>
  <c r="H54" i="1"/>
  <c r="H68" i="1" s="1"/>
  <c r="J71" i="1"/>
  <c r="C57" i="1"/>
  <c r="C70" i="1" s="1"/>
  <c r="E57" i="1"/>
  <c r="D42" i="1"/>
  <c r="D58" i="1" s="1"/>
  <c r="B43" i="1"/>
  <c r="K54" i="1"/>
  <c r="K68" i="1" s="1"/>
  <c r="B44" i="1"/>
  <c r="K35" i="1"/>
  <c r="D43" i="1"/>
  <c r="D56" i="1" s="1"/>
  <c r="B41" i="1"/>
  <c r="C48" i="1" s="1"/>
  <c r="B58" i="1"/>
  <c r="I35" i="1"/>
  <c r="G3" i="1"/>
  <c r="G4" i="1"/>
  <c r="G5" i="1"/>
  <c r="G6" i="1"/>
  <c r="G2" i="1"/>
  <c r="C7" i="1"/>
  <c r="D7" i="1"/>
  <c r="E7" i="1"/>
  <c r="F7" i="1"/>
  <c r="B7" i="1"/>
  <c r="G8" i="1" l="1"/>
  <c r="H71" i="1"/>
  <c r="I70" i="1"/>
  <c r="E8" i="1"/>
  <c r="I71" i="1"/>
  <c r="B33" i="1"/>
  <c r="B46" i="1" s="1"/>
  <c r="B59" i="1" s="1"/>
  <c r="H69" i="1"/>
  <c r="C72" i="1"/>
  <c r="D54" i="1"/>
  <c r="D68" i="1" s="1"/>
  <c r="C71" i="1"/>
  <c r="L69" i="1"/>
  <c r="L72" i="1"/>
  <c r="L70" i="1"/>
  <c r="F61" i="1"/>
  <c r="B71" i="1"/>
  <c r="J48" i="1"/>
  <c r="B56" i="1"/>
  <c r="K70" i="1"/>
  <c r="B54" i="1"/>
  <c r="H72" i="1"/>
  <c r="K72" i="1"/>
  <c r="I69" i="1"/>
  <c r="D69" i="1"/>
  <c r="K71" i="1"/>
  <c r="L71" i="1"/>
  <c r="K48" i="1"/>
  <c r="B57" i="1"/>
  <c r="K69" i="1"/>
  <c r="D59" i="1"/>
  <c r="D57" i="1"/>
  <c r="D70" i="1" s="1"/>
  <c r="D72" i="1" l="1"/>
  <c r="D71" i="1"/>
  <c r="J61" i="1"/>
  <c r="B69" i="1"/>
  <c r="K61" i="1"/>
  <c r="B70" i="1"/>
  <c r="F74" i="1"/>
  <c r="B68" i="1"/>
  <c r="C61" i="1"/>
  <c r="B72" i="1"/>
  <c r="G74" i="1" l="1"/>
  <c r="J74" i="1"/>
  <c r="K74" i="1"/>
</calcChain>
</file>

<file path=xl/sharedStrings.xml><?xml version="1.0" encoding="utf-8"?>
<sst xmlns="http://schemas.openxmlformats.org/spreadsheetml/2006/main" count="125" uniqueCount="40">
  <si>
    <t>Гравці</t>
  </si>
  <si>
    <t>A1</t>
  </si>
  <si>
    <t>A2</t>
  </si>
  <si>
    <t>A5</t>
  </si>
  <si>
    <t>A3</t>
  </si>
  <si>
    <t>A4</t>
  </si>
  <si>
    <t>B1</t>
  </si>
  <si>
    <t>B2</t>
  </si>
  <si>
    <t>B3</t>
  </si>
  <si>
    <t>B4</t>
  </si>
  <si>
    <t>B5</t>
  </si>
  <si>
    <t>Мін. А</t>
  </si>
  <si>
    <t>Макс. В</t>
  </si>
  <si>
    <t>Нижня ціна гри:</t>
  </si>
  <si>
    <t>Верхня ціна гри:</t>
  </si>
  <si>
    <t>3!=10</t>
  </si>
  <si>
    <t>Отже сідлової точки немає</t>
  </si>
  <si>
    <t>Х1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</si>
  <si>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</si>
  <si>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</si>
  <si>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</si>
  <si>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</si>
  <si>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</si>
  <si>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</si>
  <si>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</si>
  <si>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</si>
  <si>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</si>
  <si>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Базис</t>
  </si>
  <si>
    <t>X0</t>
  </si>
  <si>
    <t>C</t>
  </si>
  <si>
    <t>X1</t>
  </si>
  <si>
    <t>X</t>
  </si>
  <si>
    <t>А1 =</t>
  </si>
  <si>
    <t xml:space="preserve">С1 = </t>
  </si>
  <si>
    <t xml:space="preserve">А1^-1 = </t>
  </si>
  <si>
    <t xml:space="preserve">Y = </t>
  </si>
  <si>
    <t xml:space="preserve">F1 = </t>
  </si>
  <si>
    <t>γ =</t>
  </si>
  <si>
    <t>A:</t>
  </si>
  <si>
    <t>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</si>
</sst>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FC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9" fontId="1" fillId="0" borderId="5" xfId="0" applyNumberFormat="1" applyFont="1" applyBorder="1"/>
    <xf numFmtId="169" fontId="2" fillId="0" borderId="5" xfId="0" applyNumberFormat="1" applyFont="1" applyBorder="1"/>
    <xf numFmtId="169" fontId="2" fillId="2" borderId="5" xfId="0" applyNumberFormat="1" applyFont="1" applyFill="1" applyBorder="1" applyAlignment="1">
      <alignment vertical="center" wrapText="1"/>
    </xf>
    <xf numFmtId="169" fontId="1" fillId="2" borderId="5" xfId="0" applyNumberFormat="1" applyFont="1" applyFill="1" applyBorder="1" applyAlignment="1">
      <alignment vertical="center" wrapText="1"/>
    </xf>
    <xf numFmtId="169" fontId="0" fillId="0" borderId="5" xfId="0" applyNumberFormat="1" applyFont="1" applyBorder="1"/>
    <xf numFmtId="169" fontId="0" fillId="0" borderId="0" xfId="0" applyNumberFormat="1" applyFont="1"/>
    <xf numFmtId="169" fontId="0" fillId="2" borderId="5" xfId="0" applyNumberFormat="1" applyFont="1" applyFill="1" applyBorder="1" applyAlignment="1">
      <alignment vertical="center" wrapText="1"/>
    </xf>
    <xf numFmtId="169" fontId="0" fillId="0" borderId="0" xfId="0" applyNumberFormat="1" applyFont="1" applyAlignment="1">
      <alignment wrapText="1"/>
    </xf>
    <xf numFmtId="169" fontId="3" fillId="0" borderId="1" xfId="0" applyNumberFormat="1" applyFont="1" applyBorder="1" applyAlignment="1">
      <alignment horizontal="center" vertical="center" wrapText="1"/>
    </xf>
    <xf numFmtId="169" fontId="3" fillId="0" borderId="2" xfId="0" applyNumberFormat="1" applyFont="1" applyBorder="1" applyAlignment="1">
      <alignment horizontal="center" vertical="center" wrapText="1"/>
    </xf>
    <xf numFmtId="169" fontId="3" fillId="0" borderId="3" xfId="0" applyNumberFormat="1" applyFont="1" applyBorder="1" applyAlignment="1">
      <alignment horizontal="center" vertical="center" wrapText="1"/>
    </xf>
    <xf numFmtId="169" fontId="3" fillId="0" borderId="4" xfId="0" applyNumberFormat="1" applyFont="1" applyBorder="1" applyAlignment="1">
      <alignment horizontal="center" vertical="center" wrapText="1"/>
    </xf>
    <xf numFmtId="169" fontId="0" fillId="0" borderId="0" xfId="0" applyNumberFormat="1" applyFont="1" applyAlignment="1">
      <alignment horizontal="center"/>
    </xf>
    <xf numFmtId="169" fontId="0" fillId="0" borderId="5" xfId="0" applyNumberFormat="1" applyFont="1" applyBorder="1" applyAlignment="1">
      <alignment horizontal="center" vertical="center" wrapText="1"/>
    </xf>
    <xf numFmtId="169" fontId="0" fillId="0" borderId="5" xfId="0" applyNumberFormat="1" applyFont="1" applyBorder="1" applyAlignment="1">
      <alignment horizontal="center"/>
    </xf>
    <xf numFmtId="169" fontId="0" fillId="0" borderId="5" xfId="0" applyNumberFormat="1" applyFont="1" applyBorder="1" applyAlignment="1">
      <alignment horizontal="center" vertical="top"/>
    </xf>
    <xf numFmtId="169" fontId="4" fillId="0" borderId="5" xfId="0" applyNumberFormat="1" applyFont="1" applyBorder="1" applyAlignment="1">
      <alignment horizontal="center"/>
    </xf>
    <xf numFmtId="169" fontId="0" fillId="3" borderId="5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3350-43F0-47EA-A02A-908004242A15}">
  <dimension ref="A1:V78"/>
  <sheetViews>
    <sheetView tabSelected="1" topLeftCell="J15" zoomScaleNormal="100" workbookViewId="0">
      <selection activeCell="O29" sqref="O29"/>
    </sheetView>
  </sheetViews>
  <sheetFormatPr defaultRowHeight="15" x14ac:dyDescent="0.25"/>
  <cols>
    <col min="1" max="1" width="9.140625" style="6"/>
    <col min="2" max="2" width="11.85546875" style="6" bestFit="1" customWidth="1"/>
    <col min="3" max="3" width="11.7109375" style="6" bestFit="1" customWidth="1"/>
    <col min="4" max="5" width="12.5703125" style="6" bestFit="1" customWidth="1"/>
    <col min="6" max="6" width="12" style="6" bestFit="1" customWidth="1"/>
    <col min="7" max="8" width="12.5703125" style="6" bestFit="1" customWidth="1"/>
    <col min="9" max="9" width="11.85546875" style="6" bestFit="1" customWidth="1"/>
    <col min="10" max="11" width="11.7109375" style="6" bestFit="1" customWidth="1"/>
    <col min="12" max="12" width="12.5703125" style="6" bestFit="1" customWidth="1"/>
    <col min="13" max="16384" width="9.140625" style="6"/>
  </cols>
  <sheetData>
    <row r="1" spans="1:22" ht="15.75" thickBot="1" x14ac:dyDescent="0.3">
      <c r="A1" s="6" t="s">
        <v>0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</row>
    <row r="2" spans="1:22" ht="15.75" thickBot="1" x14ac:dyDescent="0.3">
      <c r="A2" s="6" t="s">
        <v>1</v>
      </c>
      <c r="B2" s="9">
        <v>10</v>
      </c>
      <c r="C2" s="10">
        <v>5</v>
      </c>
      <c r="D2" s="10">
        <v>10</v>
      </c>
      <c r="E2" s="10">
        <v>3</v>
      </c>
      <c r="F2" s="10">
        <v>9</v>
      </c>
      <c r="G2" s="6">
        <f>MIN(B2:F2)</f>
        <v>3</v>
      </c>
    </row>
    <row r="3" spans="1:22" ht="15.75" thickBot="1" x14ac:dyDescent="0.3">
      <c r="A3" s="6" t="s">
        <v>2</v>
      </c>
      <c r="B3" s="11">
        <v>7</v>
      </c>
      <c r="C3" s="12">
        <v>4</v>
      </c>
      <c r="D3" s="12">
        <v>2</v>
      </c>
      <c r="E3" s="12">
        <v>6</v>
      </c>
      <c r="F3" s="12">
        <v>10</v>
      </c>
      <c r="G3" s="6">
        <f t="shared" ref="G3:G6" si="0">MIN(B3:F3)</f>
        <v>2</v>
      </c>
    </row>
    <row r="4" spans="1:22" ht="15.75" thickBot="1" x14ac:dyDescent="0.3">
      <c r="A4" s="6" t="s">
        <v>4</v>
      </c>
      <c r="B4" s="11">
        <v>3</v>
      </c>
      <c r="C4" s="12">
        <v>7</v>
      </c>
      <c r="D4" s="12">
        <v>9</v>
      </c>
      <c r="E4" s="12">
        <v>5</v>
      </c>
      <c r="F4" s="12">
        <v>2</v>
      </c>
      <c r="G4" s="6">
        <f t="shared" si="0"/>
        <v>2</v>
      </c>
    </row>
    <row r="5" spans="1:22" ht="15.75" thickBot="1" x14ac:dyDescent="0.3">
      <c r="A5" s="6" t="s">
        <v>5</v>
      </c>
      <c r="B5" s="11">
        <v>4</v>
      </c>
      <c r="C5" s="12">
        <v>9</v>
      </c>
      <c r="D5" s="12">
        <v>2</v>
      </c>
      <c r="E5" s="12">
        <v>8</v>
      </c>
      <c r="F5" s="12">
        <v>6</v>
      </c>
      <c r="G5" s="6">
        <f t="shared" si="0"/>
        <v>2</v>
      </c>
    </row>
    <row r="6" spans="1:22" ht="15.75" thickBot="1" x14ac:dyDescent="0.3">
      <c r="A6" s="6" t="s">
        <v>3</v>
      </c>
      <c r="B6" s="11">
        <v>4</v>
      </c>
      <c r="C6" s="12">
        <v>10</v>
      </c>
      <c r="D6" s="12">
        <v>5</v>
      </c>
      <c r="E6" s="12">
        <v>10</v>
      </c>
      <c r="F6" s="12">
        <v>3</v>
      </c>
      <c r="G6" s="6">
        <f t="shared" si="0"/>
        <v>3</v>
      </c>
    </row>
    <row r="7" spans="1:22" x14ac:dyDescent="0.25">
      <c r="A7" s="6" t="s">
        <v>12</v>
      </c>
      <c r="B7" s="6">
        <f>MAX(B2:B6)</f>
        <v>10</v>
      </c>
      <c r="C7" s="6">
        <f t="shared" ref="C7:F7" si="1">MAX(C2:C6)</f>
        <v>10</v>
      </c>
      <c r="D7" s="6">
        <f t="shared" si="1"/>
        <v>10</v>
      </c>
      <c r="E7" s="6">
        <f t="shared" si="1"/>
        <v>10</v>
      </c>
      <c r="F7" s="6">
        <f t="shared" si="1"/>
        <v>10</v>
      </c>
    </row>
    <row r="8" spans="1:22" ht="30" x14ac:dyDescent="0.25">
      <c r="D8" s="8" t="s">
        <v>14</v>
      </c>
      <c r="E8" s="6">
        <f>MIN(B7:F7)</f>
        <v>10</v>
      </c>
      <c r="F8" s="8" t="s">
        <v>13</v>
      </c>
      <c r="G8" s="6">
        <f>MAX(G2:G6)</f>
        <v>3</v>
      </c>
    </row>
    <row r="10" spans="1:22" x14ac:dyDescent="0.25">
      <c r="D10" s="6" t="s">
        <v>15</v>
      </c>
      <c r="E10" s="6" t="s">
        <v>16</v>
      </c>
    </row>
    <row r="13" spans="1:22" x14ac:dyDescent="0.25">
      <c r="A13" s="5"/>
      <c r="B13" s="5" t="s">
        <v>29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R13" s="14">
        <v>10</v>
      </c>
      <c r="S13" s="14">
        <v>3</v>
      </c>
      <c r="T13" s="14">
        <v>9</v>
      </c>
      <c r="U13" s="14">
        <v>0</v>
      </c>
      <c r="V13" s="14">
        <v>0</v>
      </c>
    </row>
    <row r="14" spans="1:22" x14ac:dyDescent="0.25">
      <c r="A14" s="5" t="s">
        <v>27</v>
      </c>
      <c r="B14" s="5" t="s">
        <v>28</v>
      </c>
      <c r="C14" s="1" t="s">
        <v>17</v>
      </c>
      <c r="D14" s="5" t="s">
        <v>18</v>
      </c>
      <c r="E14" s="5" t="s">
        <v>19</v>
      </c>
      <c r="F14" s="5" t="s">
        <v>20</v>
      </c>
      <c r="G14" s="5" t="s">
        <v>21</v>
      </c>
      <c r="H14" s="5" t="s">
        <v>22</v>
      </c>
      <c r="I14" s="5" t="s">
        <v>23</v>
      </c>
      <c r="J14" s="5" t="s">
        <v>24</v>
      </c>
      <c r="K14" s="5" t="s">
        <v>25</v>
      </c>
      <c r="L14" s="5" t="s">
        <v>26</v>
      </c>
      <c r="R14" s="14">
        <v>2</v>
      </c>
      <c r="S14" s="14">
        <v>6</v>
      </c>
      <c r="T14" s="14">
        <v>10</v>
      </c>
      <c r="U14" s="14">
        <v>0</v>
      </c>
      <c r="V14" s="14">
        <v>0</v>
      </c>
    </row>
    <row r="15" spans="1:22" x14ac:dyDescent="0.25">
      <c r="A15" s="2" t="s">
        <v>22</v>
      </c>
      <c r="B15" s="2">
        <v>1</v>
      </c>
      <c r="C15" s="3">
        <v>10</v>
      </c>
      <c r="D15" s="3">
        <v>5</v>
      </c>
      <c r="E15" s="3">
        <v>10</v>
      </c>
      <c r="F15" s="3">
        <v>3</v>
      </c>
      <c r="G15" s="3">
        <v>9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Q15" s="13" t="s">
        <v>32</v>
      </c>
      <c r="R15" s="14">
        <v>9</v>
      </c>
      <c r="S15" s="14">
        <v>5</v>
      </c>
      <c r="T15" s="14">
        <v>2</v>
      </c>
      <c r="U15" s="14">
        <v>1</v>
      </c>
      <c r="V15" s="14">
        <v>0</v>
      </c>
    </row>
    <row r="16" spans="1:22" x14ac:dyDescent="0.25">
      <c r="A16" s="5" t="s">
        <v>23</v>
      </c>
      <c r="B16" s="5">
        <v>1</v>
      </c>
      <c r="C16" s="4">
        <v>7</v>
      </c>
      <c r="D16" s="7">
        <v>4</v>
      </c>
      <c r="E16" s="7">
        <v>2</v>
      </c>
      <c r="F16" s="7">
        <v>6</v>
      </c>
      <c r="G16" s="7">
        <v>10</v>
      </c>
      <c r="H16" s="7">
        <v>0</v>
      </c>
      <c r="I16" s="7">
        <v>1</v>
      </c>
      <c r="J16" s="7">
        <v>0</v>
      </c>
      <c r="K16" s="7">
        <v>0</v>
      </c>
      <c r="L16" s="7">
        <v>0</v>
      </c>
      <c r="R16" s="14">
        <v>2</v>
      </c>
      <c r="S16" s="14">
        <v>8</v>
      </c>
      <c r="T16" s="14">
        <v>6</v>
      </c>
      <c r="U16" s="14">
        <v>0</v>
      </c>
      <c r="V16" s="14">
        <v>1</v>
      </c>
    </row>
    <row r="17" spans="1:22" x14ac:dyDescent="0.25">
      <c r="A17" s="5" t="s">
        <v>24</v>
      </c>
      <c r="B17" s="5">
        <v>1</v>
      </c>
      <c r="C17" s="4">
        <v>3</v>
      </c>
      <c r="D17" s="7">
        <v>7</v>
      </c>
      <c r="E17" s="7">
        <v>9</v>
      </c>
      <c r="F17" s="7">
        <v>5</v>
      </c>
      <c r="G17" s="7">
        <v>2</v>
      </c>
      <c r="H17" s="7">
        <v>0</v>
      </c>
      <c r="I17" s="7">
        <v>0</v>
      </c>
      <c r="J17" s="7">
        <v>1</v>
      </c>
      <c r="K17" s="7">
        <v>0</v>
      </c>
      <c r="L17" s="7">
        <v>0</v>
      </c>
      <c r="R17" s="14">
        <v>5</v>
      </c>
      <c r="S17" s="14">
        <v>10</v>
      </c>
      <c r="T17" s="14">
        <v>3</v>
      </c>
      <c r="U17" s="14">
        <v>0</v>
      </c>
      <c r="V17" s="14">
        <v>0</v>
      </c>
    </row>
    <row r="18" spans="1:22" x14ac:dyDescent="0.25">
      <c r="A18" s="5" t="s">
        <v>25</v>
      </c>
      <c r="B18" s="5">
        <v>1</v>
      </c>
      <c r="C18" s="4">
        <v>4</v>
      </c>
      <c r="D18" s="7">
        <v>9</v>
      </c>
      <c r="E18" s="7">
        <v>2</v>
      </c>
      <c r="F18" s="7">
        <v>8</v>
      </c>
      <c r="G18" s="7">
        <v>6</v>
      </c>
      <c r="H18" s="7">
        <v>0</v>
      </c>
      <c r="I18" s="7">
        <v>0</v>
      </c>
      <c r="J18" s="7">
        <v>0</v>
      </c>
      <c r="K18" s="7">
        <v>1</v>
      </c>
      <c r="L18" s="7">
        <v>0</v>
      </c>
    </row>
    <row r="19" spans="1:22" x14ac:dyDescent="0.25">
      <c r="A19" s="5" t="s">
        <v>26</v>
      </c>
      <c r="B19" s="5">
        <v>1</v>
      </c>
      <c r="C19" s="4">
        <v>4</v>
      </c>
      <c r="D19" s="7">
        <v>10</v>
      </c>
      <c r="E19" s="7">
        <v>5</v>
      </c>
      <c r="F19" s="7">
        <v>10</v>
      </c>
      <c r="G19" s="7">
        <v>3</v>
      </c>
      <c r="H19" s="7">
        <v>0</v>
      </c>
      <c r="I19" s="7">
        <v>0</v>
      </c>
      <c r="J19" s="7">
        <v>0</v>
      </c>
      <c r="K19" s="7">
        <v>0</v>
      </c>
      <c r="L19" s="7">
        <v>1</v>
      </c>
    </row>
    <row r="20" spans="1:22" x14ac:dyDescent="0.25">
      <c r="A20" s="5"/>
      <c r="B20" s="7">
        <v>0</v>
      </c>
      <c r="C20" s="4">
        <v>-1</v>
      </c>
      <c r="D20" s="7">
        <v>-1</v>
      </c>
      <c r="E20" s="7">
        <v>-1</v>
      </c>
      <c r="F20" s="7">
        <v>-1</v>
      </c>
      <c r="G20" s="7">
        <v>-1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Q20" s="13" t="s">
        <v>33</v>
      </c>
      <c r="R20" s="5">
        <v>1</v>
      </c>
      <c r="S20" s="5">
        <v>1</v>
      </c>
      <c r="T20" s="5">
        <v>1</v>
      </c>
      <c r="U20" s="5">
        <v>0</v>
      </c>
      <c r="V20" s="5">
        <v>0</v>
      </c>
    </row>
    <row r="22" spans="1:22" x14ac:dyDescent="0.25">
      <c r="B22" s="5" t="s">
        <v>31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1</v>
      </c>
      <c r="I22" s="7">
        <f>B16</f>
        <v>1</v>
      </c>
      <c r="J22" s="7">
        <f>B17</f>
        <v>1</v>
      </c>
      <c r="K22" s="7">
        <f>B18</f>
        <v>1</v>
      </c>
      <c r="L22" s="7">
        <f>B19</f>
        <v>1</v>
      </c>
    </row>
    <row r="24" spans="1:22" x14ac:dyDescent="0.25">
      <c r="Q24" s="13" t="s">
        <v>34</v>
      </c>
      <c r="R24" s="5">
        <f t="array" ref="R24:V28">MINVERSE(R13:V17)</f>
        <v>0.10539845758354756</v>
      </c>
      <c r="S24" s="5">
        <v>-0.10411311053984577</v>
      </c>
      <c r="T24" s="5">
        <v>0</v>
      </c>
      <c r="U24" s="5">
        <v>0</v>
      </c>
      <c r="V24" s="5">
        <v>3.0848329048843194E-2</v>
      </c>
    </row>
    <row r="25" spans="1:22" x14ac:dyDescent="0.25">
      <c r="R25" s="5">
        <v>-5.6555269922879174E-2</v>
      </c>
      <c r="S25" s="5">
        <v>1.9280205655526992E-2</v>
      </c>
      <c r="T25" s="5">
        <v>0</v>
      </c>
      <c r="U25" s="5">
        <v>0</v>
      </c>
      <c r="V25" s="5">
        <v>0.10539845758354756</v>
      </c>
    </row>
    <row r="26" spans="1:22" x14ac:dyDescent="0.25">
      <c r="A26" s="5"/>
      <c r="B26" s="5" t="s">
        <v>29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R26" s="5">
        <v>1.2853470437017999E-2</v>
      </c>
      <c r="S26" s="5">
        <v>0.10925449871465297</v>
      </c>
      <c r="T26" s="5">
        <v>0</v>
      </c>
      <c r="U26" s="5">
        <v>0</v>
      </c>
      <c r="V26" s="5">
        <v>-6.9408740359897178E-2</v>
      </c>
    </row>
    <row r="27" spans="1:22" x14ac:dyDescent="0.25">
      <c r="A27" s="5" t="s">
        <v>27</v>
      </c>
      <c r="B27" s="5" t="s">
        <v>28</v>
      </c>
      <c r="C27" s="5" t="s">
        <v>17</v>
      </c>
      <c r="D27" s="5" t="s">
        <v>18</v>
      </c>
      <c r="E27" s="5" t="s">
        <v>19</v>
      </c>
      <c r="F27" s="1" t="s">
        <v>20</v>
      </c>
      <c r="G27" s="5" t="s">
        <v>21</v>
      </c>
      <c r="H27" s="5" t="s">
        <v>22</v>
      </c>
      <c r="I27" s="5" t="s">
        <v>23</v>
      </c>
      <c r="J27" s="5" t="s">
        <v>24</v>
      </c>
      <c r="K27" s="5" t="s">
        <v>25</v>
      </c>
      <c r="L27" s="5" t="s">
        <v>26</v>
      </c>
      <c r="R27" s="5">
        <v>-0.69151670951156818</v>
      </c>
      <c r="S27" s="5">
        <v>0.62210796915167088</v>
      </c>
      <c r="T27" s="5">
        <v>1</v>
      </c>
      <c r="U27" s="5">
        <v>0</v>
      </c>
      <c r="V27" s="5">
        <v>-0.66580976863753216</v>
      </c>
    </row>
    <row r="28" spans="1:22" x14ac:dyDescent="0.25">
      <c r="A28" s="5" t="s">
        <v>30</v>
      </c>
      <c r="B28" s="5">
        <v>0.1</v>
      </c>
      <c r="C28" s="5">
        <v>1</v>
      </c>
      <c r="D28" s="5">
        <v>0.5</v>
      </c>
      <c r="E28" s="5">
        <v>1</v>
      </c>
      <c r="F28" s="1">
        <v>0.3</v>
      </c>
      <c r="G28" s="5">
        <v>0.9</v>
      </c>
      <c r="H28" s="5">
        <v>0.1</v>
      </c>
      <c r="I28" s="5">
        <v>0</v>
      </c>
      <c r="J28" s="5">
        <v>0</v>
      </c>
      <c r="K28" s="5">
        <v>0</v>
      </c>
      <c r="L28" s="5">
        <v>0</v>
      </c>
      <c r="R28" s="5">
        <v>0.16452442159383029</v>
      </c>
      <c r="S28" s="5">
        <v>-0.60154241645244222</v>
      </c>
      <c r="T28" s="5">
        <v>0</v>
      </c>
      <c r="U28" s="5">
        <v>1</v>
      </c>
      <c r="V28" s="5">
        <v>-0.48843187660668375</v>
      </c>
    </row>
    <row r="29" spans="1:22" x14ac:dyDescent="0.25">
      <c r="A29" s="5" t="s">
        <v>23</v>
      </c>
      <c r="B29" s="7">
        <f>B16-B28*7</f>
        <v>0.29999999999999993</v>
      </c>
      <c r="C29" s="7">
        <f>C16-C28*7</f>
        <v>0</v>
      </c>
      <c r="D29" s="7">
        <f>D16-D28*7</f>
        <v>0.5</v>
      </c>
      <c r="E29" s="7">
        <f>E16-E28*7</f>
        <v>-5</v>
      </c>
      <c r="F29" s="4">
        <f>F16-F28*7</f>
        <v>3.9</v>
      </c>
      <c r="G29" s="7">
        <f>G16-G28*7</f>
        <v>3.7</v>
      </c>
      <c r="H29" s="7">
        <f>H16-H28*7</f>
        <v>-0.70000000000000007</v>
      </c>
      <c r="I29" s="7">
        <f>I16-I28*7</f>
        <v>1</v>
      </c>
      <c r="J29" s="7">
        <f>J16-J28*7</f>
        <v>0</v>
      </c>
      <c r="K29" s="7">
        <f>K16-K28*7</f>
        <v>0</v>
      </c>
      <c r="L29" s="7">
        <f>L16-L28*7</f>
        <v>0</v>
      </c>
    </row>
    <row r="30" spans="1:22" x14ac:dyDescent="0.25">
      <c r="A30" s="5" t="s">
        <v>24</v>
      </c>
      <c r="B30" s="7">
        <f>B17-B28*3</f>
        <v>0.7</v>
      </c>
      <c r="C30" s="7">
        <f>C17-C28*3</f>
        <v>0</v>
      </c>
      <c r="D30" s="7">
        <f>D17-D28*3</f>
        <v>5.5</v>
      </c>
      <c r="E30" s="7">
        <f>E17-E28*3</f>
        <v>6</v>
      </c>
      <c r="F30" s="4">
        <f>F17-F28*3</f>
        <v>4.0999999999999996</v>
      </c>
      <c r="G30" s="7">
        <f>G17-G28*3</f>
        <v>-0.70000000000000018</v>
      </c>
      <c r="H30" s="7">
        <f>H17-H28*3</f>
        <v>-0.30000000000000004</v>
      </c>
      <c r="I30" s="7">
        <f>I17-I28*3</f>
        <v>0</v>
      </c>
      <c r="J30" s="7">
        <f>J17-J28*3</f>
        <v>1</v>
      </c>
      <c r="K30" s="7">
        <f>K17-K28*3</f>
        <v>0</v>
      </c>
      <c r="L30" s="7">
        <f>L17-L28*3</f>
        <v>0</v>
      </c>
    </row>
    <row r="31" spans="1:22" x14ac:dyDescent="0.25">
      <c r="A31" s="5" t="s">
        <v>25</v>
      </c>
      <c r="B31" s="7">
        <f>B18-B28*4</f>
        <v>0.6</v>
      </c>
      <c r="C31" s="7">
        <f>C18-C28*4</f>
        <v>0</v>
      </c>
      <c r="D31" s="7">
        <f>D18-D28*4</f>
        <v>7</v>
      </c>
      <c r="E31" s="7">
        <f>E18-E28*4</f>
        <v>-2</v>
      </c>
      <c r="F31" s="4">
        <f>F18-F28*4</f>
        <v>6.8</v>
      </c>
      <c r="G31" s="7">
        <f>G18-G28*4</f>
        <v>2.4</v>
      </c>
      <c r="H31" s="7">
        <f>H18-H28*4</f>
        <v>-0.4</v>
      </c>
      <c r="I31" s="7">
        <f>I18-I28*4</f>
        <v>0</v>
      </c>
      <c r="J31" s="7">
        <f>J18-J28*4</f>
        <v>0</v>
      </c>
      <c r="K31" s="7">
        <f>K18-K28*4</f>
        <v>1</v>
      </c>
      <c r="L31" s="7">
        <f>L18-L28*4</f>
        <v>0</v>
      </c>
      <c r="Q31" s="13" t="s">
        <v>35</v>
      </c>
      <c r="R31" s="5">
        <f t="array" ref="R31:V31">MMULT(R20:V20,R24:V28)</f>
        <v>6.1696658097686381E-2</v>
      </c>
      <c r="S31" s="5">
        <v>2.4421593830334182E-2</v>
      </c>
      <c r="T31" s="5">
        <v>0</v>
      </c>
      <c r="U31" s="5">
        <v>0</v>
      </c>
      <c r="V31" s="5">
        <v>6.6838046272493581E-2</v>
      </c>
    </row>
    <row r="32" spans="1:22" x14ac:dyDescent="0.25">
      <c r="A32" s="2" t="s">
        <v>26</v>
      </c>
      <c r="B32" s="3">
        <f>B19-B28*4</f>
        <v>0.6</v>
      </c>
      <c r="C32" s="3">
        <f>C19-C28*4</f>
        <v>0</v>
      </c>
      <c r="D32" s="3">
        <f>D19-D28*4</f>
        <v>8</v>
      </c>
      <c r="E32" s="3">
        <f>E19-E28*4</f>
        <v>1</v>
      </c>
      <c r="F32" s="3">
        <f>F19-F28*4</f>
        <v>8.8000000000000007</v>
      </c>
      <c r="G32" s="3">
        <f>G19-G28*4</f>
        <v>-0.60000000000000009</v>
      </c>
      <c r="H32" s="3">
        <f>H19-H28*4</f>
        <v>-0.4</v>
      </c>
      <c r="I32" s="3">
        <f>I19-I28*4</f>
        <v>0</v>
      </c>
      <c r="J32" s="3">
        <f>J19-J28*4</f>
        <v>0</v>
      </c>
      <c r="K32" s="3">
        <f>K19-K28*4</f>
        <v>0</v>
      </c>
      <c r="L32" s="3">
        <f>L19-L28*4</f>
        <v>1</v>
      </c>
    </row>
    <row r="33" spans="1:22" x14ac:dyDescent="0.25">
      <c r="A33" s="5"/>
      <c r="B33" s="7">
        <f>C26*C35+D26*D35+E26*E35+F26*F35+G26*G35+H26*H35+I26*I35+J26*J35+K26*K35+L26*L35</f>
        <v>0.1</v>
      </c>
      <c r="C33" s="7">
        <f>C20-C28*-1</f>
        <v>0</v>
      </c>
      <c r="D33" s="7">
        <f>D20-D28*-1</f>
        <v>-0.5</v>
      </c>
      <c r="E33" s="7">
        <f>E20-E28*-1</f>
        <v>0</v>
      </c>
      <c r="F33" s="4">
        <f>F20-F28*-1</f>
        <v>-0.7</v>
      </c>
      <c r="G33" s="7">
        <f>G20-G28*-1</f>
        <v>-9.9999999999999978E-2</v>
      </c>
      <c r="H33" s="7">
        <f>H20-H28*-1</f>
        <v>0.1</v>
      </c>
      <c r="I33" s="7">
        <f>I20-I28*-1</f>
        <v>0</v>
      </c>
      <c r="J33" s="7">
        <f>J20-J28*-1</f>
        <v>0</v>
      </c>
      <c r="K33" s="7">
        <f>K20-K28*-1</f>
        <v>0</v>
      </c>
      <c r="L33" s="7">
        <f>L20-L28*-1</f>
        <v>0</v>
      </c>
      <c r="Q33" s="15" t="s">
        <v>36</v>
      </c>
      <c r="R33" s="16">
        <f>R31+S31+V31</f>
        <v>0.15295629820051415</v>
      </c>
    </row>
    <row r="34" spans="1:22" x14ac:dyDescent="0.25">
      <c r="Q34" s="17" t="s">
        <v>37</v>
      </c>
      <c r="R34" s="15">
        <f>1/R33</f>
        <v>6.53781512605042</v>
      </c>
    </row>
    <row r="35" spans="1:22" x14ac:dyDescent="0.25">
      <c r="B35" s="5" t="s">
        <v>31</v>
      </c>
      <c r="C35" s="7">
        <f>B28</f>
        <v>0.1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f>B29</f>
        <v>0.29999999999999993</v>
      </c>
      <c r="J35" s="7">
        <f>B30</f>
        <v>0.7</v>
      </c>
      <c r="K35" s="7">
        <f>B31</f>
        <v>0.6</v>
      </c>
      <c r="L35" s="7">
        <f>B32</f>
        <v>0.6</v>
      </c>
    </row>
    <row r="37" spans="1:22" x14ac:dyDescent="0.25">
      <c r="Q37" s="18" t="s">
        <v>38</v>
      </c>
      <c r="R37" s="18">
        <f>R31*$R$34</f>
        <v>0.40336134453781514</v>
      </c>
      <c r="S37" s="18">
        <f>S31*$R$34</f>
        <v>0.15966386554621842</v>
      </c>
      <c r="T37" s="18">
        <f>T31*$R$34</f>
        <v>0</v>
      </c>
      <c r="U37" s="18">
        <f>U31*$R$34</f>
        <v>0</v>
      </c>
      <c r="V37" s="18">
        <f>V31*$R$34</f>
        <v>0.43697478991596644</v>
      </c>
    </row>
    <row r="38" spans="1:22" x14ac:dyDescent="0.25">
      <c r="Q38" s="18" t="s">
        <v>39</v>
      </c>
      <c r="R38" s="18">
        <f>C78*$R$34</f>
        <v>0</v>
      </c>
      <c r="S38" s="18">
        <f>D78*$R$34</f>
        <v>0</v>
      </c>
      <c r="T38" s="18">
        <f>E78*$R$34</f>
        <v>0.20921008403361344</v>
      </c>
      <c r="U38" s="18">
        <f>F78*$R$34</f>
        <v>0.44457142857142862</v>
      </c>
      <c r="V38" s="18">
        <f>G78*$R$34</f>
        <v>0.3399663865546218</v>
      </c>
    </row>
    <row r="39" spans="1:22" x14ac:dyDescent="0.25">
      <c r="A39" s="5"/>
      <c r="B39" s="5" t="s">
        <v>29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</row>
    <row r="40" spans="1:22" x14ac:dyDescent="0.25">
      <c r="A40" s="5" t="s">
        <v>27</v>
      </c>
      <c r="B40" s="5" t="s">
        <v>28</v>
      </c>
      <c r="C40" s="5" t="s">
        <v>17</v>
      </c>
      <c r="D40" s="5" t="s">
        <v>18</v>
      </c>
      <c r="E40" s="5" t="s">
        <v>19</v>
      </c>
      <c r="F40" s="5" t="s">
        <v>20</v>
      </c>
      <c r="G40" s="1" t="s">
        <v>21</v>
      </c>
      <c r="H40" s="5" t="s">
        <v>22</v>
      </c>
      <c r="I40" s="5" t="s">
        <v>23</v>
      </c>
      <c r="J40" s="5" t="s">
        <v>24</v>
      </c>
      <c r="K40" s="5" t="s">
        <v>25</v>
      </c>
      <c r="L40" s="5" t="s">
        <v>26</v>
      </c>
    </row>
    <row r="41" spans="1:22" x14ac:dyDescent="0.25">
      <c r="A41" s="5" t="s">
        <v>30</v>
      </c>
      <c r="B41" s="5">
        <f>B28-B32*0.034</f>
        <v>7.9600000000000004E-2</v>
      </c>
      <c r="C41" s="5">
        <f t="shared" ref="C41:L41" si="2">C28-C32*0.034</f>
        <v>1</v>
      </c>
      <c r="D41" s="5">
        <f t="shared" si="2"/>
        <v>0.22799999999999998</v>
      </c>
      <c r="E41" s="5">
        <f t="shared" si="2"/>
        <v>0.96599999999999997</v>
      </c>
      <c r="F41" s="5">
        <v>0</v>
      </c>
      <c r="G41" s="1">
        <f t="shared" si="2"/>
        <v>0.9204</v>
      </c>
      <c r="H41" s="5">
        <f t="shared" si="2"/>
        <v>0.11360000000000001</v>
      </c>
      <c r="I41" s="5">
        <f t="shared" si="2"/>
        <v>0</v>
      </c>
      <c r="J41" s="5">
        <f t="shared" si="2"/>
        <v>0</v>
      </c>
      <c r="K41" s="5">
        <f t="shared" si="2"/>
        <v>0</v>
      </c>
      <c r="L41" s="5">
        <f t="shared" si="2"/>
        <v>-3.4000000000000002E-2</v>
      </c>
    </row>
    <row r="42" spans="1:22" x14ac:dyDescent="0.25">
      <c r="A42" s="2" t="s">
        <v>23</v>
      </c>
      <c r="B42" s="3">
        <f>B29-B32*0.443</f>
        <v>3.4199999999999953E-2</v>
      </c>
      <c r="C42" s="3">
        <f t="shared" ref="C42:L42" si="3">C29-C32*0.443</f>
        <v>0</v>
      </c>
      <c r="D42" s="3">
        <f t="shared" si="3"/>
        <v>-3.044</v>
      </c>
      <c r="E42" s="3">
        <f t="shared" si="3"/>
        <v>-5.4429999999999996</v>
      </c>
      <c r="F42" s="3">
        <v>0</v>
      </c>
      <c r="G42" s="3">
        <f t="shared" si="3"/>
        <v>3.9658000000000002</v>
      </c>
      <c r="H42" s="3">
        <f t="shared" si="3"/>
        <v>-0.52280000000000004</v>
      </c>
      <c r="I42" s="3">
        <f t="shared" si="3"/>
        <v>1</v>
      </c>
      <c r="J42" s="3">
        <f t="shared" si="3"/>
        <v>0</v>
      </c>
      <c r="K42" s="3">
        <f t="shared" si="3"/>
        <v>0</v>
      </c>
      <c r="L42" s="3">
        <f t="shared" si="3"/>
        <v>-0.443</v>
      </c>
    </row>
    <row r="43" spans="1:22" x14ac:dyDescent="0.25">
      <c r="A43" s="5" t="s">
        <v>24</v>
      </c>
      <c r="B43" s="7">
        <f>B30-B32*0.465</f>
        <v>0.42099999999999993</v>
      </c>
      <c r="C43" s="7">
        <f t="shared" ref="C43:L43" si="4">C30-C32*0.465</f>
        <v>0</v>
      </c>
      <c r="D43" s="7">
        <f t="shared" si="4"/>
        <v>1.7799999999999998</v>
      </c>
      <c r="E43" s="7">
        <f t="shared" si="4"/>
        <v>5.5350000000000001</v>
      </c>
      <c r="F43" s="7">
        <v>0</v>
      </c>
      <c r="G43" s="4">
        <f t="shared" si="4"/>
        <v>-0.4210000000000001</v>
      </c>
      <c r="H43" s="7">
        <f t="shared" si="4"/>
        <v>-0.11400000000000002</v>
      </c>
      <c r="I43" s="7">
        <f t="shared" si="4"/>
        <v>0</v>
      </c>
      <c r="J43" s="7">
        <f t="shared" si="4"/>
        <v>1</v>
      </c>
      <c r="K43" s="7">
        <f t="shared" si="4"/>
        <v>0</v>
      </c>
      <c r="L43" s="7">
        <f t="shared" si="4"/>
        <v>-0.46500000000000002</v>
      </c>
    </row>
    <row r="44" spans="1:22" x14ac:dyDescent="0.25">
      <c r="A44" s="5" t="s">
        <v>25</v>
      </c>
      <c r="B44" s="7">
        <f>B31-B32*0.772</f>
        <v>0.13679999999999998</v>
      </c>
      <c r="C44" s="7">
        <f t="shared" ref="C44:L44" si="5">C31-C32*0.772</f>
        <v>0</v>
      </c>
      <c r="D44" s="7">
        <f t="shared" si="5"/>
        <v>0.82399999999999984</v>
      </c>
      <c r="E44" s="7">
        <f t="shared" si="5"/>
        <v>-2.7720000000000002</v>
      </c>
      <c r="F44" s="7">
        <v>0</v>
      </c>
      <c r="G44" s="4">
        <f t="shared" si="5"/>
        <v>2.8632</v>
      </c>
      <c r="H44" s="7">
        <f t="shared" si="5"/>
        <v>-9.1200000000000003E-2</v>
      </c>
      <c r="I44" s="7">
        <f t="shared" si="5"/>
        <v>0</v>
      </c>
      <c r="J44" s="7">
        <f t="shared" si="5"/>
        <v>0</v>
      </c>
      <c r="K44" s="7">
        <f t="shared" si="5"/>
        <v>1</v>
      </c>
      <c r="L44" s="7">
        <f t="shared" si="5"/>
        <v>-0.77200000000000002</v>
      </c>
    </row>
    <row r="45" spans="1:22" x14ac:dyDescent="0.25">
      <c r="A45" s="5" t="s">
        <v>20</v>
      </c>
      <c r="B45" s="5">
        <v>6.8181818181818177E-2</v>
      </c>
      <c r="C45" s="5">
        <v>0</v>
      </c>
      <c r="D45" s="5">
        <v>0.90909090909090906</v>
      </c>
      <c r="E45" s="5">
        <v>0.11363636363636363</v>
      </c>
      <c r="F45" s="5">
        <v>1</v>
      </c>
      <c r="G45" s="1">
        <v>-6.8181818181818191E-2</v>
      </c>
      <c r="H45" s="5">
        <v>-4.5454545454545456E-2</v>
      </c>
      <c r="I45" s="5">
        <v>0</v>
      </c>
      <c r="J45" s="5">
        <v>0</v>
      </c>
      <c r="K45" s="5">
        <v>0</v>
      </c>
      <c r="L45" s="5">
        <v>0.11363636363636363</v>
      </c>
    </row>
    <row r="46" spans="1:22" x14ac:dyDescent="0.25">
      <c r="A46" s="5"/>
      <c r="B46" s="7">
        <f>B33+B32*0.079</f>
        <v>0.1474</v>
      </c>
      <c r="C46" s="7">
        <f t="shared" ref="C46:L46" si="6">C33+C32*0.079</f>
        <v>0</v>
      </c>
      <c r="D46" s="7">
        <f t="shared" si="6"/>
        <v>0.13200000000000001</v>
      </c>
      <c r="E46" s="7">
        <f t="shared" si="6"/>
        <v>7.9000000000000001E-2</v>
      </c>
      <c r="F46" s="7">
        <v>0</v>
      </c>
      <c r="G46" s="4">
        <f t="shared" si="6"/>
        <v>-0.14739999999999998</v>
      </c>
      <c r="H46" s="7">
        <f t="shared" si="6"/>
        <v>6.8400000000000002E-2</v>
      </c>
      <c r="I46" s="7">
        <f t="shared" si="6"/>
        <v>0</v>
      </c>
      <c r="J46" s="7">
        <f t="shared" si="6"/>
        <v>0</v>
      </c>
      <c r="K46" s="7">
        <f t="shared" si="6"/>
        <v>0</v>
      </c>
      <c r="L46" s="7">
        <f t="shared" si="6"/>
        <v>7.9000000000000001E-2</v>
      </c>
    </row>
    <row r="48" spans="1:22" x14ac:dyDescent="0.25">
      <c r="B48" s="5" t="s">
        <v>31</v>
      </c>
      <c r="C48" s="7">
        <f>B41</f>
        <v>7.9600000000000004E-2</v>
      </c>
      <c r="D48" s="7">
        <v>0</v>
      </c>
      <c r="E48" s="7">
        <v>0</v>
      </c>
      <c r="F48" s="7">
        <f>B45</f>
        <v>6.8181818181818177E-2</v>
      </c>
      <c r="G48" s="7">
        <v>0</v>
      </c>
      <c r="H48" s="7">
        <v>0</v>
      </c>
      <c r="I48" s="7">
        <f>B42</f>
        <v>3.4199999999999953E-2</v>
      </c>
      <c r="J48" s="7">
        <f>B43</f>
        <v>0.42099999999999993</v>
      </c>
      <c r="K48" s="7">
        <f>B44</f>
        <v>0.13679999999999998</v>
      </c>
      <c r="L48" s="7">
        <v>0</v>
      </c>
    </row>
    <row r="52" spans="1:12" x14ac:dyDescent="0.25">
      <c r="A52" s="5"/>
      <c r="B52" s="5" t="s">
        <v>29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</row>
    <row r="53" spans="1:12" x14ac:dyDescent="0.25">
      <c r="A53" s="5" t="s">
        <v>27</v>
      </c>
      <c r="B53" s="5" t="s">
        <v>28</v>
      </c>
      <c r="C53" s="5" t="s">
        <v>17</v>
      </c>
      <c r="D53" s="5" t="s">
        <v>18</v>
      </c>
      <c r="E53" s="1" t="s">
        <v>19</v>
      </c>
      <c r="F53" s="5" t="s">
        <v>20</v>
      </c>
      <c r="G53" s="5" t="s">
        <v>21</v>
      </c>
      <c r="H53" s="5" t="s">
        <v>22</v>
      </c>
      <c r="I53" s="5" t="s">
        <v>23</v>
      </c>
      <c r="J53" s="5" t="s">
        <v>24</v>
      </c>
      <c r="K53" s="5" t="s">
        <v>25</v>
      </c>
      <c r="L53" s="5" t="s">
        <v>26</v>
      </c>
    </row>
    <row r="54" spans="1:12" x14ac:dyDescent="0.25">
      <c r="A54" s="2" t="s">
        <v>30</v>
      </c>
      <c r="B54" s="2">
        <f>B41-B42*0.232</f>
        <v>7.166560000000001E-2</v>
      </c>
      <c r="C54" s="2">
        <f t="shared" ref="C54:L54" si="7">C41-C42*0.232</f>
        <v>1</v>
      </c>
      <c r="D54" s="2">
        <f t="shared" si="7"/>
        <v>0.93420800000000004</v>
      </c>
      <c r="E54" s="2">
        <f t="shared" si="7"/>
        <v>2.2287759999999999</v>
      </c>
      <c r="F54" s="2">
        <f t="shared" si="7"/>
        <v>0</v>
      </c>
      <c r="G54" s="2">
        <f t="shared" si="7"/>
        <v>3.3439999999984593E-4</v>
      </c>
      <c r="H54" s="2">
        <f t="shared" si="7"/>
        <v>0.23488960000000003</v>
      </c>
      <c r="I54" s="2">
        <f t="shared" si="7"/>
        <v>-0.23200000000000001</v>
      </c>
      <c r="J54" s="2">
        <f t="shared" si="7"/>
        <v>0</v>
      </c>
      <c r="K54" s="2">
        <f t="shared" si="7"/>
        <v>0</v>
      </c>
      <c r="L54" s="2">
        <f t="shared" si="7"/>
        <v>6.8776000000000004E-2</v>
      </c>
    </row>
    <row r="55" spans="1:12" x14ac:dyDescent="0.25">
      <c r="A55" s="5" t="s">
        <v>21</v>
      </c>
      <c r="B55" s="7">
        <v>8.6237329164355111E-3</v>
      </c>
      <c r="C55" s="7">
        <v>0</v>
      </c>
      <c r="D55" s="7">
        <v>-0.76756266074940738</v>
      </c>
      <c r="E55" s="4">
        <v>-1.3724847445660395</v>
      </c>
      <c r="F55" s="7">
        <v>0</v>
      </c>
      <c r="G55" s="7">
        <v>1</v>
      </c>
      <c r="H55" s="7">
        <v>-0.13182712189217813</v>
      </c>
      <c r="I55" s="7">
        <v>0.25215593322910884</v>
      </c>
      <c r="J55" s="7">
        <v>0</v>
      </c>
      <c r="K55" s="7">
        <v>0</v>
      </c>
      <c r="L55" s="7">
        <v>-0.11170507842049524</v>
      </c>
    </row>
    <row r="56" spans="1:12" x14ac:dyDescent="0.25">
      <c r="A56" s="5" t="s">
        <v>24</v>
      </c>
      <c r="B56" s="7">
        <f>B43+B42*0.106</f>
        <v>0.42462519999999992</v>
      </c>
      <c r="C56" s="7">
        <f t="shared" ref="C56:L56" si="8">C43+C42*0.106</f>
        <v>0</v>
      </c>
      <c r="D56" s="7">
        <f t="shared" si="8"/>
        <v>1.4573359999999997</v>
      </c>
      <c r="E56" s="4">
        <f t="shared" si="8"/>
        <v>4.9580419999999998</v>
      </c>
      <c r="F56" s="7">
        <f t="shared" si="8"/>
        <v>0</v>
      </c>
      <c r="G56" s="7">
        <v>0</v>
      </c>
      <c r="H56" s="7">
        <f t="shared" si="8"/>
        <v>-0.16941680000000003</v>
      </c>
      <c r="I56" s="7">
        <f t="shared" si="8"/>
        <v>0.106</v>
      </c>
      <c r="J56" s="7">
        <f t="shared" si="8"/>
        <v>1</v>
      </c>
      <c r="K56" s="7">
        <f t="shared" si="8"/>
        <v>0</v>
      </c>
      <c r="L56" s="7">
        <f t="shared" si="8"/>
        <v>-0.51195800000000002</v>
      </c>
    </row>
    <row r="57" spans="1:12" x14ac:dyDescent="0.25">
      <c r="A57" s="5" t="s">
        <v>25</v>
      </c>
      <c r="B57" s="7">
        <f>B44-B42*0.722</f>
        <v>0.11210760000000002</v>
      </c>
      <c r="C57" s="7">
        <f t="shared" ref="C57:L57" si="9">C44-C42*0.722</f>
        <v>0</v>
      </c>
      <c r="D57" s="7">
        <f t="shared" si="9"/>
        <v>3.0217679999999998</v>
      </c>
      <c r="E57" s="4">
        <f t="shared" si="9"/>
        <v>1.1578459999999993</v>
      </c>
      <c r="F57" s="7">
        <f t="shared" si="9"/>
        <v>0</v>
      </c>
      <c r="G57" s="7">
        <f t="shared" si="9"/>
        <v>-1.0760000000020753E-4</v>
      </c>
      <c r="H57" s="7">
        <f t="shared" si="9"/>
        <v>0.2862616</v>
      </c>
      <c r="I57" s="7">
        <f t="shared" si="9"/>
        <v>-0.72199999999999998</v>
      </c>
      <c r="J57" s="7">
        <f t="shared" si="9"/>
        <v>0</v>
      </c>
      <c r="K57" s="7">
        <f t="shared" si="9"/>
        <v>1</v>
      </c>
      <c r="L57" s="7">
        <f t="shared" si="9"/>
        <v>-0.452154</v>
      </c>
    </row>
    <row r="58" spans="1:12" x14ac:dyDescent="0.25">
      <c r="A58" s="5" t="s">
        <v>20</v>
      </c>
      <c r="B58" s="5">
        <f>B45+B42*0.017</f>
        <v>6.8763218181818173E-2</v>
      </c>
      <c r="C58" s="5">
        <f t="shared" ref="C58:L58" si="10">C45+C42*0.017</f>
        <v>0</v>
      </c>
      <c r="D58" s="5">
        <f t="shared" si="10"/>
        <v>0.85734290909090904</v>
      </c>
      <c r="E58" s="1">
        <f t="shared" si="10"/>
        <v>2.110536363636363E-2</v>
      </c>
      <c r="F58" s="5">
        <f t="shared" si="10"/>
        <v>1</v>
      </c>
      <c r="G58" s="5">
        <v>0</v>
      </c>
      <c r="H58" s="5">
        <f t="shared" si="10"/>
        <v>-5.4342145454545458E-2</v>
      </c>
      <c r="I58" s="5">
        <f t="shared" si="10"/>
        <v>1.7000000000000001E-2</v>
      </c>
      <c r="J58" s="5">
        <f t="shared" si="10"/>
        <v>0</v>
      </c>
      <c r="K58" s="5">
        <f t="shared" si="10"/>
        <v>0</v>
      </c>
      <c r="L58" s="5">
        <f t="shared" si="10"/>
        <v>0.10610536363636364</v>
      </c>
    </row>
    <row r="59" spans="1:12" x14ac:dyDescent="0.25">
      <c r="A59" s="5"/>
      <c r="B59" s="7">
        <f>B46+B42*0.037</f>
        <v>0.1486654</v>
      </c>
      <c r="C59" s="7">
        <f t="shared" ref="C59:L59" si="11">C46+C42*0.037</f>
        <v>0</v>
      </c>
      <c r="D59" s="7">
        <f t="shared" si="11"/>
        <v>1.9372000000000014E-2</v>
      </c>
      <c r="E59" s="4">
        <f t="shared" si="11"/>
        <v>-0.12239099999999999</v>
      </c>
      <c r="F59" s="7">
        <f t="shared" si="11"/>
        <v>0</v>
      </c>
      <c r="G59" s="7">
        <v>0</v>
      </c>
      <c r="H59" s="7">
        <f t="shared" si="11"/>
        <v>4.90564E-2</v>
      </c>
      <c r="I59" s="7">
        <f t="shared" si="11"/>
        <v>3.6999999999999998E-2</v>
      </c>
      <c r="J59" s="7">
        <f t="shared" si="11"/>
        <v>0</v>
      </c>
      <c r="K59" s="7">
        <f t="shared" si="11"/>
        <v>0</v>
      </c>
      <c r="L59" s="7">
        <f t="shared" si="11"/>
        <v>6.2608999999999998E-2</v>
      </c>
    </row>
    <row r="61" spans="1:12" x14ac:dyDescent="0.25">
      <c r="B61" s="5" t="s">
        <v>31</v>
      </c>
      <c r="C61" s="7">
        <f>B54</f>
        <v>7.166560000000001E-2</v>
      </c>
      <c r="D61" s="7">
        <v>0</v>
      </c>
      <c r="E61" s="7">
        <v>0</v>
      </c>
      <c r="F61" s="7">
        <f>B58</f>
        <v>6.8763218181818173E-2</v>
      </c>
      <c r="G61" s="7">
        <f>B55</f>
        <v>8.6237329164355111E-3</v>
      </c>
      <c r="H61" s="7">
        <v>0</v>
      </c>
      <c r="I61" s="7">
        <v>0</v>
      </c>
      <c r="J61" s="7">
        <f>B56</f>
        <v>0.42462519999999992</v>
      </c>
      <c r="K61" s="7">
        <f>B57</f>
        <v>0.11210760000000002</v>
      </c>
      <c r="L61" s="7">
        <v>0</v>
      </c>
    </row>
    <row r="65" spans="1:12" x14ac:dyDescent="0.25">
      <c r="A65" s="5"/>
      <c r="B65" s="5" t="s">
        <v>29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</row>
    <row r="66" spans="1:12" x14ac:dyDescent="0.25">
      <c r="A66" s="5" t="s">
        <v>27</v>
      </c>
      <c r="B66" s="5" t="s">
        <v>28</v>
      </c>
      <c r="C66" s="5" t="s">
        <v>17</v>
      </c>
      <c r="D66" s="5" t="s">
        <v>18</v>
      </c>
      <c r="E66" s="5" t="s">
        <v>19</v>
      </c>
      <c r="F66" s="5" t="s">
        <v>20</v>
      </c>
      <c r="G66" s="5" t="s">
        <v>21</v>
      </c>
      <c r="H66" s="5" t="s">
        <v>22</v>
      </c>
      <c r="I66" s="5" t="s">
        <v>23</v>
      </c>
      <c r="J66" s="5" t="s">
        <v>24</v>
      </c>
      <c r="K66" s="5" t="s">
        <v>25</v>
      </c>
      <c r="L66" s="5" t="s">
        <v>26</v>
      </c>
    </row>
    <row r="67" spans="1:12" x14ac:dyDescent="0.25">
      <c r="A67" s="5" t="s">
        <v>19</v>
      </c>
      <c r="B67" s="5">
        <v>3.2154689390050867E-2</v>
      </c>
      <c r="C67" s="5">
        <v>0.44867676249205846</v>
      </c>
      <c r="D67" s="5">
        <v>0.41915742093418096</v>
      </c>
      <c r="E67" s="5">
        <v>1</v>
      </c>
      <c r="F67" s="5">
        <v>0</v>
      </c>
      <c r="G67" s="5">
        <v>1.5003750937727522E-4</v>
      </c>
      <c r="H67" s="5">
        <v>0.10538950527105463</v>
      </c>
      <c r="I67" s="5">
        <v>-0.10409300889815756</v>
      </c>
      <c r="J67" s="5">
        <v>0</v>
      </c>
      <c r="K67" s="5">
        <v>0</v>
      </c>
      <c r="L67" s="5">
        <v>3.0858193017153812E-2</v>
      </c>
    </row>
    <row r="68" spans="1:12" x14ac:dyDescent="0.25">
      <c r="A68" s="5" t="s">
        <v>21</v>
      </c>
      <c r="B68" s="7">
        <f>B55+B54*0.615</f>
        <v>5.2698076916435521E-2</v>
      </c>
      <c r="C68" s="7">
        <f t="shared" ref="C68:L68" si="12">C55+C54*0.615</f>
        <v>0.61499999999999999</v>
      </c>
      <c r="D68" s="7">
        <f t="shared" si="12"/>
        <v>-0.19302474074940734</v>
      </c>
      <c r="E68" s="7">
        <v>0</v>
      </c>
      <c r="F68" s="7">
        <f t="shared" si="12"/>
        <v>0</v>
      </c>
      <c r="G68" s="7">
        <f t="shared" si="12"/>
        <v>1.0002056559999999</v>
      </c>
      <c r="H68" s="7">
        <f t="shared" si="12"/>
        <v>1.2629982107821902E-2</v>
      </c>
      <c r="I68" s="7">
        <f t="shared" si="12"/>
        <v>0.10947593322910884</v>
      </c>
      <c r="J68" s="7">
        <f t="shared" si="12"/>
        <v>0</v>
      </c>
      <c r="K68" s="7">
        <f t="shared" si="12"/>
        <v>0</v>
      </c>
      <c r="L68" s="7">
        <f t="shared" si="12"/>
        <v>-6.9407838420495235E-2</v>
      </c>
    </row>
    <row r="69" spans="1:12" x14ac:dyDescent="0.25">
      <c r="A69" s="5" t="s">
        <v>24</v>
      </c>
      <c r="B69" s="7">
        <f>B56-B54*2.223</f>
        <v>0.2653125711999999</v>
      </c>
      <c r="C69" s="7">
        <f t="shared" ref="C69:L69" si="13">C56-C54*2.223</f>
        <v>-2.2229999999999999</v>
      </c>
      <c r="D69" s="7">
        <f t="shared" si="13"/>
        <v>-0.6194083840000002</v>
      </c>
      <c r="E69" s="7">
        <v>0</v>
      </c>
      <c r="F69" s="7">
        <f t="shared" si="13"/>
        <v>0</v>
      </c>
      <c r="G69" s="7">
        <v>0</v>
      </c>
      <c r="H69" s="7">
        <f t="shared" si="13"/>
        <v>-0.69157638080000006</v>
      </c>
      <c r="I69" s="7">
        <f t="shared" si="13"/>
        <v>0.62173599999999996</v>
      </c>
      <c r="J69" s="7">
        <f t="shared" si="13"/>
        <v>1</v>
      </c>
      <c r="K69" s="7">
        <f t="shared" si="13"/>
        <v>0</v>
      </c>
      <c r="L69" s="7">
        <f t="shared" si="13"/>
        <v>-0.66484704800000005</v>
      </c>
    </row>
    <row r="70" spans="1:12" x14ac:dyDescent="0.25">
      <c r="A70" s="5" t="s">
        <v>25</v>
      </c>
      <c r="B70" s="7">
        <f>B57-B54*0.519</f>
        <v>7.4913153600000004E-2</v>
      </c>
      <c r="C70" s="7">
        <f t="shared" ref="C70:L70" si="14">C57-C54*0.519</f>
        <v>-0.51900000000000002</v>
      </c>
      <c r="D70" s="7">
        <f t="shared" si="14"/>
        <v>2.5369140479999999</v>
      </c>
      <c r="E70" s="7">
        <v>0</v>
      </c>
      <c r="F70" s="7">
        <f t="shared" si="14"/>
        <v>0</v>
      </c>
      <c r="G70" s="7">
        <v>0</v>
      </c>
      <c r="H70" s="7">
        <f t="shared" si="14"/>
        <v>0.16435389759999997</v>
      </c>
      <c r="I70" s="7">
        <f t="shared" si="14"/>
        <v>-0.6015919999999999</v>
      </c>
      <c r="J70" s="7">
        <f t="shared" si="14"/>
        <v>0</v>
      </c>
      <c r="K70" s="7">
        <f t="shared" si="14"/>
        <v>1</v>
      </c>
      <c r="L70" s="7">
        <f t="shared" si="14"/>
        <v>-0.487848744</v>
      </c>
    </row>
    <row r="71" spans="1:12" x14ac:dyDescent="0.25">
      <c r="A71" s="5" t="s">
        <v>20</v>
      </c>
      <c r="B71" s="5">
        <f>B58-B54*0.008</f>
        <v>6.8189893381818176E-2</v>
      </c>
      <c r="C71" s="5">
        <f t="shared" ref="C71:L71" si="15">C58-C54*0.008</f>
        <v>-8.0000000000000002E-3</v>
      </c>
      <c r="D71" s="5">
        <f t="shared" si="15"/>
        <v>0.849869245090909</v>
      </c>
      <c r="E71" s="5">
        <v>0</v>
      </c>
      <c r="F71" s="5">
        <f t="shared" si="15"/>
        <v>1</v>
      </c>
      <c r="G71" s="5">
        <v>0</v>
      </c>
      <c r="H71" s="5">
        <f t="shared" si="15"/>
        <v>-5.6221262254545462E-2</v>
      </c>
      <c r="I71" s="5">
        <f t="shared" si="15"/>
        <v>1.8856000000000001E-2</v>
      </c>
      <c r="J71" s="5">
        <f t="shared" si="15"/>
        <v>0</v>
      </c>
      <c r="K71" s="5">
        <f t="shared" si="15"/>
        <v>0</v>
      </c>
      <c r="L71" s="5">
        <f t="shared" si="15"/>
        <v>0.10555515563636364</v>
      </c>
    </row>
    <row r="72" spans="1:12" x14ac:dyDescent="0.25">
      <c r="A72" s="5"/>
      <c r="B72" s="7">
        <f>B59+B54*0.055</f>
        <v>0.15260700800000002</v>
      </c>
      <c r="C72" s="7">
        <f t="shared" ref="C72:L72" si="16">C59+C54*0.055</f>
        <v>5.5E-2</v>
      </c>
      <c r="D72" s="7">
        <f t="shared" si="16"/>
        <v>7.0753440000000015E-2</v>
      </c>
      <c r="E72" s="7">
        <v>0</v>
      </c>
      <c r="F72" s="7">
        <f t="shared" si="16"/>
        <v>0</v>
      </c>
      <c r="G72" s="7">
        <v>0</v>
      </c>
      <c r="H72" s="7">
        <f t="shared" si="16"/>
        <v>6.1975328000000003E-2</v>
      </c>
      <c r="I72" s="7">
        <f t="shared" si="16"/>
        <v>2.4239999999999998E-2</v>
      </c>
      <c r="J72" s="7">
        <f t="shared" si="16"/>
        <v>0</v>
      </c>
      <c r="K72" s="7">
        <f t="shared" si="16"/>
        <v>0</v>
      </c>
      <c r="L72" s="7">
        <f t="shared" si="16"/>
        <v>6.6391679999999995E-2</v>
      </c>
    </row>
    <row r="74" spans="1:12" x14ac:dyDescent="0.25">
      <c r="B74" s="5" t="s">
        <v>31</v>
      </c>
      <c r="C74" s="7">
        <v>0</v>
      </c>
      <c r="D74" s="7">
        <v>0</v>
      </c>
      <c r="E74" s="7">
        <f>B67</f>
        <v>3.2154689390050867E-2</v>
      </c>
      <c r="F74" s="7">
        <f>B71</f>
        <v>6.8189893381818176E-2</v>
      </c>
      <c r="G74" s="7">
        <f>B68</f>
        <v>5.2698076916435521E-2</v>
      </c>
      <c r="H74" s="7">
        <v>0</v>
      </c>
      <c r="I74" s="7">
        <v>0</v>
      </c>
      <c r="J74" s="7">
        <f>B69</f>
        <v>0.2653125711999999</v>
      </c>
      <c r="K74" s="7">
        <f>B70</f>
        <v>7.4913153600000004E-2</v>
      </c>
      <c r="L74" s="7">
        <v>0</v>
      </c>
    </row>
    <row r="77" spans="1:12" x14ac:dyDescent="0.25">
      <c r="C77" s="5" t="s">
        <v>30</v>
      </c>
      <c r="D77" s="5" t="s">
        <v>18</v>
      </c>
      <c r="E77" s="5" t="s">
        <v>19</v>
      </c>
      <c r="F77" s="5" t="s">
        <v>20</v>
      </c>
      <c r="G77" s="5" t="s">
        <v>21</v>
      </c>
    </row>
    <row r="78" spans="1:12" x14ac:dyDescent="0.25">
      <c r="C78" s="5">
        <v>0</v>
      </c>
      <c r="D78" s="5">
        <v>0</v>
      </c>
      <c r="E78" s="5">
        <v>3.2000000000000001E-2</v>
      </c>
      <c r="F78" s="5">
        <v>6.8000000000000005E-2</v>
      </c>
      <c r="G78" s="5">
        <v>5.1999999999999998E-2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</dc:creator>
  <cp:lastModifiedBy>Xiaomi</cp:lastModifiedBy>
  <dcterms:created xsi:type="dcterms:W3CDTF">2021-11-10T17:00:35Z</dcterms:created>
  <dcterms:modified xsi:type="dcterms:W3CDTF">2021-11-11T00:00:42Z</dcterms:modified>
</cp:coreProperties>
</file>