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Drive\Reference books\mass_transfer_2\project\"/>
    </mc:Choice>
  </mc:AlternateContent>
  <xr:revisionPtr revIDLastSave="0" documentId="8_{E418C48F-87B7-412A-8DC0-4A7186EE2C86}" xr6:coauthVersionLast="47" xr6:coauthVersionMax="47" xr10:uidLastSave="{00000000-0000-0000-0000-000000000000}"/>
  <bookViews>
    <workbookView xWindow="-108" yWindow="-108" windowWidth="23256" windowHeight="12456" xr2:uid="{E0CC2AB5-0C5D-4A24-A792-BDD50B892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U6" i="1"/>
  <c r="U7" i="1"/>
  <c r="U8" i="1"/>
  <c r="U9" i="1"/>
  <c r="T6" i="1"/>
  <c r="T7" i="1"/>
  <c r="T8" i="1"/>
  <c r="T9" i="1"/>
  <c r="S6" i="1"/>
  <c r="S7" i="1"/>
  <c r="S8" i="1"/>
  <c r="S9" i="1"/>
  <c r="R6" i="1"/>
  <c r="R7" i="1"/>
  <c r="R8" i="1"/>
  <c r="R9" i="1"/>
  <c r="Q6" i="1"/>
  <c r="Q7" i="1"/>
  <c r="Q8" i="1"/>
  <c r="Q9" i="1"/>
  <c r="P6" i="1"/>
  <c r="P7" i="1"/>
  <c r="P8" i="1"/>
  <c r="P9" i="1"/>
  <c r="O6" i="1"/>
  <c r="O7" i="1"/>
  <c r="O8" i="1"/>
  <c r="O9" i="1"/>
  <c r="N6" i="1"/>
  <c r="N7" i="1"/>
  <c r="N8" i="1"/>
  <c r="N9" i="1"/>
  <c r="M5" i="1"/>
  <c r="N5" i="1" s="1"/>
  <c r="O5" i="1" s="1"/>
  <c r="P5" i="1" s="1"/>
  <c r="Q5" i="1" s="1"/>
  <c r="R5" i="1" s="1"/>
  <c r="S5" i="1" s="1"/>
  <c r="T5" i="1" s="1"/>
  <c r="U5" i="1" s="1"/>
  <c r="M6" i="1"/>
  <c r="M7" i="1"/>
  <c r="M8" i="1"/>
  <c r="M9" i="1"/>
  <c r="L6" i="1"/>
  <c r="L7" i="1"/>
  <c r="L8" i="1"/>
  <c r="L9" i="1"/>
  <c r="L5" i="1"/>
  <c r="G6" i="1"/>
  <c r="G7" i="1"/>
  <c r="G8" i="1"/>
  <c r="G9" i="1"/>
  <c r="J6" i="1"/>
  <c r="K6" i="1" s="1"/>
  <c r="J7" i="1"/>
  <c r="K7" i="1" s="1"/>
  <c r="J8" i="1"/>
  <c r="K8" i="1" s="1"/>
  <c r="J9" i="1"/>
  <c r="K9" i="1" s="1"/>
  <c r="J5" i="1"/>
  <c r="K5" i="1" s="1"/>
</calcChain>
</file>

<file path=xl/sharedStrings.xml><?xml version="1.0" encoding="utf-8"?>
<sst xmlns="http://schemas.openxmlformats.org/spreadsheetml/2006/main" count="17" uniqueCount="17">
  <si>
    <t>NaOH LPH</t>
  </si>
  <si>
    <t>ml/30sec</t>
  </si>
  <si>
    <t>vi</t>
  </si>
  <si>
    <t>vf</t>
  </si>
  <si>
    <t>Vused</t>
  </si>
  <si>
    <t>Cout NaOH</t>
  </si>
  <si>
    <t>NaOH molar</t>
  </si>
  <si>
    <t>CO2 moles absorbed</t>
  </si>
  <si>
    <t>x2</t>
  </si>
  <si>
    <t>X2</t>
  </si>
  <si>
    <t>Y1</t>
  </si>
  <si>
    <t>y1</t>
  </si>
  <si>
    <t>ybm</t>
  </si>
  <si>
    <t>NTU</t>
  </si>
  <si>
    <t>HTU</t>
  </si>
  <si>
    <t>Kya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</si>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</sst>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DD3F-5607-47BD-8C53-759C2725F52A}">
  <dimension ref="E3:U9"/>
  <sheetViews>
    <sheetView tabSelected="1" workbookViewId="0">
      <selection activeCell="C3" sqref="C3"/>
    </sheetView>
  </sheetViews>
  <sheetFormatPr defaultRowHeight="14.4" x14ac:dyDescent="0.3"/>
  <cols>
    <col min="11" max="11" width="10" customWidth="1"/>
    <col min="12" max="12" width="13.21875" customWidth="1"/>
  </cols>
  <sheetData>
    <row r="3" spans="5:21" x14ac:dyDescent="0.3">
      <c r="L3" s="1"/>
    </row>
    <row r="4" spans="5:21" ht="43.2" x14ac:dyDescent="0.3">
      <c r="E4" t="s">
        <v>0</v>
      </c>
      <c r="F4" t="s">
        <v>1</v>
      </c>
      <c r="G4" t="s">
        <v>6</v>
      </c>
      <c r="H4" t="s">
        <v>2</v>
      </c>
      <c r="I4" t="s">
        <v>3</v>
      </c>
      <c r="J4" t="s">
        <v>4</v>
      </c>
      <c r="K4" t="s">
        <v>5</v>
      </c>
      <c r="L4" s="1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</row>
    <row r="5" spans="5:21" x14ac:dyDescent="0.3">
      <c r="E5">
        <v>5</v>
      </c>
      <c r="F5">
        <v>44</v>
      </c>
      <c r="G5">
        <f>(E5*1020.8)/18.389</f>
        <v>277.55723530371421</v>
      </c>
      <c r="H5">
        <v>10.8</v>
      </c>
      <c r="I5">
        <v>21.3</v>
      </c>
      <c r="J5">
        <f>I5-H5</f>
        <v>10.5</v>
      </c>
      <c r="K5">
        <f>0.05*J5</f>
        <v>0.52500000000000002</v>
      </c>
      <c r="L5">
        <f>(E5-(K5*0.12*F5))/2</f>
        <v>1.1139999999999999</v>
      </c>
      <c r="M5">
        <f>L5/(L5+G5)</f>
        <v>3.9975421172762579E-3</v>
      </c>
      <c r="N5">
        <f>M5/(1-M5)</f>
        <v>4.0135865987460809E-3</v>
      </c>
      <c r="O5">
        <f>0.7559 - ((G5*N5)/12.948)</f>
        <v>0.66986354649366697</v>
      </c>
      <c r="P5">
        <f>O5/(1+O5)</f>
        <v>0.40114867343516047</v>
      </c>
      <c r="Q5">
        <f>P5/LN(1/(1-P5))</f>
        <v>0.78235982307302698</v>
      </c>
      <c r="R5">
        <f>Q5*LN((0.755926*(1-P5))/P5)</f>
        <v>9.4563407852004844E-2</v>
      </c>
      <c r="S5">
        <f>0.7/R5</f>
        <v>7.4024404989245447</v>
      </c>
      <c r="T5">
        <f>8043.862/(S5*Q5)</f>
        <v>1388.9389156430984</v>
      </c>
      <c r="U5">
        <f>T5/101.325</f>
        <v>13.707761318954832</v>
      </c>
    </row>
    <row r="6" spans="5:21" x14ac:dyDescent="0.3">
      <c r="E6">
        <v>7.5</v>
      </c>
      <c r="F6">
        <v>74</v>
      </c>
      <c r="G6">
        <f t="shared" ref="G6:G9" si="0">(E6*1020.8)/18.389</f>
        <v>416.33585295557128</v>
      </c>
      <c r="H6">
        <v>21.3</v>
      </c>
      <c r="I6">
        <v>32.200000000000003</v>
      </c>
      <c r="J6">
        <f t="shared" ref="J6:J9" si="1">I6-H6</f>
        <v>10.900000000000002</v>
      </c>
      <c r="K6">
        <f t="shared" ref="K6:K9" si="2">0.05*J6</f>
        <v>0.54500000000000015</v>
      </c>
      <c r="L6">
        <f t="shared" ref="L6:L9" si="3">(E6-(K6*0.12*F6))/2</f>
        <v>1.3301999999999996</v>
      </c>
      <c r="M6">
        <f t="shared" ref="M6:M9" si="4">L6/(L6+G6)</f>
        <v>3.1848410723997671E-3</v>
      </c>
      <c r="N6">
        <f t="shared" ref="N6:N9" si="5">M6/(1-M6)</f>
        <v>3.1950166927899675E-3</v>
      </c>
      <c r="O6">
        <f t="shared" ref="O6:O9" si="6">0.7559 - ((G6*N6)/12.948)</f>
        <v>0.65316598702502326</v>
      </c>
      <c r="P6">
        <f t="shared" ref="P6:P9" si="7">O6/(1+O6)</f>
        <v>0.39510006384805724</v>
      </c>
      <c r="Q6">
        <f t="shared" ref="Q6:Q9" si="8">P6/LN(1/(1-P6))</f>
        <v>0.78596811473168959</v>
      </c>
      <c r="R6">
        <f t="shared" ref="R6:R9" si="9">Q6*LN((0.755926*(1-P6))/P6)</f>
        <v>0.11483952986475139</v>
      </c>
      <c r="S6">
        <f t="shared" ref="S6:S9" si="10">0.7/R6</f>
        <v>6.0954620836954199</v>
      </c>
      <c r="T6">
        <f t="shared" ref="T6:T9" si="11">8043.862/(S6*Q6)</f>
        <v>1679.0090973024958</v>
      </c>
      <c r="U6">
        <f t="shared" ref="U6:U9" si="12">T6/101.325</f>
        <v>16.57053143155683</v>
      </c>
    </row>
    <row r="7" spans="5:21" x14ac:dyDescent="0.3">
      <c r="E7">
        <v>10</v>
      </c>
      <c r="F7">
        <v>103</v>
      </c>
      <c r="G7">
        <f t="shared" si="0"/>
        <v>555.11447060742842</v>
      </c>
      <c r="H7">
        <v>42.4</v>
      </c>
      <c r="I7">
        <v>53.6</v>
      </c>
      <c r="J7">
        <f t="shared" si="1"/>
        <v>11.200000000000003</v>
      </c>
      <c r="K7">
        <f t="shared" si="2"/>
        <v>0.56000000000000016</v>
      </c>
      <c r="L7">
        <f t="shared" si="3"/>
        <v>1.5391999999999988</v>
      </c>
      <c r="M7">
        <f t="shared" si="4"/>
        <v>2.7650944946081136E-3</v>
      </c>
      <c r="N7">
        <f t="shared" si="5"/>
        <v>2.772761442006267E-3</v>
      </c>
      <c r="O7">
        <f t="shared" si="6"/>
        <v>0.63702449799196803</v>
      </c>
      <c r="P7">
        <f t="shared" si="7"/>
        <v>0.38913559251762253</v>
      </c>
      <c r="Q7">
        <f t="shared" si="8"/>
        <v>0.78951344042865079</v>
      </c>
      <c r="R7">
        <f t="shared" si="9"/>
        <v>0.13511367835734112</v>
      </c>
      <c r="S7">
        <f t="shared" si="10"/>
        <v>5.1808226118208331</v>
      </c>
      <c r="T7">
        <f t="shared" si="11"/>
        <v>1966.5561948214634</v>
      </c>
      <c r="U7">
        <f t="shared" si="12"/>
        <v>19.408400639738105</v>
      </c>
    </row>
    <row r="8" spans="5:21" x14ac:dyDescent="0.3">
      <c r="E8">
        <v>12.5</v>
      </c>
      <c r="F8">
        <v>116</v>
      </c>
      <c r="G8">
        <f t="shared" si="0"/>
        <v>693.89308825928549</v>
      </c>
      <c r="H8">
        <v>53.6</v>
      </c>
      <c r="I8">
        <v>65.900000000000006</v>
      </c>
      <c r="J8">
        <f t="shared" si="1"/>
        <v>12.300000000000004</v>
      </c>
      <c r="K8">
        <f t="shared" si="2"/>
        <v>0.61500000000000021</v>
      </c>
      <c r="L8">
        <f t="shared" si="3"/>
        <v>1.9695999999999989</v>
      </c>
      <c r="M8">
        <f t="shared" si="4"/>
        <v>2.8304434671256665E-3</v>
      </c>
      <c r="N8">
        <f t="shared" si="5"/>
        <v>2.8384776175548569E-3</v>
      </c>
      <c r="O8">
        <f t="shared" si="6"/>
        <v>0.60378384306456612</v>
      </c>
      <c r="P8">
        <f t="shared" si="7"/>
        <v>0.37647457646838173</v>
      </c>
      <c r="Q8">
        <f t="shared" si="8"/>
        <v>0.7969980573119112</v>
      </c>
      <c r="R8">
        <f t="shared" si="9"/>
        <v>0.17910716543990904</v>
      </c>
      <c r="S8">
        <f t="shared" si="10"/>
        <v>3.9082746817008389</v>
      </c>
      <c r="T8">
        <f t="shared" si="11"/>
        <v>2582.3926039758812</v>
      </c>
      <c r="U8">
        <f t="shared" si="12"/>
        <v>25.486233446591473</v>
      </c>
    </row>
    <row r="9" spans="5:21" x14ac:dyDescent="0.3">
      <c r="E9">
        <v>15</v>
      </c>
      <c r="F9">
        <v>126</v>
      </c>
      <c r="G9">
        <f t="shared" si="0"/>
        <v>832.67170591114257</v>
      </c>
      <c r="H9">
        <v>65.900000000000006</v>
      </c>
      <c r="I9">
        <v>79.8</v>
      </c>
      <c r="J9">
        <f t="shared" si="1"/>
        <v>13.899999999999991</v>
      </c>
      <c r="K9">
        <f t="shared" si="2"/>
        <v>0.69499999999999962</v>
      </c>
      <c r="L9">
        <f t="shared" si="3"/>
        <v>2.2458000000000036</v>
      </c>
      <c r="M9">
        <f t="shared" si="4"/>
        <v>2.6898465825664652E-3</v>
      </c>
      <c r="N9">
        <f t="shared" si="5"/>
        <v>2.6971013714733581E-3</v>
      </c>
      <c r="O9">
        <f t="shared" si="6"/>
        <v>0.58245236329935102</v>
      </c>
      <c r="P9">
        <f t="shared" si="7"/>
        <v>0.36806944512690465</v>
      </c>
      <c r="Q9">
        <f t="shared" si="8"/>
        <v>0.80193654492951605</v>
      </c>
      <c r="R9">
        <f t="shared" si="9"/>
        <v>0.20906171803330534</v>
      </c>
      <c r="S9">
        <f t="shared" si="10"/>
        <v>3.3482935402285556</v>
      </c>
      <c r="T9">
        <f t="shared" si="11"/>
        <v>2995.7190502979342</v>
      </c>
      <c r="U9">
        <f t="shared" si="12"/>
        <v>29.565448312834288</v>
      </c>
    </row>
  </sheetData>
  <pageMargins left="0.70866141732283472" right="0.70866141732283472" top="0.74803149606299213" bottom="0.74803149606299213" header="0.31496062992125984" footer="0.31496062992125984"/>
  <pageSetup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Paida Arpit</dc:creator>
  <cp:lastModifiedBy>Paida Arpit</cp:lastModifiedBy>
  <cp:lastPrinted>2023-09-14T18:06:36Z</cp:lastPrinted>
  <dcterms:created xsi:type="dcterms:W3CDTF">2023-09-14T17:33:33Z</dcterms:created>
  <dcterms:modified xsi:type="dcterms:W3CDTF">2023-09-14T18:08:00Z</dcterms:modified>
</cp:coreProperties>
</file>