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trivedi\Desktop\Working\GTO 23-24\"/>
    </mc:Choice>
  </mc:AlternateContent>
  <bookViews>
    <workbookView xWindow="0" yWindow="0" windowWidth="28800" windowHeight="13125"/>
  </bookViews>
  <sheets>
    <sheet name="Ncode GTO" sheetId="1" r:id="rId1"/>
  </sheets>
  <definedNames>
    <definedName name="_xlnm.Print_Area" localSheetId="0">'Ncode GTO'!$A$3:$L$54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1" l="1"/>
  <c r="J43" i="1" s="1"/>
  <c r="G41" i="1"/>
  <c r="G43" i="1" s="1"/>
  <c r="K37" i="1"/>
  <c r="K38" i="1" s="1"/>
  <c r="H37" i="1"/>
  <c r="H38" i="1" s="1"/>
  <c r="G37" i="1"/>
  <c r="J36" i="1"/>
  <c r="G36" i="1"/>
  <c r="K32" i="1"/>
  <c r="J32" i="1" s="1"/>
  <c r="H32" i="1"/>
  <c r="G32" i="1" s="1"/>
  <c r="D32" i="1"/>
  <c r="D31" i="1"/>
  <c r="J30" i="1"/>
  <c r="J33" i="1" s="1"/>
  <c r="K33" i="1" s="1"/>
  <c r="G30" i="1"/>
  <c r="D30" i="1"/>
  <c r="K27" i="1"/>
  <c r="H27" i="1"/>
  <c r="E27" i="1"/>
  <c r="E33" i="1" s="1"/>
  <c r="D26" i="1"/>
  <c r="K21" i="1"/>
  <c r="H21" i="1"/>
  <c r="K19" i="1"/>
  <c r="H19" i="1"/>
  <c r="K17" i="1"/>
  <c r="K23" i="1" s="1"/>
  <c r="H17" i="1"/>
  <c r="J13" i="1"/>
  <c r="K13" i="1" s="1"/>
  <c r="K42" i="1" s="1"/>
  <c r="G13" i="1"/>
  <c r="H13" i="1" s="1"/>
  <c r="H42" i="1" s="1"/>
  <c r="K12" i="1"/>
  <c r="H12" i="1"/>
  <c r="D9" i="1"/>
  <c r="E9" i="1" s="1"/>
  <c r="E8" i="1"/>
  <c r="G33" i="1" l="1"/>
  <c r="H33" i="1" s="1"/>
  <c r="G38" i="1"/>
  <c r="H23" i="1"/>
  <c r="D36" i="1"/>
  <c r="E36" i="1" s="1"/>
  <c r="E38" i="1" s="1"/>
  <c r="D27" i="1"/>
  <c r="D33" i="1" s="1"/>
  <c r="J37" i="1"/>
  <c r="J38" i="1" s="1"/>
  <c r="H43" i="1"/>
  <c r="G42" i="1"/>
  <c r="E45" i="1"/>
  <c r="E46" i="1" s="1"/>
  <c r="J42" i="1"/>
  <c r="K43" i="1"/>
  <c r="K45" i="1" s="1"/>
  <c r="D38" i="1"/>
  <c r="D45" i="1" l="1"/>
  <c r="H45" i="1"/>
  <c r="K47" i="1" s="1"/>
  <c r="K46" i="1"/>
  <c r="H46" i="1"/>
  <c r="H47" i="1" l="1"/>
</calcChain>
</file>

<file path=xl/sharedStrings.xml><?xml version="1.0" encoding="utf-8"?>
<sst xmlns="http://schemas.openxmlformats.org/spreadsheetml/2006/main" count="50" uniqueCount="46">
  <si>
    <t>STATEMENT OF CTC OFFERED FOR THE POST OF GRADUTE ENGINEER TRAINEE COVERING ONE YEAR TRAINING PERIOD AND SUBSEQUENT 2 YEARS IN COMPANY'S CONTRACT AS ENGINEER (ON CONTRACT)</t>
  </si>
  <si>
    <t>CTC Components</t>
  </si>
  <si>
    <t>During one year Training period</t>
  </si>
  <si>
    <t>During 1st year of contract</t>
  </si>
  <si>
    <t>During 2nd year of Contract</t>
  </si>
  <si>
    <t>Stipend</t>
  </si>
  <si>
    <t>p.m.</t>
  </si>
  <si>
    <t>p.a.</t>
  </si>
  <si>
    <t>Base Stipend</t>
  </si>
  <si>
    <t>Total Base Stipend</t>
  </si>
  <si>
    <t>Base Pay</t>
  </si>
  <si>
    <t>Consolidated Salary</t>
  </si>
  <si>
    <t>Total Base Pay</t>
  </si>
  <si>
    <t>Choice Pay</t>
  </si>
  <si>
    <t>(i) Direct Payments:</t>
  </si>
  <si>
    <t>House Rent All./Accomodation Other Allowance</t>
  </si>
  <si>
    <t>Accommodation</t>
  </si>
  <si>
    <t>Special Allowance</t>
  </si>
  <si>
    <t>(ii) Indirect Payments</t>
  </si>
  <si>
    <t>Canteen/Food coupons</t>
  </si>
  <si>
    <t>Total of choice Pay (i)+(ii)</t>
  </si>
  <si>
    <t>Other benefits of account of:</t>
  </si>
  <si>
    <t>Stitching charges ( 2pairs during training and 3 pairs during of contract)</t>
  </si>
  <si>
    <t xml:space="preserve">Uniform ( 2 pairs during training and 3 pairs during of contract) &amp; Shoes </t>
  </si>
  <si>
    <t xml:space="preserve">* Hostel/Hostel Subsidy </t>
  </si>
  <si>
    <t>* Cash Payment for welfare items (Estimated average)</t>
  </si>
  <si>
    <t># Medical for Self/Dependents for Hospitalization (estimated average) Mediclaim policy</t>
  </si>
  <si>
    <t>Group Personal Insurance Policy (average)</t>
  </si>
  <si>
    <t>Costing of Leave (10 SL &amp; 12 CL during Training and 10 SL, 12 CL &amp; 21 OL during on contract)</t>
  </si>
  <si>
    <t>Total Other benefits …</t>
  </si>
  <si>
    <t>Retiral Benefits</t>
  </si>
  <si>
    <t>Provident Fund @12%</t>
  </si>
  <si>
    <t>Gratuity @ 4.81%</t>
  </si>
  <si>
    <t>Total retiral benefits</t>
  </si>
  <si>
    <t>Incentive/Awards</t>
  </si>
  <si>
    <t>**  Bonus/GIFT (2014-15)</t>
  </si>
  <si>
    <t>VPP  (25%)</t>
  </si>
  <si>
    <t>Total Incentive/Awards…</t>
  </si>
  <si>
    <t>Overall CTC</t>
  </si>
  <si>
    <t>Overall CTC (Lacs P.A.)</t>
  </si>
  <si>
    <t>No leave encashment facility is available during Training period. During contract period, leave Encashment facility is available as per company's Rule</t>
  </si>
  <si>
    <t>Incentive/Bonus is subject to Management decision from time to time. Above mentioned figure of Bonus/GIFT is of previous year.</t>
  </si>
  <si>
    <t>Medical applicable as per New HR policy</t>
  </si>
  <si>
    <t>Gratuity as per Co's rules after training period.</t>
  </si>
  <si>
    <t>Other Benefit:</t>
  </si>
  <si>
    <t>Inclusion in Death Benefit Scheme after training period as per Co's rules.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</si>
</sst>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2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Border="1"/>
    <xf numFmtId="0" fontId="0" fillId="3" borderId="5" xfId="0" applyFill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9" xfId="0" applyFill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3" borderId="12" xfId="0" applyFill="1" applyBorder="1" applyAlignment="1">
      <alignment wrapText="1"/>
    </xf>
    <xf numFmtId="0" fontId="0" fillId="4" borderId="1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6" xfId="0" applyFill="1" applyBorder="1" applyAlignment="1">
      <alignment wrapText="1"/>
    </xf>
    <xf numFmtId="0" fontId="0" fillId="0" borderId="17" xfId="0" applyBorder="1"/>
    <xf numFmtId="0" fontId="0" fillId="3" borderId="18" xfId="0" applyFill="1" applyBorder="1" applyAlignment="1">
      <alignment wrapText="1"/>
    </xf>
    <xf numFmtId="0" fontId="0" fillId="0" borderId="19" xfId="0" applyBorder="1"/>
    <xf numFmtId="0" fontId="0" fillId="3" borderId="20" xfId="0" applyFill="1" applyBorder="1" applyAlignment="1">
      <alignment wrapText="1"/>
    </xf>
    <xf numFmtId="0" fontId="0" fillId="0" borderId="21" xfId="0" applyBorder="1"/>
    <xf numFmtId="0" fontId="0" fillId="4" borderId="15" xfId="0" applyFont="1" applyFill="1" applyBorder="1"/>
    <xf numFmtId="0" fontId="0" fillId="4" borderId="15" xfId="0" applyFill="1" applyBorder="1"/>
    <xf numFmtId="0" fontId="0" fillId="3" borderId="2" xfId="0" applyFill="1" applyBorder="1" applyAlignment="1">
      <alignment wrapText="1"/>
    </xf>
    <xf numFmtId="0" fontId="0" fillId="3" borderId="18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2" fontId="0" fillId="0" borderId="19" xfId="0" applyNumberFormat="1" applyBorder="1"/>
    <xf numFmtId="1" fontId="0" fillId="0" borderId="19" xfId="0" applyNumberFormat="1" applyBorder="1"/>
    <xf numFmtId="0" fontId="0" fillId="3" borderId="18" xfId="0" applyFill="1" applyBorder="1" applyAlignment="1">
      <alignment vertical="center" wrapText="1"/>
    </xf>
    <xf numFmtId="1" fontId="0" fillId="0" borderId="21" xfId="0" applyNumberFormat="1" applyBorder="1"/>
    <xf numFmtId="0" fontId="0" fillId="0" borderId="22" xfId="0" applyBorder="1"/>
    <xf numFmtId="1" fontId="0" fillId="0" borderId="10" xfId="0" applyNumberFormat="1" applyBorder="1"/>
    <xf numFmtId="1" fontId="0" fillId="0" borderId="1" xfId="0" applyNumberFormat="1" applyBorder="1"/>
    <xf numFmtId="1" fontId="0" fillId="4" borderId="1" xfId="0" applyNumberFormat="1" applyFill="1" applyBorder="1"/>
    <xf numFmtId="9" fontId="0" fillId="0" borderId="0" xfId="0" applyNumberFormat="1"/>
    <xf numFmtId="0" fontId="2" fillId="2" borderId="1" xfId="0" applyFont="1" applyFill="1" applyBorder="1"/>
    <xf numFmtId="0" fontId="0" fillId="5" borderId="1" xfId="0" applyFill="1" applyBorder="1"/>
    <xf numFmtId="2" fontId="0" fillId="0" borderId="1" xfId="0" applyNumberFormat="1" applyBorder="1"/>
    <xf numFmtId="2" fontId="0" fillId="5" borderId="1" xfId="0" applyNumberFormat="1" applyFill="1" applyBorder="1"/>
    <xf numFmtId="9" fontId="0" fillId="2" borderId="1" xfId="1" applyFont="1" applyFill="1" applyBorder="1"/>
    <xf numFmtId="0" fontId="0" fillId="6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top" wrapText="1"/>
    </xf>
    <xf numFmtId="0" fontId="0" fillId="2" borderId="1" xfId="0" applyFill="1" applyBorder="1" applyAlignment="1">
      <alignment horizont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54"/>
  <sheetViews>
    <sheetView tabSelected="1" workbookViewId="0">
      <selection activeCell="B60" sqref="B60"/>
    </sheetView>
  </sheetViews>
  <sheetFormatPr defaultRowHeight="15" x14ac:dyDescent="0.25"/>
  <cols>
    <col min="1" max="1" width="5" customWidth="1"/>
    <col min="2" max="2" width="61.42578125" style="6" customWidth="1"/>
    <col min="3" max="3" width="3.28515625" style="6" customWidth="1"/>
    <col min="5" max="5" width="12" customWidth="1"/>
    <col min="6" max="6" width="2.5703125" customWidth="1"/>
    <col min="8" max="8" width="13.42578125" customWidth="1"/>
    <col min="9" max="9" width="3.85546875" customWidth="1"/>
    <col min="11" max="11" width="12" customWidth="1"/>
    <col min="12" max="12" width="3.42578125" customWidth="1"/>
  </cols>
  <sheetData>
    <row r="3" spans="1:12" ht="40.5" customHeight="1" x14ac:dyDescent="0.25">
      <c r="A3" s="51" t="s">
        <v>0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12" ht="15.75" thickBot="1" x14ac:dyDescent="0.3">
      <c r="A4" s="1"/>
      <c r="B4" s="2"/>
      <c r="C4" s="2"/>
      <c r="D4" s="1"/>
      <c r="E4" s="1"/>
      <c r="F4" s="1"/>
      <c r="G4" s="1"/>
      <c r="H4" s="1"/>
      <c r="I4" s="1"/>
      <c r="J4" s="1"/>
      <c r="K4" s="1"/>
      <c r="L4" s="1"/>
    </row>
    <row r="5" spans="1:12" ht="15.75" thickBot="1" x14ac:dyDescent="0.3">
      <c r="B5" s="3" t="s">
        <v>1</v>
      </c>
      <c r="C5" s="4"/>
      <c r="D5" s="52" t="s">
        <v>2</v>
      </c>
      <c r="E5" s="53"/>
      <c r="F5" s="5"/>
      <c r="G5" s="52" t="s">
        <v>3</v>
      </c>
      <c r="H5" s="53"/>
      <c r="I5" s="4"/>
      <c r="J5" s="52" t="s">
        <v>4</v>
      </c>
      <c r="K5" s="53"/>
    </row>
    <row r="6" spans="1:12" ht="15.75" thickBot="1" x14ac:dyDescent="0.3">
      <c r="C6" s="7"/>
      <c r="D6" t="s">
        <v>6</v>
      </c>
      <c r="E6" t="s">
        <v>7</v>
      </c>
      <c r="F6" s="8"/>
      <c r="G6" t="s">
        <v>6</v>
      </c>
      <c r="H6" t="s">
        <v>7</v>
      </c>
      <c r="I6" s="7"/>
      <c r="J6" t="s">
        <v>6</v>
      </c>
      <c r="K6" t="s">
        <v>7</v>
      </c>
    </row>
    <row r="7" spans="1:12" x14ac:dyDescent="0.25">
      <c r="B7" s="10" t="s">
        <v>8</v>
      </c>
      <c r="C7" s="7"/>
      <c r="D7" s="9"/>
      <c r="E7" s="9"/>
      <c r="F7" s="8"/>
      <c r="G7" s="11"/>
      <c r="H7" s="12"/>
      <c r="I7" s="7"/>
      <c r="J7" s="12"/>
      <c r="K7" s="13"/>
    </row>
    <row r="8" spans="1:12" x14ac:dyDescent="0.25">
      <c r="B8" s="14" t="s">
        <v>5</v>
      </c>
      <c r="C8" s="7"/>
      <c r="D8" s="9">
        <v>18000</v>
      </c>
      <c r="E8" s="9">
        <f>+D8*12</f>
        <v>216000</v>
      </c>
      <c r="F8" s="8"/>
      <c r="G8" s="15">
        <v>0</v>
      </c>
      <c r="H8" s="9">
        <v>0</v>
      </c>
      <c r="I8" s="7"/>
      <c r="J8" s="9">
        <v>0</v>
      </c>
      <c r="K8" s="16">
        <v>0</v>
      </c>
    </row>
    <row r="9" spans="1:12" ht="15.75" thickBot="1" x14ac:dyDescent="0.3">
      <c r="B9" s="17" t="s">
        <v>9</v>
      </c>
      <c r="C9" s="7"/>
      <c r="D9" s="9">
        <f>+D8</f>
        <v>18000</v>
      </c>
      <c r="E9" s="18">
        <f>+D9*12</f>
        <v>216000</v>
      </c>
      <c r="F9" s="8"/>
      <c r="G9" s="19">
        <v>0</v>
      </c>
      <c r="H9" s="20">
        <v>0</v>
      </c>
      <c r="I9" s="7"/>
      <c r="J9" s="20">
        <v>0</v>
      </c>
      <c r="K9" s="21">
        <v>0</v>
      </c>
    </row>
    <row r="10" spans="1:12" ht="15.75" thickBot="1" x14ac:dyDescent="0.3">
      <c r="C10" s="7"/>
      <c r="F10" s="8"/>
      <c r="I10" s="7"/>
    </row>
    <row r="11" spans="1:12" x14ac:dyDescent="0.25">
      <c r="B11" s="22" t="s">
        <v>10</v>
      </c>
      <c r="C11" s="7"/>
      <c r="D11" s="23"/>
      <c r="E11" s="13"/>
      <c r="F11" s="8"/>
      <c r="G11" s="23"/>
      <c r="H11" s="13"/>
      <c r="I11" s="7"/>
      <c r="J11" s="23"/>
      <c r="K11" s="13"/>
    </row>
    <row r="12" spans="1:12" x14ac:dyDescent="0.25">
      <c r="B12" s="24" t="s">
        <v>11</v>
      </c>
      <c r="C12" s="7"/>
      <c r="D12" s="25">
        <v>0</v>
      </c>
      <c r="E12" s="16">
        <v>0</v>
      </c>
      <c r="F12" s="8"/>
      <c r="G12" s="25">
        <v>15000</v>
      </c>
      <c r="H12" s="16">
        <f>+G12*12</f>
        <v>180000</v>
      </c>
      <c r="I12" s="7"/>
      <c r="J12" s="25">
        <v>17000</v>
      </c>
      <c r="K12" s="16">
        <f>+J12*12</f>
        <v>204000</v>
      </c>
    </row>
    <row r="13" spans="1:12" ht="15.75" thickBot="1" x14ac:dyDescent="0.3">
      <c r="B13" s="26" t="s">
        <v>12</v>
      </c>
      <c r="C13" s="7"/>
      <c r="D13" s="27">
        <v>0</v>
      </c>
      <c r="E13" s="21">
        <v>0</v>
      </c>
      <c r="F13" s="8"/>
      <c r="G13" s="27">
        <f>+G12</f>
        <v>15000</v>
      </c>
      <c r="H13" s="28">
        <f>+G13*12</f>
        <v>180000</v>
      </c>
      <c r="I13" s="7"/>
      <c r="J13" s="27">
        <f>+J12</f>
        <v>17000</v>
      </c>
      <c r="K13" s="29">
        <f>+J13*12</f>
        <v>204000</v>
      </c>
    </row>
    <row r="14" spans="1:12" ht="15.75" thickBot="1" x14ac:dyDescent="0.3">
      <c r="C14" s="7"/>
      <c r="F14" s="8"/>
      <c r="I14" s="7"/>
    </row>
    <row r="15" spans="1:12" x14ac:dyDescent="0.25">
      <c r="B15" s="22" t="s">
        <v>13</v>
      </c>
      <c r="C15" s="7"/>
      <c r="D15" s="23"/>
      <c r="E15" s="13"/>
      <c r="F15" s="8"/>
      <c r="G15" s="23"/>
      <c r="H15" s="13"/>
      <c r="I15" s="7"/>
      <c r="J15" s="23"/>
      <c r="K15" s="13"/>
    </row>
    <row r="16" spans="1:12" x14ac:dyDescent="0.25">
      <c r="B16" s="24" t="s">
        <v>14</v>
      </c>
      <c r="C16" s="7"/>
      <c r="D16" s="25"/>
      <c r="E16" s="16"/>
      <c r="F16" s="8"/>
      <c r="G16" s="25"/>
      <c r="H16" s="16"/>
      <c r="I16" s="7"/>
      <c r="J16" s="25"/>
      <c r="K16" s="16"/>
    </row>
    <row r="17" spans="1:11" x14ac:dyDescent="0.25">
      <c r="B17" s="24" t="s">
        <v>15</v>
      </c>
      <c r="C17" s="7"/>
      <c r="D17" s="25">
        <v>0</v>
      </c>
      <c r="E17" s="16">
        <v>0</v>
      </c>
      <c r="F17" s="8"/>
      <c r="G17" s="25">
        <v>3600</v>
      </c>
      <c r="H17" s="16">
        <f>+G17*12</f>
        <v>43200</v>
      </c>
      <c r="I17" s="7"/>
      <c r="J17" s="25">
        <v>3600</v>
      </c>
      <c r="K17" s="16">
        <f>+J17*12</f>
        <v>43200</v>
      </c>
    </row>
    <row r="18" spans="1:11" x14ac:dyDescent="0.25">
      <c r="B18" s="24" t="s">
        <v>16</v>
      </c>
      <c r="C18" s="7"/>
      <c r="D18" s="25"/>
      <c r="E18" s="16"/>
      <c r="F18" s="8"/>
      <c r="G18" s="25"/>
      <c r="H18" s="16"/>
      <c r="I18" s="7"/>
      <c r="J18" s="25"/>
      <c r="K18" s="16"/>
    </row>
    <row r="19" spans="1:11" x14ac:dyDescent="0.25">
      <c r="B19" s="24" t="s">
        <v>17</v>
      </c>
      <c r="C19" s="7"/>
      <c r="D19" s="25">
        <v>0</v>
      </c>
      <c r="E19" s="16">
        <v>0</v>
      </c>
      <c r="F19" s="8"/>
      <c r="G19" s="25">
        <v>2000</v>
      </c>
      <c r="H19" s="16">
        <f>+G19*12</f>
        <v>24000</v>
      </c>
      <c r="I19" s="7"/>
      <c r="J19" s="25">
        <v>7000</v>
      </c>
      <c r="K19" s="16">
        <f>+J19*12</f>
        <v>84000</v>
      </c>
    </row>
    <row r="20" spans="1:11" x14ac:dyDescent="0.25">
      <c r="B20" s="24" t="s">
        <v>18</v>
      </c>
      <c r="C20" s="7"/>
      <c r="D20" s="25"/>
      <c r="E20" s="16"/>
      <c r="F20" s="8"/>
      <c r="G20" s="25"/>
      <c r="H20" s="16"/>
      <c r="I20" s="7"/>
      <c r="J20" s="25"/>
      <c r="K20" s="16"/>
    </row>
    <row r="21" spans="1:11" ht="15.75" thickBot="1" x14ac:dyDescent="0.3">
      <c r="B21" s="26" t="s">
        <v>19</v>
      </c>
      <c r="C21" s="7"/>
      <c r="D21" s="25">
        <v>0</v>
      </c>
      <c r="E21" s="16">
        <v>0</v>
      </c>
      <c r="F21" s="8"/>
      <c r="G21" s="25">
        <v>3200</v>
      </c>
      <c r="H21" s="16">
        <f>+G21*12</f>
        <v>38400</v>
      </c>
      <c r="I21" s="7"/>
      <c r="J21" s="25">
        <v>3200</v>
      </c>
      <c r="K21" s="16">
        <f>+J21*12</f>
        <v>38400</v>
      </c>
    </row>
    <row r="22" spans="1:11" ht="15.75" thickBot="1" x14ac:dyDescent="0.3">
      <c r="A22" s="8"/>
      <c r="B22" s="7"/>
      <c r="C22" s="7"/>
      <c r="D22" s="25"/>
      <c r="E22" s="16"/>
      <c r="F22" s="8"/>
      <c r="G22" s="25"/>
      <c r="H22" s="16"/>
      <c r="I22" s="7"/>
      <c r="J22" s="25"/>
      <c r="K22" s="16"/>
    </row>
    <row r="23" spans="1:11" ht="15.75" thickBot="1" x14ac:dyDescent="0.3">
      <c r="B23" s="30" t="s">
        <v>20</v>
      </c>
      <c r="C23" s="7"/>
      <c r="D23" s="27">
        <v>0</v>
      </c>
      <c r="E23" s="21">
        <v>0</v>
      </c>
      <c r="F23" s="8"/>
      <c r="G23" s="27">
        <v>8000</v>
      </c>
      <c r="H23" s="29">
        <f>SUM(H15:H21)</f>
        <v>105600</v>
      </c>
      <c r="I23" s="7"/>
      <c r="J23" s="27">
        <v>9000</v>
      </c>
      <c r="K23" s="29">
        <f>SUM(K15:K21)</f>
        <v>165600</v>
      </c>
    </row>
    <row r="24" spans="1:11" ht="15.75" thickBot="1" x14ac:dyDescent="0.3">
      <c r="C24" s="7"/>
      <c r="F24" s="8"/>
      <c r="I24" s="7"/>
    </row>
    <row r="25" spans="1:11" x14ac:dyDescent="0.25">
      <c r="B25" s="22" t="s">
        <v>21</v>
      </c>
      <c r="C25" s="7"/>
      <c r="D25" s="23"/>
      <c r="E25" s="13"/>
      <c r="F25" s="8"/>
      <c r="G25" s="23"/>
      <c r="H25" s="13"/>
      <c r="I25" s="7"/>
      <c r="J25" s="23"/>
      <c r="K25" s="13"/>
    </row>
    <row r="26" spans="1:11" ht="30" x14ac:dyDescent="0.25">
      <c r="B26" s="31" t="s">
        <v>22</v>
      </c>
      <c r="C26" s="32"/>
      <c r="D26" s="33">
        <f>+E26/12</f>
        <v>183.33333333333334</v>
      </c>
      <c r="E26" s="16">
        <v>2200</v>
      </c>
      <c r="F26" s="8"/>
      <c r="G26" s="34">
        <v>183</v>
      </c>
      <c r="H26" s="16">
        <v>2200</v>
      </c>
      <c r="I26" s="32"/>
      <c r="J26" s="34">
        <v>183</v>
      </c>
      <c r="K26" s="16">
        <v>2200</v>
      </c>
    </row>
    <row r="27" spans="1:11" ht="30" x14ac:dyDescent="0.25">
      <c r="B27" s="35" t="s">
        <v>23</v>
      </c>
      <c r="C27" s="4"/>
      <c r="D27" s="33">
        <f>+E27/12</f>
        <v>308.25</v>
      </c>
      <c r="E27" s="16">
        <f>1200+2499</f>
        <v>3699</v>
      </c>
      <c r="F27" s="8"/>
      <c r="G27" s="25">
        <v>207</v>
      </c>
      <c r="H27" s="16">
        <f>1800+2499</f>
        <v>4299</v>
      </c>
      <c r="I27" s="4"/>
      <c r="J27" s="25">
        <v>207</v>
      </c>
      <c r="K27" s="16">
        <f>2499+1800</f>
        <v>4299</v>
      </c>
    </row>
    <row r="28" spans="1:11" x14ac:dyDescent="0.25">
      <c r="B28" s="35" t="s">
        <v>24</v>
      </c>
      <c r="C28" s="4"/>
      <c r="D28" s="25"/>
      <c r="E28" s="16"/>
      <c r="F28" s="8"/>
      <c r="G28" s="25">
        <v>0</v>
      </c>
      <c r="H28" s="16">
        <v>0</v>
      </c>
      <c r="I28" s="4"/>
      <c r="J28" s="25">
        <v>0</v>
      </c>
      <c r="K28" s="16">
        <v>0</v>
      </c>
    </row>
    <row r="29" spans="1:11" x14ac:dyDescent="0.25">
      <c r="B29" s="35" t="s">
        <v>25</v>
      </c>
      <c r="C29" s="4"/>
      <c r="D29" s="25">
        <v>0</v>
      </c>
      <c r="E29" s="16">
        <v>0</v>
      </c>
      <c r="F29" s="8"/>
      <c r="G29" s="25"/>
      <c r="H29" s="16"/>
      <c r="I29" s="4"/>
      <c r="J29" s="25"/>
      <c r="K29" s="16"/>
    </row>
    <row r="30" spans="1:11" ht="30" x14ac:dyDescent="0.25">
      <c r="B30" s="24" t="s">
        <v>26</v>
      </c>
      <c r="C30" s="7"/>
      <c r="D30" s="34">
        <f>+E30/12</f>
        <v>200</v>
      </c>
      <c r="E30" s="16">
        <v>2400</v>
      </c>
      <c r="F30" s="8"/>
      <c r="G30" s="34">
        <f>+H30/12</f>
        <v>1666.6666666666667</v>
      </c>
      <c r="H30" s="16">
        <v>20000</v>
      </c>
      <c r="I30" s="7"/>
      <c r="J30" s="34">
        <f>+K30/12</f>
        <v>1666.6666666666667</v>
      </c>
      <c r="K30" s="16">
        <v>20000</v>
      </c>
    </row>
    <row r="31" spans="1:11" x14ac:dyDescent="0.25">
      <c r="B31" s="24" t="s">
        <v>27</v>
      </c>
      <c r="C31" s="7"/>
      <c r="D31" s="25">
        <f>+E31/12</f>
        <v>125</v>
      </c>
      <c r="E31" s="16">
        <v>1500</v>
      </c>
      <c r="F31" s="8"/>
      <c r="G31" s="25">
        <v>55</v>
      </c>
      <c r="H31" s="16">
        <v>660</v>
      </c>
      <c r="I31" s="7"/>
      <c r="J31" s="25">
        <v>55</v>
      </c>
      <c r="K31" s="16">
        <v>660</v>
      </c>
    </row>
    <row r="32" spans="1:11" ht="30" x14ac:dyDescent="0.25">
      <c r="B32" s="24" t="s">
        <v>28</v>
      </c>
      <c r="C32" s="7"/>
      <c r="D32" s="25">
        <f>+E32/12</f>
        <v>0</v>
      </c>
      <c r="E32" s="16">
        <v>0</v>
      </c>
      <c r="F32" s="8"/>
      <c r="G32" s="34">
        <f>+H32/12</f>
        <v>875</v>
      </c>
      <c r="H32" s="16">
        <f>+(G12/30)*21</f>
        <v>10500</v>
      </c>
      <c r="I32" s="7"/>
      <c r="J32" s="25">
        <f>+K32/12</f>
        <v>991.66666666666663</v>
      </c>
      <c r="K32" s="16">
        <f>+(J12/30)*21</f>
        <v>11900</v>
      </c>
    </row>
    <row r="33" spans="2:11" ht="15.75" thickBot="1" x14ac:dyDescent="0.3">
      <c r="B33" s="26" t="s">
        <v>29</v>
      </c>
      <c r="C33" s="7"/>
      <c r="D33" s="36">
        <f>SUM(D26:D32)</f>
        <v>816.58333333333337</v>
      </c>
      <c r="E33" s="29">
        <f>SUM(E15:E32)</f>
        <v>9799</v>
      </c>
      <c r="F33" s="8"/>
      <c r="G33" s="36">
        <f>SUM(G26:G32)</f>
        <v>2986.666666666667</v>
      </c>
      <c r="H33" s="29">
        <f>+G33*12</f>
        <v>35840</v>
      </c>
      <c r="I33" s="7"/>
      <c r="J33" s="36">
        <f>SUM(J26:J32)</f>
        <v>3103.3333333333335</v>
      </c>
      <c r="K33" s="29">
        <f>+J33*12</f>
        <v>37240</v>
      </c>
    </row>
    <row r="34" spans="2:11" ht="15.75" thickBot="1" x14ac:dyDescent="0.3">
      <c r="C34" s="7"/>
      <c r="F34" s="8"/>
      <c r="I34" s="7"/>
    </row>
    <row r="35" spans="2:11" x14ac:dyDescent="0.25">
      <c r="B35" s="22" t="s">
        <v>30</v>
      </c>
      <c r="C35" s="7"/>
      <c r="D35" s="15"/>
      <c r="E35" s="37"/>
      <c r="F35" s="8"/>
      <c r="G35" s="15"/>
      <c r="H35" s="9"/>
      <c r="I35" s="7"/>
      <c r="J35" s="9"/>
      <c r="K35" s="9"/>
    </row>
    <row r="36" spans="2:11" x14ac:dyDescent="0.25">
      <c r="B36" s="24" t="s">
        <v>31</v>
      </c>
      <c r="C36" s="7"/>
      <c r="D36" s="15">
        <f>+D9*0.12</f>
        <v>2160</v>
      </c>
      <c r="E36" s="37">
        <f>+D36*12</f>
        <v>25920</v>
      </c>
      <c r="F36" s="8"/>
      <c r="G36" s="15">
        <f>+G12*0.12</f>
        <v>1800</v>
      </c>
      <c r="H36" s="9">
        <v>24480</v>
      </c>
      <c r="I36" s="7"/>
      <c r="J36" s="15">
        <f>+J12*0.12</f>
        <v>2040</v>
      </c>
      <c r="K36" s="9">
        <v>30240</v>
      </c>
    </row>
    <row r="37" spans="2:11" x14ac:dyDescent="0.25">
      <c r="B37" s="24" t="s">
        <v>32</v>
      </c>
      <c r="C37" s="7"/>
      <c r="D37" s="15">
        <v>0</v>
      </c>
      <c r="E37" s="37">
        <v>0</v>
      </c>
      <c r="F37" s="8"/>
      <c r="G37" s="38">
        <f>+H37/12</f>
        <v>60.125</v>
      </c>
      <c r="H37" s="39">
        <f>+G12*0.0481</f>
        <v>721.5</v>
      </c>
      <c r="I37" s="7"/>
      <c r="J37" s="39">
        <f>+K37/12</f>
        <v>68.141666666666666</v>
      </c>
      <c r="K37" s="39">
        <f>+J12*0.0481</f>
        <v>817.69999999999993</v>
      </c>
    </row>
    <row r="38" spans="2:11" ht="15.75" thickBot="1" x14ac:dyDescent="0.3">
      <c r="B38" s="26" t="s">
        <v>33</v>
      </c>
      <c r="C38" s="7"/>
      <c r="D38" s="9">
        <f>SUM(D36:D37)</f>
        <v>2160</v>
      </c>
      <c r="E38" s="18">
        <f>SUM(E36:E37)</f>
        <v>25920</v>
      </c>
      <c r="F38" s="8"/>
      <c r="G38" s="39">
        <f>SUM(G36:G37)</f>
        <v>1860.125</v>
      </c>
      <c r="H38" s="40">
        <f>SUM(H36:H37)</f>
        <v>25201.5</v>
      </c>
      <c r="I38" s="7"/>
      <c r="J38" s="39">
        <f>SUM(J36:J37)</f>
        <v>2108.1416666666669</v>
      </c>
      <c r="K38" s="40">
        <f>SUM(K36:K37)</f>
        <v>31057.7</v>
      </c>
    </row>
    <row r="39" spans="2:11" ht="15.75" thickBot="1" x14ac:dyDescent="0.3">
      <c r="C39" s="7"/>
      <c r="F39" s="8"/>
      <c r="G39" s="41"/>
      <c r="I39" s="7"/>
    </row>
    <row r="40" spans="2:11" x14ac:dyDescent="0.25">
      <c r="B40" s="22" t="s">
        <v>34</v>
      </c>
      <c r="C40" s="7"/>
      <c r="D40" s="9"/>
      <c r="E40" s="9"/>
      <c r="F40" s="8"/>
      <c r="G40" s="9"/>
      <c r="H40" s="9"/>
      <c r="I40" s="7"/>
      <c r="J40" s="9"/>
      <c r="K40" s="9"/>
    </row>
    <row r="41" spans="2:11" x14ac:dyDescent="0.25">
      <c r="B41" s="24" t="s">
        <v>35</v>
      </c>
      <c r="C41" s="7"/>
      <c r="D41" s="9">
        <v>0</v>
      </c>
      <c r="E41" s="9">
        <v>0</v>
      </c>
      <c r="F41" s="8"/>
      <c r="G41" s="9">
        <f>+H41/12</f>
        <v>1000</v>
      </c>
      <c r="H41" s="9">
        <v>12000</v>
      </c>
      <c r="I41" s="7"/>
      <c r="J41" s="9">
        <f>+K41/12</f>
        <v>1000</v>
      </c>
      <c r="K41" s="9">
        <v>12000</v>
      </c>
    </row>
    <row r="42" spans="2:11" x14ac:dyDescent="0.25">
      <c r="B42" s="24" t="s">
        <v>36</v>
      </c>
      <c r="C42" s="7"/>
      <c r="D42" s="9"/>
      <c r="E42" s="9"/>
      <c r="F42" s="8"/>
      <c r="G42" s="9">
        <f>+H42/12</f>
        <v>3750</v>
      </c>
      <c r="H42" s="9">
        <f>+H13*0.25</f>
        <v>45000</v>
      </c>
      <c r="I42" s="7"/>
      <c r="J42" s="9">
        <f>+K42/12</f>
        <v>4250</v>
      </c>
      <c r="K42" s="9">
        <f>+K13*0.25</f>
        <v>51000</v>
      </c>
    </row>
    <row r="43" spans="2:11" ht="15.75" thickBot="1" x14ac:dyDescent="0.3">
      <c r="B43" s="26" t="s">
        <v>37</v>
      </c>
      <c r="C43" s="7"/>
      <c r="D43" s="9">
        <v>0</v>
      </c>
      <c r="E43" s="9">
        <v>0</v>
      </c>
      <c r="F43" s="8"/>
      <c r="G43" s="9">
        <f>+G41</f>
        <v>1000</v>
      </c>
      <c r="H43" s="18">
        <f>SUM(H41:H42)</f>
        <v>57000</v>
      </c>
      <c r="I43" s="7"/>
      <c r="J43" s="9">
        <f>+J41</f>
        <v>1000</v>
      </c>
      <c r="K43" s="18">
        <f>SUM(K41:K42)</f>
        <v>63000</v>
      </c>
    </row>
    <row r="44" spans="2:11" ht="15.75" thickBot="1" x14ac:dyDescent="0.3">
      <c r="C44" s="7"/>
      <c r="F44" s="8"/>
      <c r="I44" s="7"/>
    </row>
    <row r="45" spans="2:11" ht="21" x14ac:dyDescent="0.35">
      <c r="B45" s="22" t="s">
        <v>38</v>
      </c>
      <c r="C45" s="7"/>
      <c r="D45" s="42">
        <f>+D9+D33+D38</f>
        <v>20976.583333333332</v>
      </c>
      <c r="E45" s="42">
        <f>+E9+E33+E38</f>
        <v>251719</v>
      </c>
      <c r="F45" s="8"/>
      <c r="G45" s="43">
        <v>34821</v>
      </c>
      <c r="H45" s="42">
        <f>+H43+H38+H33+H23+H13</f>
        <v>403641.5</v>
      </c>
      <c r="I45" s="7"/>
      <c r="J45" s="9">
        <v>41379</v>
      </c>
      <c r="K45" s="42">
        <f>+K43+K38+K33+K23+K13</f>
        <v>500897.7</v>
      </c>
    </row>
    <row r="46" spans="2:11" ht="15.75" thickBot="1" x14ac:dyDescent="0.3">
      <c r="B46" s="26" t="s">
        <v>39</v>
      </c>
      <c r="C46" s="7"/>
      <c r="D46" s="9"/>
      <c r="E46" s="44">
        <f>+E45/100000</f>
        <v>2.5171899999999998</v>
      </c>
      <c r="F46" s="8"/>
      <c r="G46" s="43"/>
      <c r="H46" s="45">
        <f>+H45/100000</f>
        <v>4.0364149999999999</v>
      </c>
      <c r="I46" s="7"/>
      <c r="J46" s="9"/>
      <c r="K46" s="44">
        <f>+K45/100000</f>
        <v>5.0089769999999998</v>
      </c>
    </row>
    <row r="47" spans="2:11" x14ac:dyDescent="0.25">
      <c r="F47" s="8"/>
      <c r="H47" s="46">
        <f>(H45-E45)/E45</f>
        <v>0.60354005855735959</v>
      </c>
      <c r="K47" s="46">
        <f>(K45-H45)/H45</f>
        <v>0.24094697894047071</v>
      </c>
    </row>
    <row r="49" spans="2:11" ht="28.5" customHeight="1" x14ac:dyDescent="0.25">
      <c r="B49" s="49" t="s">
        <v>40</v>
      </c>
      <c r="C49" s="49"/>
      <c r="D49" s="49"/>
      <c r="E49" s="49"/>
      <c r="F49" s="49"/>
      <c r="G49" s="49"/>
      <c r="H49" s="49"/>
      <c r="I49" s="49"/>
      <c r="J49" s="49"/>
      <c r="K49" s="49"/>
    </row>
    <row r="50" spans="2:11" x14ac:dyDescent="0.25">
      <c r="B50" s="49" t="s">
        <v>41</v>
      </c>
      <c r="C50" s="49"/>
      <c r="D50" s="49"/>
      <c r="E50" s="49"/>
      <c r="F50" s="49"/>
      <c r="G50" s="49"/>
      <c r="H50" s="49"/>
      <c r="I50" s="49"/>
      <c r="J50" s="49"/>
      <c r="K50" s="49"/>
    </row>
    <row r="51" spans="2:11" x14ac:dyDescent="0.25">
      <c r="B51" s="49" t="s">
        <v>42</v>
      </c>
      <c r="C51" s="49"/>
      <c r="D51" s="49"/>
      <c r="E51" s="49"/>
      <c r="F51" s="49"/>
      <c r="G51" s="49"/>
      <c r="H51" s="49"/>
      <c r="I51" s="49"/>
      <c r="J51" s="49"/>
      <c r="K51" s="49"/>
    </row>
    <row r="52" spans="2:11" x14ac:dyDescent="0.25">
      <c r="B52" s="49" t="s">
        <v>43</v>
      </c>
      <c r="C52" s="49"/>
      <c r="D52" s="49"/>
      <c r="E52" s="49"/>
      <c r="F52" s="49"/>
      <c r="G52" s="49"/>
      <c r="H52" s="49"/>
      <c r="I52" s="49"/>
      <c r="J52" s="49"/>
      <c r="K52" s="49"/>
    </row>
    <row r="53" spans="2:11" x14ac:dyDescent="0.25">
      <c r="B53" s="47" t="s">
        <v>44</v>
      </c>
      <c r="C53" s="47"/>
      <c r="D53" s="48"/>
      <c r="E53" s="48"/>
      <c r="F53" s="48"/>
      <c r="G53" s="48"/>
      <c r="H53" s="48"/>
      <c r="I53" s="48"/>
      <c r="J53" s="48"/>
      <c r="K53" s="48"/>
    </row>
    <row r="54" spans="2:11" x14ac:dyDescent="0.25">
      <c r="B54" s="50" t="s">
        <v>45</v>
      </c>
      <c r="C54" s="50"/>
      <c r="D54" s="50"/>
      <c r="E54" s="50"/>
      <c r="F54" s="50"/>
      <c r="G54" s="50"/>
      <c r="H54" s="50"/>
      <c r="I54" s="50"/>
      <c r="J54" s="50"/>
      <c r="K54" s="50"/>
    </row>
  </sheetData>
  <mergeCells count="9">
    <mergeCell ref="B51:K51"/>
    <mergeCell ref="B52:K52"/>
    <mergeCell ref="B54:K54"/>
    <mergeCell ref="A3:L3"/>
    <mergeCell ref="D5:E5"/>
    <mergeCell ref="G5:H5"/>
    <mergeCell ref="J5:K5"/>
    <mergeCell ref="B49:K49"/>
    <mergeCell ref="B50:K50"/>
  </mergeCells>
  <pageMargins left="0.7" right="0.7" top="0.75" bottom="0.75" header="0.3" footer="0.3"/>
  <pageSetup paperSize="9" scale="6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Ncode GTO</vt:lpstr>
      <vt:lpstr>'Ncode GTO'!Print_Area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Chirag S. Modi</dc:creator>
  <cp:lastModifiedBy>Poonam Trivedi</cp:lastModifiedBy>
  <dcterms:created xsi:type="dcterms:W3CDTF">2022-06-04T08:01:31Z</dcterms:created>
  <dcterms:modified xsi:type="dcterms:W3CDTF">2023-04-01T05:21:35Z</dcterms:modified>
</cp:coreProperties>
</file>