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tsal Jansari\Desktop\Data Analysis Projects\Excel Project\"/>
    </mc:Choice>
  </mc:AlternateContent>
  <xr:revisionPtr revIDLastSave="0" documentId="13_ncr:1_{F36242BF-C23D-4C43-B33D-EDC141548233}" xr6:coauthVersionLast="40" xr6:coauthVersionMax="47" xr10:uidLastSave="{00000000-0000-0000-0000-000000000000}"/>
  <bookViews>
    <workbookView xWindow="0" yWindow="0" windowWidth="20490" windowHeight="6945" firstSheet="3" activeTab="9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3" l="1"/>
  <c r="L4" i="13"/>
  <c r="L5" i="13"/>
  <c r="L6" i="13"/>
  <c r="L7" i="13"/>
  <c r="L8" i="13"/>
  <c r="L9" i="13"/>
  <c r="L10" i="13"/>
  <c r="L2" i="13"/>
  <c r="K3" i="13"/>
  <c r="K4" i="13"/>
  <c r="K5" i="13"/>
  <c r="K6" i="13"/>
  <c r="K7" i="13"/>
  <c r="K8" i="13"/>
  <c r="K9" i="13"/>
  <c r="K10" i="13"/>
  <c r="K2" i="13"/>
  <c r="E14" i="5"/>
  <c r="D14" i="5"/>
  <c r="C14" i="5"/>
  <c r="D16" i="12"/>
  <c r="E14" i="12"/>
  <c r="D14" i="12"/>
  <c r="C14" i="12"/>
  <c r="M3" i="7"/>
  <c r="M4" i="7"/>
  <c r="M5" i="7"/>
  <c r="M6" i="7"/>
  <c r="M7" i="7"/>
  <c r="M8" i="7"/>
  <c r="M9" i="7"/>
  <c r="M10" i="7"/>
  <c r="M2" i="7"/>
  <c r="L3" i="7"/>
  <c r="L4" i="7"/>
  <c r="L5" i="7"/>
  <c r="L6" i="7"/>
  <c r="L7" i="7"/>
  <c r="L8" i="7"/>
  <c r="L9" i="7"/>
  <c r="L10" i="7"/>
  <c r="L2" i="7"/>
  <c r="K3" i="7"/>
  <c r="K4" i="7"/>
  <c r="K5" i="7"/>
  <c r="K6" i="7"/>
  <c r="K7" i="7"/>
  <c r="K8" i="7"/>
  <c r="K9" i="7"/>
  <c r="K10" i="7"/>
  <c r="K2" i="7"/>
  <c r="K3" i="1"/>
  <c r="K4" i="1"/>
  <c r="K5" i="1"/>
  <c r="K6" i="1"/>
  <c r="K7" i="1"/>
  <c r="K8" i="1"/>
  <c r="K9" i="1"/>
  <c r="K10" i="1"/>
  <c r="K11" i="1"/>
  <c r="K12" i="1"/>
  <c r="K2" i="1"/>
  <c r="K3" i="6"/>
  <c r="K4" i="6"/>
  <c r="K5" i="6"/>
  <c r="K6" i="6"/>
  <c r="K7" i="6"/>
  <c r="K8" i="6"/>
  <c r="K9" i="6"/>
  <c r="K10" i="6"/>
  <c r="K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K3" i="2"/>
  <c r="K4" i="2"/>
  <c r="K5" i="2"/>
  <c r="K6" i="2"/>
  <c r="K7" i="2"/>
  <c r="K8" i="2"/>
  <c r="K9" i="2"/>
  <c r="K10" i="2"/>
  <c r="K2" i="2"/>
  <c r="L3" i="2"/>
  <c r="L4" i="2"/>
  <c r="L5" i="2"/>
  <c r="L6" i="2"/>
  <c r="L7" i="2"/>
  <c r="L8" i="2"/>
  <c r="L9" i="2"/>
  <c r="L10" i="2"/>
  <c r="L2" i="2"/>
  <c r="L3" i="8"/>
  <c r="L4" i="8"/>
  <c r="L5" i="8"/>
  <c r="L6" i="8"/>
  <c r="L7" i="8"/>
  <c r="L8" i="8"/>
  <c r="L9" i="8"/>
  <c r="L10" i="8"/>
  <c r="L2" i="8"/>
  <c r="K7" i="8"/>
  <c r="K8" i="8"/>
  <c r="K9" i="8"/>
  <c r="K10" i="8"/>
  <c r="K3" i="8"/>
  <c r="K4" i="8"/>
  <c r="K5" i="8"/>
  <c r="K6" i="8"/>
  <c r="K2" i="8"/>
  <c r="N6" i="9"/>
  <c r="N5" i="9"/>
  <c r="N4" i="9"/>
  <c r="M6" i="9"/>
  <c r="M5" i="9"/>
  <c r="M4" i="9"/>
  <c r="N3" i="9"/>
  <c r="M3" i="9"/>
  <c r="H11" i="1" l="1"/>
  <c r="H12" i="1"/>
</calcChain>
</file>

<file path=xl/sharedStrings.xml><?xml version="1.0" encoding="utf-8"?>
<sst xmlns="http://schemas.openxmlformats.org/spreadsheetml/2006/main" count="597" uniqueCount="99">
  <si>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</si>
  <si>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</si>
  <si>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</si>
  <si>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</si>
  <si>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</si>
  <si>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</si>
  <si>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</si>
  <si>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</si>
  <si>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</si>
  <si>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</si>
  <si>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</si>
  <si>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</si>
  <si>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</si>
  <si>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</si>
  <si>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</si>
  <si>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</si>
  <si>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</si>
  <si>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</si>
  <si>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</si>
  <si>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</si>
  <si>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</si>
  <si>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</si>
  <si>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</si>
  <si>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</si>
  <si>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</si>
  <si>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</si>
  <si>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</si>
  <si>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</si>
  <si>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</si>
  <si>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</si>
  <si>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</si>
  <si>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</si>
  <si>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</si>
  <si>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</si>
  <si>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</si>
  <si>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</si>
  <si>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</si>
  <si>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</si>
  <si>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</si>
  <si>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</si>
  <si>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</si>
  <si>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</si>
  <si>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</si>
  <si>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</si>
  <si>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</si>
  <si>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</si>
  <si>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</si>
  <si>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</si>
  <si>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</si>
  <si>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</si>
  <si>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</si>
  <si>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</si>
  <si>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</si>
  <si>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</si>
  <si>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</si>
  <si>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</si>
  <si>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</si>
  <si>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</si>
  <si>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</si>
  <si>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</si>
  <si>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</si>
  <si>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</si>
  <si>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</si>
  <si>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</si>
  <si>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</si>
  <si>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</si>
  <si>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</si>
  <si>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</si>
  <si>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</si>
  <si>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</si>
  <si>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</si>
  <si>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</si>
  <si>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</si>
  <si>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</si>
  <si>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</si>
  <si>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</si>
  <si>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</si>
  <si>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</si>
  <si>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</si>
  <si>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</si>
  <si>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Start Date</t>
  </si>
  <si>
    <t>End Date</t>
  </si>
  <si>
    <t>( 1 )  In the above table highest salary is 65000 and its Regional Manager's salary and his age is 35 which is second highest age in the table.</t>
  </si>
  <si>
    <t>( 2 ) Highest age is 38 years and its salesman's age and his salary is 48000.</t>
  </si>
  <si>
    <t>( 3 ) Very latest joing is accountant whose Start date is 11/08/2023.</t>
  </si>
  <si>
    <t>( 4 ) Lowest age is Salesman age whose age is 29 and his salary is 63000 which is second highest salary .</t>
  </si>
  <si>
    <t>( 5 ) Regional Mnaager is the old employee in the company and his joining date is 12/07/1995.</t>
  </si>
  <si>
    <t xml:space="preserve">( 6 ) Receptionist' salary is the lowest salary compare to all the employees. </t>
  </si>
  <si>
    <t xml:space="preserve">Analyising Some Terms according to Data : </t>
  </si>
  <si>
    <t>( 1 ) whose age is &gt;30 is old and the count is 7 and whose age is &lt;30 ,they are young employees and the count of young employees are two.</t>
  </si>
  <si>
    <t>LEN (Last Name )</t>
  </si>
  <si>
    <t>LEN (First Name)</t>
  </si>
  <si>
    <t>LEN function which gives you the numbers of the characters in string.</t>
  </si>
  <si>
    <t>TEXT</t>
  </si>
  <si>
    <t>CONCATENATE</t>
  </si>
  <si>
    <t>2 instance</t>
  </si>
  <si>
    <t>No instance</t>
  </si>
  <si>
    <t>1 instance</t>
  </si>
  <si>
    <t xml:space="preserve">Total Salary 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</si>
</sst>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" fillId="2" borderId="0" xfId="0" applyFont="1" applyFill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B2:N21"/>
  <sheetViews>
    <sheetView workbookViewId="0">
      <selection activeCell="M11" sqref="M11"/>
    </sheetView>
  </sheetViews>
  <sheetFormatPr defaultColWidth="13.7109375" defaultRowHeight="15" x14ac:dyDescent="0.25"/>
  <cols>
    <col min="2" max="2" width="11.7109375" bestFit="1" customWidth="1"/>
    <col min="5" max="5" width="7.7109375" customWidth="1"/>
    <col min="6" max="6" width="9.7109375" customWidth="1"/>
    <col min="7" max="7" width="21.5703125" customWidth="1"/>
  </cols>
  <sheetData>
    <row r="2" spans="2:14" x14ac:dyDescent="0.25">
      <c r="B2" s="13" t="s">
        <v>18</v>
      </c>
      <c r="C2" s="13" t="s">
        <v>0</v>
      </c>
      <c r="D2" s="13" t="s">
        <v>1</v>
      </c>
      <c r="E2" s="13" t="s">
        <v>21</v>
      </c>
      <c r="F2" s="13" t="s">
        <v>22</v>
      </c>
      <c r="G2" s="13" t="s">
        <v>19</v>
      </c>
      <c r="H2" s="13" t="s">
        <v>20</v>
      </c>
      <c r="I2" s="13" t="s">
        <v>33</v>
      </c>
      <c r="J2" s="13" t="s">
        <v>34</v>
      </c>
      <c r="L2" s="17"/>
      <c r="M2" s="16" t="s">
        <v>72</v>
      </c>
      <c r="N2" s="16" t="s">
        <v>73</v>
      </c>
    </row>
    <row r="3" spans="2:14" x14ac:dyDescent="0.25">
      <c r="B3" s="6">
        <v>1001</v>
      </c>
      <c r="C3" s="6" t="s">
        <v>2</v>
      </c>
      <c r="D3" s="6" t="s">
        <v>3</v>
      </c>
      <c r="E3" s="6">
        <v>30</v>
      </c>
      <c r="F3" s="6" t="s">
        <v>24</v>
      </c>
      <c r="G3" s="6" t="s">
        <v>23</v>
      </c>
      <c r="H3" s="6">
        <v>45000</v>
      </c>
      <c r="I3" s="7">
        <v>37197</v>
      </c>
      <c r="J3" s="7">
        <v>42253</v>
      </c>
      <c r="K3" s="1"/>
      <c r="L3" s="18" t="s">
        <v>21</v>
      </c>
      <c r="M3" s="8">
        <f>MAX(E3:E11)</f>
        <v>38</v>
      </c>
      <c r="N3" s="8">
        <f>MIN(E3:E11)</f>
        <v>29</v>
      </c>
    </row>
    <row r="4" spans="2:14" x14ac:dyDescent="0.25">
      <c r="B4" s="6">
        <v>1002</v>
      </c>
      <c r="C4" s="6" t="s">
        <v>4</v>
      </c>
      <c r="D4" s="6" t="s">
        <v>5</v>
      </c>
      <c r="E4" s="6">
        <v>30</v>
      </c>
      <c r="F4" s="6" t="s">
        <v>26</v>
      </c>
      <c r="G4" s="6" t="s">
        <v>25</v>
      </c>
      <c r="H4" s="6">
        <v>36000</v>
      </c>
      <c r="I4" s="7">
        <v>36436</v>
      </c>
      <c r="J4" s="7">
        <v>42287</v>
      </c>
      <c r="K4" s="2"/>
      <c r="L4" s="19" t="s">
        <v>20</v>
      </c>
      <c r="M4" s="8">
        <f>MAX(H3:H11)</f>
        <v>65000</v>
      </c>
      <c r="N4" s="8">
        <f>MIN(H3:H11)</f>
        <v>36000</v>
      </c>
    </row>
    <row r="5" spans="2:14" x14ac:dyDescent="0.25">
      <c r="B5" s="6">
        <v>1003</v>
      </c>
      <c r="C5" s="6" t="s">
        <v>6</v>
      </c>
      <c r="D5" s="6" t="s">
        <v>7</v>
      </c>
      <c r="E5" s="6">
        <v>29</v>
      </c>
      <c r="F5" s="6" t="s">
        <v>24</v>
      </c>
      <c r="G5" s="6" t="s">
        <v>23</v>
      </c>
      <c r="H5" s="6">
        <v>63000</v>
      </c>
      <c r="I5" s="7">
        <v>36711</v>
      </c>
      <c r="J5" s="7">
        <v>42986</v>
      </c>
      <c r="L5" s="16" t="s">
        <v>80</v>
      </c>
      <c r="M5" s="9">
        <f>MAX(I3:I11)</f>
        <v>37933</v>
      </c>
      <c r="N5" s="9">
        <f>MIN(I3:I11)</f>
        <v>35040</v>
      </c>
    </row>
    <row r="6" spans="2:14" x14ac:dyDescent="0.25">
      <c r="B6" s="6">
        <v>1004</v>
      </c>
      <c r="C6" s="6" t="s">
        <v>13</v>
      </c>
      <c r="D6" s="6" t="s">
        <v>12</v>
      </c>
      <c r="E6" s="6">
        <v>31</v>
      </c>
      <c r="F6" s="6" t="s">
        <v>26</v>
      </c>
      <c r="G6" s="6" t="s">
        <v>27</v>
      </c>
      <c r="H6" s="6">
        <v>47000</v>
      </c>
      <c r="I6" s="7">
        <v>36530</v>
      </c>
      <c r="J6" s="7">
        <v>42341</v>
      </c>
      <c r="L6" s="16" t="s">
        <v>81</v>
      </c>
      <c r="M6" s="9">
        <f>MAX(J3:J11)</f>
        <v>42986</v>
      </c>
      <c r="N6" s="9">
        <f>MIN(J3:J11)</f>
        <v>40800</v>
      </c>
    </row>
    <row r="7" spans="2:14" x14ac:dyDescent="0.25">
      <c r="B7" s="6">
        <v>1005</v>
      </c>
      <c r="C7" s="6" t="s">
        <v>14</v>
      </c>
      <c r="D7" s="6" t="s">
        <v>15</v>
      </c>
      <c r="E7" s="6">
        <v>32</v>
      </c>
      <c r="F7" s="6" t="s">
        <v>24</v>
      </c>
      <c r="G7" s="6" t="s">
        <v>28</v>
      </c>
      <c r="H7" s="6">
        <v>50000</v>
      </c>
      <c r="I7" s="7">
        <v>37017</v>
      </c>
      <c r="J7" s="7">
        <v>42977</v>
      </c>
    </row>
    <row r="8" spans="2:14" x14ac:dyDescent="0.25">
      <c r="B8" s="6">
        <v>1006</v>
      </c>
      <c r="C8" s="6" t="s">
        <v>8</v>
      </c>
      <c r="D8" s="6" t="s">
        <v>9</v>
      </c>
      <c r="E8" s="6">
        <v>35</v>
      </c>
      <c r="F8" s="6" t="s">
        <v>24</v>
      </c>
      <c r="G8" s="6" t="s">
        <v>29</v>
      </c>
      <c r="H8" s="6">
        <v>65000</v>
      </c>
      <c r="I8" s="7">
        <v>35040</v>
      </c>
      <c r="J8" s="7">
        <v>41528</v>
      </c>
    </row>
    <row r="9" spans="2:14" x14ac:dyDescent="0.25">
      <c r="B9" s="6">
        <v>1007</v>
      </c>
      <c r="C9" s="6" t="s">
        <v>31</v>
      </c>
      <c r="D9" s="6" t="s">
        <v>32</v>
      </c>
      <c r="E9" s="6">
        <v>32</v>
      </c>
      <c r="F9" s="6" t="s">
        <v>26</v>
      </c>
      <c r="G9" s="6" t="s">
        <v>30</v>
      </c>
      <c r="H9" s="6">
        <v>41000</v>
      </c>
      <c r="I9" s="7">
        <v>37933</v>
      </c>
      <c r="J9" s="7">
        <v>41551</v>
      </c>
    </row>
    <row r="10" spans="2:14" x14ac:dyDescent="0.25">
      <c r="B10" s="6">
        <v>1008</v>
      </c>
      <c r="C10" s="6" t="s">
        <v>16</v>
      </c>
      <c r="D10" s="6" t="s">
        <v>17</v>
      </c>
      <c r="E10" s="6">
        <v>38</v>
      </c>
      <c r="F10" s="6" t="s">
        <v>24</v>
      </c>
      <c r="G10" s="6" t="s">
        <v>23</v>
      </c>
      <c r="H10" s="6">
        <v>48000</v>
      </c>
      <c r="I10" s="7">
        <v>37416</v>
      </c>
      <c r="J10" s="7">
        <v>42116</v>
      </c>
    </row>
    <row r="11" spans="2:14" x14ac:dyDescent="0.25">
      <c r="B11" s="6">
        <v>1009</v>
      </c>
      <c r="C11" s="6" t="s">
        <v>10</v>
      </c>
      <c r="D11" s="6" t="s">
        <v>11</v>
      </c>
      <c r="E11" s="6">
        <v>31</v>
      </c>
      <c r="F11" s="6" t="s">
        <v>24</v>
      </c>
      <c r="G11" s="6" t="s">
        <v>27</v>
      </c>
      <c r="H11" s="6">
        <v>42000</v>
      </c>
      <c r="I11" s="7">
        <v>37843</v>
      </c>
      <c r="J11" s="7">
        <v>40800</v>
      </c>
    </row>
    <row r="12" spans="2:14" x14ac:dyDescent="0.25">
      <c r="I12" s="1"/>
      <c r="J12" s="1"/>
    </row>
    <row r="13" spans="2:14" x14ac:dyDescent="0.25">
      <c r="I13" s="1"/>
      <c r="J13" s="1"/>
    </row>
    <row r="14" spans="2:14" x14ac:dyDescent="0.25">
      <c r="C14" s="5" t="s">
        <v>88</v>
      </c>
      <c r="D14" s="5"/>
      <c r="E14" s="5"/>
      <c r="F14" s="5"/>
    </row>
    <row r="16" spans="2:14" x14ac:dyDescent="0.25">
      <c r="C16" s="4" t="s">
        <v>82</v>
      </c>
      <c r="D16" s="4"/>
      <c r="E16" s="4"/>
      <c r="F16" s="4"/>
      <c r="G16" s="4"/>
      <c r="H16" s="4"/>
      <c r="I16" s="4"/>
      <c r="J16" s="4"/>
      <c r="K16" s="4"/>
      <c r="L16" s="4"/>
    </row>
    <row r="17" spans="3:12" x14ac:dyDescent="0.25">
      <c r="C17" s="4" t="s">
        <v>83</v>
      </c>
      <c r="D17" s="4"/>
      <c r="E17" s="4"/>
      <c r="F17" s="4"/>
      <c r="G17" s="4"/>
      <c r="H17" s="4"/>
      <c r="I17" s="4"/>
      <c r="J17" s="4"/>
      <c r="K17" s="4"/>
      <c r="L17" s="4"/>
    </row>
    <row r="18" spans="3:12" x14ac:dyDescent="0.25">
      <c r="C18" t="s">
        <v>84</v>
      </c>
    </row>
    <row r="19" spans="3:12" x14ac:dyDescent="0.25">
      <c r="C19" t="s">
        <v>85</v>
      </c>
    </row>
    <row r="20" spans="3:12" x14ac:dyDescent="0.25">
      <c r="C20" t="s">
        <v>86</v>
      </c>
    </row>
    <row r="21" spans="3:12" x14ac:dyDescent="0.25">
      <c r="C21" t="s">
        <v>87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I14"/>
  <sheetViews>
    <sheetView tabSelected="1" workbookViewId="0">
      <selection activeCell="C16" sqref="C16"/>
    </sheetView>
  </sheetViews>
  <sheetFormatPr defaultColWidth="13.7109375" defaultRowHeight="15" x14ac:dyDescent="0.25"/>
  <cols>
    <col min="1" max="1" width="10.7109375" bestFit="1" customWidth="1"/>
    <col min="4" max="4" width="12.42578125" customWidth="1"/>
  </cols>
  <sheetData>
    <row r="1" spans="1:9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</row>
    <row r="2" spans="1:9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</row>
    <row r="3" spans="1:9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</row>
    <row r="4" spans="1:9" x14ac:dyDescent="0.2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</row>
    <row r="5" spans="1:9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</row>
    <row r="6" spans="1:9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</row>
    <row r="7" spans="1:9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</row>
    <row r="8" spans="1:9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</row>
    <row r="9" spans="1:9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</row>
    <row r="10" spans="1:9" x14ac:dyDescent="0.2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</row>
    <row r="13" spans="1:9" x14ac:dyDescent="0.25">
      <c r="C13" s="17" t="s">
        <v>69</v>
      </c>
      <c r="D13" s="17" t="s">
        <v>70</v>
      </c>
      <c r="E13" s="17" t="s">
        <v>71</v>
      </c>
    </row>
    <row r="14" spans="1:9" x14ac:dyDescent="0.25">
      <c r="C14" s="11">
        <f>COUNT(A2:A10)</f>
        <v>9</v>
      </c>
      <c r="D14" s="11">
        <f>COUNTIF(D2:D10,"&lt;30")</f>
        <v>1</v>
      </c>
      <c r="E14" s="11">
        <f>COUNTIFS(G2:G10,"&gt;50000",D2:D10,"&gt;30")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L10"/>
  <sheetViews>
    <sheetView workbookViewId="0">
      <selection activeCell="N12" sqref="N12"/>
    </sheetView>
  </sheetViews>
  <sheetFormatPr defaultRowHeight="15" x14ac:dyDescent="0.25"/>
  <cols>
    <col min="8" max="8" width="14.42578125" customWidth="1"/>
    <col min="9" max="10" width="13.28515625" customWidth="1"/>
    <col min="11" max="11" width="12.28515625" customWidth="1"/>
    <col min="12" max="12" width="14.7109375" bestFit="1" customWidth="1"/>
  </cols>
  <sheetData>
    <row r="1" spans="1:12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s="2" t="s">
        <v>20</v>
      </c>
      <c r="H1" t="s">
        <v>33</v>
      </c>
      <c r="I1" t="s">
        <v>34</v>
      </c>
      <c r="K1" s="17" t="s">
        <v>76</v>
      </c>
      <c r="L1" s="17" t="s">
        <v>77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 s="2">
        <v>45000</v>
      </c>
      <c r="H2" s="3" t="s">
        <v>45</v>
      </c>
      <c r="I2" s="3" t="s">
        <v>53</v>
      </c>
      <c r="J2" s="3"/>
      <c r="K2" s="11">
        <f>_xlfn.DAYS(I2,H2)</f>
        <v>5056</v>
      </c>
      <c r="L2" s="11">
        <f>NETWORKDAYS(H2,I2)</f>
        <v>3611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 s="2">
        <v>36000</v>
      </c>
      <c r="H3" s="3" t="s">
        <v>46</v>
      </c>
      <c r="I3" s="3" t="s">
        <v>54</v>
      </c>
      <c r="J3" s="3"/>
      <c r="K3" s="11">
        <f t="shared" ref="K3:K10" si="0">_xlfn.DAYS(I3,H3)</f>
        <v>5851</v>
      </c>
      <c r="L3" s="11">
        <f t="shared" ref="L3:L10" si="1">NETWORKDAYS(H3,I3)</f>
        <v>4180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 s="2">
        <v>63000</v>
      </c>
      <c r="H4" s="3" t="s">
        <v>47</v>
      </c>
      <c r="I4" s="3" t="s">
        <v>55</v>
      </c>
      <c r="J4" s="3"/>
      <c r="K4" s="11">
        <f t="shared" si="0"/>
        <v>6275</v>
      </c>
      <c r="L4" s="11">
        <f t="shared" si="1"/>
        <v>4484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 s="2">
        <v>47000</v>
      </c>
      <c r="H5" s="3" t="s">
        <v>48</v>
      </c>
      <c r="I5" s="3" t="s">
        <v>56</v>
      </c>
      <c r="J5" s="3"/>
      <c r="K5" s="11">
        <f t="shared" si="0"/>
        <v>5811</v>
      </c>
      <c r="L5" s="11">
        <f t="shared" si="1"/>
        <v>4152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 s="2">
        <v>50000</v>
      </c>
      <c r="H6" s="3" t="s">
        <v>49</v>
      </c>
      <c r="I6" s="3" t="s">
        <v>57</v>
      </c>
      <c r="J6" s="3"/>
      <c r="K6" s="11">
        <f t="shared" si="0"/>
        <v>5960</v>
      </c>
      <c r="L6" s="11">
        <f t="shared" si="1"/>
        <v>4258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 s="2">
        <v>65000</v>
      </c>
      <c r="H7" s="3" t="s">
        <v>49</v>
      </c>
      <c r="I7" s="3" t="s">
        <v>58</v>
      </c>
      <c r="J7" s="3"/>
      <c r="K7" s="11">
        <f t="shared" si="0"/>
        <v>4511</v>
      </c>
      <c r="L7" s="11">
        <f t="shared" si="1"/>
        <v>3223</v>
      </c>
    </row>
    <row r="8" spans="1:12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 s="2">
        <v>41000</v>
      </c>
      <c r="H8" s="3" t="s">
        <v>50</v>
      </c>
      <c r="I8" s="3" t="s">
        <v>58</v>
      </c>
      <c r="J8" s="3"/>
      <c r="K8" s="11">
        <f t="shared" si="0"/>
        <v>3595</v>
      </c>
      <c r="L8" s="11">
        <f t="shared" si="1"/>
        <v>2568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 s="2">
        <v>48000</v>
      </c>
      <c r="H9" s="3" t="s">
        <v>51</v>
      </c>
      <c r="I9" s="3" t="s">
        <v>59</v>
      </c>
      <c r="J9" s="3"/>
      <c r="K9" s="11">
        <f t="shared" si="0"/>
        <v>4700</v>
      </c>
      <c r="L9" s="11">
        <f t="shared" si="1"/>
        <v>3358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 s="2">
        <v>42000</v>
      </c>
      <c r="H10" s="3" t="s">
        <v>52</v>
      </c>
      <c r="I10" s="3" t="s">
        <v>59</v>
      </c>
      <c r="J10" s="3"/>
      <c r="K10" s="11">
        <f t="shared" si="0"/>
        <v>4273</v>
      </c>
      <c r="L10" s="11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L16"/>
  <sheetViews>
    <sheetView workbookViewId="0">
      <selection activeCell="I13" sqref="I13"/>
    </sheetView>
  </sheetViews>
  <sheetFormatPr defaultColWidth="13.7109375" defaultRowHeight="15" x14ac:dyDescent="0.25"/>
  <cols>
    <col min="1" max="1" width="11.7109375" bestFit="1" customWidth="1"/>
    <col min="4" max="4" width="7.7109375" customWidth="1"/>
    <col min="6" max="6" width="17.42578125" bestFit="1" customWidth="1"/>
    <col min="12" max="12" width="18.85546875" customWidth="1"/>
  </cols>
  <sheetData>
    <row r="1" spans="1:12" x14ac:dyDescent="0.25">
      <c r="A1" s="16" t="s">
        <v>18</v>
      </c>
      <c r="B1" s="16" t="s">
        <v>0</v>
      </c>
      <c r="C1" s="16" t="s">
        <v>1</v>
      </c>
      <c r="D1" s="16" t="s">
        <v>21</v>
      </c>
      <c r="E1" s="16" t="s">
        <v>22</v>
      </c>
      <c r="F1" s="16" t="s">
        <v>19</v>
      </c>
      <c r="G1" s="16" t="s">
        <v>20</v>
      </c>
      <c r="H1" s="16" t="s">
        <v>33</v>
      </c>
      <c r="I1" s="16" t="s">
        <v>34</v>
      </c>
      <c r="K1" s="10" t="s">
        <v>74</v>
      </c>
      <c r="L1" s="10" t="s">
        <v>75</v>
      </c>
    </row>
    <row r="2" spans="1:12" x14ac:dyDescent="0.25">
      <c r="A2" s="11">
        <v>1001</v>
      </c>
      <c r="B2" s="11" t="s">
        <v>2</v>
      </c>
      <c r="C2" s="11" t="s">
        <v>3</v>
      </c>
      <c r="D2" s="11">
        <v>30</v>
      </c>
      <c r="E2" s="11" t="s">
        <v>24</v>
      </c>
      <c r="F2" s="11" t="s">
        <v>23</v>
      </c>
      <c r="G2" s="11">
        <v>45000</v>
      </c>
      <c r="H2" s="12">
        <v>37197</v>
      </c>
      <c r="I2" s="12">
        <v>42253</v>
      </c>
      <c r="K2" s="6" t="str">
        <f>IF(D2:D10&lt;=30,"Young","Old")</f>
        <v>Young</v>
      </c>
      <c r="L2" s="6" t="str">
        <f>_xlfn.IFS(D2:D10&gt;30,"Old",D2:D10&lt;30,"Boy",D2:D10=30,"Young")</f>
        <v>Young</v>
      </c>
    </row>
    <row r="3" spans="1:12" x14ac:dyDescent="0.25">
      <c r="A3" s="11">
        <v>1002</v>
      </c>
      <c r="B3" s="11" t="s">
        <v>4</v>
      </c>
      <c r="C3" s="11" t="s">
        <v>5</v>
      </c>
      <c r="D3" s="11">
        <v>30</v>
      </c>
      <c r="E3" s="11" t="s">
        <v>26</v>
      </c>
      <c r="F3" s="11" t="s">
        <v>25</v>
      </c>
      <c r="G3" s="11">
        <v>36000</v>
      </c>
      <c r="H3" s="12">
        <v>36436</v>
      </c>
      <c r="I3" s="12">
        <v>42287</v>
      </c>
      <c r="K3" s="6" t="str">
        <f>IF(D3:D11&lt;30,"Young","Old")</f>
        <v>Old</v>
      </c>
      <c r="L3" s="6" t="str">
        <f t="shared" ref="L3:L10" si="0">_xlfn.IFS(D3:D11&gt;30,"Old",D3:D11&lt;30,"Boy",D3:D11=30,"Young")</f>
        <v>Young</v>
      </c>
    </row>
    <row r="4" spans="1:12" x14ac:dyDescent="0.25">
      <c r="A4" s="11">
        <v>1003</v>
      </c>
      <c r="B4" s="11" t="s">
        <v>6</v>
      </c>
      <c r="C4" s="11" t="s">
        <v>7</v>
      </c>
      <c r="D4" s="11">
        <v>29</v>
      </c>
      <c r="E4" s="11" t="s">
        <v>24</v>
      </c>
      <c r="F4" s="11" t="s">
        <v>23</v>
      </c>
      <c r="G4" s="11">
        <v>63000</v>
      </c>
      <c r="H4" s="12">
        <v>36711</v>
      </c>
      <c r="I4" s="12">
        <v>42986</v>
      </c>
      <c r="K4" s="6" t="str">
        <f>IF(D4:D12&lt;30,"Young","Old")</f>
        <v>Young</v>
      </c>
      <c r="L4" s="6" t="str">
        <f t="shared" si="0"/>
        <v>Boy</v>
      </c>
    </row>
    <row r="5" spans="1:12" x14ac:dyDescent="0.25">
      <c r="A5" s="11">
        <v>1004</v>
      </c>
      <c r="B5" s="11" t="s">
        <v>13</v>
      </c>
      <c r="C5" s="11" t="s">
        <v>12</v>
      </c>
      <c r="D5" s="11">
        <v>31</v>
      </c>
      <c r="E5" s="11" t="s">
        <v>26</v>
      </c>
      <c r="F5" s="11" t="s">
        <v>27</v>
      </c>
      <c r="G5" s="11">
        <v>47000</v>
      </c>
      <c r="H5" s="12">
        <v>36530</v>
      </c>
      <c r="I5" s="12">
        <v>42341</v>
      </c>
      <c r="K5" s="6" t="str">
        <f>IF(D5:D13&lt;30,"Young","Old")</f>
        <v>Old</v>
      </c>
      <c r="L5" s="6" t="str">
        <f t="shared" si="0"/>
        <v>Old</v>
      </c>
    </row>
    <row r="6" spans="1:12" x14ac:dyDescent="0.25">
      <c r="A6" s="11">
        <v>1005</v>
      </c>
      <c r="B6" s="11" t="s">
        <v>14</v>
      </c>
      <c r="C6" s="11" t="s">
        <v>15</v>
      </c>
      <c r="D6" s="11">
        <v>32</v>
      </c>
      <c r="E6" s="11" t="s">
        <v>24</v>
      </c>
      <c r="F6" s="11" t="s">
        <v>28</v>
      </c>
      <c r="G6" s="11">
        <v>50000</v>
      </c>
      <c r="H6" s="12">
        <v>37017</v>
      </c>
      <c r="I6" s="12">
        <v>42977</v>
      </c>
      <c r="K6" s="6" t="str">
        <f>IF(D6:D14&lt;30,"Young","Old")</f>
        <v>Old</v>
      </c>
      <c r="L6" s="6" t="str">
        <f t="shared" si="0"/>
        <v>Old</v>
      </c>
    </row>
    <row r="7" spans="1:12" x14ac:dyDescent="0.25">
      <c r="A7" s="11">
        <v>1006</v>
      </c>
      <c r="B7" s="11" t="s">
        <v>8</v>
      </c>
      <c r="C7" s="11" t="s">
        <v>9</v>
      </c>
      <c r="D7" s="11">
        <v>35</v>
      </c>
      <c r="E7" s="11" t="s">
        <v>24</v>
      </c>
      <c r="F7" s="11" t="s">
        <v>29</v>
      </c>
      <c r="G7" s="11">
        <v>65000</v>
      </c>
      <c r="H7" s="12">
        <v>35040</v>
      </c>
      <c r="I7" s="12">
        <v>41528</v>
      </c>
      <c r="K7" s="6" t="str">
        <f>IF(D7:D15&lt;30,"Young","Old")</f>
        <v>Old</v>
      </c>
      <c r="L7" s="6" t="str">
        <f t="shared" si="0"/>
        <v>Old</v>
      </c>
    </row>
    <row r="8" spans="1:12" x14ac:dyDescent="0.25">
      <c r="A8" s="11">
        <v>1007</v>
      </c>
      <c r="B8" s="11" t="s">
        <v>31</v>
      </c>
      <c r="C8" s="11" t="s">
        <v>32</v>
      </c>
      <c r="D8" s="11">
        <v>32</v>
      </c>
      <c r="E8" s="11" t="s">
        <v>26</v>
      </c>
      <c r="F8" s="11" t="s">
        <v>30</v>
      </c>
      <c r="G8" s="11">
        <v>41000</v>
      </c>
      <c r="H8" s="12">
        <v>37933</v>
      </c>
      <c r="I8" s="12">
        <v>41551</v>
      </c>
      <c r="K8" s="6" t="str">
        <f>IF(D8:D16&lt;30,"Young","Old")</f>
        <v>Old</v>
      </c>
      <c r="L8" s="6" t="str">
        <f t="shared" si="0"/>
        <v>Old</v>
      </c>
    </row>
    <row r="9" spans="1:12" x14ac:dyDescent="0.25">
      <c r="A9" s="11">
        <v>1008</v>
      </c>
      <c r="B9" s="11" t="s">
        <v>16</v>
      </c>
      <c r="C9" s="11" t="s">
        <v>17</v>
      </c>
      <c r="D9" s="11">
        <v>38</v>
      </c>
      <c r="E9" s="11" t="s">
        <v>24</v>
      </c>
      <c r="F9" s="11" t="s">
        <v>23</v>
      </c>
      <c r="G9" s="11">
        <v>48000</v>
      </c>
      <c r="H9" s="12">
        <v>37416</v>
      </c>
      <c r="I9" s="12">
        <v>42116</v>
      </c>
      <c r="K9" s="6" t="str">
        <f>IF(D9:D17&lt;30,"Young","Old")</f>
        <v>Old</v>
      </c>
      <c r="L9" s="6" t="str">
        <f t="shared" si="0"/>
        <v>Old</v>
      </c>
    </row>
    <row r="10" spans="1:12" x14ac:dyDescent="0.25">
      <c r="A10" s="11">
        <v>1009</v>
      </c>
      <c r="B10" s="11" t="s">
        <v>10</v>
      </c>
      <c r="C10" s="11" t="s">
        <v>11</v>
      </c>
      <c r="D10" s="11">
        <v>31</v>
      </c>
      <c r="E10" s="11" t="s">
        <v>24</v>
      </c>
      <c r="F10" s="11" t="s">
        <v>27</v>
      </c>
      <c r="G10" s="11">
        <v>42000</v>
      </c>
      <c r="H10" s="12">
        <v>37843</v>
      </c>
      <c r="I10" s="12">
        <v>40800</v>
      </c>
      <c r="K10" s="6" t="str">
        <f>IF(D10:D18&lt;30,"Young","Old")</f>
        <v>Old</v>
      </c>
      <c r="L10" s="6" t="str">
        <f t="shared" si="0"/>
        <v>Old</v>
      </c>
    </row>
    <row r="14" spans="1:12" x14ac:dyDescent="0.25">
      <c r="B14" s="5" t="s">
        <v>88</v>
      </c>
      <c r="C14" s="5"/>
      <c r="D14" s="5"/>
      <c r="E14" s="5"/>
    </row>
    <row r="16" spans="1:12" x14ac:dyDescent="0.25">
      <c r="B16" t="s">
        <v>89</v>
      </c>
    </row>
  </sheetData>
  <pageMargins left="0.7" right="0.7" top="0.75" bottom="0.75" header="0.3" footer="0.3"/>
  <ignoredErrors>
    <ignoredError sqref="K3:K5 K6:K10 L3:L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5"/>
  <sheetViews>
    <sheetView workbookViewId="0">
      <selection activeCell="H19" sqref="H19"/>
    </sheetView>
  </sheetViews>
  <sheetFormatPr defaultColWidth="10.85546875" defaultRowHeight="15" x14ac:dyDescent="0.25"/>
  <cols>
    <col min="1" max="1" width="10.7109375" bestFit="1" customWidth="1"/>
    <col min="11" max="12" width="15.85546875" bestFit="1" customWidth="1"/>
  </cols>
  <sheetData>
    <row r="1" spans="1:12" x14ac:dyDescent="0.25">
      <c r="A1" s="17" t="s">
        <v>18</v>
      </c>
      <c r="B1" s="17" t="s">
        <v>0</v>
      </c>
      <c r="C1" s="17" t="s">
        <v>1</v>
      </c>
      <c r="D1" s="17" t="s">
        <v>21</v>
      </c>
      <c r="E1" s="17" t="s">
        <v>22</v>
      </c>
      <c r="F1" s="17" t="s">
        <v>19</v>
      </c>
      <c r="G1" s="17" t="s">
        <v>20</v>
      </c>
      <c r="H1" s="17" t="s">
        <v>33</v>
      </c>
      <c r="I1" s="17" t="s">
        <v>34</v>
      </c>
      <c r="K1" s="17" t="s">
        <v>91</v>
      </c>
      <c r="L1" s="17" t="s">
        <v>90</v>
      </c>
    </row>
    <row r="2" spans="1:12" x14ac:dyDescent="0.25">
      <c r="A2" s="11">
        <v>1001</v>
      </c>
      <c r="B2" s="11" t="s">
        <v>2</v>
      </c>
      <c r="C2" s="11" t="s">
        <v>3</v>
      </c>
      <c r="D2" s="11">
        <v>30</v>
      </c>
      <c r="E2" s="11" t="s">
        <v>24</v>
      </c>
      <c r="F2" s="11" t="s">
        <v>23</v>
      </c>
      <c r="G2" s="11">
        <v>45000</v>
      </c>
      <c r="H2" s="12">
        <v>37197</v>
      </c>
      <c r="I2" s="12">
        <v>42253</v>
      </c>
      <c r="J2" s="1"/>
      <c r="K2" s="11">
        <f>LEN(B2:B10)</f>
        <v>3</v>
      </c>
      <c r="L2" s="11">
        <f>LEN(C2:C10)</f>
        <v>7</v>
      </c>
    </row>
    <row r="3" spans="1:12" x14ac:dyDescent="0.25">
      <c r="A3" s="11">
        <v>1002</v>
      </c>
      <c r="B3" s="11" t="s">
        <v>4</v>
      </c>
      <c r="C3" s="11" t="s">
        <v>5</v>
      </c>
      <c r="D3" s="11">
        <v>30</v>
      </c>
      <c r="E3" s="11" t="s">
        <v>26</v>
      </c>
      <c r="F3" s="11" t="s">
        <v>25</v>
      </c>
      <c r="G3" s="11">
        <v>36000</v>
      </c>
      <c r="H3" s="12">
        <v>36436</v>
      </c>
      <c r="I3" s="12">
        <v>42287</v>
      </c>
      <c r="J3" s="1"/>
      <c r="K3" s="11">
        <f t="shared" ref="K3:K10" si="0">LEN(B3:B11)</f>
        <v>3</v>
      </c>
      <c r="L3" s="11">
        <f t="shared" ref="L3:L10" si="1">LEN(C3:C11)</f>
        <v>7</v>
      </c>
    </row>
    <row r="4" spans="1:12" x14ac:dyDescent="0.25">
      <c r="A4" s="11">
        <v>1003</v>
      </c>
      <c r="B4" s="11" t="s">
        <v>6</v>
      </c>
      <c r="C4" s="11" t="s">
        <v>7</v>
      </c>
      <c r="D4" s="11">
        <v>29</v>
      </c>
      <c r="E4" s="11" t="s">
        <v>24</v>
      </c>
      <c r="F4" s="11" t="s">
        <v>23</v>
      </c>
      <c r="G4" s="11">
        <v>63000</v>
      </c>
      <c r="H4" s="12">
        <v>36711</v>
      </c>
      <c r="I4" s="12">
        <v>42986</v>
      </c>
      <c r="J4" s="1"/>
      <c r="K4" s="11">
        <f t="shared" si="0"/>
        <v>6</v>
      </c>
      <c r="L4" s="11">
        <f t="shared" si="1"/>
        <v>7</v>
      </c>
    </row>
    <row r="5" spans="1:12" x14ac:dyDescent="0.25">
      <c r="A5" s="11">
        <v>1004</v>
      </c>
      <c r="B5" s="11" t="s">
        <v>13</v>
      </c>
      <c r="C5" s="11" t="s">
        <v>12</v>
      </c>
      <c r="D5" s="11">
        <v>31</v>
      </c>
      <c r="E5" s="11" t="s">
        <v>26</v>
      </c>
      <c r="F5" s="11" t="s">
        <v>27</v>
      </c>
      <c r="G5" s="11">
        <v>47000</v>
      </c>
      <c r="H5" s="12">
        <v>36530</v>
      </c>
      <c r="I5" s="12">
        <v>42341</v>
      </c>
      <c r="J5" s="1"/>
      <c r="K5" s="11">
        <f t="shared" si="0"/>
        <v>6</v>
      </c>
      <c r="L5" s="11">
        <f t="shared" si="1"/>
        <v>6</v>
      </c>
    </row>
    <row r="6" spans="1:12" x14ac:dyDescent="0.25">
      <c r="A6" s="11">
        <v>1005</v>
      </c>
      <c r="B6" s="11" t="s">
        <v>14</v>
      </c>
      <c r="C6" s="11" t="s">
        <v>15</v>
      </c>
      <c r="D6" s="11">
        <v>32</v>
      </c>
      <c r="E6" s="11" t="s">
        <v>24</v>
      </c>
      <c r="F6" s="11" t="s">
        <v>28</v>
      </c>
      <c r="G6" s="11">
        <v>50000</v>
      </c>
      <c r="H6" s="12">
        <v>37017</v>
      </c>
      <c r="I6" s="12">
        <v>42977</v>
      </c>
      <c r="J6" s="1"/>
      <c r="K6" s="11">
        <f t="shared" si="0"/>
        <v>4</v>
      </c>
      <c r="L6" s="11">
        <f t="shared" si="1"/>
        <v>10</v>
      </c>
    </row>
    <row r="7" spans="1:12" x14ac:dyDescent="0.25">
      <c r="A7" s="11">
        <v>1006</v>
      </c>
      <c r="B7" s="11" t="s">
        <v>8</v>
      </c>
      <c r="C7" s="11" t="s">
        <v>9</v>
      </c>
      <c r="D7" s="11">
        <v>35</v>
      </c>
      <c r="E7" s="11" t="s">
        <v>24</v>
      </c>
      <c r="F7" s="11" t="s">
        <v>29</v>
      </c>
      <c r="G7" s="11">
        <v>65000</v>
      </c>
      <c r="H7" s="12">
        <v>35040</v>
      </c>
      <c r="I7" s="12">
        <v>41528</v>
      </c>
      <c r="J7" s="1"/>
      <c r="K7" s="11">
        <f t="shared" si="0"/>
        <v>7</v>
      </c>
      <c r="L7" s="11">
        <f t="shared" si="1"/>
        <v>5</v>
      </c>
    </row>
    <row r="8" spans="1:12" x14ac:dyDescent="0.25">
      <c r="A8" s="11">
        <v>1007</v>
      </c>
      <c r="B8" s="11" t="s">
        <v>31</v>
      </c>
      <c r="C8" s="11" t="s">
        <v>32</v>
      </c>
      <c r="D8" s="11">
        <v>32</v>
      </c>
      <c r="E8" s="11" t="s">
        <v>26</v>
      </c>
      <c r="F8" s="11" t="s">
        <v>30</v>
      </c>
      <c r="G8" s="11">
        <v>41000</v>
      </c>
      <c r="H8" s="12">
        <v>37933</v>
      </c>
      <c r="I8" s="12">
        <v>41551</v>
      </c>
      <c r="J8" s="1"/>
      <c r="K8" s="11">
        <f t="shared" si="0"/>
        <v>8</v>
      </c>
      <c r="L8" s="11">
        <f t="shared" si="1"/>
        <v>6</v>
      </c>
    </row>
    <row r="9" spans="1:12" x14ac:dyDescent="0.25">
      <c r="A9" s="11">
        <v>1008</v>
      </c>
      <c r="B9" s="11" t="s">
        <v>16</v>
      </c>
      <c r="C9" s="11" t="s">
        <v>17</v>
      </c>
      <c r="D9" s="11">
        <v>38</v>
      </c>
      <c r="E9" s="11" t="s">
        <v>24</v>
      </c>
      <c r="F9" s="11" t="s">
        <v>23</v>
      </c>
      <c r="G9" s="11">
        <v>48000</v>
      </c>
      <c r="H9" s="12">
        <v>37416</v>
      </c>
      <c r="I9" s="12">
        <v>42116</v>
      </c>
      <c r="J9" s="1"/>
      <c r="K9" s="11">
        <f t="shared" si="0"/>
        <v>7</v>
      </c>
      <c r="L9" s="11">
        <f t="shared" si="1"/>
        <v>6</v>
      </c>
    </row>
    <row r="10" spans="1:12" x14ac:dyDescent="0.25">
      <c r="A10" s="11">
        <v>1009</v>
      </c>
      <c r="B10" s="11" t="s">
        <v>10</v>
      </c>
      <c r="C10" s="11" t="s">
        <v>11</v>
      </c>
      <c r="D10" s="11">
        <v>31</v>
      </c>
      <c r="E10" s="11" t="s">
        <v>24</v>
      </c>
      <c r="F10" s="11" t="s">
        <v>27</v>
      </c>
      <c r="G10" s="11">
        <v>42000</v>
      </c>
      <c r="H10" s="12">
        <v>37843</v>
      </c>
      <c r="I10" s="12">
        <v>40800</v>
      </c>
      <c r="J10" s="1"/>
      <c r="K10" s="11">
        <f t="shared" si="0"/>
        <v>5</v>
      </c>
      <c r="L10" s="11">
        <f t="shared" si="1"/>
        <v>6</v>
      </c>
    </row>
    <row r="13" spans="1:12" x14ac:dyDescent="0.25">
      <c r="B13" s="20"/>
      <c r="C13" s="20"/>
      <c r="D13" s="21" t="s">
        <v>92</v>
      </c>
      <c r="E13" s="21"/>
      <c r="F13" s="21"/>
      <c r="G13" s="21"/>
      <c r="H13" s="21"/>
      <c r="I13" s="21"/>
      <c r="J13" s="21"/>
      <c r="K13" s="21"/>
      <c r="L13" s="21"/>
    </row>
    <row r="14" spans="1:12" x14ac:dyDescent="0.25">
      <c r="B14" s="20"/>
      <c r="C14" s="20"/>
    </row>
    <row r="15" spans="1:12" x14ac:dyDescent="0.25">
      <c r="B15" s="20"/>
      <c r="C15" s="20"/>
    </row>
  </sheetData>
  <mergeCells count="1">
    <mergeCell ref="D13:L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K14" sqref="K14"/>
    </sheetView>
  </sheetViews>
  <sheetFormatPr defaultColWidth="14.5703125" defaultRowHeight="15" x14ac:dyDescent="0.25"/>
  <cols>
    <col min="4" max="4" width="8" customWidth="1"/>
    <col min="10" max="10" width="44.5703125" bestFit="1" customWidth="1"/>
  </cols>
  <sheetData>
    <row r="1" spans="1:13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  <c r="J1" t="s">
        <v>35</v>
      </c>
      <c r="K1" s="14" t="s">
        <v>78</v>
      </c>
      <c r="L1" s="14" t="s">
        <v>79</v>
      </c>
      <c r="M1" s="14" t="s">
        <v>79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3" t="s">
        <v>45</v>
      </c>
      <c r="I2" s="3" t="s">
        <v>53</v>
      </c>
      <c r="J2" s="1" t="s">
        <v>36</v>
      </c>
      <c r="K2" s="8" t="str">
        <f>LEFT(C2:C10,3)</f>
        <v>Hal</v>
      </c>
      <c r="L2" s="8" t="str">
        <f>RIGHT(H2:H10,4)</f>
        <v>2001</v>
      </c>
      <c r="M2" s="8" t="str">
        <f>RIGHT(A2:A10,1)</f>
        <v>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3" t="s">
        <v>46</v>
      </c>
      <c r="I3" s="3" t="s">
        <v>54</v>
      </c>
      <c r="J3" s="1" t="s">
        <v>37</v>
      </c>
      <c r="K3" s="8" t="str">
        <f>LEFT(C3:C11,3)</f>
        <v>Bea</v>
      </c>
      <c r="L3" s="8" t="str">
        <f>RIGHT(H3:H11,4)</f>
        <v>1999</v>
      </c>
      <c r="M3" s="8" t="str">
        <f>RIGHT(A3:A11,1)</f>
        <v>2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3" t="s">
        <v>47</v>
      </c>
      <c r="I4" s="3" t="s">
        <v>55</v>
      </c>
      <c r="J4" s="1" t="s">
        <v>38</v>
      </c>
      <c r="K4" s="8" t="str">
        <f>LEFT(C4:C12,3)</f>
        <v>Sch</v>
      </c>
      <c r="L4" s="8" t="str">
        <f>RIGHT(H4:H12,4)</f>
        <v>2000</v>
      </c>
      <c r="M4" s="8" t="str">
        <f>RIGHT(A4:A12,1)</f>
        <v>3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3" t="s">
        <v>48</v>
      </c>
      <c r="I5" s="3" t="s">
        <v>56</v>
      </c>
      <c r="J5" s="1" t="s">
        <v>39</v>
      </c>
      <c r="K5" s="8" t="str">
        <f>LEFT(C5:C13,3)</f>
        <v>Mar</v>
      </c>
      <c r="L5" s="8" t="str">
        <f>RIGHT(H5:H13,4)</f>
        <v>2000</v>
      </c>
      <c r="M5" s="8" t="str">
        <f>RIGHT(A5:A13,1)</f>
        <v>4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3" t="s">
        <v>49</v>
      </c>
      <c r="I6" s="3" t="s">
        <v>57</v>
      </c>
      <c r="J6" s="1" t="s">
        <v>40</v>
      </c>
      <c r="K6" s="8" t="str">
        <f>LEFT(C6:C14,3)</f>
        <v>Fle</v>
      </c>
      <c r="L6" s="8" t="str">
        <f>RIGHT(H6:H14,4)</f>
        <v>2001</v>
      </c>
      <c r="M6" s="8" t="str">
        <f>RIGHT(A6:A14,1)</f>
        <v>5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3" t="s">
        <v>49</v>
      </c>
      <c r="I7" s="3" t="s">
        <v>58</v>
      </c>
      <c r="J7" s="1" t="s">
        <v>41</v>
      </c>
      <c r="K7" s="8" t="str">
        <f>LEFT(C7:C15,3)</f>
        <v>Sco</v>
      </c>
      <c r="L7" s="8" t="str">
        <f>RIGHT(H7:H15,4)</f>
        <v>2001</v>
      </c>
      <c r="M7" s="8" t="str">
        <f>RIGHT(A7:A15,1)</f>
        <v>6</v>
      </c>
    </row>
    <row r="8" spans="1:13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3" t="s">
        <v>50</v>
      </c>
      <c r="I8" s="3" t="s">
        <v>58</v>
      </c>
      <c r="J8" s="1" t="s">
        <v>42</v>
      </c>
      <c r="K8" s="8" t="str">
        <f>LEFT(C8:C16,3)</f>
        <v>Pal</v>
      </c>
      <c r="L8" s="8" t="str">
        <f>RIGHT(H8:H16,4)</f>
        <v>2003</v>
      </c>
      <c r="M8" s="8" t="str">
        <f>RIGHT(A8:A16,1)</f>
        <v>7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3" t="s">
        <v>51</v>
      </c>
      <c r="I9" s="3" t="s">
        <v>59</v>
      </c>
      <c r="J9" s="1" t="s">
        <v>43</v>
      </c>
      <c r="K9" s="8" t="str">
        <f>LEFT(C9:C17,3)</f>
        <v>Hud</v>
      </c>
      <c r="L9" s="8" t="str">
        <f>RIGHT(H9:H17,4)</f>
        <v>2002</v>
      </c>
      <c r="M9" s="8" t="str">
        <f>RIGHT(A9:A17,1)</f>
        <v>8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3" t="s">
        <v>52</v>
      </c>
      <c r="I10" s="3" t="s">
        <v>59</v>
      </c>
      <c r="J10" s="1" t="s">
        <v>44</v>
      </c>
      <c r="K10" s="8" t="str">
        <f>LEFT(C10:C18,3)</f>
        <v>Mal</v>
      </c>
      <c r="L10" s="8" t="str">
        <f>RIGHT(H10:H18,4)</f>
        <v>2003</v>
      </c>
      <c r="M10" s="8" t="str">
        <f>RIGHT(A10:A18,1)</f>
        <v>9</v>
      </c>
    </row>
  </sheetData>
  <pageMargins left="0.7" right="0.7" top="0.75" bottom="0.75" header="0.3" footer="0.3"/>
  <ignoredErrors>
    <ignoredError sqref="M3:M1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M13" sqref="M1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  <c r="J1" s="14" t="s">
        <v>93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 s="8" t="str">
        <f>TEXT(H2:H10,"dd/mm/yyyy")</f>
        <v>02/11/2001</v>
      </c>
      <c r="K2" s="3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J3" s="8" t="str">
        <f t="shared" ref="J3:J10" si="0">TEXT(H3:H11,"dd/mm/yyyy")</f>
        <v>03/10/1999</v>
      </c>
      <c r="K3" s="3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J4" s="8" t="str">
        <f t="shared" si="0"/>
        <v>04/07/2000</v>
      </c>
      <c r="K4" s="3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J5" s="8" t="str">
        <f t="shared" si="0"/>
        <v>05/01/2000</v>
      </c>
      <c r="K5" s="3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J6" s="8" t="str">
        <f t="shared" si="0"/>
        <v>06/05/2001</v>
      </c>
      <c r="K6" s="3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J7" s="8" t="str">
        <f t="shared" si="0"/>
        <v>07/12/1995</v>
      </c>
      <c r="K7" s="3"/>
    </row>
    <row r="8" spans="1:11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J8" s="8" t="str">
        <f t="shared" si="0"/>
        <v>08/11/2003</v>
      </c>
      <c r="K8" s="3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J9" s="8" t="str">
        <f t="shared" si="0"/>
        <v>09/06/2002</v>
      </c>
      <c r="K9" s="3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J10" s="8" t="str">
        <f t="shared" si="0"/>
        <v>10/08/2003</v>
      </c>
      <c r="K10" s="3"/>
    </row>
    <row r="12" spans="1:11" x14ac:dyDescent="0.25">
      <c r="H12" s="1"/>
    </row>
    <row r="13" spans="1:11" x14ac:dyDescent="0.25">
      <c r="H13" s="3"/>
    </row>
  </sheetData>
  <pageMargins left="0.7" right="0.7" top="0.75" bottom="0.75" header="0.3" footer="0.3"/>
  <ignoredErrors>
    <ignoredError sqref="J3:J1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K1" sqref="K1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  <c r="K1" s="14" t="s">
        <v>65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 s="1"/>
      <c r="K2" s="8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J3" s="1"/>
      <c r="K3" s="8" t="str">
        <f t="shared" ref="K3:K10" si="0">TRIM(C3:C11)</f>
        <v>Beasley</v>
      </c>
    </row>
    <row r="4" spans="1:11" x14ac:dyDescent="0.25">
      <c r="A4">
        <v>1003</v>
      </c>
      <c r="B4" s="3" t="s">
        <v>6</v>
      </c>
      <c r="C4" s="3" t="s">
        <v>64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J4" s="1"/>
      <c r="K4" s="8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J5" s="1"/>
      <c r="K5" s="8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63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J6" s="1"/>
      <c r="K6" s="8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62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J7" s="1"/>
      <c r="K7" s="8" t="str">
        <f t="shared" si="0"/>
        <v>Scott</v>
      </c>
    </row>
    <row r="8" spans="1:11" x14ac:dyDescent="0.25">
      <c r="A8">
        <v>1007</v>
      </c>
      <c r="B8" s="3" t="s">
        <v>31</v>
      </c>
      <c r="C8" s="3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J8" s="1"/>
      <c r="K8" s="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61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J9" s="1"/>
      <c r="K9" s="8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60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J10" s="1"/>
      <c r="K10" s="8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M15" sqref="M15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10" width="14.7109375" customWidth="1"/>
    <col min="11" max="11" width="22" bestFit="1" customWidth="1"/>
  </cols>
  <sheetData>
    <row r="1" spans="1:11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  <c r="K1" s="14" t="s">
        <v>94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 s="1"/>
      <c r="K2" s="8" t="str">
        <f>CONCATENATE(B2," ",C2)</f>
        <v>Jim Halpert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J3" s="1"/>
      <c r="K3" s="8" t="str">
        <f t="shared" ref="K3:K12" si="0">CONCATENATE(B3," ",C3)</f>
        <v>Pam Beasley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J4" s="1"/>
      <c r="K4" s="8" t="str">
        <f t="shared" si="0"/>
        <v>Dwight Schrute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J5" s="1"/>
      <c r="K5" s="8" t="str">
        <f t="shared" si="0"/>
        <v>Angela Martin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J6" s="1"/>
      <c r="K6" s="8" t="str">
        <f t="shared" si="0"/>
        <v>Toby Flenderson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J7" s="1"/>
      <c r="K7" s="8" t="str">
        <f t="shared" si="0"/>
        <v>Michael Scott</v>
      </c>
    </row>
    <row r="8" spans="1:11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J8" s="1"/>
      <c r="K8" s="8" t="str">
        <f t="shared" si="0"/>
        <v>Meredith Palmer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J9" s="1"/>
      <c r="K9" s="8" t="str">
        <f t="shared" si="0"/>
        <v>Stanley Hudson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J10" s="1"/>
      <c r="K10" s="8" t="str">
        <f t="shared" si="0"/>
        <v>Kevin Malone</v>
      </c>
    </row>
    <row r="11" spans="1:11" x14ac:dyDescent="0.25">
      <c r="H11" t="str">
        <f t="shared" ref="H11:H12" si="1">CONCATENATE(B11," ",C11)</f>
        <v xml:space="preserve"> </v>
      </c>
      <c r="K11" t="str">
        <f t="shared" si="0"/>
        <v xml:space="preserve"> </v>
      </c>
    </row>
    <row r="12" spans="1:11" x14ac:dyDescent="0.25">
      <c r="H12" t="str">
        <f t="shared" si="1"/>
        <v xml:space="preserve"> </v>
      </c>
      <c r="K12" t="str">
        <f t="shared" si="0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M20"/>
  <sheetViews>
    <sheetView workbookViewId="0">
      <selection activeCell="K14" sqref="K14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3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s="2" t="s">
        <v>20</v>
      </c>
      <c r="H1" t="s">
        <v>33</v>
      </c>
      <c r="I1" t="s">
        <v>34</v>
      </c>
      <c r="K1" s="15" t="s">
        <v>96</v>
      </c>
      <c r="L1" s="15" t="s">
        <v>97</v>
      </c>
      <c r="M1" s="15" t="s">
        <v>95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 s="2">
        <v>45000</v>
      </c>
      <c r="H2" s="3" t="s">
        <v>45</v>
      </c>
      <c r="I2" s="3" t="s">
        <v>53</v>
      </c>
      <c r="K2" s="8" t="str">
        <f>SUBSTITUTE(H2:H10,"/","-")</f>
        <v>11-2-2001</v>
      </c>
      <c r="L2" s="8" t="str">
        <f>SUBSTITUTE(H2:H10,"/","-",1)</f>
        <v>11-2/2001</v>
      </c>
      <c r="M2" s="8" t="str">
        <f>SUBSTITUTE(H2:H10,"/","-",2)</f>
        <v>11/2-2001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 s="2">
        <v>36000</v>
      </c>
      <c r="H3" s="3" t="s">
        <v>46</v>
      </c>
      <c r="I3" s="3" t="s">
        <v>54</v>
      </c>
      <c r="K3" s="8" t="str">
        <f t="shared" ref="K3:K10" si="0">SUBSTITUTE(H3:H11,"/","-")</f>
        <v>10-3-1999</v>
      </c>
      <c r="L3" s="8" t="str">
        <f t="shared" ref="L3:L10" si="1">SUBSTITUTE(H3:H11,"/","-",1)</f>
        <v>10-3/1999</v>
      </c>
      <c r="M3" s="8" t="str">
        <f t="shared" ref="M3:M10" si="2">SUBSTITUTE(H3:H11,"/","-",2)</f>
        <v>10/3-1999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 s="2">
        <v>63000</v>
      </c>
      <c r="H4" s="3" t="s">
        <v>47</v>
      </c>
      <c r="I4" s="3" t="s">
        <v>55</v>
      </c>
      <c r="K4" s="8" t="str">
        <f t="shared" si="0"/>
        <v>7-4-2000</v>
      </c>
      <c r="L4" s="8" t="str">
        <f t="shared" si="1"/>
        <v>7-4/2000</v>
      </c>
      <c r="M4" s="8" t="str">
        <f t="shared" si="2"/>
        <v>7/4-2000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 s="2">
        <v>47000</v>
      </c>
      <c r="H5" s="3" t="s">
        <v>48</v>
      </c>
      <c r="I5" s="3" t="s">
        <v>56</v>
      </c>
      <c r="K5" s="8" t="str">
        <f t="shared" si="0"/>
        <v>1-5-2000</v>
      </c>
      <c r="L5" s="8" t="str">
        <f t="shared" si="1"/>
        <v>1-5/2000</v>
      </c>
      <c r="M5" s="8" t="str">
        <f t="shared" si="2"/>
        <v>1/5-2000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 s="2">
        <v>50000</v>
      </c>
      <c r="H6" s="3" t="s">
        <v>49</v>
      </c>
      <c r="I6" s="3" t="s">
        <v>57</v>
      </c>
      <c r="K6" s="8" t="str">
        <f t="shared" si="0"/>
        <v>5-6-2001</v>
      </c>
      <c r="L6" s="8" t="str">
        <f t="shared" si="1"/>
        <v>5-6/2001</v>
      </c>
      <c r="M6" s="8" t="str">
        <f t="shared" si="2"/>
        <v>5/6-2001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 s="2">
        <v>65000</v>
      </c>
      <c r="H7" s="3" t="s">
        <v>49</v>
      </c>
      <c r="I7" s="3" t="s">
        <v>58</v>
      </c>
      <c r="K7" s="8" t="str">
        <f t="shared" si="0"/>
        <v>5-6-2001</v>
      </c>
      <c r="L7" s="8" t="str">
        <f t="shared" si="1"/>
        <v>5-6/2001</v>
      </c>
      <c r="M7" s="8" t="str">
        <f t="shared" si="2"/>
        <v>5/6-2001</v>
      </c>
    </row>
    <row r="8" spans="1:13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 s="2">
        <v>41000</v>
      </c>
      <c r="H8" s="3" t="s">
        <v>50</v>
      </c>
      <c r="I8" s="3" t="s">
        <v>58</v>
      </c>
      <c r="K8" s="8" t="str">
        <f t="shared" si="0"/>
        <v>11-8-2003</v>
      </c>
      <c r="L8" s="8" t="str">
        <f t="shared" si="1"/>
        <v>11-8/2003</v>
      </c>
      <c r="M8" s="8" t="str">
        <f t="shared" si="2"/>
        <v>11/8-2003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 s="2">
        <v>48000</v>
      </c>
      <c r="H9" s="3" t="s">
        <v>51</v>
      </c>
      <c r="I9" s="3" t="s">
        <v>59</v>
      </c>
      <c r="K9" s="8" t="str">
        <f t="shared" si="0"/>
        <v>6-9-2002</v>
      </c>
      <c r="L9" s="8" t="str">
        <f t="shared" si="1"/>
        <v>6-9/2002</v>
      </c>
      <c r="M9" s="8" t="str">
        <f t="shared" si="2"/>
        <v>6/9-2002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 s="2">
        <v>42000</v>
      </c>
      <c r="H10" s="3" t="s">
        <v>52</v>
      </c>
      <c r="I10" s="3" t="s">
        <v>59</v>
      </c>
      <c r="K10" s="8" t="str">
        <f t="shared" si="0"/>
        <v>8-10-2003</v>
      </c>
      <c r="L10" s="8" t="str">
        <f t="shared" si="1"/>
        <v>8-10/2003</v>
      </c>
      <c r="M10" s="8" t="str">
        <f t="shared" si="2"/>
        <v>8/10-2003</v>
      </c>
    </row>
    <row r="12" spans="1:13" x14ac:dyDescent="0.25">
      <c r="H12" s="3"/>
      <c r="I12" s="3"/>
    </row>
    <row r="13" spans="1:13" x14ac:dyDescent="0.25">
      <c r="H13" s="3"/>
      <c r="I13" s="3"/>
    </row>
    <row r="14" spans="1:13" x14ac:dyDescent="0.25">
      <c r="H14" s="3"/>
      <c r="I14" s="3"/>
    </row>
    <row r="15" spans="1:13" x14ac:dyDescent="0.25">
      <c r="H15" s="3"/>
      <c r="I15" s="3"/>
    </row>
    <row r="16" spans="1:13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I16"/>
  <sheetViews>
    <sheetView workbookViewId="0">
      <selection activeCell="E17" sqref="E17"/>
    </sheetView>
  </sheetViews>
  <sheetFormatPr defaultColWidth="13" defaultRowHeight="15" x14ac:dyDescent="0.25"/>
  <sheetData>
    <row r="1" spans="1:9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</row>
    <row r="2" spans="1:9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</row>
    <row r="3" spans="1:9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</row>
    <row r="4" spans="1:9" x14ac:dyDescent="0.2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</row>
    <row r="5" spans="1:9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</row>
    <row r="6" spans="1:9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</row>
    <row r="7" spans="1:9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</row>
    <row r="8" spans="1:9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</row>
    <row r="9" spans="1:9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</row>
    <row r="10" spans="1:9" x14ac:dyDescent="0.2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</row>
    <row r="13" spans="1:9" x14ac:dyDescent="0.25">
      <c r="C13" s="17" t="s">
        <v>66</v>
      </c>
      <c r="D13" s="17" t="s">
        <v>67</v>
      </c>
      <c r="E13" s="17" t="s">
        <v>68</v>
      </c>
    </row>
    <row r="14" spans="1:9" x14ac:dyDescent="0.25">
      <c r="C14" s="11">
        <f>SUM(G2:G10)</f>
        <v>437000</v>
      </c>
      <c r="D14" s="11">
        <f>SUMIF(G2:G10,"&lt;40000")</f>
        <v>36000</v>
      </c>
      <c r="E14" s="11">
        <f>SUMIFS(G2:G10,E2:E10,"female",D2:D10,"=30")</f>
        <v>36000</v>
      </c>
    </row>
    <row r="16" spans="1:9" x14ac:dyDescent="0.25">
      <c r="C16" s="14" t="s">
        <v>98</v>
      </c>
      <c r="D16" s="8">
        <f>C14</f>
        <v>437000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Vatsal Jansari</cp:lastModifiedBy>
  <dcterms:created xsi:type="dcterms:W3CDTF">2021-12-16T14:18:34Z</dcterms:created>
  <dcterms:modified xsi:type="dcterms:W3CDTF">2023-03-18T22:39:35Z</dcterms:modified>
</cp:coreProperties>
</file>