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enneth\Documents\Repository\#Physiognomy Project\Personality Test\"/>
    </mc:Choice>
  </mc:AlternateContent>
  <xr:revisionPtr revIDLastSave="0" documentId="13_ncr:1_{B2A5FF88-EB7D-4941-938D-8496BA238B17}" xr6:coauthVersionLast="47" xr6:coauthVersionMax="47" xr10:uidLastSave="{00000000-0000-0000-0000-000000000000}"/>
  <bookViews>
    <workbookView xWindow="28680" yWindow="-120" windowWidth="13740" windowHeight="23640" activeTab="2" xr2:uid="{00000000-000D-0000-FFFF-FFFF00000000}"/>
  </bookViews>
  <sheets>
    <sheet name="Export Summary" sheetId="1" r:id="rId1"/>
    <sheet name="English version" sheetId="2" r:id="rId2"/>
    <sheet name="Calculato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3" l="1"/>
  <c r="K116" i="3" s="1"/>
  <c r="D5" i="3"/>
  <c r="K72" i="3" s="1"/>
  <c r="D9" i="3"/>
  <c r="K99" i="3" s="1"/>
  <c r="D13" i="3"/>
  <c r="K16" i="3" s="1"/>
  <c r="D37" i="3"/>
  <c r="D41" i="3"/>
  <c r="D45" i="3"/>
  <c r="D47" i="3"/>
  <c r="K9" i="3" s="1"/>
  <c r="D52" i="3"/>
  <c r="D53" i="3"/>
  <c r="D64" i="3"/>
  <c r="K131" i="3" s="1"/>
  <c r="D85" i="3"/>
  <c r="K23" i="3" s="1"/>
  <c r="D88" i="3"/>
  <c r="K53" i="3" s="1"/>
  <c r="D99" i="3"/>
  <c r="K112" i="3" s="1"/>
  <c r="D104" i="3"/>
  <c r="K139" i="3" s="1"/>
  <c r="D20" i="3"/>
  <c r="K7" i="3" s="1"/>
  <c r="D44" i="3"/>
  <c r="D4" i="3"/>
  <c r="K94" i="3" s="1"/>
  <c r="D91" i="3"/>
  <c r="K102" i="3" s="1"/>
  <c r="D90" i="3"/>
  <c r="K124" i="3" s="1"/>
  <c r="D89" i="3"/>
  <c r="K31" i="3" s="1"/>
  <c r="D87" i="3"/>
  <c r="K75" i="3" s="1"/>
  <c r="D86" i="3"/>
  <c r="K97" i="3" s="1"/>
  <c r="D84" i="3"/>
  <c r="K67" i="3" s="1"/>
  <c r="D83" i="3"/>
  <c r="K18" i="3" s="1"/>
  <c r="D82" i="3"/>
  <c r="K84" i="3" s="1"/>
  <c r="D68" i="3"/>
  <c r="K29" i="3" s="1"/>
  <c r="D67" i="3"/>
  <c r="K117" i="3" s="1"/>
  <c r="D66" i="3"/>
  <c r="K87" i="3" s="1"/>
  <c r="D65" i="3"/>
  <c r="K109" i="3" s="1"/>
  <c r="D63" i="3"/>
  <c r="D62" i="3"/>
  <c r="K82" i="3" s="1"/>
  <c r="D61" i="3"/>
  <c r="K126" i="3" s="1"/>
  <c r="D60" i="3"/>
  <c r="K11" i="3" s="1"/>
  <c r="D59" i="3"/>
  <c r="K55" i="3" s="1"/>
  <c r="D58" i="3"/>
  <c r="K77" i="3" s="1"/>
  <c r="D57" i="3"/>
  <c r="K6" i="3" s="1"/>
  <c r="D46" i="3"/>
  <c r="D43" i="3"/>
  <c r="K111" i="3" s="1"/>
  <c r="D42" i="3"/>
  <c r="K133" i="3" s="1"/>
  <c r="D40" i="3"/>
  <c r="K62" i="3" s="1"/>
  <c r="D39" i="3"/>
  <c r="K106" i="3" s="1"/>
  <c r="D38" i="3"/>
  <c r="D19" i="3"/>
  <c r="K51" i="3" s="1"/>
  <c r="D18" i="3"/>
  <c r="K73" i="3" s="1"/>
  <c r="D17" i="3"/>
  <c r="K95" i="3" s="1"/>
  <c r="D16" i="3"/>
  <c r="K21" i="3" s="1"/>
  <c r="D15" i="3"/>
  <c r="K43" i="3" s="1"/>
  <c r="D14" i="3"/>
  <c r="K65" i="3" s="1"/>
  <c r="D12" i="3"/>
  <c r="K38" i="3" s="1"/>
  <c r="D11" i="3"/>
  <c r="K104" i="3" s="1"/>
  <c r="D10" i="3"/>
  <c r="K33" i="3" s="1"/>
  <c r="D8" i="3"/>
  <c r="K121" i="3" s="1"/>
  <c r="D7" i="3"/>
  <c r="K28" i="3" s="1"/>
  <c r="D6" i="3"/>
  <c r="D81" i="3" l="1"/>
  <c r="K35" i="3" s="1"/>
  <c r="D92" i="3"/>
  <c r="K58" i="3" s="1"/>
  <c r="D78" i="3"/>
  <c r="K8" i="3" s="1"/>
  <c r="D93" i="3"/>
  <c r="K14" i="3" s="1"/>
  <c r="D21" i="3"/>
  <c r="D69" i="3"/>
  <c r="K34" i="3" s="1"/>
  <c r="D35" i="3"/>
  <c r="D49" i="3"/>
  <c r="D79" i="3"/>
  <c r="K123" i="3" s="1"/>
  <c r="D23" i="3"/>
  <c r="D100" i="3"/>
  <c r="K90" i="3" s="1"/>
  <c r="D103" i="3"/>
  <c r="K24" i="3" s="1"/>
  <c r="D102" i="3"/>
  <c r="K46" i="3" s="1"/>
  <c r="D101" i="3"/>
  <c r="K68" i="3" s="1"/>
  <c r="K60" i="3"/>
  <c r="D105" i="3"/>
  <c r="K140" i="3" s="1"/>
  <c r="K89" i="3"/>
  <c r="D48" i="3"/>
  <c r="K40" i="3"/>
  <c r="D36" i="3"/>
  <c r="K119" i="3"/>
  <c r="D24" i="3"/>
  <c r="D80" i="3"/>
  <c r="K101" i="3" s="1"/>
  <c r="D70" i="3"/>
  <c r="K12" i="3" s="1"/>
  <c r="K128" i="3"/>
  <c r="D97" i="3"/>
  <c r="K19" i="3" s="1"/>
  <c r="K138" i="3"/>
  <c r="K137" i="3"/>
  <c r="D96" i="3"/>
  <c r="K41" i="3" s="1"/>
  <c r="K122" i="3"/>
  <c r="D71" i="3"/>
  <c r="K105" i="3" s="1"/>
  <c r="D25" i="3"/>
  <c r="D22" i="3"/>
  <c r="K13" i="3"/>
  <c r="K45" i="3"/>
  <c r="K50" i="3"/>
  <c r="K125" i="3" l="1"/>
  <c r="P37" i="3" s="1"/>
  <c r="Q37" i="3" s="1"/>
  <c r="L121" i="3" s="1"/>
  <c r="K78" i="3"/>
  <c r="D50" i="3"/>
  <c r="K36" i="3"/>
  <c r="K37" i="3" s="1"/>
  <c r="P21" i="3" s="1"/>
  <c r="Q21" i="3" s="1"/>
  <c r="L33" i="3" s="1"/>
  <c r="D77" i="3"/>
  <c r="K52" i="3" s="1"/>
  <c r="K54" i="3" s="1"/>
  <c r="P24" i="3" s="1"/>
  <c r="Q24" i="3" s="1"/>
  <c r="L49" i="3" s="1"/>
  <c r="K79" i="3"/>
  <c r="K10" i="3"/>
  <c r="P16" i="3" s="1"/>
  <c r="K56" i="3"/>
  <c r="D72" i="3"/>
  <c r="K39" i="3" s="1"/>
  <c r="K42" i="3" s="1"/>
  <c r="P22" i="3" s="1"/>
  <c r="Q22" i="3" s="1"/>
  <c r="L38" i="3" s="1"/>
  <c r="K80" i="3"/>
  <c r="D94" i="3"/>
  <c r="K129" i="3" s="1"/>
  <c r="K57" i="3"/>
  <c r="K15" i="3"/>
  <c r="P17" i="3" s="1"/>
  <c r="Q17" i="3" s="1"/>
  <c r="L11" i="3" s="1"/>
  <c r="D27" i="3"/>
  <c r="D34" i="3"/>
  <c r="K100" i="3"/>
  <c r="K103" i="3" s="1"/>
  <c r="P33" i="3" s="1"/>
  <c r="Q33" i="3" s="1"/>
  <c r="L99" i="3" s="1"/>
  <c r="D26" i="3"/>
  <c r="K127" i="3"/>
  <c r="D73" i="3"/>
  <c r="K17" i="3" s="1"/>
  <c r="K20" i="3" s="1"/>
  <c r="P18" i="3" s="1"/>
  <c r="Q18" i="3" s="1"/>
  <c r="L16" i="3" s="1"/>
  <c r="K141" i="3"/>
  <c r="Q16" i="3" l="1"/>
  <c r="L5" i="3" s="1"/>
  <c r="K81" i="3"/>
  <c r="P29" i="3" s="1"/>
  <c r="Q29" i="3" s="1"/>
  <c r="L77" i="3" s="1"/>
  <c r="K59" i="3"/>
  <c r="P25" i="3" s="1"/>
  <c r="Q25" i="3" s="1"/>
  <c r="L55" i="3" s="1"/>
  <c r="K130" i="3"/>
  <c r="P38" i="3" s="1"/>
  <c r="Q38" i="3" s="1"/>
  <c r="L126" i="3" s="1"/>
  <c r="D95" i="3"/>
  <c r="K85" i="3" s="1"/>
  <c r="K107" i="3"/>
  <c r="K108" i="3" s="1"/>
  <c r="P34" i="3" s="1"/>
  <c r="Q34" i="3" s="1"/>
  <c r="L104" i="3" s="1"/>
  <c r="D76" i="3"/>
  <c r="K74" i="3" s="1"/>
  <c r="K76" i="3" s="1"/>
  <c r="P28" i="3" s="1"/>
  <c r="Q28" i="3" s="1"/>
  <c r="L71" i="3" s="1"/>
  <c r="K30" i="3"/>
  <c r="K32" i="3" s="1"/>
  <c r="P20" i="3" s="1"/>
  <c r="Q20" i="3" s="1"/>
  <c r="L27" i="3" s="1"/>
  <c r="D74" i="3"/>
  <c r="K110" i="3" s="1"/>
  <c r="K113" i="3" s="1"/>
  <c r="P35" i="3" s="1"/>
  <c r="Q35" i="3" s="1"/>
  <c r="L109" i="3" s="1"/>
  <c r="K61" i="3"/>
  <c r="K83" i="3"/>
  <c r="D28" i="3"/>
  <c r="K142" i="3"/>
  <c r="P40" i="3"/>
  <c r="Q40" i="3" s="1"/>
  <c r="L137" i="3" s="1"/>
  <c r="K86" i="3" l="1"/>
  <c r="P30" i="3" s="1"/>
  <c r="Q30" i="3" s="1"/>
  <c r="L82" i="3" s="1"/>
  <c r="I159" i="3"/>
  <c r="P12" i="3"/>
  <c r="Q12" i="3" s="1"/>
  <c r="L142" i="3" s="1"/>
  <c r="D29" i="3"/>
  <c r="K132" i="3"/>
  <c r="K88" i="3" l="1"/>
  <c r="K91" i="3" s="1"/>
  <c r="D30" i="3"/>
  <c r="P31" i="3" l="1"/>
  <c r="Q31" i="3" s="1"/>
  <c r="L87" i="3" s="1"/>
  <c r="K92" i="3"/>
  <c r="D31" i="3"/>
  <c r="K66" i="3"/>
  <c r="K69" i="3" s="1"/>
  <c r="P27" i="3" s="1"/>
  <c r="Q27" i="3" s="1"/>
  <c r="L65" i="3" s="1"/>
  <c r="K44" i="3" l="1"/>
  <c r="K47" i="3" s="1"/>
  <c r="D32" i="3"/>
  <c r="P9" i="3"/>
  <c r="Q9" i="3" s="1"/>
  <c r="L92" i="3" s="1"/>
  <c r="I156" i="3"/>
  <c r="P23" i="3" l="1"/>
  <c r="Q23" i="3" s="1"/>
  <c r="L43" i="3" s="1"/>
  <c r="K48" i="3"/>
  <c r="K22" i="3"/>
  <c r="K25" i="3" s="1"/>
  <c r="D33" i="3"/>
  <c r="D75" i="3" l="1"/>
  <c r="K118" i="3"/>
  <c r="K120" i="3" s="1"/>
  <c r="P19" i="3"/>
  <c r="Q19" i="3" s="1"/>
  <c r="L21" i="3" s="1"/>
  <c r="K26" i="3"/>
  <c r="I153" i="3" s="1"/>
  <c r="P7" i="3"/>
  <c r="Q7" i="3" s="1"/>
  <c r="L48" i="3" s="1"/>
  <c r="I154" i="3"/>
  <c r="P6" i="3" l="1"/>
  <c r="Q6" i="3" s="1"/>
  <c r="L26" i="3" s="1"/>
  <c r="P36" i="3"/>
  <c r="Q36" i="3" s="1"/>
  <c r="L115" i="3" s="1"/>
  <c r="K96" i="3"/>
  <c r="K98" i="3" s="1"/>
  <c r="K114" i="3" l="1"/>
  <c r="P32" i="3"/>
  <c r="Q32" i="3" s="1"/>
  <c r="L93" i="3" s="1"/>
  <c r="I157" i="3" l="1"/>
  <c r="P10" i="3"/>
  <c r="Q10" i="3" s="1"/>
  <c r="L114" i="3" s="1"/>
  <c r="D51" i="3" l="1"/>
  <c r="D54" i="3" s="1"/>
  <c r="D98" i="3" s="1"/>
  <c r="K63" i="3" l="1"/>
  <c r="K64" i="3" s="1"/>
  <c r="P26" i="3" s="1"/>
  <c r="Q26" i="3" s="1"/>
  <c r="L60" i="3" s="1"/>
  <c r="K134" i="3"/>
  <c r="K135" i="3" s="1"/>
  <c r="D106" i="3"/>
  <c r="D107" i="3" s="1"/>
  <c r="K70" i="3" l="1"/>
  <c r="P39" i="3"/>
  <c r="Q39" i="3" s="1"/>
  <c r="L131" i="3" s="1"/>
  <c r="K136" i="3"/>
  <c r="K143" i="3" s="1"/>
  <c r="P44" i="3" s="1"/>
  <c r="Q44" i="3" s="1"/>
  <c r="L143" i="3" s="1"/>
  <c r="I155" i="3"/>
  <c r="P8" i="3"/>
  <c r="Q8" i="3" s="1"/>
  <c r="L70" i="3" s="1"/>
  <c r="I158" i="3" l="1"/>
  <c r="P11" i="3"/>
  <c r="Q11" i="3" s="1"/>
  <c r="L136" i="3" s="1"/>
</calcChain>
</file>

<file path=xl/sharedStrings.xml><?xml version="1.0" encoding="utf-8"?>
<sst xmlns="http://schemas.openxmlformats.org/spreadsheetml/2006/main" count="379" uniqueCount="242">
  <si>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</si>
  <si>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</si>
  <si>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</si>
  <si>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</si>
  <si>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</si>
  <si>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English version</t>
  </si>
  <si>
    <r>
      <rPr>
        <u/>
        <sz val="12"/>
        <color indexed="11"/>
        <rFont val="Calibri"/>
      </rPr>
      <t>English version</t>
    </r>
  </si>
  <si>
    <t>Calculator</t>
  </si>
  <si>
    <t>Name</t>
  </si>
  <si>
    <t>:</t>
  </si>
  <si>
    <t>Gender (Circle)</t>
  </si>
  <si>
    <t>: Female/ Male</t>
  </si>
  <si>
    <t>Date</t>
  </si>
  <si>
    <t>Age</t>
  </si>
  <si>
    <t>:             years</t>
  </si>
  <si>
    <t>Instructions</t>
  </si>
  <si>
    <t>On this pages you will find a series of statements about you.  Please read each statement and decide how much you agree or disagree with that statement.  Then write your response in the space next to the statement using the following scale:</t>
  </si>
  <si>
    <t>1 = strongly disagree, 2 = disagree, 3 = neutral (neither agree nor disagree), 4 = agree, 5 = strongly agree</t>
  </si>
  <si>
    <t>Test</t>
  </si>
  <si>
    <t>Rating</t>
  </si>
  <si>
    <t>Statements</t>
  </si>
  <si>
    <t>I would be quite bored by a visit to an art gallery.</t>
  </si>
  <si>
    <t>I enjoy looking at maps of different places.</t>
  </si>
  <si>
    <t>I clean my office or home quite frequently.</t>
  </si>
  <si>
    <t>I often push myself very hard when trying to achieve a goal.</t>
  </si>
  <si>
    <t>I rarely hold a grudge, even against people who have badly wronged me.</t>
  </si>
  <si>
    <t>I generally accept people’s faults without complaining about them.</t>
  </si>
  <si>
    <t>I feel reasonably satisfied with myself overall.</t>
  </si>
  <si>
    <t>In social situations, I'm usually the one who makes the first move.</t>
  </si>
  <si>
    <t>I would feel afraid if I had to travel in bad weather conditions.</t>
  </si>
  <si>
    <t>I worry a lot less than most people do.</t>
  </si>
  <si>
    <t>If I want something from a person I dislike, I will act very nicely toward that person in order to get it.</t>
  </si>
  <si>
    <t>I would be tempted to buy stolen property if I were financially tight.</t>
  </si>
  <si>
    <t>I'm interested in learning about the history and politics of other countries.</t>
  </si>
  <si>
    <t>I would enjoy creating a work of art, such as a novel, a song, or a painting.</t>
  </si>
  <si>
    <t>When working, I often set ambitious goals for myself.</t>
  </si>
  <si>
    <t>When working on something, I don't pay much attention to small details.</t>
  </si>
  <si>
    <t>People sometimes tell me that I am too critical of others.</t>
  </si>
  <si>
    <t>I am usually quite flexible in my opinions when people disagree with me.</t>
  </si>
  <si>
    <t>I rarely express my opinions in group meetings.</t>
  </si>
  <si>
    <t>I enjoy having lots of people around to talk with.</t>
  </si>
  <si>
    <t>I sometimes can't help worrying about little things.</t>
  </si>
  <si>
    <t>I can handle difficult situations without needing emotional support from anyone else.</t>
  </si>
  <si>
    <t>If I knew that I could never get caught, I would be willing to steal a million dollars.</t>
  </si>
  <si>
    <t>I would like to live in a very expensive, high-class neighborhood.</t>
  </si>
  <si>
    <t xml:space="preserve">I would like a job that requires following a routine rather than being creative. </t>
  </si>
  <si>
    <t>I like people who have unconventional views.</t>
  </si>
  <si>
    <t>I often check my work over repeatedly to find any mistakes.</t>
  </si>
  <si>
    <t>I make a lot of mistakes because I don't think before I act.</t>
  </si>
  <si>
    <t>People sometimes tell me that I'm too stubborn.</t>
  </si>
  <si>
    <t>I rarely feel anger, even when people treat me quite badly.</t>
  </si>
  <si>
    <t>I avoid making "small talk" with people.</t>
  </si>
  <si>
    <t>On most days, I feel cheerful and optimistic.</t>
  </si>
  <si>
    <t>When I suffer from a painful experience, I need someone to make me feel comfortable.</t>
  </si>
  <si>
    <t>When someone I know well is unhappy, I can almost feel that person's pain myself.</t>
  </si>
  <si>
    <t>Having a lot of money is not especially important to me.</t>
  </si>
  <si>
    <t>I wouldn’t want people to treat me as though I were superior to them.</t>
  </si>
  <si>
    <t>I think that paying attention to radical ideas is a waste of time.</t>
  </si>
  <si>
    <t>If I had the opportunity, I would like to attend a classical music concert.</t>
  </si>
  <si>
    <t>I make decisions based on the feeling of the moment rather than on careful thought.</t>
  </si>
  <si>
    <t>People often joke with me about the messiness of my room or desk.</t>
  </si>
  <si>
    <t>People think of me as someone who has a quick temper.</t>
  </si>
  <si>
    <t>If someone has cheated me once, I will always feel suspicious of that person.</t>
  </si>
  <si>
    <t>I am energetic nearly all the time.</t>
  </si>
  <si>
    <t>I feel that I am an unpopular person.</t>
  </si>
  <si>
    <t>I feel like crying when I see other people crying.</t>
  </si>
  <si>
    <t>When it comes to physical danger, I am very fearful.</t>
  </si>
  <si>
    <t>I am an ordinary person who is no better than others.</t>
  </si>
  <si>
    <t>If I want something from someone, I will laugh at that person's worst jokes.</t>
  </si>
  <si>
    <t>I wouldn't spend my time reading a book of poetry.</t>
  </si>
  <si>
    <t xml:space="preserve">I would be very bored by a book about the history of science and technology.  </t>
  </si>
  <si>
    <t>I plan ahead and organize things, to avoid scrambling at the last minute.</t>
  </si>
  <si>
    <t>Often when I set a goal, I end up quitting without having reached it.</t>
  </si>
  <si>
    <t>My attitude toward people who have treated me badly is "forgive and forget".</t>
  </si>
  <si>
    <t>I tend to be lenient in judging other people.</t>
  </si>
  <si>
    <t>I think that most people like some aspects of my personality.</t>
  </si>
  <si>
    <t>When I'm in a group of people, I'm often the one who speaks on behalf of the group.</t>
  </si>
  <si>
    <t>I don’t mind doing jobs that involve dangerous work.</t>
  </si>
  <si>
    <t>I rarely, if ever, have trouble sleeping due to stress or anxiety.</t>
  </si>
  <si>
    <t>I wouldn't use flattery to get a raise or promotion at work, even if I thought it would succeed.</t>
  </si>
  <si>
    <t>I would never accept a bribe, even if it were very large.</t>
  </si>
  <si>
    <t>People have often told me that I have a good imagination.</t>
  </si>
  <si>
    <t>Even when people make a lot of mistakes, I rarely say anything negative.</t>
  </si>
  <si>
    <t>I always try to be accurate in my work, even at the expense of time.</t>
  </si>
  <si>
    <t>I tend to feel quite self-conscious when speaking in front of a group of people.</t>
  </si>
  <si>
    <t>When people tell me that I’m wrong, my first reaction is to argue with them.</t>
  </si>
  <si>
    <t>I get very anxious when waiting to hear about an important decision.</t>
  </si>
  <si>
    <t>I prefer jobs that involve active social interaction to those that involve working alone.</t>
  </si>
  <si>
    <t>I’d be tempted to use counterfeit money, if I were sure I could get away with it.</t>
  </si>
  <si>
    <t>Whenever I feel worried about something, I want to share my concern with another person.</t>
  </si>
  <si>
    <t>I don't think of myself as the artistic or creative type.</t>
  </si>
  <si>
    <t>I would like to be seen driving around in a very expensive car.</t>
  </si>
  <si>
    <t>People often call me a perfectionist.</t>
  </si>
  <si>
    <t>I think of myself as a somewhat eccentric person.</t>
  </si>
  <si>
    <t>I find it hard to compromise with people when I really think I’m right.</t>
  </si>
  <si>
    <t>I don’t allow my impulses to govern my behavior.</t>
  </si>
  <si>
    <t>The first thing that I always do in a new place is to make friends.</t>
  </si>
  <si>
    <t>Most people tend to get angry more quickly than I do.</t>
  </si>
  <si>
    <t>I rarely discuss my problems with other people.</t>
  </si>
  <si>
    <t>People often tell me that I should try to cheer up.</t>
  </si>
  <si>
    <t>I would get a lot of pleasure from owning expensive luxury goods.</t>
  </si>
  <si>
    <t>I feel strong emotions when someone close to me is going away for a long time.</t>
  </si>
  <si>
    <t>I find it boring to discuss philosophy.</t>
  </si>
  <si>
    <t>I think that I am entitled to more respect than the average person is.</t>
  </si>
  <si>
    <t>I prefer to do whatever comes to mind, rather than stick to a plan.</t>
  </si>
  <si>
    <t>Sometimes I like to just watch the wind as it blows through the trees.</t>
  </si>
  <si>
    <t>I find it hard to keep my temper when people insult me.</t>
  </si>
  <si>
    <t>When working, I sometimes have difficulties due to being disorganized.</t>
  </si>
  <si>
    <t>Most people are more upbeat and dynamic than I generally am.</t>
  </si>
  <si>
    <t>I find it hard to fully forgive someone who has done something mean to me.</t>
  </si>
  <si>
    <t>I remain unemotional even in situations where most people get very sentimental.</t>
  </si>
  <si>
    <t>I sometimes feel that I am a worthless person.</t>
  </si>
  <si>
    <t>I want people to know that I am an important person of high status.</t>
  </si>
  <si>
    <t>Even in an emergency I wouldn't feel like panicking.</t>
  </si>
  <si>
    <t>I have sympathy for people who are less fortunate than I am.</t>
  </si>
  <si>
    <t>I wouldn't pretend to like someone just to get that person to do favors for me.</t>
  </si>
  <si>
    <t>I try to give generously to those in need.</t>
  </si>
  <si>
    <t>I’ve never really enjoyed looking through an encyclopedia.</t>
  </si>
  <si>
    <t>It wouldn’t bother me to harm someone I didn’t like.</t>
  </si>
  <si>
    <t xml:space="preserve">I do only the minimum amount of work needed to get by. </t>
  </si>
  <si>
    <t>People see me as a hard-hearted person.</t>
  </si>
  <si>
    <t>Esco Global Offices: Bangladesh Ι Bahrain Ι China Ι Germany Ι Hong Kong Ι India Ι Indonesia Ι Italy Ι Lithuania Ι Malaysia Ι Philippines Ι Russia Ι Singapore Ι South Africa Ι South Korea Ι Taiwan Ι Thailand Ι United Arab Emirates Ι United Kingdom Ι United States Ι Vietnam</t>
  </si>
  <si>
    <t>1. CALCULATOR</t>
  </si>
  <si>
    <t>Honesty-Humility, Emotionality, Extraversion, Agreeableness, Conscientiousness, Openness to Experience</t>
  </si>
  <si>
    <t>Favorable</t>
  </si>
  <si>
    <t>Score</t>
  </si>
  <si>
    <t>Factor and Facet</t>
  </si>
  <si>
    <t>No Item</t>
  </si>
  <si>
    <t>Remarks</t>
  </si>
  <si>
    <t>Xmin</t>
  </si>
  <si>
    <t>16 X 1= 16</t>
  </si>
  <si>
    <t>Xmax</t>
  </si>
  <si>
    <t>16 X 5= 80</t>
  </si>
  <si>
    <t>Honesty-Humility</t>
  </si>
  <si>
    <t>Personality Aspects</t>
  </si>
  <si>
    <t>Total Score</t>
  </si>
  <si>
    <t>Range</t>
  </si>
  <si>
    <t>Xmax - Xmin</t>
  </si>
  <si>
    <t>Sincerity</t>
  </si>
  <si>
    <t>LOW</t>
  </si>
  <si>
    <t xml:space="preserve">80 - 16 </t>
  </si>
  <si>
    <t>Emotionality</t>
  </si>
  <si>
    <t>Extraversion</t>
  </si>
  <si>
    <t>Mean</t>
  </si>
  <si>
    <t>(Xmax + Xmin) / 2</t>
  </si>
  <si>
    <t>Agreeableness</t>
  </si>
  <si>
    <t>96 / 2</t>
  </si>
  <si>
    <t>Total</t>
  </si>
  <si>
    <t>Conscientiousness</t>
  </si>
  <si>
    <t>Fairness</t>
  </si>
  <si>
    <t>Openness to Experience</t>
  </si>
  <si>
    <t>SD</t>
  </si>
  <si>
    <t>Range / 6</t>
  </si>
  <si>
    <t>Altruism</t>
  </si>
  <si>
    <t>64 / 6</t>
  </si>
  <si>
    <t>Greed-Avoidance</t>
  </si>
  <si>
    <t>X &lt; M - 1SD</t>
  </si>
  <si>
    <t>X &lt; 48 - 11</t>
  </si>
  <si>
    <t>X &lt; 37</t>
  </si>
  <si>
    <t>Modesty</t>
  </si>
  <si>
    <t>MIDDLE</t>
  </si>
  <si>
    <t>M - 1SD&lt;= X &lt; M + 1SD</t>
  </si>
  <si>
    <t>Fearfulness</t>
  </si>
  <si>
    <t>48 - 11 &lt;= X &lt; 48 + 11</t>
  </si>
  <si>
    <t>Anxiety</t>
  </si>
  <si>
    <t>37 &lt;= X &lt; 59</t>
  </si>
  <si>
    <t>Dependence</t>
  </si>
  <si>
    <t>HIGH</t>
  </si>
  <si>
    <t xml:space="preserve">M + 1SD &lt;= X </t>
  </si>
  <si>
    <t>Sentimentality</t>
  </si>
  <si>
    <t>48 + 11 &lt;= X</t>
  </si>
  <si>
    <t>Social Self-Esteem</t>
  </si>
  <si>
    <t>59 &gt;= X</t>
  </si>
  <si>
    <t>Social Boldness</t>
  </si>
  <si>
    <t>Grand Total Honesty-Humility</t>
  </si>
  <si>
    <t>Sociability</t>
  </si>
  <si>
    <t>(Interstitial facet scale) Altruism</t>
  </si>
  <si>
    <t>Liveliness</t>
  </si>
  <si>
    <t>4 X 1= 4</t>
  </si>
  <si>
    <t>Forgiveness</t>
  </si>
  <si>
    <t>4 X 5= 20</t>
  </si>
  <si>
    <t>Gentleness</t>
  </si>
  <si>
    <t>Flexibility</t>
  </si>
  <si>
    <t>20 - 4</t>
  </si>
  <si>
    <t>Patience</t>
  </si>
  <si>
    <t>Organization</t>
  </si>
  <si>
    <t>Diligence</t>
  </si>
  <si>
    <t>24 / 2</t>
  </si>
  <si>
    <t>Perfectionism</t>
  </si>
  <si>
    <t>Prudence</t>
  </si>
  <si>
    <t>Aesthetic Appreciation</t>
  </si>
  <si>
    <t>16 / 6</t>
  </si>
  <si>
    <t>Inquisitiveness</t>
  </si>
  <si>
    <t>Creativity</t>
  </si>
  <si>
    <t>Unconventionality</t>
  </si>
  <si>
    <t>X &lt; 12 - 3</t>
  </si>
  <si>
    <t>X &lt; 9</t>
  </si>
  <si>
    <t>Personality Test</t>
  </si>
  <si>
    <t>HEXACO</t>
  </si>
  <si>
    <t>12 - 3 &lt;= X &lt; 12 + 3</t>
  </si>
  <si>
    <t>9 &lt;= X &lt; 15</t>
  </si>
  <si>
    <t>12 + 3 &lt;= X</t>
  </si>
  <si>
    <t>Grand Total Emotionality</t>
  </si>
  <si>
    <t>15 &gt;= X</t>
  </si>
  <si>
    <t>Total Score Favo</t>
  </si>
  <si>
    <t>Unfavorable</t>
  </si>
  <si>
    <t>Grand Total Extraversion</t>
  </si>
  <si>
    <t>GRAND TOTAL HEXACO</t>
  </si>
  <si>
    <t>100 X 1= 100</t>
  </si>
  <si>
    <t>100 X 5= 500</t>
  </si>
  <si>
    <t>500 - 100</t>
  </si>
  <si>
    <t>600 / 2</t>
  </si>
  <si>
    <t>400 / 6</t>
  </si>
  <si>
    <t>X &lt; 300 - 67</t>
  </si>
  <si>
    <t>X &lt; 233</t>
  </si>
  <si>
    <t>Grand Total Agreeableness</t>
  </si>
  <si>
    <t>300 - 67 &lt;= X &lt; 300 + 67</t>
  </si>
  <si>
    <t>233 &lt;= X &lt; 367</t>
  </si>
  <si>
    <t>300 + 67 &lt;= X</t>
  </si>
  <si>
    <t>367 &gt;= X</t>
  </si>
  <si>
    <t>Total Score Unfavo</t>
  </si>
  <si>
    <t xml:space="preserve">Grand Total </t>
  </si>
  <si>
    <t>Grand Total Conscientiousness</t>
  </si>
  <si>
    <t>Grand Total Openness to Experience</t>
  </si>
  <si>
    <t>Grand Total Altruism</t>
  </si>
  <si>
    <t>Personality</t>
  </si>
  <si>
    <r>
      <rPr>
        <b/>
        <sz val="12"/>
        <color indexed="8"/>
        <rFont val="Times New Roman"/>
      </rPr>
      <t xml:space="preserve">Describing a </t>
    </r>
    <r>
      <rPr>
        <b/>
        <u/>
        <sz val="12"/>
        <color indexed="8"/>
        <rFont val="Times New Roman"/>
      </rPr>
      <t>LOW</t>
    </r>
    <r>
      <rPr>
        <b/>
        <sz val="12"/>
        <color indexed="8"/>
        <rFont val="Times New Roman"/>
      </rPr>
      <t xml:space="preserve"> range scoring person...</t>
    </r>
  </si>
  <si>
    <r>
      <rPr>
        <b/>
        <sz val="12"/>
        <color indexed="8"/>
        <rFont val="Times New Roman"/>
      </rPr>
      <t xml:space="preserve">Describing a </t>
    </r>
    <r>
      <rPr>
        <b/>
        <u/>
        <sz val="12"/>
        <color indexed="8"/>
        <rFont val="Times New Roman"/>
      </rPr>
      <t>HIGH</t>
    </r>
    <r>
      <rPr>
        <b/>
        <sz val="12"/>
        <color indexed="8"/>
        <rFont val="Times New Roman"/>
      </rPr>
      <t xml:space="preserve"> range scoring person...</t>
    </r>
  </si>
  <si>
    <t>Conversely, persons with very low scores on this scale will flatter others to get what they want, are inclined to break rules for personal profit, are motivated by material gain, and feel a strong sense of self-importance.</t>
  </si>
  <si>
    <t>Persons with very high scores on the Honesty-Humility scale avoid manipulating others for personal gain, feel little temptation to break rules, are uninterested in lavish wealth and luxuries, and feel no special entitlement to elevated social status.</t>
  </si>
  <si>
    <t>Conversely, persons with very low scores on this scale are not deterred by the prospect of physical harm, feel little worry even in stressful situations, have little need to share their concerns with others, and feel emotionally detached from others.</t>
  </si>
  <si>
    <t>Persons with very high scores on the Emotionality scale experience fear of physical dangers, experience anxiety in response to life's stresses, feel a need for emotional support from others, and feel empathy and sentimental attachments with others.</t>
  </si>
  <si>
    <t>Conversely, persons with very low scores on this scale consider themselves unpopular, feel awkward when they are the center of social attention, are indifferent to social activities, and feel less lively and optimistic than others do.</t>
  </si>
  <si>
    <t>Persons with very high scores on the Extraversion scale feel positively about themselves, feel confident when leading or addressing groups of people, enjoy social gatherings and interactions, and experience positive feelings of enthusiasm and energy.</t>
  </si>
  <si>
    <t>Conversely, persons with very low scores on this scale hold grudges against those who have harmed them, are rather critical of others' shortcomings, are stubborn in defending their point of view, and feel anger readily in response to mistreatment.</t>
  </si>
  <si>
    <t>Persons with very high scores on the Agreeableness scale forgive the wrongs that they suffered, are lenient in judging others, are willing to compromise and cooperate with others, and can easily control their temper.</t>
  </si>
  <si>
    <t>Conversely, persons with very low scores on this scale tend to be unconcerned with orderly surroundings or schedules, avoid difficult tasks or challenging goals, are satisfied with work that contains some errors, and make decisions on impulse or with little reflection.</t>
  </si>
  <si>
    <t>Persons with very high scores on the Conscientiousness scale organize their time and their physical surroundings, work in a disciplined way toward their goals, strive for accuracy and perfection in their tasks, and deliberate carefully when making decisions.</t>
  </si>
  <si>
    <t>Conversely, persons with very low scores on this scale are rather unimpressed by most works of art, feel little intellectual curiosity, avoid creative pursuits, and feel little attraction toward ideas that may seem radical or unconventional.</t>
  </si>
  <si>
    <t>Persons with very high scores on the Openness to Experience scale become absorbed in the beauty of art and nature, are inquisitive about various domains of knowledge, use their imagination freely in everyday life, and take an interest in unusual ideas or people.</t>
  </si>
  <si>
    <t>whereas low scorers are not upset by the prospect of hurting others and may be seen as hard-hearted.</t>
  </si>
  <si>
    <t>High scorers avoid causing harm and react with generosity toward those who are weak or in need of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</si>
</sst>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ont>
    <font>
      <sz val="12"/>
      <color indexed="8"/>
      <name val="Calibri"/>
    </font>
    <font>
      <sz val="14"/>
      <color indexed="8"/>
      <name val="Calibri"/>
    </font>
    <font>
      <u/>
      <sz val="12"/>
      <color indexed="11"/>
      <name val="Calibri"/>
    </font>
    <font>
      <b/>
      <sz val="11"/>
      <color indexed="8"/>
      <name val="Times New Roman"/>
    </font>
    <font>
      <sz val="11"/>
      <color indexed="8"/>
      <name val="Times New Roman"/>
    </font>
    <font>
      <b/>
      <u/>
      <sz val="11"/>
      <color indexed="8"/>
      <name val="Times New Roman"/>
    </font>
    <font>
      <b/>
      <u/>
      <sz val="11"/>
      <color indexed="8"/>
      <name val="Calibri"/>
    </font>
    <font>
      <b/>
      <sz val="11"/>
      <color indexed="8"/>
      <name val="Calibri"/>
    </font>
    <font>
      <b/>
      <sz val="20"/>
      <color indexed="8"/>
      <name val="Calibri"/>
    </font>
    <font>
      <b/>
      <sz val="12"/>
      <color indexed="8"/>
      <name val="Times New Roman"/>
    </font>
    <font>
      <sz val="12"/>
      <color indexed="8"/>
      <name val="Times New Roman"/>
    </font>
    <font>
      <b/>
      <sz val="16"/>
      <color indexed="8"/>
      <name val="Times New Roman"/>
    </font>
    <font>
      <sz val="16"/>
      <color indexed="8"/>
      <name val="Times New Roman"/>
    </font>
    <font>
      <b/>
      <sz val="12"/>
      <color indexed="19"/>
      <name val="Times New Roman"/>
    </font>
    <font>
      <sz val="12"/>
      <color indexed="19"/>
      <name val="Times New Roman"/>
    </font>
    <font>
      <b/>
      <u/>
      <sz val="12"/>
      <color indexed="8"/>
      <name val="Times New Roman"/>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s>
  <borders count="53">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style="thin">
        <color indexed="8"/>
      </bottom>
      <diagonal/>
    </border>
    <border>
      <left/>
      <right style="thin">
        <color indexed="12"/>
      </right>
      <top style="thin">
        <color indexed="12"/>
      </top>
      <bottom style="thin">
        <color indexed="12"/>
      </bottom>
      <diagonal/>
    </border>
    <border>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n">
        <color indexed="8"/>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12"/>
      </top>
      <bottom style="thin">
        <color indexed="12"/>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diagonal/>
    </border>
    <border>
      <left style="thin">
        <color indexed="8"/>
      </left>
      <right/>
      <top style="thin">
        <color indexed="12"/>
      </top>
      <bottom style="thin">
        <color indexed="12"/>
      </bottom>
      <diagonal/>
    </border>
  </borders>
  <cellStyleXfs count="1">
    <xf numFmtId="0" fontId="0" fillId="0" borderId="0" applyNumberFormat="0" applyFill="0" applyBorder="0" applyProtection="0"/>
  </cellStyleXfs>
  <cellXfs count="203">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5" borderId="5" xfId="0" applyNumberFormat="1" applyFont="1" applyFill="1" applyBorder="1" applyAlignment="1">
      <alignment horizontal="left"/>
    </xf>
    <xf numFmtId="0" fontId="1" fillId="5" borderId="5" xfId="0" applyFont="1" applyFill="1" applyBorder="1" applyAlignment="1">
      <alignment horizontal="left"/>
    </xf>
    <xf numFmtId="0" fontId="1" fillId="6" borderId="5" xfId="0" applyFont="1" applyFill="1" applyBorder="1" applyAlignment="1">
      <alignment horizontal="left"/>
    </xf>
    <xf numFmtId="49" fontId="1" fillId="6" borderId="5" xfId="0" applyNumberFormat="1" applyFont="1" applyFill="1" applyBorder="1" applyAlignment="1">
      <alignment horizontal="left"/>
    </xf>
    <xf numFmtId="49" fontId="3" fillId="6" borderId="5" xfId="0" applyNumberFormat="1" applyFont="1" applyFill="1" applyBorder="1" applyAlignment="1">
      <alignment horizontal="left"/>
    </xf>
    <xf numFmtId="0" fontId="0" fillId="0" borderId="7" xfId="0" applyBorder="1"/>
    <xf numFmtId="0" fontId="0" fillId="0" borderId="8" xfId="0" applyBorder="1"/>
    <xf numFmtId="0" fontId="0" fillId="4" borderId="9" xfId="0" applyFill="1" applyBorder="1"/>
    <xf numFmtId="0" fontId="0" fillId="4" borderId="9" xfId="0" applyFill="1" applyBorder="1" applyAlignment="1">
      <alignment vertical="center"/>
    </xf>
    <xf numFmtId="0" fontId="0" fillId="4" borderId="10" xfId="0" applyFill="1" applyBorder="1"/>
    <xf numFmtId="49" fontId="4" fillId="4" borderId="9" xfId="0" applyNumberFormat="1" applyFont="1" applyFill="1" applyBorder="1"/>
    <xf numFmtId="0" fontId="4" fillId="4" borderId="11" xfId="0" applyFont="1" applyFill="1" applyBorder="1" applyAlignment="1">
      <alignment vertical="center"/>
    </xf>
    <xf numFmtId="49" fontId="5" fillId="7" borderId="12" xfId="0" applyNumberFormat="1" applyFont="1" applyFill="1" applyBorder="1"/>
    <xf numFmtId="0" fontId="5" fillId="4" borderId="13" xfId="0" applyFont="1" applyFill="1" applyBorder="1"/>
    <xf numFmtId="0" fontId="0" fillId="4" borderId="13" xfId="0" applyFill="1" applyBorder="1"/>
    <xf numFmtId="49" fontId="5" fillId="7" borderId="14" xfId="0" applyNumberFormat="1" applyFont="1" applyFill="1" applyBorder="1"/>
    <xf numFmtId="0" fontId="5" fillId="4" borderId="9" xfId="0" applyFont="1" applyFill="1" applyBorder="1"/>
    <xf numFmtId="0" fontId="5" fillId="4" borderId="9" xfId="0" applyFont="1" applyFill="1" applyBorder="1" applyAlignment="1">
      <alignment vertical="center"/>
    </xf>
    <xf numFmtId="0" fontId="5" fillId="4" borderId="15" xfId="0" applyFont="1" applyFill="1" applyBorder="1"/>
    <xf numFmtId="0" fontId="5" fillId="4" borderId="9" xfId="0" applyFont="1" applyFill="1" applyBorder="1" applyAlignment="1">
      <alignment horizontal="center" vertical="center"/>
    </xf>
    <xf numFmtId="49" fontId="6" fillId="4" borderId="9" xfId="0" applyNumberFormat="1" applyFont="1" applyFill="1" applyBorder="1"/>
    <xf numFmtId="0" fontId="6" fillId="4" borderId="9" xfId="0" applyFont="1" applyFill="1" applyBorder="1" applyAlignment="1">
      <alignment vertical="center"/>
    </xf>
    <xf numFmtId="0" fontId="6" fillId="4" borderId="9" xfId="0" applyFont="1" applyFill="1" applyBorder="1"/>
    <xf numFmtId="0" fontId="6" fillId="4" borderId="9" xfId="0" applyFont="1" applyFill="1" applyBorder="1" applyAlignment="1">
      <alignment horizontal="center" vertical="center"/>
    </xf>
    <xf numFmtId="0" fontId="7" fillId="4" borderId="9" xfId="0" applyFont="1" applyFill="1" applyBorder="1"/>
    <xf numFmtId="49" fontId="7" fillId="4" borderId="16" xfId="0" applyNumberFormat="1" applyFont="1" applyFill="1" applyBorder="1"/>
    <xf numFmtId="0" fontId="7" fillId="4" borderId="16" xfId="0" applyFont="1" applyFill="1" applyBorder="1" applyAlignment="1">
      <alignment vertical="center"/>
    </xf>
    <xf numFmtId="0" fontId="0" fillId="4" borderId="16" xfId="0" applyFill="1" applyBorder="1"/>
    <xf numFmtId="0" fontId="0" fillId="4" borderId="16" xfId="0" applyFill="1" applyBorder="1" applyAlignment="1">
      <alignment vertical="center"/>
    </xf>
    <xf numFmtId="49" fontId="8" fillId="8" borderId="17" xfId="0" applyNumberFormat="1" applyFont="1" applyFill="1" applyBorder="1" applyAlignment="1">
      <alignment horizontal="center"/>
    </xf>
    <xf numFmtId="0" fontId="0" fillId="4" borderId="18" xfId="0" applyFill="1" applyBorder="1"/>
    <xf numFmtId="0" fontId="9" fillId="7" borderId="19" xfId="0" applyFont="1" applyFill="1" applyBorder="1" applyAlignment="1">
      <alignment horizontal="center" vertical="center"/>
    </xf>
    <xf numFmtId="0" fontId="0" fillId="8" borderId="20" xfId="0" applyNumberFormat="1" applyFill="1" applyBorder="1" applyAlignment="1">
      <alignment horizontal="center" vertical="center"/>
    </xf>
    <xf numFmtId="49" fontId="5" fillId="4" borderId="21" xfId="0" applyNumberFormat="1" applyFont="1" applyFill="1" applyBorder="1" applyAlignment="1">
      <alignment vertical="center"/>
    </xf>
    <xf numFmtId="0" fontId="0" fillId="8" borderId="20" xfId="0" applyNumberFormat="1" applyFill="1" applyBorder="1" applyAlignment="1">
      <alignment vertical="center"/>
    </xf>
    <xf numFmtId="0" fontId="9" fillId="7" borderId="23" xfId="0" applyFont="1" applyFill="1" applyBorder="1" applyAlignment="1">
      <alignment horizontal="center" vertical="center"/>
    </xf>
    <xf numFmtId="0" fontId="0" fillId="8" borderId="24" xfId="0" applyNumberFormat="1" applyFill="1" applyBorder="1" applyAlignment="1">
      <alignment horizontal="center" vertical="center"/>
    </xf>
    <xf numFmtId="49" fontId="5" fillId="4" borderId="25" xfId="0" applyNumberFormat="1" applyFont="1" applyFill="1" applyBorder="1" applyAlignment="1">
      <alignment vertical="center" wrapText="1"/>
    </xf>
    <xf numFmtId="0" fontId="0" fillId="8" borderId="24" xfId="0" applyNumberFormat="1" applyFill="1" applyBorder="1" applyAlignment="1">
      <alignment vertical="center"/>
    </xf>
    <xf numFmtId="0" fontId="0" fillId="8" borderId="27" xfId="0" applyNumberFormat="1" applyFill="1" applyBorder="1" applyAlignment="1">
      <alignment vertical="center"/>
    </xf>
    <xf numFmtId="0" fontId="0" fillId="8" borderId="28" xfId="0" applyNumberFormat="1" applyFill="1" applyBorder="1" applyAlignment="1">
      <alignment vertical="center"/>
    </xf>
    <xf numFmtId="0" fontId="0" fillId="8" borderId="29" xfId="0" applyNumberFormat="1" applyFill="1" applyBorder="1" applyAlignment="1">
      <alignment horizontal="center" vertical="center"/>
    </xf>
    <xf numFmtId="49" fontId="5" fillId="4" borderId="30" xfId="0" applyNumberFormat="1" applyFont="1" applyFill="1" applyBorder="1" applyAlignment="1">
      <alignment vertical="center" wrapText="1"/>
    </xf>
    <xf numFmtId="0" fontId="0" fillId="8" borderId="29" xfId="0" applyNumberFormat="1" applyFill="1" applyBorder="1" applyAlignment="1">
      <alignment vertical="center"/>
    </xf>
    <xf numFmtId="0" fontId="0" fillId="4" borderId="35" xfId="0" applyFill="1" applyBorder="1"/>
    <xf numFmtId="0" fontId="0" fillId="4" borderId="9" xfId="0" applyFill="1" applyBorder="1" applyAlignment="1">
      <alignment wrapText="1"/>
    </xf>
    <xf numFmtId="49" fontId="0" fillId="4" borderId="9" xfId="0" applyNumberFormat="1" applyFill="1" applyBorder="1"/>
    <xf numFmtId="0" fontId="0" fillId="4" borderId="10" xfId="0" applyFill="1" applyBorder="1" applyAlignment="1">
      <alignment vertical="center"/>
    </xf>
    <xf numFmtId="0" fontId="0" fillId="4" borderId="38" xfId="0" applyFill="1" applyBorder="1" applyAlignment="1">
      <alignment vertical="center"/>
    </xf>
    <xf numFmtId="0" fontId="0" fillId="4" borderId="38" xfId="0" applyFill="1" applyBorder="1"/>
    <xf numFmtId="0" fontId="0" fillId="4" borderId="11" xfId="0" applyFill="1" applyBorder="1"/>
    <xf numFmtId="49" fontId="10" fillId="7" borderId="12" xfId="0" applyNumberFormat="1" applyFont="1" applyFill="1" applyBorder="1"/>
    <xf numFmtId="0" fontId="0" fillId="7" borderId="12" xfId="0" applyFill="1" applyBorder="1"/>
    <xf numFmtId="0" fontId="0" fillId="7" borderId="5" xfId="0" applyFill="1" applyBorder="1" applyAlignment="1">
      <alignment vertical="center"/>
    </xf>
    <xf numFmtId="0" fontId="0" fillId="7" borderId="5" xfId="0" applyFill="1" applyBorder="1"/>
    <xf numFmtId="0" fontId="0" fillId="7" borderId="6" xfId="0" applyFill="1" applyBorder="1"/>
    <xf numFmtId="0" fontId="0" fillId="4" borderId="36" xfId="0" applyFill="1" applyBorder="1"/>
    <xf numFmtId="49" fontId="10" fillId="7" borderId="26" xfId="0" applyNumberFormat="1" applyFont="1" applyFill="1" applyBorder="1" applyAlignment="1">
      <alignment horizontal="center" vertical="center"/>
    </xf>
    <xf numFmtId="0" fontId="0" fillId="4" borderId="35" xfId="0" applyFill="1" applyBorder="1" applyAlignment="1">
      <alignment vertical="center"/>
    </xf>
    <xf numFmtId="49" fontId="10" fillId="9" borderId="26" xfId="0" applyNumberFormat="1" applyFont="1" applyFill="1" applyBorder="1" applyAlignment="1">
      <alignment horizontal="left"/>
    </xf>
    <xf numFmtId="49" fontId="11" fillId="9" borderId="26" xfId="0" applyNumberFormat="1" applyFont="1" applyFill="1" applyBorder="1" applyAlignment="1">
      <alignment horizontal="left" vertical="center"/>
    </xf>
    <xf numFmtId="0" fontId="10" fillId="4" borderId="40" xfId="0" applyFont="1" applyFill="1" applyBorder="1" applyAlignment="1">
      <alignment horizontal="center" vertical="center"/>
    </xf>
    <xf numFmtId="0" fontId="10" fillId="4" borderId="41" xfId="0" applyFont="1" applyFill="1" applyBorder="1" applyAlignment="1">
      <alignment horizontal="center"/>
    </xf>
    <xf numFmtId="0" fontId="0" fillId="4" borderId="41" xfId="0" applyFill="1" applyBorder="1"/>
    <xf numFmtId="0" fontId="0" fillId="4" borderId="26" xfId="0" applyNumberFormat="1" applyFill="1" applyBorder="1" applyAlignment="1">
      <alignment vertical="center"/>
    </xf>
    <xf numFmtId="49" fontId="10" fillId="9" borderId="26" xfId="0" applyNumberFormat="1" applyFont="1" applyFill="1" applyBorder="1" applyAlignment="1">
      <alignment horizontal="left" vertical="top" wrapText="1"/>
    </xf>
    <xf numFmtId="49" fontId="11" fillId="9" borderId="26" xfId="0" applyNumberFormat="1" applyFont="1" applyFill="1" applyBorder="1" applyAlignment="1">
      <alignment horizontal="left"/>
    </xf>
    <xf numFmtId="9" fontId="11" fillId="4" borderId="9" xfId="0" applyNumberFormat="1" applyFont="1" applyFill="1" applyBorder="1" applyAlignment="1">
      <alignment horizontal="left"/>
    </xf>
    <xf numFmtId="0" fontId="0" fillId="4" borderId="46" xfId="0" applyFill="1" applyBorder="1"/>
    <xf numFmtId="49" fontId="10" fillId="7" borderId="26" xfId="0" applyNumberFormat="1" applyFont="1" applyFill="1" applyBorder="1" applyAlignment="1">
      <alignment horizontal="center"/>
    </xf>
    <xf numFmtId="49" fontId="0" fillId="7" borderId="26" xfId="0" applyNumberFormat="1" applyFill="1" applyBorder="1"/>
    <xf numFmtId="49" fontId="11" fillId="4" borderId="26" xfId="0" applyNumberFormat="1" applyFont="1" applyFill="1" applyBorder="1" applyAlignment="1">
      <alignment horizontal="left"/>
    </xf>
    <xf numFmtId="0" fontId="11" fillId="4" borderId="26" xfId="0" applyNumberFormat="1" applyFont="1" applyFill="1" applyBorder="1" applyAlignment="1">
      <alignment horizontal="center" vertical="center"/>
    </xf>
    <xf numFmtId="0" fontId="0" fillId="4" borderId="26" xfId="0" applyNumberFormat="1" applyFill="1" applyBorder="1"/>
    <xf numFmtId="0" fontId="11" fillId="4" borderId="26" xfId="0" applyNumberFormat="1" applyFont="1" applyFill="1" applyBorder="1" applyAlignment="1">
      <alignment horizontal="center"/>
    </xf>
    <xf numFmtId="49" fontId="0" fillId="4" borderId="26" xfId="0" applyNumberFormat="1" applyFill="1" applyBorder="1"/>
    <xf numFmtId="0" fontId="11" fillId="9" borderId="26" xfId="0" applyNumberFormat="1" applyFont="1" applyFill="1" applyBorder="1" applyAlignment="1">
      <alignment horizontal="left"/>
    </xf>
    <xf numFmtId="0" fontId="10" fillId="7" borderId="26" xfId="0" applyNumberFormat="1" applyFont="1" applyFill="1" applyBorder="1" applyAlignment="1">
      <alignment horizontal="center"/>
    </xf>
    <xf numFmtId="0" fontId="10" fillId="7" borderId="48" xfId="0" applyFont="1" applyFill="1" applyBorder="1" applyAlignment="1">
      <alignment vertical="center"/>
    </xf>
    <xf numFmtId="0" fontId="11" fillId="4" borderId="9" xfId="0" applyFont="1" applyFill="1" applyBorder="1" applyAlignment="1">
      <alignment horizontal="left"/>
    </xf>
    <xf numFmtId="0" fontId="0" fillId="4" borderId="15" xfId="0" applyFill="1" applyBorder="1"/>
    <xf numFmtId="0" fontId="11" fillId="4" borderId="9" xfId="0" applyFont="1" applyFill="1" applyBorder="1" applyAlignment="1">
      <alignment horizontal="center" vertical="center"/>
    </xf>
    <xf numFmtId="0" fontId="0" fillId="7" borderId="26" xfId="0" applyNumberFormat="1" applyFill="1" applyBorder="1"/>
    <xf numFmtId="49" fontId="10" fillId="4" borderId="26" xfId="0" applyNumberFormat="1" applyFont="1" applyFill="1" applyBorder="1"/>
    <xf numFmtId="49" fontId="0" fillId="9" borderId="26" xfId="0" applyNumberFormat="1" applyFill="1" applyBorder="1"/>
    <xf numFmtId="0" fontId="0" fillId="4" borderId="51" xfId="0" applyFill="1" applyBorder="1"/>
    <xf numFmtId="0" fontId="0" fillId="4" borderId="52" xfId="0" applyFill="1" applyBorder="1"/>
    <xf numFmtId="0" fontId="0" fillId="4" borderId="13" xfId="0" applyFill="1" applyBorder="1" applyAlignment="1">
      <alignment vertical="center"/>
    </xf>
    <xf numFmtId="0" fontId="10" fillId="4" borderId="35" xfId="0" applyFont="1" applyFill="1" applyBorder="1" applyAlignment="1">
      <alignment horizontal="center" vertical="center"/>
    </xf>
    <xf numFmtId="0" fontId="10" fillId="4" borderId="15" xfId="0" applyFont="1" applyFill="1" applyBorder="1"/>
    <xf numFmtId="0" fontId="10" fillId="4" borderId="38" xfId="0" applyFont="1" applyFill="1" applyBorder="1"/>
    <xf numFmtId="0" fontId="0" fillId="4" borderId="43" xfId="0" applyFill="1" applyBorder="1"/>
    <xf numFmtId="49" fontId="10" fillId="4" borderId="26" xfId="0" applyNumberFormat="1" applyFont="1" applyFill="1" applyBorder="1" applyAlignment="1">
      <alignment horizontal="center" vertical="center"/>
    </xf>
    <xf numFmtId="0" fontId="10" fillId="4" borderId="15" xfId="0" applyFont="1" applyFill="1" applyBorder="1" applyAlignment="1">
      <alignment horizontal="center" vertical="center"/>
    </xf>
    <xf numFmtId="0" fontId="0" fillId="4" borderId="15" xfId="0" applyFill="1" applyBorder="1" applyAlignment="1">
      <alignment vertical="center"/>
    </xf>
    <xf numFmtId="0" fontId="10" fillId="4" borderId="9" xfId="0" applyFont="1" applyFill="1" applyBorder="1" applyAlignment="1">
      <alignment horizontal="center" vertical="center"/>
    </xf>
    <xf numFmtId="0" fontId="13" fillId="9" borderId="26" xfId="0" applyNumberFormat="1" applyFont="1" applyFill="1" applyBorder="1" applyAlignment="1">
      <alignment horizontal="center"/>
    </xf>
    <xf numFmtId="49" fontId="12" fillId="9" borderId="26" xfId="0" applyNumberFormat="1" applyFont="1" applyFill="1" applyBorder="1" applyAlignment="1">
      <alignment horizontal="center" vertical="center"/>
    </xf>
    <xf numFmtId="0" fontId="14" fillId="4" borderId="9" xfId="0" applyFont="1" applyFill="1" applyBorder="1" applyAlignment="1">
      <alignment horizontal="center" vertical="top" wrapText="1"/>
    </xf>
    <xf numFmtId="0" fontId="15" fillId="4" borderId="9" xfId="0" applyFont="1" applyFill="1" applyBorder="1"/>
    <xf numFmtId="0" fontId="15" fillId="4" borderId="9" xfId="0" applyFont="1" applyFill="1" applyBorder="1" applyAlignment="1">
      <alignment horizontal="left" vertical="center" wrapText="1"/>
    </xf>
    <xf numFmtId="49" fontId="10" fillId="10" borderId="26" xfId="0" applyNumberFormat="1" applyFont="1" applyFill="1" applyBorder="1" applyAlignment="1">
      <alignment horizontal="center" vertical="top"/>
    </xf>
    <xf numFmtId="49" fontId="10" fillId="10" borderId="26" xfId="0" applyNumberFormat="1" applyFont="1" applyFill="1" applyBorder="1" applyAlignment="1">
      <alignment horizontal="center" vertical="top" wrapText="1"/>
    </xf>
    <xf numFmtId="0" fontId="11" fillId="4" borderId="35"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0" fillId="4" borderId="9" xfId="0" applyFont="1" applyFill="1" applyBorder="1" applyAlignment="1">
      <alignment horizontal="center" vertical="top" wrapText="1"/>
    </xf>
    <xf numFmtId="49" fontId="10" fillId="4" borderId="26" xfId="0" applyNumberFormat="1" applyFont="1" applyFill="1" applyBorder="1" applyAlignment="1">
      <alignment horizontal="left" vertical="top" wrapText="1"/>
    </xf>
    <xf numFmtId="49" fontId="11" fillId="4" borderId="26" xfId="0" applyNumberFormat="1" applyFont="1" applyFill="1" applyBorder="1" applyAlignment="1">
      <alignment horizontal="left" vertical="center" wrapText="1"/>
    </xf>
    <xf numFmtId="0" fontId="11" fillId="4" borderId="35" xfId="0" applyFont="1" applyFill="1" applyBorder="1" applyAlignment="1">
      <alignment horizontal="left" wrapText="1"/>
    </xf>
    <xf numFmtId="0" fontId="11" fillId="4" borderId="9" xfId="0" applyFont="1" applyFill="1" applyBorder="1" applyAlignment="1">
      <alignment horizontal="left" wrapText="1"/>
    </xf>
    <xf numFmtId="0" fontId="11" fillId="4" borderId="15" xfId="0" applyFont="1" applyFill="1" applyBorder="1" applyAlignment="1">
      <alignment horizontal="center" vertical="center"/>
    </xf>
    <xf numFmtId="49" fontId="1" fillId="4" borderId="5" xfId="0" applyNumberFormat="1" applyFont="1" applyFill="1" applyBorder="1" applyAlignment="1">
      <alignment horizontal="left" wrapText="1"/>
    </xf>
    <xf numFmtId="0" fontId="0" fillId="0" borderId="5" xfId="0" applyBorder="1"/>
    <xf numFmtId="49" fontId="5" fillId="4" borderId="9" xfId="0" applyNumberFormat="1" applyFont="1" applyFill="1" applyBorder="1" applyAlignment="1">
      <alignment horizontal="left" wrapText="1"/>
    </xf>
    <xf numFmtId="0" fontId="5" fillId="4" borderId="9" xfId="0" applyFont="1" applyFill="1" applyBorder="1" applyAlignment="1">
      <alignment horizontal="left" wrapText="1"/>
    </xf>
    <xf numFmtId="49" fontId="5" fillId="4" borderId="9" xfId="0" applyNumberFormat="1" applyFont="1" applyFill="1" applyBorder="1" applyAlignment="1">
      <alignment horizontal="left"/>
    </xf>
    <xf numFmtId="0" fontId="5" fillId="4" borderId="9" xfId="0" applyFont="1" applyFill="1" applyBorder="1" applyAlignment="1">
      <alignment horizontal="left"/>
    </xf>
    <xf numFmtId="49" fontId="0" fillId="4" borderId="32" xfId="0" applyNumberFormat="1" applyFill="1" applyBorder="1" applyAlignment="1">
      <alignment horizontal="center" wrapText="1"/>
    </xf>
    <xf numFmtId="0" fontId="0" fillId="4" borderId="33" xfId="0" applyFill="1" applyBorder="1" applyAlignment="1">
      <alignment horizontal="center" wrapText="1"/>
    </xf>
    <xf numFmtId="0" fontId="0" fillId="4" borderId="15" xfId="0" applyFill="1" applyBorder="1" applyAlignment="1">
      <alignment horizontal="center" wrapText="1"/>
    </xf>
    <xf numFmtId="0" fontId="0" fillId="4" borderId="33" xfId="0" applyFill="1" applyBorder="1" applyAlignment="1">
      <alignment wrapText="1"/>
    </xf>
    <xf numFmtId="0" fontId="0" fillId="4" borderId="34" xfId="0" applyFill="1" applyBorder="1" applyAlignment="1">
      <alignment horizontal="center" wrapText="1"/>
    </xf>
    <xf numFmtId="0" fontId="0" fillId="4" borderId="35" xfId="0" applyFill="1" applyBorder="1" applyAlignment="1">
      <alignment horizontal="center" wrapText="1"/>
    </xf>
    <xf numFmtId="0" fontId="0" fillId="4" borderId="9" xfId="0" applyFill="1" applyBorder="1" applyAlignment="1">
      <alignment horizontal="center" wrapText="1"/>
    </xf>
    <xf numFmtId="0" fontId="0" fillId="4" borderId="9" xfId="0" applyFill="1" applyBorder="1" applyAlignment="1">
      <alignment wrapText="1"/>
    </xf>
    <xf numFmtId="0" fontId="0" fillId="4" borderId="36" xfId="0" applyFill="1" applyBorder="1" applyAlignment="1">
      <alignment horizontal="center" wrapText="1"/>
    </xf>
    <xf numFmtId="0" fontId="0" fillId="4" borderId="37" xfId="0" applyFill="1" applyBorder="1" applyAlignment="1">
      <alignment horizontal="center" wrapText="1"/>
    </xf>
    <xf numFmtId="0" fontId="0" fillId="4" borderId="38" xfId="0" applyFill="1" applyBorder="1" applyAlignment="1">
      <alignment horizontal="center" wrapText="1"/>
    </xf>
    <xf numFmtId="0" fontId="0" fillId="4" borderId="38" xfId="0" applyFill="1" applyBorder="1" applyAlignment="1">
      <alignment wrapText="1"/>
    </xf>
    <xf numFmtId="0" fontId="0" fillId="4" borderId="39" xfId="0" applyFill="1" applyBorder="1" applyAlignment="1">
      <alignment horizontal="center" wrapText="1"/>
    </xf>
    <xf numFmtId="49" fontId="5" fillId="4" borderId="22" xfId="0" applyNumberFormat="1" applyFont="1" applyFill="1" applyBorder="1" applyAlignment="1">
      <alignment horizontal="left" vertical="center" wrapText="1"/>
    </xf>
    <xf numFmtId="0" fontId="5" fillId="4" borderId="21" xfId="0" applyFont="1" applyFill="1" applyBorder="1" applyAlignment="1">
      <alignment horizontal="left" vertical="center" wrapText="1"/>
    </xf>
    <xf numFmtId="49" fontId="5" fillId="4" borderId="26" xfId="0" applyNumberFormat="1" applyFont="1" applyFill="1" applyBorder="1" applyAlignment="1">
      <alignment horizontal="left" vertical="center" wrapText="1"/>
    </xf>
    <xf numFmtId="0" fontId="5" fillId="4" borderId="25" xfId="0" applyFont="1" applyFill="1" applyBorder="1" applyAlignment="1">
      <alignment horizontal="left" vertical="center" wrapText="1"/>
    </xf>
    <xf numFmtId="49" fontId="5" fillId="4" borderId="26" xfId="0" applyNumberFormat="1"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31" xfId="0" applyNumberFormat="1" applyFont="1" applyFill="1" applyBorder="1" applyAlignment="1">
      <alignment horizontal="left" vertical="center" wrapText="1"/>
    </xf>
    <xf numFmtId="0" fontId="5" fillId="4" borderId="30" xfId="0" applyFont="1" applyFill="1" applyBorder="1" applyAlignment="1">
      <alignment horizontal="left" vertical="center" wrapText="1"/>
    </xf>
    <xf numFmtId="49" fontId="8" fillId="8" borderId="17" xfId="0" applyNumberFormat="1" applyFont="1" applyFill="1" applyBorder="1" applyAlignment="1">
      <alignment horizontal="center"/>
    </xf>
    <xf numFmtId="0" fontId="8" fillId="8" borderId="17" xfId="0" applyFont="1" applyFill="1" applyBorder="1" applyAlignment="1">
      <alignment horizontal="center"/>
    </xf>
    <xf numFmtId="49" fontId="4" fillId="4" borderId="9" xfId="0" applyNumberFormat="1" applyFont="1" applyFill="1" applyBorder="1" applyAlignment="1">
      <alignment horizontal="center"/>
    </xf>
    <xf numFmtId="0" fontId="4" fillId="4" borderId="11" xfId="0" applyFont="1" applyFill="1" applyBorder="1" applyAlignment="1">
      <alignment horizontal="center"/>
    </xf>
    <xf numFmtId="49" fontId="4" fillId="4" borderId="9" xfId="0" applyNumberFormat="1" applyFont="1" applyFill="1" applyBorder="1" applyAlignment="1">
      <alignment horizontal="left"/>
    </xf>
    <xf numFmtId="0" fontId="4" fillId="4" borderId="11" xfId="0" applyFont="1" applyFill="1" applyBorder="1" applyAlignment="1">
      <alignment horizontal="left"/>
    </xf>
    <xf numFmtId="49" fontId="10" fillId="9" borderId="45" xfId="0" applyNumberFormat="1" applyFont="1" applyFill="1" applyBorder="1" applyAlignment="1">
      <alignment horizontal="left" vertical="top"/>
    </xf>
    <xf numFmtId="0" fontId="10" fillId="9" borderId="47" xfId="0" applyFont="1" applyFill="1" applyBorder="1" applyAlignment="1">
      <alignment horizontal="left" vertical="top"/>
    </xf>
    <xf numFmtId="0" fontId="10" fillId="9" borderId="48" xfId="0" applyFont="1" applyFill="1" applyBorder="1" applyAlignment="1">
      <alignment horizontal="left" vertical="top"/>
    </xf>
    <xf numFmtId="49" fontId="10" fillId="7" borderId="26" xfId="0" applyNumberFormat="1" applyFont="1" applyFill="1" applyBorder="1" applyAlignment="1">
      <alignment horizontal="center" vertical="center"/>
    </xf>
    <xf numFmtId="0" fontId="10" fillId="7" borderId="26" xfId="0" applyFont="1" applyFill="1" applyBorder="1" applyAlignment="1">
      <alignment horizontal="center" vertical="center"/>
    </xf>
    <xf numFmtId="49" fontId="10" fillId="4" borderId="26" xfId="0" applyNumberFormat="1" applyFont="1" applyFill="1" applyBorder="1" applyAlignment="1">
      <alignment horizontal="left"/>
    </xf>
    <xf numFmtId="0" fontId="10" fillId="4" borderId="26" xfId="0" applyFont="1" applyFill="1" applyBorder="1" applyAlignment="1">
      <alignment horizontal="left"/>
    </xf>
    <xf numFmtId="49" fontId="10" fillId="9" borderId="45" xfId="0" applyNumberFormat="1" applyFont="1" applyFill="1" applyBorder="1" applyAlignment="1">
      <alignment horizontal="left" vertical="top" wrapText="1"/>
    </xf>
    <xf numFmtId="0" fontId="10" fillId="9" borderId="47" xfId="0" applyFont="1" applyFill="1" applyBorder="1" applyAlignment="1">
      <alignment horizontal="left" vertical="top" wrapText="1"/>
    </xf>
    <xf numFmtId="0" fontId="10" fillId="9" borderId="48" xfId="0" applyFont="1" applyFill="1" applyBorder="1" applyAlignment="1">
      <alignment horizontal="left" vertical="top" wrapText="1"/>
    </xf>
    <xf numFmtId="49" fontId="10" fillId="7" borderId="45" xfId="0" applyNumberFormat="1" applyFont="1" applyFill="1" applyBorder="1" applyAlignment="1">
      <alignment horizontal="center" vertical="center"/>
    </xf>
    <xf numFmtId="0" fontId="10" fillId="7" borderId="47" xfId="0" applyFont="1" applyFill="1" applyBorder="1" applyAlignment="1">
      <alignment horizontal="center" vertical="center"/>
    </xf>
    <xf numFmtId="0" fontId="10" fillId="7" borderId="48" xfId="0" applyFont="1" applyFill="1" applyBorder="1" applyAlignment="1">
      <alignment horizontal="center" vertical="center"/>
    </xf>
    <xf numFmtId="49" fontId="10" fillId="4" borderId="42" xfId="0" applyNumberFormat="1" applyFont="1" applyFill="1" applyBorder="1" applyAlignment="1">
      <alignment horizontal="center"/>
    </xf>
    <xf numFmtId="0" fontId="10" fillId="4" borderId="43" xfId="0" applyFont="1" applyFill="1" applyBorder="1" applyAlignment="1">
      <alignment horizontal="center"/>
    </xf>
    <xf numFmtId="0" fontId="10" fillId="4" borderId="44" xfId="0" applyFont="1" applyFill="1" applyBorder="1" applyAlignment="1">
      <alignment horizontal="center"/>
    </xf>
    <xf numFmtId="49" fontId="11" fillId="4" borderId="26" xfId="0" applyNumberFormat="1" applyFont="1" applyFill="1" applyBorder="1" applyAlignment="1">
      <alignment horizontal="left" vertical="top"/>
    </xf>
    <xf numFmtId="0" fontId="11" fillId="4" borderId="26" xfId="0" applyFont="1" applyFill="1" applyBorder="1" applyAlignment="1">
      <alignment horizontal="left" vertical="top"/>
    </xf>
    <xf numFmtId="49" fontId="10" fillId="7" borderId="49" xfId="0" applyNumberFormat="1" applyFont="1" applyFill="1" applyBorder="1" applyAlignment="1">
      <alignment horizontal="right" vertical="top"/>
    </xf>
    <xf numFmtId="0" fontId="10" fillId="7" borderId="14" xfId="0" applyFont="1" applyFill="1" applyBorder="1" applyAlignment="1">
      <alignment horizontal="right" vertical="top"/>
    </xf>
    <xf numFmtId="0" fontId="10" fillId="7" borderId="50" xfId="0" applyFont="1" applyFill="1" applyBorder="1" applyAlignment="1">
      <alignment horizontal="right" vertical="top"/>
    </xf>
    <xf numFmtId="49" fontId="10" fillId="4" borderId="26" xfId="0" applyNumberFormat="1" applyFont="1" applyFill="1" applyBorder="1" applyAlignment="1">
      <alignment horizontal="left" vertical="top"/>
    </xf>
    <xf numFmtId="0" fontId="10" fillId="4" borderId="26" xfId="0" applyFont="1" applyFill="1" applyBorder="1" applyAlignment="1">
      <alignment horizontal="left" vertical="top"/>
    </xf>
    <xf numFmtId="49" fontId="10" fillId="7" borderId="26" xfId="0" applyNumberFormat="1" applyFont="1" applyFill="1" applyBorder="1" applyAlignment="1">
      <alignment horizontal="center"/>
    </xf>
    <xf numFmtId="0" fontId="10" fillId="7" borderId="26" xfId="0" applyFont="1" applyFill="1" applyBorder="1" applyAlignment="1">
      <alignment horizontal="center"/>
    </xf>
    <xf numFmtId="49" fontId="10" fillId="4" borderId="42" xfId="0" applyNumberFormat="1" applyFont="1" applyFill="1" applyBorder="1" applyAlignment="1">
      <alignment horizontal="left" vertical="top"/>
    </xf>
    <xf numFmtId="0" fontId="10" fillId="4" borderId="44" xfId="0" applyFont="1" applyFill="1" applyBorder="1" applyAlignment="1">
      <alignment horizontal="left" vertical="top"/>
    </xf>
    <xf numFmtId="49" fontId="10" fillId="7" borderId="26" xfId="0" applyNumberFormat="1" applyFont="1" applyFill="1" applyBorder="1" applyAlignment="1">
      <alignment horizontal="center" vertical="top"/>
    </xf>
    <xf numFmtId="0" fontId="10" fillId="7" borderId="26" xfId="0" applyFont="1" applyFill="1" applyBorder="1" applyAlignment="1">
      <alignment horizontal="center" vertical="top"/>
    </xf>
    <xf numFmtId="49" fontId="10" fillId="4" borderId="42" xfId="0" applyNumberFormat="1" applyFont="1" applyFill="1" applyBorder="1" applyAlignment="1">
      <alignment horizontal="center" vertical="center"/>
    </xf>
    <xf numFmtId="0" fontId="10" fillId="4" borderId="44" xfId="0" applyFont="1" applyFill="1" applyBorder="1" applyAlignment="1">
      <alignment horizontal="center" vertical="center"/>
    </xf>
    <xf numFmtId="49" fontId="10" fillId="4" borderId="26" xfId="0" applyNumberFormat="1" applyFont="1" applyFill="1" applyBorder="1" applyAlignment="1">
      <alignment horizontal="center" vertical="center"/>
    </xf>
    <xf numFmtId="0" fontId="10" fillId="4" borderId="26" xfId="0" applyFont="1" applyFill="1" applyBorder="1" applyAlignment="1">
      <alignment horizontal="center" vertical="center"/>
    </xf>
    <xf numFmtId="49" fontId="10" fillId="7" borderId="49" xfId="0" applyNumberFormat="1" applyFont="1" applyFill="1" applyBorder="1" applyAlignment="1">
      <alignment horizontal="center" vertical="top"/>
    </xf>
    <xf numFmtId="0" fontId="10" fillId="7" borderId="14" xfId="0" applyFont="1" applyFill="1" applyBorder="1" applyAlignment="1">
      <alignment horizontal="center" vertical="top"/>
    </xf>
    <xf numFmtId="0" fontId="10" fillId="7" borderId="50" xfId="0" applyFont="1" applyFill="1" applyBorder="1" applyAlignment="1">
      <alignment horizontal="center" vertical="top"/>
    </xf>
    <xf numFmtId="49" fontId="12" fillId="9" borderId="26" xfId="0" applyNumberFormat="1" applyFont="1" applyFill="1" applyBorder="1" applyAlignment="1">
      <alignment horizontal="center"/>
    </xf>
    <xf numFmtId="0" fontId="12" fillId="9" borderId="26" xfId="0" applyFont="1" applyFill="1" applyBorder="1" applyAlignment="1">
      <alignment horizontal="center"/>
    </xf>
    <xf numFmtId="49" fontId="10" fillId="10" borderId="26" xfId="0" applyNumberFormat="1" applyFont="1" applyFill="1" applyBorder="1" applyAlignment="1">
      <alignment horizontal="center" vertical="top" wrapText="1"/>
    </xf>
    <xf numFmtId="0" fontId="10" fillId="10" borderId="26" xfId="0" applyFont="1" applyFill="1" applyBorder="1" applyAlignment="1">
      <alignment horizontal="center" vertical="top" wrapText="1"/>
    </xf>
    <xf numFmtId="49" fontId="11" fillId="4"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49" fontId="11" fillId="4" borderId="26" xfId="0" applyNumberFormat="1" applyFont="1" applyFill="1" applyBorder="1" applyAlignment="1">
      <alignment horizontal="left" wrapText="1"/>
    </xf>
    <xf numFmtId="0" fontId="11" fillId="4" borderId="26" xfId="0" applyFont="1" applyFill="1" applyBorder="1" applyAlignment="1">
      <alignment horizontal="left" wrapText="1"/>
    </xf>
    <xf numFmtId="49" fontId="11" fillId="4" borderId="26" xfId="0" applyNumberFormat="1" applyFont="1" applyFill="1" applyBorder="1" applyAlignment="1">
      <alignment horizontal="center" vertical="center" wrapText="1"/>
    </xf>
    <xf numFmtId="0" fontId="11" fillId="4" borderId="26" xfId="0" applyFont="1" applyFill="1" applyBorder="1" applyAlignment="1">
      <alignment horizontal="center" vertical="center" wrapText="1"/>
    </xf>
    <xf numFmtId="0" fontId="0" fillId="4" borderId="26" xfId="0" applyFill="1" applyBorder="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FFF00"/>
      <rgbColor rgb="FFBFBFBF"/>
      <rgbColor rgb="FF00B0F0"/>
      <rgbColor rgb="FFFF0000"/>
      <rgbColor rgb="FFB4C6E7"/>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18585</xdr:colOff>
      <xdr:row>0</xdr:row>
      <xdr:rowOff>48762</xdr:rowOff>
    </xdr:from>
    <xdr:to>
      <xdr:col>6</xdr:col>
      <xdr:colOff>576647</xdr:colOff>
      <xdr:row>3</xdr:row>
      <xdr:rowOff>162622</xdr:rowOff>
    </xdr:to>
    <xdr:pic>
      <xdr:nvPicPr>
        <xdr:cNvPr id="2" name="Picture 2" descr="Picture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8584" y="48762"/>
          <a:ext cx="7073164" cy="685361"/>
        </a:xfrm>
        <a:prstGeom prst="rect">
          <a:avLst/>
        </a:prstGeom>
        <a:ln w="12700" cap="flat">
          <a:noFill/>
          <a:miter lim="400000"/>
        </a:ln>
        <a:effectLst/>
      </xdr:spPr>
    </xdr:pic>
    <xdr:clientData/>
  </xdr:twoCellAnchor>
  <xdr:twoCellAnchor>
    <xdr:from>
      <xdr:col>6</xdr:col>
      <xdr:colOff>538987</xdr:colOff>
      <xdr:row>0</xdr:row>
      <xdr:rowOff>77390</xdr:rowOff>
    </xdr:from>
    <xdr:to>
      <xdr:col>6</xdr:col>
      <xdr:colOff>1103121</xdr:colOff>
      <xdr:row>3</xdr:row>
      <xdr:rowOff>59531</xdr:rowOff>
    </xdr:to>
    <xdr:pic>
      <xdr:nvPicPr>
        <xdr:cNvPr id="3" name="Picture 3" descr="Picture 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7054087" y="77390"/>
          <a:ext cx="564135" cy="553642"/>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4"/>
  <sheetViews>
    <sheetView showGridLines="0" workbookViewId="0">
      <selection activeCell="D14" sqref="D14"/>
    </sheetView>
  </sheetViews>
  <sheetFormatPr defaultColWidth="10" defaultRowHeight="13.05" customHeight="1" x14ac:dyDescent="0.3"/>
  <cols>
    <col min="1" max="1" width="2" style="4" customWidth="1"/>
    <col min="2" max="4" width="30.44140625" style="4" customWidth="1"/>
    <col min="5" max="256" width="10" style="4" customWidth="1"/>
  </cols>
  <sheetData>
    <row r="1" spans="1:5" ht="13.5" customHeight="1" x14ac:dyDescent="0.3">
      <c r="A1" s="5"/>
      <c r="B1" s="6"/>
      <c r="C1" s="6"/>
      <c r="D1" s="6"/>
      <c r="E1" s="7"/>
    </row>
    <row r="2" spans="1:5" ht="13.5" customHeight="1" x14ac:dyDescent="0.3">
      <c r="A2" s="8"/>
      <c r="B2" s="9"/>
      <c r="C2" s="9"/>
      <c r="D2" s="9"/>
      <c r="E2" s="10"/>
    </row>
    <row r="3" spans="1:5" ht="49.95" customHeight="1" x14ac:dyDescent="0.3">
      <c r="A3" s="8"/>
      <c r="B3" s="123" t="s">
        <v>0</v>
      </c>
      <c r="C3" s="124"/>
      <c r="D3" s="124"/>
      <c r="E3" s="10"/>
    </row>
    <row r="4" spans="1:5" ht="13.5" customHeight="1" x14ac:dyDescent="0.3">
      <c r="A4" s="8"/>
      <c r="B4" s="9"/>
      <c r="C4" s="9"/>
      <c r="D4" s="9"/>
      <c r="E4" s="10"/>
    </row>
    <row r="5" spans="1:5" ht="13.5" customHeight="1" x14ac:dyDescent="0.3">
      <c r="A5" s="8"/>
      <c r="B5" s="9"/>
      <c r="C5" s="9"/>
      <c r="D5" s="9"/>
      <c r="E5" s="10"/>
    </row>
    <row r="6" spans="1:5" ht="13.5" customHeight="1" x14ac:dyDescent="0.3">
      <c r="A6" s="8"/>
      <c r="B6" s="9"/>
      <c r="C6" s="9"/>
      <c r="D6" s="9"/>
      <c r="E6" s="10"/>
    </row>
    <row r="7" spans="1:5" ht="18" x14ac:dyDescent="0.35">
      <c r="A7" s="8"/>
      <c r="B7" s="11" t="s">
        <v>1</v>
      </c>
      <c r="C7" s="11" t="s">
        <v>2</v>
      </c>
      <c r="D7" s="11" t="s">
        <v>3</v>
      </c>
      <c r="E7" s="10"/>
    </row>
    <row r="8" spans="1:5" ht="13.5" customHeight="1" x14ac:dyDescent="0.3">
      <c r="A8" s="8"/>
      <c r="B8" s="9"/>
      <c r="C8" s="9"/>
      <c r="D8" s="9"/>
      <c r="E8" s="10"/>
    </row>
    <row r="9" spans="1:5" ht="15.6" x14ac:dyDescent="0.3">
      <c r="A9" s="8"/>
      <c r="B9" s="12" t="s">
        <v>5</v>
      </c>
      <c r="C9" s="13"/>
      <c r="D9" s="13"/>
      <c r="E9" s="10"/>
    </row>
    <row r="10" spans="1:5" ht="15.6" x14ac:dyDescent="0.3">
      <c r="A10" s="8"/>
      <c r="B10" s="14"/>
      <c r="C10" s="15" t="s">
        <v>4</v>
      </c>
      <c r="D10" s="16" t="s">
        <v>6</v>
      </c>
      <c r="E10" s="10"/>
    </row>
    <row r="11" spans="1:5" ht="13.05" customHeight="1" x14ac:dyDescent="0.3">
      <c r="A11" s="8"/>
      <c r="B11" s="1" t="s">
        <v>5</v>
      </c>
      <c r="C11" s="1"/>
      <c r="D11" s="1"/>
      <c r="E11" s="10"/>
    </row>
    <row r="12" spans="1:5" ht="13.05" customHeight="1" x14ac:dyDescent="0.3">
      <c r="A12" s="17"/>
      <c r="B12" s="2"/>
      <c r="C12" s="2" t="s">
        <v>4</v>
      </c>
      <c r="D12" s="3" t="s">
        <v>5</v>
      </c>
      <c r="E12" s="18"/>
    </row>
    <row r="13" spans="1:5" ht="15.6" x14ac:dyDescent="0.3">
      <c r="B13" s="1" t="s">
        <v>7</v>
      </c>
      <c r="C13" s="1"/>
      <c r="D13" s="1"/>
    </row>
    <row r="14" spans="1:5" ht="15.6" x14ac:dyDescent="0.3">
      <c r="B14" s="2"/>
      <c r="C14" s="2" t="s">
        <v>4</v>
      </c>
      <c r="D14" s="3" t="s">
        <v>7</v>
      </c>
    </row>
  </sheetData>
  <mergeCells count="1">
    <mergeCell ref="B3:D3"/>
  </mergeCells>
  <hyperlinks>
    <hyperlink ref="D10" location="'Export Summary'!R1C1" display="Export Summary" xr:uid="{00000000-0004-0000-0000-000000000000}"/>
    <hyperlink ref="D10" location="'English version'!R1C1" display="English version" xr:uid="{00000000-0004-0000-0000-000001000000}"/>
    <hyperlink ref="D12" location="'Calculator'!R1C1" display="Calculator" xr:uid="{00000000-0004-0000-0000-000002000000}"/>
    <hyperlink ref="D12" location="'English version'!R1C1" display="English version" xr:uid="{00000000-0004-0000-0000-000003000000}"/>
    <hyperlink ref="D14" location="'Calculator'!R1C1" display="Calculator" xr:uid="{00000000-0004-0000-0000-000004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67"/>
  <sheetViews>
    <sheetView showGridLines="0" topLeftCell="A25" zoomScale="115" zoomScaleNormal="115" workbookViewId="0">
      <selection activeCell="F63" sqref="F63:G63"/>
    </sheetView>
  </sheetViews>
  <sheetFormatPr defaultColWidth="8.77734375" defaultRowHeight="15" customHeight="1" x14ac:dyDescent="0.3"/>
  <cols>
    <col min="1" max="1" width="8.88671875" style="4" customWidth="1"/>
    <col min="2" max="2" width="5.33203125" style="4" customWidth="1"/>
    <col min="3" max="3" width="46.6640625" style="4" customWidth="1"/>
    <col min="4" max="4" width="8.88671875" style="4" customWidth="1"/>
    <col min="5" max="5" width="3.88671875" style="4" customWidth="1"/>
    <col min="6" max="6" width="12" style="4" customWidth="1"/>
    <col min="7" max="7" width="36.21875" style="4" customWidth="1"/>
    <col min="8" max="256" width="8.88671875" style="4" customWidth="1"/>
  </cols>
  <sheetData>
    <row r="1" spans="1:15" ht="15" customHeight="1" x14ac:dyDescent="0.3">
      <c r="A1" s="19"/>
      <c r="B1" s="20"/>
      <c r="C1" s="19"/>
      <c r="D1" s="19"/>
      <c r="E1" s="20"/>
      <c r="F1" s="19"/>
      <c r="G1" s="19"/>
      <c r="H1" s="19"/>
      <c r="I1" s="19"/>
      <c r="J1" s="19"/>
      <c r="K1" s="19"/>
      <c r="L1" s="19"/>
      <c r="M1" s="19"/>
      <c r="N1" s="19"/>
      <c r="O1" s="19"/>
    </row>
    <row r="2" spans="1:15" ht="15" customHeight="1" x14ac:dyDescent="0.3">
      <c r="A2" s="19"/>
      <c r="B2" s="20"/>
      <c r="C2" s="19"/>
      <c r="D2" s="19"/>
      <c r="E2" s="20"/>
      <c r="F2" s="19"/>
      <c r="G2" s="19"/>
      <c r="H2" s="19"/>
      <c r="I2" s="19"/>
      <c r="J2" s="19"/>
      <c r="K2" s="19"/>
      <c r="L2" s="19"/>
      <c r="M2" s="19"/>
      <c r="N2" s="19"/>
      <c r="O2" s="19"/>
    </row>
    <row r="3" spans="1:15" ht="15" customHeight="1" x14ac:dyDescent="0.3">
      <c r="A3" s="19"/>
      <c r="B3" s="20"/>
      <c r="C3" s="19"/>
      <c r="D3" s="19"/>
      <c r="E3" s="20"/>
      <c r="F3" s="19"/>
      <c r="G3" s="19"/>
      <c r="H3" s="19"/>
      <c r="I3" s="19"/>
      <c r="J3" s="19"/>
      <c r="K3" s="19"/>
      <c r="L3" s="19"/>
      <c r="M3" s="19"/>
      <c r="N3" s="19"/>
      <c r="O3" s="19"/>
    </row>
    <row r="4" spans="1:15" ht="15" customHeight="1" x14ac:dyDescent="0.3">
      <c r="A4" s="19"/>
      <c r="B4" s="20"/>
      <c r="C4" s="21"/>
      <c r="D4" s="19"/>
      <c r="E4" s="20"/>
      <c r="F4" s="19"/>
      <c r="G4" s="21"/>
      <c r="H4" s="19"/>
      <c r="I4" s="19"/>
      <c r="J4" s="19"/>
      <c r="K4" s="19"/>
      <c r="L4" s="19"/>
      <c r="M4" s="19"/>
      <c r="N4" s="19"/>
      <c r="O4" s="19"/>
    </row>
    <row r="5" spans="1:15" ht="15" customHeight="1" x14ac:dyDescent="0.3">
      <c r="A5" s="22" t="s">
        <v>8</v>
      </c>
      <c r="B5" s="23"/>
      <c r="C5" s="24" t="s">
        <v>9</v>
      </c>
      <c r="D5" s="25"/>
      <c r="E5" s="152" t="s">
        <v>10</v>
      </c>
      <c r="F5" s="153"/>
      <c r="G5" s="24" t="s">
        <v>11</v>
      </c>
      <c r="H5" s="26"/>
      <c r="I5" s="19"/>
      <c r="J5" s="19"/>
      <c r="K5" s="19"/>
      <c r="L5" s="19"/>
      <c r="M5" s="19"/>
      <c r="N5" s="19"/>
      <c r="O5" s="19"/>
    </row>
    <row r="6" spans="1:15" ht="15" customHeight="1" x14ac:dyDescent="0.3">
      <c r="A6" s="22" t="s">
        <v>12</v>
      </c>
      <c r="B6" s="23"/>
      <c r="C6" s="27" t="s">
        <v>9</v>
      </c>
      <c r="D6" s="25"/>
      <c r="E6" s="154" t="s">
        <v>13</v>
      </c>
      <c r="F6" s="155"/>
      <c r="G6" s="27" t="s">
        <v>14</v>
      </c>
      <c r="H6" s="26"/>
      <c r="I6" s="19"/>
      <c r="J6" s="19"/>
      <c r="K6" s="19"/>
      <c r="L6" s="19"/>
      <c r="M6" s="19"/>
      <c r="N6" s="19"/>
      <c r="O6" s="19"/>
    </row>
    <row r="7" spans="1:15" ht="15" customHeight="1" x14ac:dyDescent="0.3">
      <c r="A7" s="28"/>
      <c r="B7" s="29"/>
      <c r="C7" s="30"/>
      <c r="D7" s="28"/>
      <c r="E7" s="31"/>
      <c r="F7" s="28"/>
      <c r="G7" s="30"/>
      <c r="H7" s="19"/>
      <c r="I7" s="19"/>
      <c r="J7" s="19"/>
      <c r="K7" s="19"/>
      <c r="L7" s="19"/>
      <c r="M7" s="19"/>
      <c r="N7" s="19"/>
      <c r="O7" s="19"/>
    </row>
    <row r="8" spans="1:15" ht="15" customHeight="1" x14ac:dyDescent="0.3">
      <c r="A8" s="32" t="s">
        <v>15</v>
      </c>
      <c r="B8" s="33"/>
      <c r="C8" s="34"/>
      <c r="D8" s="34"/>
      <c r="E8" s="35"/>
      <c r="F8" s="34"/>
      <c r="G8" s="34"/>
      <c r="H8" s="36"/>
      <c r="I8" s="36"/>
      <c r="J8" s="36"/>
      <c r="K8" s="36"/>
      <c r="L8" s="36"/>
      <c r="M8" s="36"/>
      <c r="N8" s="36"/>
      <c r="O8" s="36"/>
    </row>
    <row r="9" spans="1:15" ht="28.95" customHeight="1" x14ac:dyDescent="0.3">
      <c r="A9" s="125" t="s">
        <v>16</v>
      </c>
      <c r="B9" s="126"/>
      <c r="C9" s="126"/>
      <c r="D9" s="126"/>
      <c r="E9" s="126"/>
      <c r="F9" s="126"/>
      <c r="G9" s="126"/>
      <c r="H9" s="19"/>
      <c r="I9" s="19"/>
      <c r="J9" s="19"/>
      <c r="K9" s="19"/>
      <c r="L9" s="19"/>
      <c r="M9" s="19"/>
      <c r="N9" s="19"/>
      <c r="O9" s="19"/>
    </row>
    <row r="10" spans="1:15" ht="15" customHeight="1" x14ac:dyDescent="0.3">
      <c r="A10" s="127" t="s">
        <v>17</v>
      </c>
      <c r="B10" s="128"/>
      <c r="C10" s="128"/>
      <c r="D10" s="128"/>
      <c r="E10" s="128"/>
      <c r="F10" s="128"/>
      <c r="G10" s="128"/>
      <c r="H10" s="19"/>
      <c r="I10" s="19"/>
      <c r="J10" s="19"/>
      <c r="K10" s="19"/>
      <c r="L10" s="19"/>
      <c r="M10" s="19"/>
      <c r="N10" s="19"/>
      <c r="O10" s="19"/>
    </row>
    <row r="11" spans="1:15" ht="15" customHeight="1" x14ac:dyDescent="0.3">
      <c r="A11" s="19"/>
      <c r="B11" s="20"/>
      <c r="C11" s="19"/>
      <c r="D11" s="19"/>
      <c r="E11" s="20"/>
      <c r="F11" s="19"/>
      <c r="G11" s="19"/>
      <c r="H11" s="19"/>
      <c r="I11" s="19"/>
      <c r="J11" s="19"/>
      <c r="K11" s="19"/>
      <c r="L11" s="19"/>
      <c r="M11" s="19"/>
      <c r="N11" s="19"/>
      <c r="O11" s="19"/>
    </row>
    <row r="12" spans="1:15" ht="15.75" customHeight="1" x14ac:dyDescent="0.3">
      <c r="A12" s="37" t="s">
        <v>18</v>
      </c>
      <c r="B12" s="38"/>
      <c r="C12" s="39"/>
      <c r="D12" s="39"/>
      <c r="E12" s="40"/>
      <c r="F12" s="39"/>
      <c r="G12" s="39"/>
      <c r="H12" s="19"/>
      <c r="I12" s="19"/>
      <c r="J12" s="19"/>
      <c r="K12" s="19"/>
      <c r="L12" s="19"/>
      <c r="M12" s="19"/>
      <c r="N12" s="19"/>
      <c r="O12" s="19"/>
    </row>
    <row r="13" spans="1:15" ht="15.75" customHeight="1" thickBot="1" x14ac:dyDescent="0.35">
      <c r="A13" s="41" t="s">
        <v>19</v>
      </c>
      <c r="B13" s="150" t="s">
        <v>20</v>
      </c>
      <c r="C13" s="151"/>
      <c r="D13" s="41" t="s">
        <v>19</v>
      </c>
      <c r="E13" s="150" t="s">
        <v>20</v>
      </c>
      <c r="F13" s="151"/>
      <c r="G13" s="151"/>
      <c r="H13" s="42"/>
      <c r="I13" s="19"/>
      <c r="J13" s="19"/>
      <c r="K13" s="19"/>
      <c r="L13" s="19"/>
      <c r="M13" s="19"/>
      <c r="N13" s="19"/>
      <c r="O13" s="19"/>
    </row>
    <row r="14" spans="1:15" ht="26.25" customHeight="1" x14ac:dyDescent="0.3">
      <c r="A14" s="43">
        <v>4</v>
      </c>
      <c r="B14" s="44">
        <v>1</v>
      </c>
      <c r="C14" s="45" t="s">
        <v>21</v>
      </c>
      <c r="D14" s="43">
        <v>4</v>
      </c>
      <c r="E14" s="46">
        <v>31</v>
      </c>
      <c r="F14" s="142" t="s">
        <v>22</v>
      </c>
      <c r="G14" s="143"/>
      <c r="H14" s="42"/>
      <c r="I14" s="19"/>
      <c r="J14" s="19"/>
      <c r="K14" s="19"/>
      <c r="L14" s="19"/>
      <c r="M14" s="19"/>
      <c r="N14" s="19"/>
      <c r="O14" s="19"/>
    </row>
    <row r="15" spans="1:15" ht="28.95" customHeight="1" x14ac:dyDescent="0.3">
      <c r="A15" s="47">
        <v>2</v>
      </c>
      <c r="B15" s="48">
        <v>2</v>
      </c>
      <c r="C15" s="49" t="s">
        <v>23</v>
      </c>
      <c r="D15" s="47">
        <v>2</v>
      </c>
      <c r="E15" s="50">
        <v>32</v>
      </c>
      <c r="F15" s="144" t="s">
        <v>24</v>
      </c>
      <c r="G15" s="145"/>
      <c r="H15" s="42"/>
      <c r="I15" s="19"/>
      <c r="J15" s="19"/>
      <c r="K15" s="19"/>
      <c r="L15" s="19"/>
      <c r="M15" s="19"/>
      <c r="N15" s="19"/>
      <c r="O15" s="19"/>
    </row>
    <row r="16" spans="1:15" ht="30" customHeight="1" x14ac:dyDescent="0.3">
      <c r="A16" s="47">
        <v>2</v>
      </c>
      <c r="B16" s="48">
        <v>3</v>
      </c>
      <c r="C16" s="49" t="s">
        <v>25</v>
      </c>
      <c r="D16" s="47">
        <v>2</v>
      </c>
      <c r="E16" s="50">
        <v>33</v>
      </c>
      <c r="F16" s="144" t="s">
        <v>26</v>
      </c>
      <c r="G16" s="145"/>
      <c r="H16" s="42"/>
      <c r="I16" s="19"/>
      <c r="J16" s="19"/>
      <c r="K16" s="19"/>
      <c r="L16" s="19"/>
      <c r="M16" s="19"/>
      <c r="N16" s="19"/>
      <c r="O16" s="19"/>
    </row>
    <row r="17" spans="1:15" ht="27.6" customHeight="1" x14ac:dyDescent="0.3">
      <c r="A17" s="47">
        <v>3</v>
      </c>
      <c r="B17" s="48">
        <v>4</v>
      </c>
      <c r="C17" s="49" t="s">
        <v>27</v>
      </c>
      <c r="D17" s="47">
        <v>3</v>
      </c>
      <c r="E17" s="50">
        <v>34</v>
      </c>
      <c r="F17" s="144" t="s">
        <v>28</v>
      </c>
      <c r="G17" s="145"/>
      <c r="H17" s="42"/>
      <c r="I17" s="19"/>
      <c r="J17" s="19"/>
      <c r="K17" s="19"/>
      <c r="L17" s="19"/>
      <c r="M17" s="19"/>
      <c r="N17" s="19"/>
      <c r="O17" s="19"/>
    </row>
    <row r="18" spans="1:15" ht="30" customHeight="1" x14ac:dyDescent="0.3">
      <c r="A18" s="47">
        <v>4</v>
      </c>
      <c r="B18" s="48">
        <v>5</v>
      </c>
      <c r="C18" s="49" t="s">
        <v>29</v>
      </c>
      <c r="D18" s="47">
        <v>4</v>
      </c>
      <c r="E18" s="50">
        <v>35</v>
      </c>
      <c r="F18" s="144" t="s">
        <v>30</v>
      </c>
      <c r="G18" s="145"/>
      <c r="H18" s="42"/>
      <c r="I18" s="19"/>
      <c r="J18" s="19"/>
      <c r="K18" s="19"/>
      <c r="L18" s="19"/>
      <c r="M18" s="19"/>
      <c r="N18" s="19"/>
      <c r="O18" s="19"/>
    </row>
    <row r="19" spans="1:15" ht="30" customHeight="1" x14ac:dyDescent="0.3">
      <c r="A19" s="47">
        <v>4</v>
      </c>
      <c r="B19" s="48">
        <v>6</v>
      </c>
      <c r="C19" s="49" t="s">
        <v>31</v>
      </c>
      <c r="D19" s="47">
        <v>4</v>
      </c>
      <c r="E19" s="50">
        <v>36</v>
      </c>
      <c r="F19" s="144" t="s">
        <v>32</v>
      </c>
      <c r="G19" s="145"/>
      <c r="H19" s="42"/>
      <c r="I19" s="19"/>
      <c r="J19" s="19"/>
      <c r="K19" s="19"/>
      <c r="L19" s="19"/>
      <c r="M19" s="19"/>
      <c r="N19" s="19"/>
      <c r="O19" s="19"/>
    </row>
    <row r="20" spans="1:15" ht="30" customHeight="1" x14ac:dyDescent="0.3">
      <c r="A20" s="47">
        <v>4</v>
      </c>
      <c r="B20" s="48">
        <v>7</v>
      </c>
      <c r="C20" s="49" t="s">
        <v>33</v>
      </c>
      <c r="D20" s="47">
        <v>4</v>
      </c>
      <c r="E20" s="50">
        <v>37</v>
      </c>
      <c r="F20" s="144" t="s">
        <v>34</v>
      </c>
      <c r="G20" s="145"/>
      <c r="H20" s="42"/>
      <c r="I20" s="19"/>
      <c r="J20" s="19"/>
      <c r="K20" s="19"/>
      <c r="L20" s="19"/>
      <c r="M20" s="19"/>
      <c r="N20" s="19"/>
      <c r="O20" s="19"/>
    </row>
    <row r="21" spans="1:15" ht="26.4" customHeight="1" thickBot="1" x14ac:dyDescent="0.35">
      <c r="A21" s="47">
        <v>4</v>
      </c>
      <c r="B21" s="48">
        <v>8</v>
      </c>
      <c r="C21" s="49" t="s">
        <v>35</v>
      </c>
      <c r="D21" s="47">
        <v>4</v>
      </c>
      <c r="E21" s="50">
        <v>38</v>
      </c>
      <c r="F21" s="144" t="s">
        <v>36</v>
      </c>
      <c r="G21" s="145"/>
      <c r="H21" s="42"/>
      <c r="I21" s="19"/>
      <c r="J21" s="19"/>
      <c r="K21" s="19"/>
      <c r="L21" s="19"/>
      <c r="M21" s="19"/>
      <c r="N21" s="19"/>
      <c r="O21" s="19"/>
    </row>
    <row r="22" spans="1:15" ht="24.6" customHeight="1" x14ac:dyDescent="0.3">
      <c r="A22" s="43">
        <v>4</v>
      </c>
      <c r="B22" s="48">
        <v>9</v>
      </c>
      <c r="C22" s="49" t="s">
        <v>37</v>
      </c>
      <c r="D22" s="43">
        <v>4</v>
      </c>
      <c r="E22" s="50">
        <v>39</v>
      </c>
      <c r="F22" s="144" t="s">
        <v>38</v>
      </c>
      <c r="G22" s="145"/>
      <c r="H22" s="42"/>
      <c r="I22" s="19"/>
      <c r="J22" s="19"/>
      <c r="K22" s="19"/>
      <c r="L22" s="19"/>
      <c r="M22" s="19"/>
      <c r="N22" s="19"/>
      <c r="O22" s="19"/>
    </row>
    <row r="23" spans="1:15" ht="26.25" customHeight="1" x14ac:dyDescent="0.3">
      <c r="A23" s="47">
        <v>2</v>
      </c>
      <c r="B23" s="48">
        <v>10</v>
      </c>
      <c r="C23" s="49" t="s">
        <v>39</v>
      </c>
      <c r="D23" s="47">
        <v>2</v>
      </c>
      <c r="E23" s="50">
        <v>40</v>
      </c>
      <c r="F23" s="144" t="s">
        <v>40</v>
      </c>
      <c r="G23" s="145"/>
      <c r="H23" s="42"/>
      <c r="I23" s="19"/>
      <c r="J23" s="19"/>
      <c r="K23" s="19"/>
      <c r="L23" s="19"/>
      <c r="M23" s="19"/>
      <c r="N23" s="19"/>
      <c r="O23" s="19"/>
    </row>
    <row r="24" spans="1:15" ht="31.2" customHeight="1" x14ac:dyDescent="0.3">
      <c r="A24" s="47">
        <v>2</v>
      </c>
      <c r="B24" s="48">
        <v>11</v>
      </c>
      <c r="C24" s="49" t="s">
        <v>41</v>
      </c>
      <c r="D24" s="47">
        <v>2</v>
      </c>
      <c r="E24" s="50">
        <v>41</v>
      </c>
      <c r="F24" s="144" t="s">
        <v>42</v>
      </c>
      <c r="G24" s="145"/>
      <c r="H24" s="42"/>
      <c r="I24" s="19"/>
      <c r="J24" s="19"/>
      <c r="K24" s="19"/>
      <c r="L24" s="19"/>
      <c r="M24" s="19"/>
      <c r="N24" s="19"/>
      <c r="O24" s="19"/>
    </row>
    <row r="25" spans="1:15" ht="30" customHeight="1" x14ac:dyDescent="0.3">
      <c r="A25" s="47">
        <v>3</v>
      </c>
      <c r="B25" s="48">
        <v>12</v>
      </c>
      <c r="C25" s="49" t="s">
        <v>43</v>
      </c>
      <c r="D25" s="47">
        <v>3</v>
      </c>
      <c r="E25" s="50">
        <v>42</v>
      </c>
      <c r="F25" s="144" t="s">
        <v>44</v>
      </c>
      <c r="G25" s="145"/>
      <c r="H25" s="42"/>
      <c r="I25" s="19"/>
      <c r="J25" s="19"/>
      <c r="K25" s="19"/>
      <c r="L25" s="19"/>
      <c r="M25" s="19"/>
      <c r="N25" s="19"/>
      <c r="O25" s="19"/>
    </row>
    <row r="26" spans="1:15" ht="30" customHeight="1" x14ac:dyDescent="0.3">
      <c r="A26" s="47">
        <v>4</v>
      </c>
      <c r="B26" s="48">
        <v>13</v>
      </c>
      <c r="C26" s="49" t="s">
        <v>45</v>
      </c>
      <c r="D26" s="47">
        <v>4</v>
      </c>
      <c r="E26" s="50">
        <v>43</v>
      </c>
      <c r="F26" s="144" t="s">
        <v>46</v>
      </c>
      <c r="G26" s="145"/>
      <c r="H26" s="42"/>
      <c r="I26" s="19"/>
      <c r="J26" s="19"/>
      <c r="K26" s="19"/>
      <c r="L26" s="19"/>
      <c r="M26" s="19"/>
      <c r="N26" s="19"/>
      <c r="O26" s="19"/>
    </row>
    <row r="27" spans="1:15" ht="30" customHeight="1" x14ac:dyDescent="0.3">
      <c r="A27" s="47">
        <v>4</v>
      </c>
      <c r="B27" s="48">
        <v>14</v>
      </c>
      <c r="C27" s="49" t="s">
        <v>47</v>
      </c>
      <c r="D27" s="47">
        <v>4</v>
      </c>
      <c r="E27" s="50">
        <v>44</v>
      </c>
      <c r="F27" s="144" t="s">
        <v>48</v>
      </c>
      <c r="G27" s="145"/>
      <c r="H27" s="42"/>
      <c r="I27" s="19"/>
      <c r="J27" s="19"/>
      <c r="K27" s="19"/>
      <c r="L27" s="19"/>
      <c r="M27" s="19"/>
      <c r="N27" s="19"/>
      <c r="O27" s="19"/>
    </row>
    <row r="28" spans="1:15" ht="16.2" customHeight="1" x14ac:dyDescent="0.3">
      <c r="A28" s="47">
        <v>4</v>
      </c>
      <c r="B28" s="48">
        <v>15</v>
      </c>
      <c r="C28" s="49" t="s">
        <v>49</v>
      </c>
      <c r="D28" s="47">
        <v>4</v>
      </c>
      <c r="E28" s="50">
        <v>45</v>
      </c>
      <c r="F28" s="146" t="s">
        <v>50</v>
      </c>
      <c r="G28" s="147"/>
      <c r="H28" s="42"/>
      <c r="I28" s="19"/>
      <c r="J28" s="19"/>
      <c r="K28" s="19"/>
      <c r="L28" s="19"/>
      <c r="M28" s="19"/>
      <c r="N28" s="19"/>
      <c r="O28" s="19"/>
    </row>
    <row r="29" spans="1:15" ht="28.2" customHeight="1" thickBot="1" x14ac:dyDescent="0.35">
      <c r="A29" s="47">
        <v>4</v>
      </c>
      <c r="B29" s="48">
        <v>16</v>
      </c>
      <c r="C29" s="49" t="s">
        <v>51</v>
      </c>
      <c r="D29" s="47">
        <v>4</v>
      </c>
      <c r="E29" s="50">
        <v>46</v>
      </c>
      <c r="F29" s="144" t="s">
        <v>52</v>
      </c>
      <c r="G29" s="145"/>
      <c r="H29" s="42"/>
      <c r="I29" s="19"/>
      <c r="J29" s="19"/>
      <c r="K29" s="19"/>
      <c r="L29" s="19"/>
      <c r="M29" s="19"/>
      <c r="N29" s="19"/>
      <c r="O29" s="19"/>
    </row>
    <row r="30" spans="1:15" ht="30" customHeight="1" x14ac:dyDescent="0.3">
      <c r="A30" s="43">
        <v>4</v>
      </c>
      <c r="B30" s="48">
        <v>17</v>
      </c>
      <c r="C30" s="49" t="s">
        <v>53</v>
      </c>
      <c r="D30" s="43">
        <v>4</v>
      </c>
      <c r="E30" s="50">
        <v>47</v>
      </c>
      <c r="F30" s="144" t="s">
        <v>54</v>
      </c>
      <c r="G30" s="145"/>
      <c r="H30" s="42"/>
      <c r="I30" s="19"/>
      <c r="J30" s="19"/>
      <c r="K30" s="19"/>
      <c r="L30" s="19"/>
      <c r="M30" s="19"/>
      <c r="N30" s="19"/>
      <c r="O30" s="19"/>
    </row>
    <row r="31" spans="1:15" ht="30" customHeight="1" x14ac:dyDescent="0.3">
      <c r="A31" s="47">
        <v>2</v>
      </c>
      <c r="B31" s="48">
        <v>18</v>
      </c>
      <c r="C31" s="49" t="s">
        <v>55</v>
      </c>
      <c r="D31" s="47">
        <v>2</v>
      </c>
      <c r="E31" s="50">
        <v>48</v>
      </c>
      <c r="F31" s="144" t="s">
        <v>56</v>
      </c>
      <c r="G31" s="145"/>
      <c r="H31" s="42"/>
      <c r="I31" s="19"/>
      <c r="J31" s="19"/>
      <c r="K31" s="19"/>
      <c r="L31" s="19"/>
      <c r="M31" s="19"/>
      <c r="N31" s="19"/>
      <c r="O31" s="19"/>
    </row>
    <row r="32" spans="1:15" ht="30" customHeight="1" x14ac:dyDescent="0.3">
      <c r="A32" s="47">
        <v>2</v>
      </c>
      <c r="B32" s="48">
        <v>19</v>
      </c>
      <c r="C32" s="49" t="s">
        <v>57</v>
      </c>
      <c r="D32" s="47">
        <v>2</v>
      </c>
      <c r="E32" s="50">
        <v>49</v>
      </c>
      <c r="F32" s="144" t="s">
        <v>58</v>
      </c>
      <c r="G32" s="145"/>
      <c r="H32" s="42"/>
      <c r="I32" s="19"/>
      <c r="J32" s="19"/>
      <c r="K32" s="19"/>
      <c r="L32" s="19"/>
      <c r="M32" s="19"/>
      <c r="N32" s="19"/>
      <c r="O32" s="19"/>
    </row>
    <row r="33" spans="1:15" ht="30" customHeight="1" x14ac:dyDescent="0.3">
      <c r="A33" s="47">
        <v>3</v>
      </c>
      <c r="B33" s="48">
        <v>20</v>
      </c>
      <c r="C33" s="49" t="s">
        <v>59</v>
      </c>
      <c r="D33" s="47">
        <v>3</v>
      </c>
      <c r="E33" s="51">
        <v>50</v>
      </c>
      <c r="F33" s="144" t="s">
        <v>60</v>
      </c>
      <c r="G33" s="145"/>
      <c r="H33" s="42"/>
      <c r="I33" s="19"/>
      <c r="J33" s="19"/>
      <c r="K33" s="19"/>
      <c r="L33" s="19"/>
      <c r="M33" s="19"/>
      <c r="N33" s="19"/>
      <c r="O33" s="19"/>
    </row>
    <row r="34" spans="1:15" ht="30" customHeight="1" x14ac:dyDescent="0.3">
      <c r="A34" s="47">
        <v>4</v>
      </c>
      <c r="B34" s="48">
        <v>21</v>
      </c>
      <c r="C34" s="49" t="s">
        <v>61</v>
      </c>
      <c r="D34" s="47">
        <v>4</v>
      </c>
      <c r="E34" s="52">
        <v>51</v>
      </c>
      <c r="F34" s="144" t="s">
        <v>62</v>
      </c>
      <c r="G34" s="145"/>
      <c r="H34" s="42"/>
      <c r="I34" s="19"/>
      <c r="J34" s="19"/>
      <c r="K34" s="19"/>
      <c r="L34" s="19"/>
      <c r="M34" s="19"/>
      <c r="N34" s="19"/>
      <c r="O34" s="19"/>
    </row>
    <row r="35" spans="1:15" ht="26.25" customHeight="1" x14ac:dyDescent="0.3">
      <c r="A35" s="47">
        <v>4</v>
      </c>
      <c r="B35" s="48">
        <v>22</v>
      </c>
      <c r="C35" s="49" t="s">
        <v>63</v>
      </c>
      <c r="D35" s="47">
        <v>4</v>
      </c>
      <c r="E35" s="50">
        <v>52</v>
      </c>
      <c r="F35" s="144" t="s">
        <v>64</v>
      </c>
      <c r="G35" s="145"/>
      <c r="H35" s="42"/>
      <c r="I35" s="19"/>
      <c r="J35" s="19"/>
      <c r="K35" s="19"/>
      <c r="L35" s="19"/>
      <c r="M35" s="19"/>
      <c r="N35" s="19"/>
      <c r="O35" s="19"/>
    </row>
    <row r="36" spans="1:15" ht="15" customHeight="1" x14ac:dyDescent="0.3">
      <c r="A36" s="47">
        <v>4</v>
      </c>
      <c r="B36" s="48">
        <v>23</v>
      </c>
      <c r="C36" s="49" t="s">
        <v>65</v>
      </c>
      <c r="D36" s="47">
        <v>4</v>
      </c>
      <c r="E36" s="50">
        <v>53</v>
      </c>
      <c r="F36" s="144" t="s">
        <v>66</v>
      </c>
      <c r="G36" s="145"/>
      <c r="H36" s="42"/>
      <c r="I36" s="19"/>
      <c r="J36" s="19"/>
      <c r="K36" s="19"/>
      <c r="L36" s="19"/>
      <c r="M36" s="19"/>
      <c r="N36" s="19"/>
      <c r="O36" s="19"/>
    </row>
    <row r="37" spans="1:15" ht="28.95" customHeight="1" thickBot="1" x14ac:dyDescent="0.35">
      <c r="A37" s="47">
        <v>4</v>
      </c>
      <c r="B37" s="48">
        <v>24</v>
      </c>
      <c r="C37" s="49" t="s">
        <v>67</v>
      </c>
      <c r="D37" s="47">
        <v>4</v>
      </c>
      <c r="E37" s="50">
        <v>54</v>
      </c>
      <c r="F37" s="144" t="s">
        <v>68</v>
      </c>
      <c r="G37" s="145"/>
      <c r="H37" s="42"/>
      <c r="I37" s="19"/>
      <c r="J37" s="19"/>
      <c r="K37" s="19"/>
      <c r="L37" s="19"/>
      <c r="M37" s="19"/>
      <c r="N37" s="19"/>
      <c r="O37" s="19"/>
    </row>
    <row r="38" spans="1:15" ht="29.4" customHeight="1" x14ac:dyDescent="0.3">
      <c r="A38" s="43">
        <v>4</v>
      </c>
      <c r="B38" s="48">
        <v>25</v>
      </c>
      <c r="C38" s="49" t="s">
        <v>69</v>
      </c>
      <c r="D38" s="43">
        <v>4</v>
      </c>
      <c r="E38" s="50">
        <v>55</v>
      </c>
      <c r="F38" s="144" t="s">
        <v>70</v>
      </c>
      <c r="G38" s="145"/>
      <c r="H38" s="42"/>
      <c r="I38" s="19"/>
      <c r="J38" s="19"/>
      <c r="K38" s="19"/>
      <c r="L38" s="19"/>
      <c r="M38" s="19"/>
      <c r="N38" s="19"/>
      <c r="O38" s="19"/>
    </row>
    <row r="39" spans="1:15" ht="30" customHeight="1" x14ac:dyDescent="0.3">
      <c r="A39" s="47">
        <v>2</v>
      </c>
      <c r="B39" s="48">
        <v>26</v>
      </c>
      <c r="C39" s="49" t="s">
        <v>71</v>
      </c>
      <c r="D39" s="47">
        <v>2</v>
      </c>
      <c r="E39" s="50">
        <v>56</v>
      </c>
      <c r="F39" s="144" t="s">
        <v>72</v>
      </c>
      <c r="G39" s="145"/>
      <c r="H39" s="42"/>
      <c r="I39" s="19"/>
      <c r="J39" s="19"/>
      <c r="K39" s="19"/>
      <c r="L39" s="19"/>
      <c r="M39" s="19"/>
      <c r="N39" s="19"/>
      <c r="O39" s="19"/>
    </row>
    <row r="40" spans="1:15" ht="30" customHeight="1" x14ac:dyDescent="0.3">
      <c r="A40" s="47">
        <v>2</v>
      </c>
      <c r="B40" s="48">
        <v>27</v>
      </c>
      <c r="C40" s="49" t="s">
        <v>73</v>
      </c>
      <c r="D40" s="47">
        <v>2</v>
      </c>
      <c r="E40" s="50">
        <v>57</v>
      </c>
      <c r="F40" s="144" t="s">
        <v>74</v>
      </c>
      <c r="G40" s="145"/>
      <c r="H40" s="42"/>
      <c r="I40" s="19"/>
      <c r="J40" s="19"/>
      <c r="K40" s="19"/>
      <c r="L40" s="19"/>
      <c r="M40" s="19"/>
      <c r="N40" s="19"/>
      <c r="O40" s="19"/>
    </row>
    <row r="41" spans="1:15" ht="30" customHeight="1" x14ac:dyDescent="0.3">
      <c r="A41" s="47">
        <v>3</v>
      </c>
      <c r="B41" s="48">
        <v>28</v>
      </c>
      <c r="C41" s="49" t="s">
        <v>75</v>
      </c>
      <c r="D41" s="47">
        <v>3</v>
      </c>
      <c r="E41" s="50">
        <v>58</v>
      </c>
      <c r="F41" s="144" t="s">
        <v>76</v>
      </c>
      <c r="G41" s="145"/>
      <c r="H41" s="42"/>
      <c r="I41" s="19"/>
      <c r="J41" s="19"/>
      <c r="K41" s="19"/>
      <c r="L41" s="19"/>
      <c r="M41" s="19"/>
      <c r="N41" s="19"/>
      <c r="O41" s="19"/>
    </row>
    <row r="42" spans="1:15" ht="27" customHeight="1" x14ac:dyDescent="0.3">
      <c r="A42" s="47">
        <v>4</v>
      </c>
      <c r="B42" s="48">
        <v>29</v>
      </c>
      <c r="C42" s="49" t="s">
        <v>77</v>
      </c>
      <c r="D42" s="47">
        <v>4</v>
      </c>
      <c r="E42" s="50">
        <v>59</v>
      </c>
      <c r="F42" s="144" t="s">
        <v>78</v>
      </c>
      <c r="G42" s="145"/>
      <c r="H42" s="42"/>
      <c r="I42" s="19"/>
      <c r="J42" s="19"/>
      <c r="K42" s="19"/>
      <c r="L42" s="19"/>
      <c r="M42" s="19"/>
      <c r="N42" s="19"/>
      <c r="O42" s="19"/>
    </row>
    <row r="43" spans="1:15" ht="30" customHeight="1" x14ac:dyDescent="0.3">
      <c r="A43" s="47">
        <v>4</v>
      </c>
      <c r="B43" s="48">
        <v>30</v>
      </c>
      <c r="C43" s="49" t="s">
        <v>79</v>
      </c>
      <c r="D43" s="47">
        <v>4</v>
      </c>
      <c r="E43" s="50">
        <v>60</v>
      </c>
      <c r="F43" s="144" t="s">
        <v>80</v>
      </c>
      <c r="G43" s="145"/>
      <c r="H43" s="42"/>
      <c r="I43" s="19"/>
      <c r="J43" s="19"/>
      <c r="K43" s="19"/>
      <c r="L43" s="19"/>
      <c r="M43" s="19"/>
      <c r="N43" s="19"/>
      <c r="O43" s="19"/>
    </row>
    <row r="44" spans="1:15" ht="26.4" customHeight="1" x14ac:dyDescent="0.3">
      <c r="A44" s="47">
        <v>4</v>
      </c>
      <c r="B44" s="48">
        <v>61</v>
      </c>
      <c r="C44" s="49" t="s">
        <v>81</v>
      </c>
      <c r="D44" s="47">
        <v>4</v>
      </c>
      <c r="E44" s="50">
        <v>81</v>
      </c>
      <c r="F44" s="144" t="s">
        <v>82</v>
      </c>
      <c r="G44" s="145"/>
      <c r="H44" s="42"/>
      <c r="I44" s="19"/>
      <c r="J44" s="19"/>
      <c r="K44" s="19"/>
      <c r="L44" s="19"/>
      <c r="M44" s="19"/>
      <c r="N44" s="19"/>
      <c r="O44" s="19"/>
    </row>
    <row r="45" spans="1:15" ht="30" customHeight="1" thickBot="1" x14ac:dyDescent="0.35">
      <c r="A45" s="47">
        <v>4</v>
      </c>
      <c r="B45" s="48">
        <v>62</v>
      </c>
      <c r="C45" s="49" t="s">
        <v>83</v>
      </c>
      <c r="D45" s="47">
        <v>4</v>
      </c>
      <c r="E45" s="50">
        <v>82</v>
      </c>
      <c r="F45" s="144" t="s">
        <v>84</v>
      </c>
      <c r="G45" s="145"/>
      <c r="H45" s="42"/>
      <c r="I45" s="19"/>
      <c r="J45" s="19"/>
      <c r="K45" s="19"/>
      <c r="L45" s="19"/>
      <c r="M45" s="19"/>
      <c r="N45" s="19"/>
      <c r="O45" s="19"/>
    </row>
    <row r="46" spans="1:15" ht="30" customHeight="1" x14ac:dyDescent="0.3">
      <c r="A46" s="43">
        <v>4</v>
      </c>
      <c r="B46" s="48">
        <v>63</v>
      </c>
      <c r="C46" s="49" t="s">
        <v>85</v>
      </c>
      <c r="D46" s="43">
        <v>4</v>
      </c>
      <c r="E46" s="50">
        <v>83</v>
      </c>
      <c r="F46" s="144" t="s">
        <v>86</v>
      </c>
      <c r="G46" s="145"/>
      <c r="H46" s="42"/>
      <c r="I46" s="19"/>
      <c r="J46" s="19"/>
      <c r="K46" s="19"/>
      <c r="L46" s="19"/>
      <c r="M46" s="19"/>
      <c r="N46" s="19"/>
      <c r="O46" s="19"/>
    </row>
    <row r="47" spans="1:15" ht="30" customHeight="1" x14ac:dyDescent="0.3">
      <c r="A47" s="47">
        <v>2</v>
      </c>
      <c r="B47" s="48">
        <v>64</v>
      </c>
      <c r="C47" s="49" t="s">
        <v>87</v>
      </c>
      <c r="D47" s="47">
        <v>2</v>
      </c>
      <c r="E47" s="50">
        <v>84</v>
      </c>
      <c r="F47" s="144" t="s">
        <v>88</v>
      </c>
      <c r="G47" s="145"/>
      <c r="H47" s="42"/>
      <c r="I47" s="19"/>
      <c r="J47" s="19"/>
      <c r="K47" s="19"/>
      <c r="L47" s="19"/>
      <c r="M47" s="19"/>
      <c r="N47" s="19"/>
      <c r="O47" s="19"/>
    </row>
    <row r="48" spans="1:15" ht="30" customHeight="1" x14ac:dyDescent="0.3">
      <c r="A48" s="47">
        <v>2</v>
      </c>
      <c r="B48" s="48">
        <v>65</v>
      </c>
      <c r="C48" s="49" t="s">
        <v>89</v>
      </c>
      <c r="D48" s="47">
        <v>2</v>
      </c>
      <c r="E48" s="50">
        <v>85</v>
      </c>
      <c r="F48" s="144" t="s">
        <v>90</v>
      </c>
      <c r="G48" s="145"/>
      <c r="H48" s="42"/>
      <c r="I48" s="19"/>
      <c r="J48" s="19"/>
      <c r="K48" s="19"/>
      <c r="L48" s="19"/>
      <c r="M48" s="19"/>
      <c r="N48" s="19"/>
      <c r="O48" s="19"/>
    </row>
    <row r="49" spans="1:15" ht="30" customHeight="1" x14ac:dyDescent="0.3">
      <c r="A49" s="47">
        <v>3</v>
      </c>
      <c r="B49" s="48">
        <v>66</v>
      </c>
      <c r="C49" s="49" t="s">
        <v>91</v>
      </c>
      <c r="D49" s="47">
        <v>3</v>
      </c>
      <c r="E49" s="50">
        <v>86</v>
      </c>
      <c r="F49" s="144" t="s">
        <v>92</v>
      </c>
      <c r="G49" s="145"/>
      <c r="H49" s="42"/>
      <c r="I49" s="19"/>
      <c r="J49" s="19"/>
      <c r="K49" s="19"/>
      <c r="L49" s="19"/>
      <c r="M49" s="19"/>
      <c r="N49" s="19"/>
      <c r="O49" s="19"/>
    </row>
    <row r="50" spans="1:15" ht="26.25" customHeight="1" x14ac:dyDescent="0.3">
      <c r="A50" s="47">
        <v>4</v>
      </c>
      <c r="B50" s="48">
        <v>67</v>
      </c>
      <c r="C50" s="49" t="s">
        <v>93</v>
      </c>
      <c r="D50" s="47">
        <v>4</v>
      </c>
      <c r="E50" s="50">
        <v>87</v>
      </c>
      <c r="F50" s="144" t="s">
        <v>94</v>
      </c>
      <c r="G50" s="145"/>
      <c r="H50" s="42"/>
      <c r="I50" s="19"/>
      <c r="J50" s="19"/>
      <c r="K50" s="19"/>
      <c r="L50" s="19"/>
      <c r="M50" s="19"/>
      <c r="N50" s="19"/>
      <c r="O50" s="19"/>
    </row>
    <row r="51" spans="1:15" ht="27.6" customHeight="1" x14ac:dyDescent="0.3">
      <c r="A51" s="47">
        <v>4</v>
      </c>
      <c r="B51" s="48">
        <v>68</v>
      </c>
      <c r="C51" s="49" t="s">
        <v>95</v>
      </c>
      <c r="D51" s="47">
        <v>4</v>
      </c>
      <c r="E51" s="50">
        <v>88</v>
      </c>
      <c r="F51" s="144" t="s">
        <v>96</v>
      </c>
      <c r="G51" s="145"/>
      <c r="H51" s="42"/>
      <c r="I51" s="19"/>
      <c r="J51" s="19"/>
      <c r="K51" s="19"/>
      <c r="L51" s="19"/>
      <c r="M51" s="19"/>
      <c r="N51" s="19"/>
      <c r="O51" s="19"/>
    </row>
    <row r="52" spans="1:15" ht="30" customHeight="1" x14ac:dyDescent="0.3">
      <c r="A52" s="47">
        <v>4</v>
      </c>
      <c r="B52" s="48">
        <v>69</v>
      </c>
      <c r="C52" s="49" t="s">
        <v>97</v>
      </c>
      <c r="D52" s="47">
        <v>4</v>
      </c>
      <c r="E52" s="50">
        <v>89</v>
      </c>
      <c r="F52" s="144" t="s">
        <v>98</v>
      </c>
      <c r="G52" s="145"/>
      <c r="H52" s="42"/>
      <c r="I52" s="19"/>
      <c r="J52" s="19"/>
      <c r="K52" s="19"/>
      <c r="L52" s="19"/>
      <c r="M52" s="19"/>
      <c r="N52" s="19"/>
      <c r="O52" s="19"/>
    </row>
    <row r="53" spans="1:15" ht="28.2" customHeight="1" thickBot="1" x14ac:dyDescent="0.35">
      <c r="A53" s="47">
        <v>4</v>
      </c>
      <c r="B53" s="48">
        <v>70</v>
      </c>
      <c r="C53" s="49" t="s">
        <v>99</v>
      </c>
      <c r="D53" s="47">
        <v>4</v>
      </c>
      <c r="E53" s="50">
        <v>90</v>
      </c>
      <c r="F53" s="144" t="s">
        <v>100</v>
      </c>
      <c r="G53" s="145"/>
      <c r="H53" s="42"/>
      <c r="I53" s="19"/>
      <c r="J53" s="19"/>
      <c r="K53" s="19"/>
      <c r="L53" s="19"/>
      <c r="M53" s="19"/>
      <c r="N53" s="19"/>
      <c r="O53" s="19"/>
    </row>
    <row r="54" spans="1:15" ht="30" customHeight="1" x14ac:dyDescent="0.3">
      <c r="A54" s="43">
        <v>4</v>
      </c>
      <c r="B54" s="48">
        <v>71</v>
      </c>
      <c r="C54" s="49" t="s">
        <v>101</v>
      </c>
      <c r="D54" s="43">
        <v>4</v>
      </c>
      <c r="E54" s="50">
        <v>91</v>
      </c>
      <c r="F54" s="144" t="s">
        <v>102</v>
      </c>
      <c r="G54" s="145"/>
      <c r="H54" s="42"/>
      <c r="I54" s="19"/>
      <c r="J54" s="19"/>
      <c r="K54" s="19"/>
      <c r="L54" s="19"/>
      <c r="M54" s="19"/>
      <c r="N54" s="19"/>
      <c r="O54" s="19"/>
    </row>
    <row r="55" spans="1:15" ht="30.6" customHeight="1" x14ac:dyDescent="0.3">
      <c r="A55" s="47">
        <v>2</v>
      </c>
      <c r="B55" s="48">
        <v>72</v>
      </c>
      <c r="C55" s="49" t="s">
        <v>103</v>
      </c>
      <c r="D55" s="47">
        <v>2</v>
      </c>
      <c r="E55" s="50">
        <v>92</v>
      </c>
      <c r="F55" s="144" t="s">
        <v>104</v>
      </c>
      <c r="G55" s="145"/>
      <c r="H55" s="42"/>
      <c r="I55" s="19"/>
      <c r="J55" s="19"/>
      <c r="K55" s="19"/>
      <c r="L55" s="19"/>
      <c r="M55" s="19"/>
      <c r="N55" s="19"/>
      <c r="O55" s="19"/>
    </row>
    <row r="56" spans="1:15" ht="30" customHeight="1" x14ac:dyDescent="0.3">
      <c r="A56" s="47">
        <v>2</v>
      </c>
      <c r="B56" s="48">
        <v>73</v>
      </c>
      <c r="C56" s="49" t="s">
        <v>105</v>
      </c>
      <c r="D56" s="47">
        <v>2</v>
      </c>
      <c r="E56" s="50">
        <v>93</v>
      </c>
      <c r="F56" s="144" t="s">
        <v>106</v>
      </c>
      <c r="G56" s="145"/>
      <c r="H56" s="42"/>
      <c r="I56" s="19"/>
      <c r="J56" s="19"/>
      <c r="K56" s="19"/>
      <c r="L56" s="19"/>
      <c r="M56" s="19"/>
      <c r="N56" s="19"/>
      <c r="O56" s="19"/>
    </row>
    <row r="57" spans="1:15" ht="30" customHeight="1" x14ac:dyDescent="0.3">
      <c r="A57" s="47">
        <v>3</v>
      </c>
      <c r="B57" s="48">
        <v>74</v>
      </c>
      <c r="C57" s="49" t="s">
        <v>107</v>
      </c>
      <c r="D57" s="47">
        <v>3</v>
      </c>
      <c r="E57" s="50">
        <v>94</v>
      </c>
      <c r="F57" s="144" t="s">
        <v>108</v>
      </c>
      <c r="G57" s="145"/>
      <c r="H57" s="42"/>
      <c r="I57" s="19"/>
      <c r="J57" s="19"/>
      <c r="K57" s="19"/>
      <c r="L57" s="19"/>
      <c r="M57" s="19"/>
      <c r="N57" s="19"/>
      <c r="O57" s="19"/>
    </row>
    <row r="58" spans="1:15" ht="30" customHeight="1" x14ac:dyDescent="0.3">
      <c r="A58" s="47">
        <v>4</v>
      </c>
      <c r="B58" s="48">
        <v>75</v>
      </c>
      <c r="C58" s="49" t="s">
        <v>109</v>
      </c>
      <c r="D58" s="47">
        <v>4</v>
      </c>
      <c r="E58" s="50">
        <v>95</v>
      </c>
      <c r="F58" s="144" t="s">
        <v>110</v>
      </c>
      <c r="G58" s="145"/>
      <c r="H58" s="42"/>
      <c r="I58" s="19"/>
      <c r="J58" s="19"/>
      <c r="K58" s="19"/>
      <c r="L58" s="19"/>
      <c r="M58" s="19"/>
      <c r="N58" s="19"/>
      <c r="O58" s="19"/>
    </row>
    <row r="59" spans="1:15" ht="28.2" customHeight="1" x14ac:dyDescent="0.3">
      <c r="A59" s="47">
        <v>4</v>
      </c>
      <c r="B59" s="48">
        <v>76</v>
      </c>
      <c r="C59" s="49" t="s">
        <v>111</v>
      </c>
      <c r="D59" s="47">
        <v>4</v>
      </c>
      <c r="E59" s="50">
        <v>96</v>
      </c>
      <c r="F59" s="144" t="s">
        <v>112</v>
      </c>
      <c r="G59" s="145"/>
      <c r="H59" s="42"/>
      <c r="I59" s="19"/>
      <c r="J59" s="19"/>
      <c r="K59" s="19"/>
      <c r="L59" s="19"/>
      <c r="M59" s="19"/>
      <c r="N59" s="19"/>
      <c r="O59" s="19"/>
    </row>
    <row r="60" spans="1:15" ht="28.95" customHeight="1" x14ac:dyDescent="0.3">
      <c r="A60" s="47">
        <v>4</v>
      </c>
      <c r="B60" s="48">
        <v>77</v>
      </c>
      <c r="C60" s="49" t="s">
        <v>113</v>
      </c>
      <c r="D60" s="47">
        <v>4</v>
      </c>
      <c r="E60" s="50">
        <v>97</v>
      </c>
      <c r="F60" s="144" t="s">
        <v>114</v>
      </c>
      <c r="G60" s="145"/>
      <c r="H60" s="42"/>
      <c r="I60" s="19"/>
      <c r="J60" s="19"/>
      <c r="K60" s="19"/>
      <c r="L60" s="19"/>
      <c r="M60" s="19"/>
      <c r="N60" s="19"/>
      <c r="O60" s="19"/>
    </row>
    <row r="61" spans="1:15" ht="30" customHeight="1" x14ac:dyDescent="0.3">
      <c r="A61" s="47">
        <v>4</v>
      </c>
      <c r="B61" s="48">
        <v>78</v>
      </c>
      <c r="C61" s="49" t="s">
        <v>115</v>
      </c>
      <c r="D61" s="47">
        <v>4</v>
      </c>
      <c r="E61" s="50">
        <v>98</v>
      </c>
      <c r="F61" s="144" t="s">
        <v>116</v>
      </c>
      <c r="G61" s="145"/>
      <c r="H61" s="42"/>
      <c r="I61" s="19"/>
      <c r="J61" s="19"/>
      <c r="K61" s="19"/>
      <c r="L61" s="19"/>
      <c r="M61" s="19"/>
      <c r="N61" s="19"/>
      <c r="O61" s="19"/>
    </row>
    <row r="62" spans="1:15" ht="30" customHeight="1" x14ac:dyDescent="0.3">
      <c r="A62" s="47">
        <v>2</v>
      </c>
      <c r="B62" s="48">
        <v>79</v>
      </c>
      <c r="C62" s="49" t="s">
        <v>117</v>
      </c>
      <c r="D62" s="47">
        <v>2</v>
      </c>
      <c r="E62" s="50">
        <v>99</v>
      </c>
      <c r="F62" s="144" t="s">
        <v>118</v>
      </c>
      <c r="G62" s="145"/>
      <c r="H62" s="42"/>
      <c r="I62" s="19"/>
      <c r="J62" s="19"/>
      <c r="K62" s="19"/>
      <c r="L62" s="19"/>
      <c r="M62" s="19"/>
      <c r="N62" s="19"/>
      <c r="O62" s="19"/>
    </row>
    <row r="63" spans="1:15" ht="30.75" customHeight="1" thickBot="1" x14ac:dyDescent="0.35">
      <c r="A63" s="47">
        <v>2</v>
      </c>
      <c r="B63" s="53">
        <v>80</v>
      </c>
      <c r="C63" s="54" t="s">
        <v>119</v>
      </c>
      <c r="D63" s="47">
        <v>2</v>
      </c>
      <c r="E63" s="55">
        <v>100</v>
      </c>
      <c r="F63" s="148" t="s">
        <v>120</v>
      </c>
      <c r="G63" s="149"/>
      <c r="H63" s="42"/>
      <c r="I63" s="19"/>
      <c r="J63" s="19"/>
      <c r="K63" s="19"/>
      <c r="L63" s="19"/>
      <c r="M63" s="19"/>
      <c r="N63" s="19"/>
      <c r="O63" s="19"/>
    </row>
    <row r="64" spans="1:15" ht="14.1" customHeight="1" x14ac:dyDescent="0.3">
      <c r="A64" s="129" t="s">
        <v>121</v>
      </c>
      <c r="B64" s="130"/>
      <c r="C64" s="130"/>
      <c r="D64" s="131"/>
      <c r="E64" s="132"/>
      <c r="F64" s="130"/>
      <c r="G64" s="133"/>
      <c r="H64" s="56"/>
      <c r="I64" s="19"/>
      <c r="J64" s="19"/>
      <c r="K64" s="19"/>
      <c r="L64" s="19"/>
      <c r="M64" s="19"/>
      <c r="N64" s="19"/>
      <c r="O64" s="19"/>
    </row>
    <row r="65" spans="1:15" ht="15" customHeight="1" x14ac:dyDescent="0.3">
      <c r="A65" s="134"/>
      <c r="B65" s="135"/>
      <c r="C65" s="135"/>
      <c r="D65" s="135"/>
      <c r="E65" s="136"/>
      <c r="F65" s="135"/>
      <c r="G65" s="137"/>
      <c r="H65" s="56"/>
      <c r="I65" s="19"/>
      <c r="J65" s="19"/>
      <c r="K65" s="19"/>
      <c r="L65" s="19"/>
      <c r="M65" s="19"/>
      <c r="N65" s="19"/>
      <c r="O65" s="19"/>
    </row>
    <row r="66" spans="1:15" ht="15" customHeight="1" x14ac:dyDescent="0.3">
      <c r="A66" s="134"/>
      <c r="B66" s="135"/>
      <c r="C66" s="135"/>
      <c r="D66" s="135"/>
      <c r="E66" s="136"/>
      <c r="F66" s="135"/>
      <c r="G66" s="137"/>
      <c r="H66" s="56"/>
      <c r="I66" s="19"/>
      <c r="J66" s="19"/>
      <c r="K66" s="19"/>
      <c r="L66" s="19"/>
      <c r="M66" s="19"/>
      <c r="N66" s="19"/>
      <c r="O66" s="19"/>
    </row>
    <row r="67" spans="1:15" ht="15" customHeight="1" x14ac:dyDescent="0.3">
      <c r="A67" s="138"/>
      <c r="B67" s="139"/>
      <c r="C67" s="139"/>
      <c r="D67" s="139"/>
      <c r="E67" s="140"/>
      <c r="F67" s="139"/>
      <c r="G67" s="141"/>
      <c r="H67" s="56"/>
      <c r="I67" s="19"/>
      <c r="J67" s="19"/>
      <c r="K67" s="19"/>
      <c r="L67" s="19"/>
      <c r="M67" s="19"/>
      <c r="N67" s="19"/>
      <c r="O67" s="19"/>
    </row>
  </sheetData>
  <mergeCells count="57">
    <mergeCell ref="E5:F5"/>
    <mergeCell ref="E6:F6"/>
    <mergeCell ref="F62:G62"/>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63:G63"/>
    <mergeCell ref="B13:C13"/>
    <mergeCell ref="E13:G13"/>
    <mergeCell ref="F36:G36"/>
    <mergeCell ref="F37:G37"/>
    <mergeCell ref="F38:G38"/>
    <mergeCell ref="F39:G39"/>
    <mergeCell ref="F40:G40"/>
    <mergeCell ref="F41:G41"/>
    <mergeCell ref="F42:G42"/>
    <mergeCell ref="F43:G43"/>
    <mergeCell ref="F44:G44"/>
    <mergeCell ref="F45:G45"/>
    <mergeCell ref="F46:G46"/>
    <mergeCell ref="F31:G31"/>
    <mergeCell ref="F32:G32"/>
    <mergeCell ref="F34:G34"/>
    <mergeCell ref="F35:G35"/>
    <mergeCell ref="F26:G26"/>
    <mergeCell ref="F27:G27"/>
    <mergeCell ref="F28:G28"/>
    <mergeCell ref="F29:G29"/>
    <mergeCell ref="F30:G30"/>
    <mergeCell ref="A9:G9"/>
    <mergeCell ref="A10:G10"/>
    <mergeCell ref="A64:G67"/>
    <mergeCell ref="F14:G14"/>
    <mergeCell ref="F15:G15"/>
    <mergeCell ref="F16:G16"/>
    <mergeCell ref="F17:G17"/>
    <mergeCell ref="F18:G18"/>
    <mergeCell ref="F19:G19"/>
    <mergeCell ref="F20:G20"/>
    <mergeCell ref="F21:G21"/>
    <mergeCell ref="F22:G22"/>
    <mergeCell ref="F23:G23"/>
    <mergeCell ref="F24:G24"/>
    <mergeCell ref="F25:G25"/>
    <mergeCell ref="F33:G33"/>
  </mergeCells>
  <pageMargins left="0.70866099999999999" right="0.70866099999999999" top="0.748031" bottom="0.748031" header="0.31496099999999999" footer="0.31496099999999999"/>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84"/>
  <sheetViews>
    <sheetView showGridLines="0" tabSelected="1" zoomScale="70" zoomScaleNormal="70" workbookViewId="0">
      <selection activeCell="F65" sqref="F65"/>
    </sheetView>
  </sheetViews>
  <sheetFormatPr defaultColWidth="8.77734375" defaultRowHeight="15.75" customHeight="1" x14ac:dyDescent="0.3"/>
  <cols>
    <col min="1" max="1" width="9.21875" style="4" customWidth="1"/>
    <col min="2" max="2" width="29" style="4" customWidth="1"/>
    <col min="3" max="4" width="9.21875" style="4" customWidth="1"/>
    <col min="5" max="5" width="11.6640625" style="4" customWidth="1"/>
    <col min="6" max="8" width="9.21875" style="4" customWidth="1"/>
    <col min="9" max="9" width="20.88671875" style="4" customWidth="1"/>
    <col min="10" max="11" width="9.21875" style="4" customWidth="1"/>
    <col min="12" max="12" width="14.44140625" style="4" customWidth="1"/>
    <col min="13" max="13" width="64.44140625" style="4" customWidth="1"/>
    <col min="14" max="14" width="34" style="4" customWidth="1"/>
    <col min="15" max="15" width="10.44140625" style="4" customWidth="1"/>
    <col min="16" max="18" width="21" style="4" customWidth="1"/>
    <col min="19" max="19" width="12" style="4" customWidth="1"/>
    <col min="20" max="20" width="25.88671875" style="4" customWidth="1"/>
    <col min="21" max="21" width="11.21875" style="4" customWidth="1"/>
    <col min="22" max="22" width="13.44140625" style="4" customWidth="1"/>
    <col min="23" max="23" width="9.21875" style="4" customWidth="1"/>
    <col min="24" max="256" width="8.88671875" style="4" customWidth="1"/>
  </cols>
  <sheetData>
    <row r="1" spans="1:27" ht="17.399999999999999" customHeight="1" x14ac:dyDescent="0.3">
      <c r="A1" s="58" t="s">
        <v>122</v>
      </c>
      <c r="B1" s="20"/>
      <c r="C1" s="20"/>
      <c r="D1" s="20"/>
      <c r="E1" s="20"/>
      <c r="F1" s="20"/>
      <c r="G1" s="19"/>
      <c r="H1" s="19"/>
      <c r="I1" s="19"/>
      <c r="J1" s="19"/>
      <c r="K1" s="19"/>
      <c r="L1" s="19"/>
      <c r="M1" s="19"/>
      <c r="N1" s="19"/>
      <c r="O1" s="19"/>
      <c r="P1" s="19"/>
      <c r="Q1" s="19"/>
      <c r="R1" s="19"/>
      <c r="S1" s="21"/>
      <c r="T1" s="21"/>
      <c r="U1" s="59"/>
      <c r="V1" s="21"/>
      <c r="W1" s="21"/>
      <c r="X1" s="21"/>
      <c r="Y1" s="21"/>
      <c r="Z1" s="21"/>
      <c r="AA1" s="21"/>
    </row>
    <row r="2" spans="1:27" ht="17.399999999999999" customHeight="1" x14ac:dyDescent="0.3">
      <c r="A2" s="19"/>
      <c r="B2" s="60"/>
      <c r="C2" s="60"/>
      <c r="D2" s="60"/>
      <c r="E2" s="20"/>
      <c r="F2" s="20"/>
      <c r="G2" s="19"/>
      <c r="H2" s="61"/>
      <c r="I2" s="61"/>
      <c r="J2" s="61"/>
      <c r="K2" s="61"/>
      <c r="L2" s="61"/>
      <c r="M2" s="19"/>
      <c r="N2" s="19"/>
      <c r="O2" s="19"/>
      <c r="P2" s="19"/>
      <c r="Q2" s="19"/>
      <c r="R2" s="62"/>
      <c r="S2" s="63" t="s">
        <v>123</v>
      </c>
      <c r="T2" s="64"/>
      <c r="U2" s="65"/>
      <c r="V2" s="66"/>
      <c r="W2" s="66"/>
      <c r="X2" s="66"/>
      <c r="Y2" s="66"/>
      <c r="Z2" s="66"/>
      <c r="AA2" s="67"/>
    </row>
    <row r="3" spans="1:27" ht="17.399999999999999" customHeight="1" x14ac:dyDescent="0.3">
      <c r="A3" s="68"/>
      <c r="B3" s="69" t="s">
        <v>124</v>
      </c>
      <c r="C3" s="69" t="s">
        <v>19</v>
      </c>
      <c r="D3" s="69" t="s">
        <v>125</v>
      </c>
      <c r="E3" s="70"/>
      <c r="F3" s="20"/>
      <c r="G3" s="68"/>
      <c r="H3" s="159" t="s">
        <v>126</v>
      </c>
      <c r="I3" s="160"/>
      <c r="J3" s="159" t="s">
        <v>127</v>
      </c>
      <c r="K3" s="159" t="s">
        <v>125</v>
      </c>
      <c r="L3" s="159" t="s">
        <v>128</v>
      </c>
      <c r="M3" s="56"/>
      <c r="N3" s="19"/>
      <c r="O3" s="19"/>
      <c r="P3" s="19"/>
      <c r="Q3" s="19"/>
      <c r="R3" s="68"/>
      <c r="S3" s="71" t="s">
        <v>129</v>
      </c>
      <c r="T3" s="72" t="s">
        <v>130</v>
      </c>
      <c r="U3" s="73"/>
      <c r="V3" s="74"/>
      <c r="W3" s="75"/>
      <c r="X3" s="75"/>
      <c r="Y3" s="75"/>
      <c r="Z3" s="75"/>
      <c r="AA3" s="75"/>
    </row>
    <row r="4" spans="1:27" ht="17.399999999999999" customHeight="1" x14ac:dyDescent="0.3">
      <c r="A4" s="68"/>
      <c r="B4" s="76">
        <v>2</v>
      </c>
      <c r="C4" s="76">
        <v>4</v>
      </c>
      <c r="D4" s="76">
        <f t="shared" ref="D4:D35" si="0">IF(C4=1,1,IF(C4=2,2,IF(C4=3,3,IF(C4=4,4,IF(C4=5,5)))))</f>
        <v>4</v>
      </c>
      <c r="E4" s="70"/>
      <c r="F4" s="20"/>
      <c r="G4" s="68"/>
      <c r="H4" s="160"/>
      <c r="I4" s="160"/>
      <c r="J4" s="160"/>
      <c r="K4" s="160"/>
      <c r="L4" s="160"/>
      <c r="M4" s="56"/>
      <c r="N4" s="61"/>
      <c r="O4" s="61"/>
      <c r="P4" s="61"/>
      <c r="Q4" s="61"/>
      <c r="R4" s="68"/>
      <c r="S4" s="77" t="s">
        <v>131</v>
      </c>
      <c r="T4" s="78" t="s">
        <v>132</v>
      </c>
      <c r="U4" s="70"/>
      <c r="V4" s="79"/>
      <c r="W4" s="19"/>
      <c r="X4" s="19"/>
      <c r="Y4" s="19"/>
      <c r="Z4" s="19"/>
      <c r="AA4" s="19"/>
    </row>
    <row r="5" spans="1:27" ht="17.399999999999999" customHeight="1" x14ac:dyDescent="0.3">
      <c r="A5" s="68"/>
      <c r="B5" s="76">
        <v>3</v>
      </c>
      <c r="C5" s="76">
        <v>3</v>
      </c>
      <c r="D5" s="76">
        <f t="shared" si="0"/>
        <v>3</v>
      </c>
      <c r="E5" s="70"/>
      <c r="F5" s="20"/>
      <c r="G5" s="68"/>
      <c r="H5" s="169" t="s">
        <v>133</v>
      </c>
      <c r="I5" s="170"/>
      <c r="J5" s="170"/>
      <c r="K5" s="171"/>
      <c r="L5" s="166" t="str">
        <f>Q16</f>
        <v>HIGH</v>
      </c>
      <c r="M5" s="80"/>
      <c r="N5" s="179" t="s">
        <v>134</v>
      </c>
      <c r="O5" s="180"/>
      <c r="P5" s="81" t="s">
        <v>135</v>
      </c>
      <c r="Q5" s="82" t="s">
        <v>128</v>
      </c>
      <c r="R5" s="80"/>
      <c r="S5" s="163" t="s">
        <v>136</v>
      </c>
      <c r="T5" s="83" t="s">
        <v>137</v>
      </c>
      <c r="U5" s="70"/>
      <c r="V5" s="79"/>
      <c r="W5" s="19"/>
      <c r="X5" s="19"/>
      <c r="Y5" s="19"/>
      <c r="Z5" s="19"/>
      <c r="AA5" s="19"/>
    </row>
    <row r="6" spans="1:27" ht="17.399999999999999" customHeight="1" x14ac:dyDescent="0.3">
      <c r="A6" s="68"/>
      <c r="B6" s="76">
        <v>4</v>
      </c>
      <c r="C6" s="76">
        <v>4</v>
      </c>
      <c r="D6" s="76">
        <f t="shared" si="0"/>
        <v>4</v>
      </c>
      <c r="E6" s="70"/>
      <c r="F6" s="20"/>
      <c r="G6" s="68"/>
      <c r="H6" s="172" t="s">
        <v>138</v>
      </c>
      <c r="I6" s="173"/>
      <c r="J6" s="84">
        <v>6</v>
      </c>
      <c r="K6" s="85">
        <f>VLOOKUP(J6,$B$3:$D$107,3,0)</f>
        <v>5</v>
      </c>
      <c r="L6" s="167"/>
      <c r="M6" s="80"/>
      <c r="N6" s="177" t="s">
        <v>133</v>
      </c>
      <c r="O6" s="178"/>
      <c r="P6" s="86">
        <f>K26</f>
        <v>65</v>
      </c>
      <c r="Q6" s="87" t="str">
        <f t="shared" ref="Q6:Q11" si="1">IF(P6&lt;37,"LOW",IF(P6&lt;59,"MID",IF(P6&gt;=59,"HIGH","")))</f>
        <v>HIGH</v>
      </c>
      <c r="R6" s="80"/>
      <c r="S6" s="164"/>
      <c r="T6" s="83" t="s">
        <v>140</v>
      </c>
      <c r="U6" s="70"/>
      <c r="V6" s="79"/>
      <c r="W6" s="19"/>
      <c r="X6" s="19"/>
      <c r="Y6" s="19"/>
      <c r="Z6" s="19"/>
      <c r="AA6" s="19"/>
    </row>
    <row r="7" spans="1:27" ht="17.399999999999999" customHeight="1" x14ac:dyDescent="0.3">
      <c r="A7" s="68"/>
      <c r="B7" s="76">
        <v>5</v>
      </c>
      <c r="C7" s="76">
        <v>3</v>
      </c>
      <c r="D7" s="76">
        <f t="shared" si="0"/>
        <v>3</v>
      </c>
      <c r="E7" s="70"/>
      <c r="F7" s="20"/>
      <c r="G7" s="68"/>
      <c r="H7" s="173"/>
      <c r="I7" s="173"/>
      <c r="J7" s="84">
        <v>30</v>
      </c>
      <c r="K7" s="85">
        <f>VLOOKUP(J7,$B$3:$D$107,3,0)</f>
        <v>3</v>
      </c>
      <c r="L7" s="167"/>
      <c r="M7" s="80"/>
      <c r="N7" s="177" t="s">
        <v>141</v>
      </c>
      <c r="O7" s="178"/>
      <c r="P7" s="86">
        <f>K48</f>
        <v>54</v>
      </c>
      <c r="Q7" s="87" t="str">
        <f t="shared" si="1"/>
        <v>MID</v>
      </c>
      <c r="R7" s="80"/>
      <c r="S7" s="165"/>
      <c r="T7" s="88">
        <v>64</v>
      </c>
      <c r="U7" s="70"/>
      <c r="V7" s="79"/>
      <c r="W7" s="19"/>
      <c r="X7" s="19"/>
      <c r="Y7" s="19"/>
      <c r="Z7" s="19"/>
      <c r="AA7" s="19"/>
    </row>
    <row r="8" spans="1:27" ht="17.399999999999999" customHeight="1" x14ac:dyDescent="0.3">
      <c r="A8" s="68"/>
      <c r="B8" s="76">
        <v>7</v>
      </c>
      <c r="C8" s="76">
        <v>3</v>
      </c>
      <c r="D8" s="76">
        <f t="shared" si="0"/>
        <v>3</v>
      </c>
      <c r="E8" s="70"/>
      <c r="F8" s="20"/>
      <c r="G8" s="68"/>
      <c r="H8" s="173"/>
      <c r="I8" s="173"/>
      <c r="J8" s="84">
        <v>54</v>
      </c>
      <c r="K8" s="85">
        <f>VLOOKUP(J8,$B$3:$D$107,3,0)</f>
        <v>3</v>
      </c>
      <c r="L8" s="167"/>
      <c r="M8" s="80"/>
      <c r="N8" s="177" t="s">
        <v>142</v>
      </c>
      <c r="O8" s="178"/>
      <c r="P8" s="86">
        <f>K70</f>
        <v>60</v>
      </c>
      <c r="Q8" s="87" t="str">
        <f t="shared" si="1"/>
        <v>HIGH</v>
      </c>
      <c r="R8" s="80"/>
      <c r="S8" s="163" t="s">
        <v>143</v>
      </c>
      <c r="T8" s="83" t="s">
        <v>144</v>
      </c>
      <c r="U8" s="70"/>
      <c r="V8" s="79"/>
      <c r="W8" s="19"/>
      <c r="X8" s="19"/>
      <c r="Y8" s="19"/>
      <c r="Z8" s="19"/>
      <c r="AA8" s="19"/>
    </row>
    <row r="9" spans="1:27" ht="14.4" customHeight="1" x14ac:dyDescent="0.3">
      <c r="A9" s="68"/>
      <c r="B9" s="76">
        <v>8</v>
      </c>
      <c r="C9" s="76">
        <v>5</v>
      </c>
      <c r="D9" s="76">
        <f t="shared" si="0"/>
        <v>5</v>
      </c>
      <c r="E9" s="70"/>
      <c r="F9" s="20"/>
      <c r="G9" s="68"/>
      <c r="H9" s="173"/>
      <c r="I9" s="173"/>
      <c r="J9" s="84">
        <v>78</v>
      </c>
      <c r="K9" s="85">
        <f>VLOOKUP(J9,$B$3:$D$107,3,0)</f>
        <v>5</v>
      </c>
      <c r="L9" s="167"/>
      <c r="M9" s="80"/>
      <c r="N9" s="177" t="s">
        <v>145</v>
      </c>
      <c r="O9" s="178"/>
      <c r="P9" s="86">
        <f>K92</f>
        <v>60</v>
      </c>
      <c r="Q9" s="87" t="str">
        <f t="shared" si="1"/>
        <v>HIGH</v>
      </c>
      <c r="R9" s="80"/>
      <c r="S9" s="164"/>
      <c r="T9" s="83" t="s">
        <v>146</v>
      </c>
      <c r="U9" s="70"/>
      <c r="V9" s="79"/>
      <c r="W9" s="19"/>
      <c r="X9" s="19"/>
      <c r="Y9" s="19"/>
      <c r="Z9" s="19"/>
      <c r="AA9" s="19"/>
    </row>
    <row r="10" spans="1:27" ht="17.399999999999999" customHeight="1" x14ac:dyDescent="0.3">
      <c r="A10" s="68"/>
      <c r="B10" s="76">
        <v>11</v>
      </c>
      <c r="C10" s="76">
        <v>3</v>
      </c>
      <c r="D10" s="76">
        <f t="shared" si="0"/>
        <v>3</v>
      </c>
      <c r="E10" s="70"/>
      <c r="F10" s="20"/>
      <c r="G10" s="68"/>
      <c r="H10" s="174" t="s">
        <v>147</v>
      </c>
      <c r="I10" s="175"/>
      <c r="J10" s="176"/>
      <c r="K10" s="89">
        <f>SUM(K6:K9)</f>
        <v>16</v>
      </c>
      <c r="L10" s="90"/>
      <c r="M10" s="80"/>
      <c r="N10" s="177" t="s">
        <v>148</v>
      </c>
      <c r="O10" s="178"/>
      <c r="P10" s="86">
        <f>K114</f>
        <v>62</v>
      </c>
      <c r="Q10" s="87" t="str">
        <f t="shared" si="1"/>
        <v>HIGH</v>
      </c>
      <c r="R10" s="80"/>
      <c r="S10" s="165"/>
      <c r="T10" s="88">
        <v>48</v>
      </c>
      <c r="U10" s="70"/>
      <c r="V10" s="91"/>
      <c r="W10" s="19"/>
      <c r="X10" s="19"/>
      <c r="Y10" s="19"/>
      <c r="Z10" s="19"/>
      <c r="AA10" s="19"/>
    </row>
    <row r="11" spans="1:27" ht="17.399999999999999" customHeight="1" x14ac:dyDescent="0.3">
      <c r="A11" s="68"/>
      <c r="B11" s="76">
        <v>14</v>
      </c>
      <c r="C11" s="76">
        <v>4</v>
      </c>
      <c r="D11" s="76">
        <f t="shared" si="0"/>
        <v>4</v>
      </c>
      <c r="E11" s="70"/>
      <c r="F11" s="20"/>
      <c r="G11" s="68"/>
      <c r="H11" s="172" t="s">
        <v>149</v>
      </c>
      <c r="I11" s="173"/>
      <c r="J11" s="84">
        <v>12</v>
      </c>
      <c r="K11" s="85">
        <f>VLOOKUP(J11,$B$3:$D$107,3,0)</f>
        <v>5</v>
      </c>
      <c r="L11" s="166" t="str">
        <f>Q17</f>
        <v>HIGH</v>
      </c>
      <c r="M11" s="80"/>
      <c r="N11" s="181" t="s">
        <v>150</v>
      </c>
      <c r="O11" s="182"/>
      <c r="P11" s="86">
        <f>K136</f>
        <v>55</v>
      </c>
      <c r="Q11" s="87" t="str">
        <f t="shared" si="1"/>
        <v>MID</v>
      </c>
      <c r="R11" s="80"/>
      <c r="S11" s="156" t="s">
        <v>151</v>
      </c>
      <c r="T11" s="87" t="s">
        <v>152</v>
      </c>
      <c r="U11" s="70"/>
      <c r="V11" s="19"/>
      <c r="W11" s="19"/>
      <c r="X11" s="19"/>
      <c r="Y11" s="19"/>
      <c r="Z11" s="19"/>
      <c r="AA11" s="19"/>
    </row>
    <row r="12" spans="1:27" ht="17.399999999999999" customHeight="1" x14ac:dyDescent="0.3">
      <c r="A12" s="68"/>
      <c r="B12" s="76">
        <v>17</v>
      </c>
      <c r="C12" s="76">
        <v>4</v>
      </c>
      <c r="D12" s="76">
        <f t="shared" si="0"/>
        <v>4</v>
      </c>
      <c r="E12" s="70"/>
      <c r="F12" s="20"/>
      <c r="G12" s="68"/>
      <c r="H12" s="173"/>
      <c r="I12" s="173"/>
      <c r="J12" s="84">
        <v>36</v>
      </c>
      <c r="K12" s="85">
        <f>VLOOKUP(J12,$B$3:$D$107,3,0)</f>
        <v>4</v>
      </c>
      <c r="L12" s="167"/>
      <c r="M12" s="80"/>
      <c r="N12" s="161" t="s">
        <v>153</v>
      </c>
      <c r="O12" s="162"/>
      <c r="P12" s="86">
        <f>K142</f>
        <v>14</v>
      </c>
      <c r="Q12" s="87" t="str">
        <f>IF(P12&lt;9,"LOW",IF(P12&lt;15,"MID",IF(P12&gt;=15,"HIGH","")))</f>
        <v>MID</v>
      </c>
      <c r="R12" s="80"/>
      <c r="S12" s="157"/>
      <c r="T12" s="87" t="s">
        <v>154</v>
      </c>
      <c r="U12" s="70"/>
      <c r="V12" s="19"/>
      <c r="W12" s="19"/>
      <c r="X12" s="19"/>
      <c r="Y12" s="19"/>
      <c r="Z12" s="19"/>
      <c r="AA12" s="19"/>
    </row>
    <row r="13" spans="1:27" ht="17.399999999999999" customHeight="1" x14ac:dyDescent="0.3">
      <c r="A13" s="68"/>
      <c r="B13" s="76">
        <v>18</v>
      </c>
      <c r="C13" s="76">
        <v>5</v>
      </c>
      <c r="D13" s="76">
        <f t="shared" si="0"/>
        <v>5</v>
      </c>
      <c r="E13" s="70"/>
      <c r="F13" s="20"/>
      <c r="G13" s="68"/>
      <c r="H13" s="173"/>
      <c r="I13" s="173"/>
      <c r="J13" s="84">
        <v>60</v>
      </c>
      <c r="K13" s="85">
        <f>VLOOKUP(J13,$B$3:$D$107,3,0)</f>
        <v>4</v>
      </c>
      <c r="L13" s="167"/>
      <c r="M13" s="56"/>
      <c r="N13" s="92"/>
      <c r="O13" s="92"/>
      <c r="P13" s="92"/>
      <c r="Q13" s="92"/>
      <c r="R13" s="68"/>
      <c r="S13" s="158"/>
      <c r="T13" s="88">
        <v>11</v>
      </c>
      <c r="U13" s="70"/>
      <c r="V13" s="93"/>
      <c r="W13" s="19"/>
      <c r="X13" s="19"/>
      <c r="Y13" s="19"/>
      <c r="Z13" s="19"/>
      <c r="AA13" s="19"/>
    </row>
    <row r="14" spans="1:27" ht="17.399999999999999" customHeight="1" x14ac:dyDescent="0.3">
      <c r="A14" s="68"/>
      <c r="B14" s="76">
        <v>22</v>
      </c>
      <c r="C14" s="76">
        <v>2</v>
      </c>
      <c r="D14" s="76">
        <f t="shared" si="0"/>
        <v>2</v>
      </c>
      <c r="E14" s="70"/>
      <c r="F14" s="20"/>
      <c r="G14" s="68"/>
      <c r="H14" s="173"/>
      <c r="I14" s="173"/>
      <c r="J14" s="84">
        <v>84</v>
      </c>
      <c r="K14" s="85">
        <f>VLOOKUP(J14,$B$3:$D$107,3,0)</f>
        <v>4</v>
      </c>
      <c r="L14" s="167"/>
      <c r="M14" s="56"/>
      <c r="N14" s="61"/>
      <c r="O14" s="61"/>
      <c r="P14" s="61"/>
      <c r="Q14" s="61"/>
      <c r="R14" s="19"/>
      <c r="S14" s="92"/>
      <c r="T14" s="92"/>
      <c r="U14" s="20"/>
      <c r="V14" s="19"/>
      <c r="W14" s="19"/>
      <c r="X14" s="19"/>
      <c r="Y14" s="19"/>
      <c r="Z14" s="19"/>
      <c r="AA14" s="19"/>
    </row>
    <row r="15" spans="1:27" ht="17.399999999999999" customHeight="1" x14ac:dyDescent="0.3">
      <c r="A15" s="68"/>
      <c r="B15" s="76">
        <v>23</v>
      </c>
      <c r="C15" s="76">
        <v>3</v>
      </c>
      <c r="D15" s="76">
        <f t="shared" si="0"/>
        <v>3</v>
      </c>
      <c r="E15" s="70"/>
      <c r="F15" s="20"/>
      <c r="G15" s="68"/>
      <c r="H15" s="174" t="s">
        <v>147</v>
      </c>
      <c r="I15" s="175"/>
      <c r="J15" s="176"/>
      <c r="K15" s="94">
        <f>SUM(K11:K14)</f>
        <v>17</v>
      </c>
      <c r="L15" s="168"/>
      <c r="M15" s="80"/>
      <c r="N15" s="159" t="s">
        <v>126</v>
      </c>
      <c r="O15" s="160"/>
      <c r="P15" s="81" t="s">
        <v>135</v>
      </c>
      <c r="Q15" s="69" t="s">
        <v>128</v>
      </c>
      <c r="R15" s="56"/>
      <c r="S15" s="61"/>
      <c r="T15" s="61"/>
      <c r="U15" s="20"/>
      <c r="V15" s="19"/>
      <c r="W15" s="19"/>
      <c r="X15" s="19"/>
      <c r="Y15" s="19"/>
      <c r="Z15" s="19"/>
      <c r="AA15" s="19"/>
    </row>
    <row r="16" spans="1:27" ht="17.399999999999999" customHeight="1" x14ac:dyDescent="0.3">
      <c r="A16" s="68"/>
      <c r="B16" s="76">
        <v>24</v>
      </c>
      <c r="C16" s="76">
        <v>4</v>
      </c>
      <c r="D16" s="76">
        <f t="shared" si="0"/>
        <v>4</v>
      </c>
      <c r="E16" s="70"/>
      <c r="F16" s="20"/>
      <c r="G16" s="68"/>
      <c r="H16" s="172" t="s">
        <v>155</v>
      </c>
      <c r="I16" s="173"/>
      <c r="J16" s="84">
        <v>18</v>
      </c>
      <c r="K16" s="85">
        <f>VLOOKUP(J16,$B$3:$D$107,3,0)</f>
        <v>5</v>
      </c>
      <c r="L16" s="166" t="str">
        <f>Q18</f>
        <v>HIGH</v>
      </c>
      <c r="M16" s="80"/>
      <c r="N16" s="161" t="s">
        <v>138</v>
      </c>
      <c r="O16" s="162"/>
      <c r="P16" s="86">
        <f>K10</f>
        <v>16</v>
      </c>
      <c r="Q16" s="95" t="str">
        <f t="shared" ref="Q16:Q40" si="2">IF(P16&lt;9,"LOW",IF(P16&lt;15,"MID",IF(P16&gt;=15,"HIGH","")))</f>
        <v>HIGH</v>
      </c>
      <c r="R16" s="80"/>
      <c r="S16" s="156" t="s">
        <v>139</v>
      </c>
      <c r="T16" s="87" t="s">
        <v>156</v>
      </c>
      <c r="U16" s="70"/>
      <c r="V16" s="19"/>
      <c r="W16" s="19"/>
      <c r="X16" s="19"/>
      <c r="Y16" s="19"/>
      <c r="Z16" s="19"/>
      <c r="AA16" s="19"/>
    </row>
    <row r="17" spans="1:27" ht="17.399999999999999" customHeight="1" x14ac:dyDescent="0.3">
      <c r="A17" s="68"/>
      <c r="B17" s="76">
        <v>26</v>
      </c>
      <c r="C17" s="76">
        <v>4</v>
      </c>
      <c r="D17" s="76">
        <f t="shared" si="0"/>
        <v>4</v>
      </c>
      <c r="E17" s="70"/>
      <c r="F17" s="20"/>
      <c r="G17" s="68"/>
      <c r="H17" s="173"/>
      <c r="I17" s="173"/>
      <c r="J17" s="84">
        <v>42</v>
      </c>
      <c r="K17" s="85">
        <f>VLOOKUP(J17,$B$3:$D$107,3,0)</f>
        <v>2</v>
      </c>
      <c r="L17" s="167"/>
      <c r="M17" s="80"/>
      <c r="N17" s="161" t="s">
        <v>149</v>
      </c>
      <c r="O17" s="162"/>
      <c r="P17" s="86">
        <f>K15</f>
        <v>17</v>
      </c>
      <c r="Q17" s="95" t="str">
        <f t="shared" si="2"/>
        <v>HIGH</v>
      </c>
      <c r="R17" s="80"/>
      <c r="S17" s="157"/>
      <c r="T17" s="87" t="s">
        <v>157</v>
      </c>
      <c r="U17" s="70"/>
      <c r="V17" s="19"/>
      <c r="W17" s="19"/>
      <c r="X17" s="19"/>
      <c r="Y17" s="19"/>
      <c r="Z17" s="19"/>
      <c r="AA17" s="19"/>
    </row>
    <row r="18" spans="1:27" ht="17.399999999999999" customHeight="1" x14ac:dyDescent="0.3">
      <c r="A18" s="68"/>
      <c r="B18" s="76">
        <v>27</v>
      </c>
      <c r="C18" s="76">
        <v>5</v>
      </c>
      <c r="D18" s="76">
        <f t="shared" si="0"/>
        <v>5</v>
      </c>
      <c r="E18" s="70"/>
      <c r="F18" s="20"/>
      <c r="G18" s="68"/>
      <c r="H18" s="173"/>
      <c r="I18" s="173"/>
      <c r="J18" s="84">
        <v>66</v>
      </c>
      <c r="K18" s="85">
        <f>VLOOKUP(J18,$B$3:$D$107,3,0)</f>
        <v>4</v>
      </c>
      <c r="L18" s="167"/>
      <c r="M18" s="80"/>
      <c r="N18" s="161" t="s">
        <v>155</v>
      </c>
      <c r="O18" s="162"/>
      <c r="P18" s="86">
        <f>K20</f>
        <v>16</v>
      </c>
      <c r="Q18" s="95" t="str">
        <f t="shared" si="2"/>
        <v>HIGH</v>
      </c>
      <c r="R18" s="80"/>
      <c r="S18" s="158"/>
      <c r="T18" s="96" t="s">
        <v>158</v>
      </c>
      <c r="U18" s="70"/>
      <c r="V18" s="19"/>
      <c r="W18" s="19"/>
      <c r="X18" s="19"/>
      <c r="Y18" s="19"/>
      <c r="Z18" s="19"/>
      <c r="AA18" s="19"/>
    </row>
    <row r="19" spans="1:27" ht="17.399999999999999" customHeight="1" x14ac:dyDescent="0.3">
      <c r="A19" s="68"/>
      <c r="B19" s="76">
        <v>28</v>
      </c>
      <c r="C19" s="76">
        <v>3</v>
      </c>
      <c r="D19" s="76">
        <f t="shared" si="0"/>
        <v>3</v>
      </c>
      <c r="E19" s="70"/>
      <c r="F19" s="20"/>
      <c r="G19" s="68"/>
      <c r="H19" s="173"/>
      <c r="I19" s="173"/>
      <c r="J19" s="84">
        <v>90</v>
      </c>
      <c r="K19" s="85">
        <f>VLOOKUP(J19,$B$3:$D$107,3,0)</f>
        <v>5</v>
      </c>
      <c r="L19" s="167"/>
      <c r="M19" s="80"/>
      <c r="N19" s="161" t="s">
        <v>159</v>
      </c>
      <c r="O19" s="162"/>
      <c r="P19" s="86">
        <f>K25</f>
        <v>16</v>
      </c>
      <c r="Q19" s="95" t="str">
        <f t="shared" si="2"/>
        <v>HIGH</v>
      </c>
      <c r="R19" s="80"/>
      <c r="S19" s="156" t="s">
        <v>160</v>
      </c>
      <c r="T19" s="87" t="s">
        <v>161</v>
      </c>
      <c r="U19" s="70"/>
      <c r="V19" s="19"/>
      <c r="W19" s="19"/>
      <c r="X19" s="19"/>
      <c r="Y19" s="19"/>
      <c r="Z19" s="19"/>
      <c r="AA19" s="19"/>
    </row>
    <row r="20" spans="1:27" ht="17.399999999999999" customHeight="1" x14ac:dyDescent="0.3">
      <c r="A20" s="68"/>
      <c r="B20" s="76">
        <v>30</v>
      </c>
      <c r="C20" s="76">
        <v>3</v>
      </c>
      <c r="D20" s="76">
        <f t="shared" si="0"/>
        <v>3</v>
      </c>
      <c r="E20" s="70"/>
      <c r="F20" s="20"/>
      <c r="G20" s="68"/>
      <c r="H20" s="174" t="s">
        <v>147</v>
      </c>
      <c r="I20" s="175"/>
      <c r="J20" s="176"/>
      <c r="K20" s="94">
        <f>SUM(K16:K19)</f>
        <v>16</v>
      </c>
      <c r="L20" s="168"/>
      <c r="M20" s="80"/>
      <c r="N20" s="161" t="s">
        <v>162</v>
      </c>
      <c r="O20" s="162"/>
      <c r="P20" s="86">
        <f>K32</f>
        <v>15</v>
      </c>
      <c r="Q20" s="95" t="str">
        <f t="shared" si="2"/>
        <v>HIGH</v>
      </c>
      <c r="R20" s="80"/>
      <c r="S20" s="157"/>
      <c r="T20" s="87" t="s">
        <v>163</v>
      </c>
      <c r="U20" s="70"/>
      <c r="V20" s="19"/>
      <c r="W20" s="19"/>
      <c r="X20" s="19"/>
      <c r="Y20" s="19"/>
      <c r="Z20" s="19"/>
      <c r="AA20" s="19"/>
    </row>
    <row r="21" spans="1:27" ht="17.399999999999999" customHeight="1" x14ac:dyDescent="0.3">
      <c r="A21" s="68"/>
      <c r="B21" s="76">
        <v>31</v>
      </c>
      <c r="C21" s="76">
        <v>5</v>
      </c>
      <c r="D21" s="76">
        <f t="shared" si="0"/>
        <v>5</v>
      </c>
      <c r="E21" s="70"/>
      <c r="F21" s="20"/>
      <c r="G21" s="68"/>
      <c r="H21" s="172" t="s">
        <v>159</v>
      </c>
      <c r="I21" s="173"/>
      <c r="J21" s="84">
        <v>24</v>
      </c>
      <c r="K21" s="85">
        <f>VLOOKUP(J21,$B$3:$D$107,3,0)</f>
        <v>4</v>
      </c>
      <c r="L21" s="166" t="str">
        <f>Q19</f>
        <v>HIGH</v>
      </c>
      <c r="M21" s="80"/>
      <c r="N21" s="161" t="s">
        <v>164</v>
      </c>
      <c r="O21" s="162"/>
      <c r="P21" s="86">
        <f>K37</f>
        <v>13</v>
      </c>
      <c r="Q21" s="95" t="str">
        <f t="shared" si="2"/>
        <v>MID</v>
      </c>
      <c r="R21" s="80"/>
      <c r="S21" s="158"/>
      <c r="T21" s="96" t="s">
        <v>165</v>
      </c>
      <c r="U21" s="70"/>
      <c r="V21" s="19"/>
      <c r="W21" s="19"/>
      <c r="X21" s="19"/>
      <c r="Y21" s="19"/>
      <c r="Z21" s="19"/>
      <c r="AA21" s="19"/>
    </row>
    <row r="22" spans="1:27" ht="17.399999999999999" customHeight="1" x14ac:dyDescent="0.3">
      <c r="A22" s="68"/>
      <c r="B22" s="76">
        <v>32</v>
      </c>
      <c r="C22" s="76">
        <v>3</v>
      </c>
      <c r="D22" s="76">
        <f t="shared" si="0"/>
        <v>3</v>
      </c>
      <c r="E22" s="70"/>
      <c r="F22" s="20"/>
      <c r="G22" s="68"/>
      <c r="H22" s="173"/>
      <c r="I22" s="173"/>
      <c r="J22" s="84">
        <v>48</v>
      </c>
      <c r="K22" s="85">
        <f>VLOOKUP(J22,$B$3:$D$107,3,0)</f>
        <v>3</v>
      </c>
      <c r="L22" s="167"/>
      <c r="M22" s="80"/>
      <c r="N22" s="161" t="s">
        <v>166</v>
      </c>
      <c r="O22" s="162"/>
      <c r="P22" s="86">
        <f>K42</f>
        <v>14</v>
      </c>
      <c r="Q22" s="95" t="str">
        <f t="shared" si="2"/>
        <v>MID</v>
      </c>
      <c r="R22" s="80"/>
      <c r="S22" s="156" t="s">
        <v>167</v>
      </c>
      <c r="T22" s="87" t="s">
        <v>168</v>
      </c>
      <c r="U22" s="70"/>
      <c r="V22" s="19"/>
      <c r="W22" s="19"/>
      <c r="X22" s="19"/>
      <c r="Y22" s="19"/>
      <c r="Z22" s="19"/>
      <c r="AA22" s="19"/>
    </row>
    <row r="23" spans="1:27" ht="17.399999999999999" customHeight="1" x14ac:dyDescent="0.3">
      <c r="A23" s="68"/>
      <c r="B23" s="76">
        <v>33</v>
      </c>
      <c r="C23" s="76">
        <v>4</v>
      </c>
      <c r="D23" s="76">
        <f t="shared" si="0"/>
        <v>4</v>
      </c>
      <c r="E23" s="70"/>
      <c r="F23" s="20"/>
      <c r="G23" s="68"/>
      <c r="H23" s="173"/>
      <c r="I23" s="173"/>
      <c r="J23" s="84">
        <v>72</v>
      </c>
      <c r="K23" s="85">
        <f>VLOOKUP(J23,$B$3:$D$107,3,0)</f>
        <v>4</v>
      </c>
      <c r="L23" s="167"/>
      <c r="M23" s="80"/>
      <c r="N23" s="161" t="s">
        <v>169</v>
      </c>
      <c r="O23" s="162"/>
      <c r="P23" s="86">
        <f>K47</f>
        <v>12</v>
      </c>
      <c r="Q23" s="95" t="str">
        <f t="shared" si="2"/>
        <v>MID</v>
      </c>
      <c r="R23" s="80"/>
      <c r="S23" s="157"/>
      <c r="T23" s="87" t="s">
        <v>170</v>
      </c>
      <c r="U23" s="70"/>
      <c r="V23" s="19"/>
      <c r="W23" s="19"/>
      <c r="X23" s="19"/>
      <c r="Y23" s="19"/>
      <c r="Z23" s="19"/>
      <c r="AA23" s="19"/>
    </row>
    <row r="24" spans="1:27" ht="17.399999999999999" customHeight="1" x14ac:dyDescent="0.3">
      <c r="A24" s="68"/>
      <c r="B24" s="76">
        <v>34</v>
      </c>
      <c r="C24" s="76">
        <v>5</v>
      </c>
      <c r="D24" s="76">
        <f t="shared" si="0"/>
        <v>5</v>
      </c>
      <c r="E24" s="70"/>
      <c r="F24" s="20"/>
      <c r="G24" s="68"/>
      <c r="H24" s="173"/>
      <c r="I24" s="173"/>
      <c r="J24" s="84">
        <v>96</v>
      </c>
      <c r="K24" s="85">
        <f>VLOOKUP(J24,$B$3:$D$107,3,0)</f>
        <v>5</v>
      </c>
      <c r="L24" s="167"/>
      <c r="M24" s="80"/>
      <c r="N24" s="161" t="s">
        <v>171</v>
      </c>
      <c r="O24" s="162"/>
      <c r="P24" s="86">
        <f>K54</f>
        <v>12</v>
      </c>
      <c r="Q24" s="95" t="str">
        <f t="shared" si="2"/>
        <v>MID</v>
      </c>
      <c r="R24" s="80"/>
      <c r="S24" s="158"/>
      <c r="T24" s="96" t="s">
        <v>172</v>
      </c>
      <c r="U24" s="70"/>
      <c r="V24" s="19"/>
      <c r="W24" s="19"/>
      <c r="X24" s="19"/>
      <c r="Y24" s="19"/>
      <c r="Z24" s="19"/>
      <c r="AA24" s="19"/>
    </row>
    <row r="25" spans="1:27" ht="17.399999999999999" customHeight="1" x14ac:dyDescent="0.3">
      <c r="A25" s="68"/>
      <c r="B25" s="76">
        <v>37</v>
      </c>
      <c r="C25" s="76">
        <v>3</v>
      </c>
      <c r="D25" s="76">
        <f t="shared" si="0"/>
        <v>3</v>
      </c>
      <c r="E25" s="70"/>
      <c r="F25" s="20"/>
      <c r="G25" s="68"/>
      <c r="H25" s="174" t="s">
        <v>147</v>
      </c>
      <c r="I25" s="175"/>
      <c r="J25" s="176"/>
      <c r="K25" s="94">
        <f>SUM(K21:K24)</f>
        <v>16</v>
      </c>
      <c r="L25" s="168"/>
      <c r="M25" s="80"/>
      <c r="N25" s="161" t="s">
        <v>173</v>
      </c>
      <c r="O25" s="162"/>
      <c r="P25" s="86">
        <f>K59</f>
        <v>18</v>
      </c>
      <c r="Q25" s="95" t="str">
        <f t="shared" si="2"/>
        <v>HIGH</v>
      </c>
      <c r="R25" s="56"/>
      <c r="S25" s="97"/>
      <c r="T25" s="97"/>
      <c r="U25" s="20"/>
      <c r="V25" s="19"/>
      <c r="W25" s="19"/>
      <c r="X25" s="19"/>
      <c r="Y25" s="19"/>
      <c r="Z25" s="19"/>
      <c r="AA25" s="19"/>
    </row>
    <row r="26" spans="1:27" ht="17.399999999999999" customHeight="1" x14ac:dyDescent="0.3">
      <c r="A26" s="68"/>
      <c r="B26" s="76">
        <v>39</v>
      </c>
      <c r="C26" s="76">
        <v>4</v>
      </c>
      <c r="D26" s="76">
        <f t="shared" si="0"/>
        <v>4</v>
      </c>
      <c r="E26" s="70"/>
      <c r="F26" s="20"/>
      <c r="G26" s="68"/>
      <c r="H26" s="183" t="s">
        <v>174</v>
      </c>
      <c r="I26" s="184"/>
      <c r="J26" s="184"/>
      <c r="K26" s="94">
        <f>SUM(K10,K15,K20,K25)</f>
        <v>65</v>
      </c>
      <c r="L26" s="69" t="str">
        <f>Q6</f>
        <v>HIGH</v>
      </c>
      <c r="M26" s="80"/>
      <c r="N26" s="161" t="s">
        <v>175</v>
      </c>
      <c r="O26" s="162"/>
      <c r="P26" s="86">
        <f>K64</f>
        <v>17</v>
      </c>
      <c r="Q26" s="95" t="str">
        <f t="shared" si="2"/>
        <v>HIGH</v>
      </c>
      <c r="R26" s="98"/>
      <c r="S26" s="63" t="s">
        <v>176</v>
      </c>
      <c r="T26" s="64"/>
      <c r="U26" s="99"/>
      <c r="V26" s="19"/>
      <c r="W26" s="19"/>
      <c r="X26" s="19"/>
      <c r="Y26" s="19"/>
      <c r="Z26" s="19"/>
      <c r="AA26" s="19"/>
    </row>
    <row r="27" spans="1:27" ht="17.399999999999999" customHeight="1" x14ac:dyDescent="0.3">
      <c r="A27" s="68"/>
      <c r="B27" s="76">
        <v>40</v>
      </c>
      <c r="C27" s="76">
        <v>4</v>
      </c>
      <c r="D27" s="76">
        <f t="shared" si="0"/>
        <v>4</v>
      </c>
      <c r="E27" s="70"/>
      <c r="F27" s="20"/>
      <c r="G27" s="68"/>
      <c r="H27" s="169" t="s">
        <v>141</v>
      </c>
      <c r="I27" s="170"/>
      <c r="J27" s="170"/>
      <c r="K27" s="171"/>
      <c r="L27" s="166" t="str">
        <f>Q20</f>
        <v>HIGH</v>
      </c>
      <c r="M27" s="80"/>
      <c r="N27" s="161" t="s">
        <v>177</v>
      </c>
      <c r="O27" s="162"/>
      <c r="P27" s="86">
        <f>K69</f>
        <v>13</v>
      </c>
      <c r="Q27" s="95" t="str">
        <f t="shared" si="2"/>
        <v>MID</v>
      </c>
      <c r="R27" s="80"/>
      <c r="S27" s="71" t="s">
        <v>129</v>
      </c>
      <c r="T27" s="72" t="s">
        <v>178</v>
      </c>
      <c r="U27" s="100"/>
      <c r="V27" s="19"/>
      <c r="W27" s="19"/>
      <c r="X27" s="19"/>
      <c r="Y27" s="19"/>
      <c r="Z27" s="19"/>
      <c r="AA27" s="19"/>
    </row>
    <row r="28" spans="1:27" ht="17.399999999999999" customHeight="1" x14ac:dyDescent="0.3">
      <c r="A28" s="68"/>
      <c r="B28" s="76">
        <v>43</v>
      </c>
      <c r="C28" s="76">
        <v>3</v>
      </c>
      <c r="D28" s="76">
        <f t="shared" si="0"/>
        <v>3</v>
      </c>
      <c r="E28" s="70"/>
      <c r="F28" s="20"/>
      <c r="G28" s="68"/>
      <c r="H28" s="172" t="s">
        <v>162</v>
      </c>
      <c r="I28" s="173"/>
      <c r="J28" s="84">
        <v>5</v>
      </c>
      <c r="K28" s="85">
        <f>VLOOKUP(J28,$B$3:$D$107,3,0)</f>
        <v>3</v>
      </c>
      <c r="L28" s="167"/>
      <c r="M28" s="80"/>
      <c r="N28" s="161" t="s">
        <v>179</v>
      </c>
      <c r="O28" s="162"/>
      <c r="P28" s="86">
        <f>K76</f>
        <v>16</v>
      </c>
      <c r="Q28" s="95" t="str">
        <f t="shared" si="2"/>
        <v>HIGH</v>
      </c>
      <c r="R28" s="80"/>
      <c r="S28" s="77" t="s">
        <v>131</v>
      </c>
      <c r="T28" s="78" t="s">
        <v>180</v>
      </c>
      <c r="U28" s="70"/>
      <c r="V28" s="19"/>
      <c r="W28" s="19"/>
      <c r="X28" s="19"/>
      <c r="Y28" s="19"/>
      <c r="Z28" s="19"/>
      <c r="AA28" s="19"/>
    </row>
    <row r="29" spans="1:27" ht="17.399999999999999" customHeight="1" x14ac:dyDescent="0.3">
      <c r="A29" s="68"/>
      <c r="B29" s="76">
        <v>45</v>
      </c>
      <c r="C29" s="76">
        <v>3</v>
      </c>
      <c r="D29" s="76">
        <f t="shared" si="0"/>
        <v>3</v>
      </c>
      <c r="E29" s="70"/>
      <c r="F29" s="20"/>
      <c r="G29" s="68"/>
      <c r="H29" s="173"/>
      <c r="I29" s="173"/>
      <c r="J29" s="84">
        <v>29</v>
      </c>
      <c r="K29" s="85">
        <f>VLOOKUP(J29,$B$3:$D$107,3,0)</f>
        <v>4</v>
      </c>
      <c r="L29" s="167"/>
      <c r="M29" s="80"/>
      <c r="N29" s="161" t="s">
        <v>181</v>
      </c>
      <c r="O29" s="162"/>
      <c r="P29" s="86">
        <f>K81</f>
        <v>15</v>
      </c>
      <c r="Q29" s="95" t="str">
        <f t="shared" si="2"/>
        <v>HIGH</v>
      </c>
      <c r="R29" s="80"/>
      <c r="S29" s="163" t="s">
        <v>136</v>
      </c>
      <c r="T29" s="83" t="s">
        <v>137</v>
      </c>
      <c r="U29" s="70"/>
      <c r="V29" s="19"/>
      <c r="W29" s="19"/>
      <c r="X29" s="19"/>
      <c r="Y29" s="19"/>
      <c r="Z29" s="19"/>
      <c r="AA29" s="19"/>
    </row>
    <row r="30" spans="1:27" ht="17.399999999999999" customHeight="1" x14ac:dyDescent="0.3">
      <c r="A30" s="68"/>
      <c r="B30" s="76">
        <v>46</v>
      </c>
      <c r="C30" s="76">
        <v>3</v>
      </c>
      <c r="D30" s="76">
        <f t="shared" si="0"/>
        <v>3</v>
      </c>
      <c r="E30" s="70"/>
      <c r="F30" s="20"/>
      <c r="G30" s="68"/>
      <c r="H30" s="173"/>
      <c r="I30" s="173"/>
      <c r="J30" s="84">
        <v>53</v>
      </c>
      <c r="K30" s="85">
        <f>VLOOKUP(J30,$B$3:$D$107,3,0)</f>
        <v>4</v>
      </c>
      <c r="L30" s="167"/>
      <c r="M30" s="80"/>
      <c r="N30" s="161" t="s">
        <v>182</v>
      </c>
      <c r="O30" s="162"/>
      <c r="P30" s="86">
        <f>K86</f>
        <v>16</v>
      </c>
      <c r="Q30" s="95" t="str">
        <f t="shared" si="2"/>
        <v>HIGH</v>
      </c>
      <c r="R30" s="80"/>
      <c r="S30" s="164"/>
      <c r="T30" s="83" t="s">
        <v>183</v>
      </c>
      <c r="U30" s="70"/>
      <c r="V30" s="19"/>
      <c r="W30" s="19"/>
      <c r="X30" s="19"/>
      <c r="Y30" s="19"/>
      <c r="Z30" s="19"/>
      <c r="AA30" s="19"/>
    </row>
    <row r="31" spans="1:27" ht="17.399999999999999" customHeight="1" x14ac:dyDescent="0.3">
      <c r="A31" s="68"/>
      <c r="B31" s="76">
        <v>47</v>
      </c>
      <c r="C31" s="76">
        <v>3</v>
      </c>
      <c r="D31" s="76">
        <f t="shared" si="0"/>
        <v>3</v>
      </c>
      <c r="E31" s="70"/>
      <c r="F31" s="20"/>
      <c r="G31" s="68"/>
      <c r="H31" s="173"/>
      <c r="I31" s="173"/>
      <c r="J31" s="84">
        <v>77</v>
      </c>
      <c r="K31" s="85">
        <f>VLOOKUP(J31,$B$3:$D$107,3,0)</f>
        <v>4</v>
      </c>
      <c r="L31" s="167"/>
      <c r="M31" s="80"/>
      <c r="N31" s="161" t="s">
        <v>184</v>
      </c>
      <c r="O31" s="162"/>
      <c r="P31" s="86">
        <f>K91</f>
        <v>13</v>
      </c>
      <c r="Q31" s="95" t="str">
        <f t="shared" si="2"/>
        <v>MID</v>
      </c>
      <c r="R31" s="80"/>
      <c r="S31" s="165"/>
      <c r="T31" s="88">
        <v>16</v>
      </c>
      <c r="U31" s="70"/>
      <c r="V31" s="19"/>
      <c r="W31" s="19"/>
      <c r="X31" s="19"/>
      <c r="Y31" s="19"/>
      <c r="Z31" s="19"/>
      <c r="AA31" s="19"/>
    </row>
    <row r="32" spans="1:27" ht="17.399999999999999" customHeight="1" x14ac:dyDescent="0.3">
      <c r="A32" s="68"/>
      <c r="B32" s="76">
        <v>48</v>
      </c>
      <c r="C32" s="76">
        <v>3</v>
      </c>
      <c r="D32" s="76">
        <f t="shared" si="0"/>
        <v>3</v>
      </c>
      <c r="E32" s="70"/>
      <c r="F32" s="20"/>
      <c r="G32" s="68"/>
      <c r="H32" s="174" t="s">
        <v>147</v>
      </c>
      <c r="I32" s="175"/>
      <c r="J32" s="176"/>
      <c r="K32" s="94">
        <f>SUM(K28:K31)</f>
        <v>15</v>
      </c>
      <c r="L32" s="168"/>
      <c r="M32" s="80"/>
      <c r="N32" s="161" t="s">
        <v>185</v>
      </c>
      <c r="O32" s="162"/>
      <c r="P32" s="86">
        <f>K98</f>
        <v>15</v>
      </c>
      <c r="Q32" s="95" t="str">
        <f t="shared" si="2"/>
        <v>HIGH</v>
      </c>
      <c r="R32" s="80"/>
      <c r="S32" s="163" t="s">
        <v>143</v>
      </c>
      <c r="T32" s="83" t="s">
        <v>144</v>
      </c>
      <c r="U32" s="70"/>
      <c r="V32" s="19"/>
      <c r="W32" s="19"/>
      <c r="X32" s="19"/>
      <c r="Y32" s="19"/>
      <c r="Z32" s="19"/>
      <c r="AA32" s="19"/>
    </row>
    <row r="33" spans="1:27" ht="17.399999999999999" customHeight="1" x14ac:dyDescent="0.3">
      <c r="A33" s="68"/>
      <c r="B33" s="76">
        <v>49</v>
      </c>
      <c r="C33" s="76">
        <v>3</v>
      </c>
      <c r="D33" s="76">
        <f t="shared" si="0"/>
        <v>3</v>
      </c>
      <c r="E33" s="70"/>
      <c r="F33" s="20"/>
      <c r="G33" s="68"/>
      <c r="H33" s="172" t="s">
        <v>164</v>
      </c>
      <c r="I33" s="173"/>
      <c r="J33" s="84">
        <v>11</v>
      </c>
      <c r="K33" s="85">
        <f>VLOOKUP(J33,$B$3:$D$107,3,0)</f>
        <v>3</v>
      </c>
      <c r="L33" s="166" t="str">
        <f>Q21</f>
        <v>MID</v>
      </c>
      <c r="M33" s="80"/>
      <c r="N33" s="161" t="s">
        <v>186</v>
      </c>
      <c r="O33" s="162"/>
      <c r="P33" s="86">
        <f>K103</f>
        <v>17</v>
      </c>
      <c r="Q33" s="95" t="str">
        <f t="shared" si="2"/>
        <v>HIGH</v>
      </c>
      <c r="R33" s="80"/>
      <c r="S33" s="164"/>
      <c r="T33" s="83" t="s">
        <v>187</v>
      </c>
      <c r="U33" s="70"/>
      <c r="V33" s="19"/>
      <c r="W33" s="19"/>
      <c r="X33" s="19"/>
      <c r="Y33" s="19"/>
      <c r="Z33" s="19"/>
      <c r="AA33" s="19"/>
    </row>
    <row r="34" spans="1:27" ht="17.399999999999999" customHeight="1" x14ac:dyDescent="0.3">
      <c r="A34" s="68"/>
      <c r="B34" s="76">
        <v>53</v>
      </c>
      <c r="C34" s="76">
        <v>4</v>
      </c>
      <c r="D34" s="76">
        <f t="shared" si="0"/>
        <v>4</v>
      </c>
      <c r="E34" s="70"/>
      <c r="F34" s="20"/>
      <c r="G34" s="68"/>
      <c r="H34" s="173"/>
      <c r="I34" s="173"/>
      <c r="J34" s="84">
        <v>35</v>
      </c>
      <c r="K34" s="85">
        <f>VLOOKUP(J34,$B$3:$D$107,3,0)</f>
        <v>3</v>
      </c>
      <c r="L34" s="167"/>
      <c r="M34" s="80"/>
      <c r="N34" s="161" t="s">
        <v>188</v>
      </c>
      <c r="O34" s="162"/>
      <c r="P34" s="86">
        <f>K108</f>
        <v>15</v>
      </c>
      <c r="Q34" s="95" t="str">
        <f t="shared" si="2"/>
        <v>HIGH</v>
      </c>
      <c r="R34" s="80"/>
      <c r="S34" s="165"/>
      <c r="T34" s="88">
        <v>12</v>
      </c>
      <c r="U34" s="70"/>
      <c r="V34" s="19"/>
      <c r="W34" s="19"/>
      <c r="X34" s="19"/>
      <c r="Y34" s="19"/>
      <c r="Z34" s="19"/>
      <c r="AA34" s="19"/>
    </row>
    <row r="35" spans="1:27" ht="17.399999999999999" customHeight="1" x14ac:dyDescent="0.3">
      <c r="A35" s="68"/>
      <c r="B35" s="76">
        <v>57</v>
      </c>
      <c r="C35" s="76">
        <v>4</v>
      </c>
      <c r="D35" s="76">
        <f t="shared" si="0"/>
        <v>4</v>
      </c>
      <c r="E35" s="70"/>
      <c r="F35" s="20"/>
      <c r="G35" s="68"/>
      <c r="H35" s="173"/>
      <c r="I35" s="173"/>
      <c r="J35" s="84">
        <v>59</v>
      </c>
      <c r="K35" s="85">
        <f>VLOOKUP(J35,$B$3:$D$107,3,0)</f>
        <v>4</v>
      </c>
      <c r="L35" s="167"/>
      <c r="M35" s="80"/>
      <c r="N35" s="161" t="s">
        <v>189</v>
      </c>
      <c r="O35" s="162"/>
      <c r="P35" s="86">
        <f>K113</f>
        <v>15</v>
      </c>
      <c r="Q35" s="95" t="str">
        <f t="shared" si="2"/>
        <v>HIGH</v>
      </c>
      <c r="R35" s="80"/>
      <c r="S35" s="156" t="s">
        <v>151</v>
      </c>
      <c r="T35" s="87" t="s">
        <v>152</v>
      </c>
      <c r="U35" s="70"/>
      <c r="V35" s="19"/>
      <c r="W35" s="19"/>
      <c r="X35" s="19"/>
      <c r="Y35" s="19"/>
      <c r="Z35" s="19"/>
      <c r="AA35" s="19"/>
    </row>
    <row r="36" spans="1:27" ht="17.399999999999999" customHeight="1" x14ac:dyDescent="0.3">
      <c r="A36" s="68"/>
      <c r="B36" s="76">
        <v>58</v>
      </c>
      <c r="C36" s="76">
        <v>4</v>
      </c>
      <c r="D36" s="76">
        <f t="shared" ref="D36:D53" si="3">IF(C36=1,1,IF(C36=2,2,IF(C36=3,3,IF(C36=4,4,IF(C36=5,5)))))</f>
        <v>4</v>
      </c>
      <c r="E36" s="70"/>
      <c r="F36" s="20"/>
      <c r="G36" s="68"/>
      <c r="H36" s="173"/>
      <c r="I36" s="173"/>
      <c r="J36" s="84">
        <v>83</v>
      </c>
      <c r="K36" s="85">
        <f>VLOOKUP(J36,$B$3:$D$107,3,0)</f>
        <v>3</v>
      </c>
      <c r="L36" s="167"/>
      <c r="M36" s="80"/>
      <c r="N36" s="161" t="s">
        <v>190</v>
      </c>
      <c r="O36" s="162"/>
      <c r="P36" s="86">
        <f>K120</f>
        <v>12</v>
      </c>
      <c r="Q36" s="95" t="str">
        <f t="shared" si="2"/>
        <v>MID</v>
      </c>
      <c r="R36" s="80"/>
      <c r="S36" s="157"/>
      <c r="T36" s="87" t="s">
        <v>191</v>
      </c>
      <c r="U36" s="70"/>
      <c r="V36" s="19"/>
      <c r="W36" s="19"/>
      <c r="X36" s="19"/>
      <c r="Y36" s="19"/>
      <c r="Z36" s="19"/>
      <c r="AA36" s="19"/>
    </row>
    <row r="37" spans="1:27" ht="17.399999999999999" customHeight="1" x14ac:dyDescent="0.3">
      <c r="A37" s="68"/>
      <c r="B37" s="76">
        <v>60</v>
      </c>
      <c r="C37" s="76">
        <v>4</v>
      </c>
      <c r="D37" s="76">
        <f t="shared" si="3"/>
        <v>4</v>
      </c>
      <c r="E37" s="70"/>
      <c r="F37" s="20"/>
      <c r="G37" s="68"/>
      <c r="H37" s="174" t="s">
        <v>147</v>
      </c>
      <c r="I37" s="175"/>
      <c r="J37" s="176"/>
      <c r="K37" s="94">
        <f>SUM(K33:K36)</f>
        <v>13</v>
      </c>
      <c r="L37" s="168"/>
      <c r="M37" s="80"/>
      <c r="N37" s="161" t="s">
        <v>192</v>
      </c>
      <c r="O37" s="162"/>
      <c r="P37" s="86">
        <f>K125</f>
        <v>15</v>
      </c>
      <c r="Q37" s="95" t="str">
        <f t="shared" si="2"/>
        <v>HIGH</v>
      </c>
      <c r="R37" s="80"/>
      <c r="S37" s="158"/>
      <c r="T37" s="88">
        <v>3</v>
      </c>
      <c r="U37" s="70"/>
      <c r="V37" s="19"/>
      <c r="W37" s="19"/>
      <c r="X37" s="19"/>
      <c r="Y37" s="19"/>
      <c r="Z37" s="19"/>
      <c r="AA37" s="19"/>
    </row>
    <row r="38" spans="1:27" ht="17.399999999999999" customHeight="1" x14ac:dyDescent="0.3">
      <c r="A38" s="68"/>
      <c r="B38" s="76">
        <v>61</v>
      </c>
      <c r="C38" s="76">
        <v>4</v>
      </c>
      <c r="D38" s="76">
        <f t="shared" si="3"/>
        <v>4</v>
      </c>
      <c r="E38" s="70"/>
      <c r="F38" s="20"/>
      <c r="G38" s="68"/>
      <c r="H38" s="172" t="s">
        <v>166</v>
      </c>
      <c r="I38" s="173"/>
      <c r="J38" s="84">
        <v>17</v>
      </c>
      <c r="K38" s="85">
        <f>VLOOKUP(J38,$B$3:$D$107,3,0)</f>
        <v>4</v>
      </c>
      <c r="L38" s="166" t="str">
        <f>Q22</f>
        <v>MID</v>
      </c>
      <c r="M38" s="80"/>
      <c r="N38" s="161" t="s">
        <v>193</v>
      </c>
      <c r="O38" s="162"/>
      <c r="P38" s="86">
        <f>K130</f>
        <v>15</v>
      </c>
      <c r="Q38" s="95" t="str">
        <f t="shared" si="2"/>
        <v>HIGH</v>
      </c>
      <c r="R38" s="56"/>
      <c r="S38" s="92"/>
      <c r="T38" s="92"/>
      <c r="U38" s="20"/>
      <c r="V38" s="19"/>
      <c r="W38" s="19"/>
      <c r="X38" s="19"/>
      <c r="Y38" s="19"/>
      <c r="Z38" s="19"/>
      <c r="AA38" s="19"/>
    </row>
    <row r="39" spans="1:27" ht="17.399999999999999" customHeight="1" x14ac:dyDescent="0.3">
      <c r="A39" s="68"/>
      <c r="B39" s="76">
        <v>62</v>
      </c>
      <c r="C39" s="76">
        <v>4</v>
      </c>
      <c r="D39" s="76">
        <f t="shared" si="3"/>
        <v>4</v>
      </c>
      <c r="E39" s="70"/>
      <c r="F39" s="20"/>
      <c r="G39" s="68"/>
      <c r="H39" s="173"/>
      <c r="I39" s="173"/>
      <c r="J39" s="84">
        <v>41</v>
      </c>
      <c r="K39" s="85">
        <f>VLOOKUP(J39,$B$3:$D$107,3,0)</f>
        <v>3</v>
      </c>
      <c r="L39" s="167"/>
      <c r="M39" s="80"/>
      <c r="N39" s="161" t="s">
        <v>194</v>
      </c>
      <c r="O39" s="162"/>
      <c r="P39" s="86">
        <f>K135</f>
        <v>13</v>
      </c>
      <c r="Q39" s="95" t="str">
        <f t="shared" si="2"/>
        <v>MID</v>
      </c>
      <c r="R39" s="56"/>
      <c r="S39" s="61"/>
      <c r="T39" s="61"/>
      <c r="U39" s="20"/>
      <c r="V39" s="19"/>
      <c r="W39" s="19"/>
      <c r="X39" s="19"/>
      <c r="Y39" s="19"/>
      <c r="Z39" s="19"/>
      <c r="AA39" s="19"/>
    </row>
    <row r="40" spans="1:27" ht="17.399999999999999" customHeight="1" x14ac:dyDescent="0.3">
      <c r="A40" s="68"/>
      <c r="B40" s="76">
        <v>64</v>
      </c>
      <c r="C40" s="76">
        <v>5</v>
      </c>
      <c r="D40" s="76">
        <f t="shared" si="3"/>
        <v>5</v>
      </c>
      <c r="E40" s="70"/>
      <c r="F40" s="20"/>
      <c r="G40" s="68"/>
      <c r="H40" s="173"/>
      <c r="I40" s="173"/>
      <c r="J40" s="84">
        <v>65</v>
      </c>
      <c r="K40" s="85">
        <f>VLOOKUP(J40,$B$3:$D$107,3,0)</f>
        <v>3</v>
      </c>
      <c r="L40" s="167"/>
      <c r="M40" s="80"/>
      <c r="N40" s="161" t="s">
        <v>176</v>
      </c>
      <c r="O40" s="162"/>
      <c r="P40" s="86">
        <f>K141</f>
        <v>14</v>
      </c>
      <c r="Q40" s="95" t="str">
        <f t="shared" si="2"/>
        <v>MID</v>
      </c>
      <c r="R40" s="80"/>
      <c r="S40" s="156" t="s">
        <v>139</v>
      </c>
      <c r="T40" s="87" t="s">
        <v>156</v>
      </c>
      <c r="U40" s="70"/>
      <c r="V40" s="19"/>
      <c r="W40" s="19"/>
      <c r="X40" s="19"/>
      <c r="Y40" s="19"/>
      <c r="Z40" s="19"/>
      <c r="AA40" s="19"/>
    </row>
    <row r="41" spans="1:27" ht="17.399999999999999" customHeight="1" x14ac:dyDescent="0.3">
      <c r="A41" s="68"/>
      <c r="B41" s="76">
        <v>65</v>
      </c>
      <c r="C41" s="76">
        <v>3</v>
      </c>
      <c r="D41" s="76">
        <f t="shared" si="3"/>
        <v>3</v>
      </c>
      <c r="E41" s="70"/>
      <c r="F41" s="20"/>
      <c r="G41" s="68"/>
      <c r="H41" s="173"/>
      <c r="I41" s="173"/>
      <c r="J41" s="84">
        <v>89</v>
      </c>
      <c r="K41" s="85">
        <f>VLOOKUP(J41,$B$3:$D$107,3,0)</f>
        <v>4</v>
      </c>
      <c r="L41" s="167"/>
      <c r="M41" s="56"/>
      <c r="N41" s="92"/>
      <c r="O41" s="101"/>
      <c r="P41" s="92"/>
      <c r="Q41" s="92"/>
      <c r="R41" s="68"/>
      <c r="S41" s="157"/>
      <c r="T41" s="87" t="s">
        <v>195</v>
      </c>
      <c r="U41" s="70"/>
      <c r="V41" s="19"/>
      <c r="W41" s="19"/>
      <c r="X41" s="19"/>
      <c r="Y41" s="19"/>
      <c r="Z41" s="19"/>
      <c r="AA41" s="19"/>
    </row>
    <row r="42" spans="1:27" ht="17.399999999999999" customHeight="1" x14ac:dyDescent="0.3">
      <c r="A42" s="68"/>
      <c r="B42" s="76">
        <v>67</v>
      </c>
      <c r="C42" s="76">
        <v>4</v>
      </c>
      <c r="D42" s="76">
        <f t="shared" si="3"/>
        <v>4</v>
      </c>
      <c r="E42" s="70"/>
      <c r="F42" s="20"/>
      <c r="G42" s="68"/>
      <c r="H42" s="174" t="s">
        <v>147</v>
      </c>
      <c r="I42" s="175"/>
      <c r="J42" s="176"/>
      <c r="K42" s="94">
        <f>SUM(K38:K41)</f>
        <v>14</v>
      </c>
      <c r="L42" s="168"/>
      <c r="M42" s="56"/>
      <c r="N42" s="102"/>
      <c r="O42" s="61"/>
      <c r="P42" s="61"/>
      <c r="Q42" s="61"/>
      <c r="R42" s="68"/>
      <c r="S42" s="158"/>
      <c r="T42" s="96" t="s">
        <v>196</v>
      </c>
      <c r="U42" s="70"/>
      <c r="V42" s="19"/>
      <c r="W42" s="19"/>
      <c r="X42" s="19"/>
      <c r="Y42" s="19"/>
      <c r="Z42" s="19"/>
      <c r="AA42" s="19"/>
    </row>
    <row r="43" spans="1:27" ht="17.399999999999999" customHeight="1" x14ac:dyDescent="0.3">
      <c r="A43" s="68"/>
      <c r="B43" s="76">
        <v>68</v>
      </c>
      <c r="C43" s="76">
        <v>5</v>
      </c>
      <c r="D43" s="76">
        <f t="shared" si="3"/>
        <v>5</v>
      </c>
      <c r="E43" s="70"/>
      <c r="F43" s="20"/>
      <c r="G43" s="68"/>
      <c r="H43" s="172" t="s">
        <v>169</v>
      </c>
      <c r="I43" s="173"/>
      <c r="J43" s="84">
        <v>23</v>
      </c>
      <c r="K43" s="85">
        <f>VLOOKUP(J43,$B$3:$D$107,3,0)</f>
        <v>3</v>
      </c>
      <c r="L43" s="166" t="str">
        <f>Q23</f>
        <v>MID</v>
      </c>
      <c r="M43" s="80"/>
      <c r="N43" s="159" t="s">
        <v>197</v>
      </c>
      <c r="O43" s="160"/>
      <c r="P43" s="81" t="s">
        <v>135</v>
      </c>
      <c r="Q43" s="69" t="s">
        <v>128</v>
      </c>
      <c r="R43" s="80"/>
      <c r="S43" s="156" t="s">
        <v>160</v>
      </c>
      <c r="T43" s="87" t="s">
        <v>161</v>
      </c>
      <c r="U43" s="70"/>
      <c r="V43" s="19"/>
      <c r="W43" s="19"/>
      <c r="X43" s="19"/>
      <c r="Y43" s="19"/>
      <c r="Z43" s="19"/>
      <c r="AA43" s="19"/>
    </row>
    <row r="44" spans="1:27" ht="17.399999999999999" customHeight="1" x14ac:dyDescent="0.3">
      <c r="A44" s="68"/>
      <c r="B44" s="76">
        <v>69</v>
      </c>
      <c r="C44" s="76">
        <v>4</v>
      </c>
      <c r="D44" s="76">
        <f t="shared" si="3"/>
        <v>4</v>
      </c>
      <c r="E44" s="70"/>
      <c r="F44" s="20"/>
      <c r="G44" s="68"/>
      <c r="H44" s="173"/>
      <c r="I44" s="173"/>
      <c r="J44" s="84">
        <v>47</v>
      </c>
      <c r="K44" s="85">
        <f>VLOOKUP(J44,$B$3:$D$107,3,0)</f>
        <v>3</v>
      </c>
      <c r="L44" s="167"/>
      <c r="M44" s="80"/>
      <c r="N44" s="161" t="s">
        <v>198</v>
      </c>
      <c r="O44" s="162"/>
      <c r="P44" s="86">
        <f>K143</f>
        <v>370</v>
      </c>
      <c r="Q44" s="95" t="str">
        <f>IF(P44&lt;233,"LOW",IF(P44&lt;367,"MID",IF(P44&gt;=367,"HIGH","")))</f>
        <v>HIGH</v>
      </c>
      <c r="R44" s="80"/>
      <c r="S44" s="157"/>
      <c r="T44" s="87" t="s">
        <v>199</v>
      </c>
      <c r="U44" s="70"/>
      <c r="V44" s="19"/>
      <c r="W44" s="19"/>
      <c r="X44" s="19"/>
      <c r="Y44" s="19"/>
      <c r="Z44" s="19"/>
      <c r="AA44" s="19"/>
    </row>
    <row r="45" spans="1:27" ht="17.399999999999999" customHeight="1" x14ac:dyDescent="0.3">
      <c r="A45" s="68"/>
      <c r="B45" s="76">
        <v>71</v>
      </c>
      <c r="C45" s="76">
        <v>3</v>
      </c>
      <c r="D45" s="76">
        <f t="shared" si="3"/>
        <v>3</v>
      </c>
      <c r="E45" s="70"/>
      <c r="F45" s="20"/>
      <c r="G45" s="68"/>
      <c r="H45" s="173"/>
      <c r="I45" s="173"/>
      <c r="J45" s="84">
        <v>71</v>
      </c>
      <c r="K45" s="85">
        <f>VLOOKUP(J45,$B$3:$D$107,3,0)</f>
        <v>3</v>
      </c>
      <c r="L45" s="167"/>
      <c r="M45" s="56"/>
      <c r="N45" s="92"/>
      <c r="O45" s="92"/>
      <c r="P45" s="92"/>
      <c r="Q45" s="92"/>
      <c r="R45" s="68"/>
      <c r="S45" s="158"/>
      <c r="T45" s="96" t="s">
        <v>200</v>
      </c>
      <c r="U45" s="70"/>
      <c r="V45" s="19"/>
      <c r="W45" s="19"/>
      <c r="X45" s="19"/>
      <c r="Y45" s="19"/>
      <c r="Z45" s="19"/>
      <c r="AA45" s="19"/>
    </row>
    <row r="46" spans="1:27" ht="17.399999999999999" customHeight="1" x14ac:dyDescent="0.3">
      <c r="A46" s="68"/>
      <c r="B46" s="76">
        <v>73</v>
      </c>
      <c r="C46" s="76">
        <v>3</v>
      </c>
      <c r="D46" s="76">
        <f t="shared" si="3"/>
        <v>3</v>
      </c>
      <c r="E46" s="70"/>
      <c r="F46" s="20"/>
      <c r="G46" s="68"/>
      <c r="H46" s="173"/>
      <c r="I46" s="173"/>
      <c r="J46" s="84">
        <v>95</v>
      </c>
      <c r="K46" s="85">
        <f>VLOOKUP(J46,$B$3:$D$107,3,0)</f>
        <v>3</v>
      </c>
      <c r="L46" s="167"/>
      <c r="M46" s="56"/>
      <c r="N46" s="19"/>
      <c r="O46" s="19"/>
      <c r="P46" s="19"/>
      <c r="Q46" s="19"/>
      <c r="R46" s="68"/>
      <c r="S46" s="156" t="s">
        <v>167</v>
      </c>
      <c r="T46" s="87" t="s">
        <v>168</v>
      </c>
      <c r="U46" s="70"/>
      <c r="V46" s="19"/>
      <c r="W46" s="19"/>
      <c r="X46" s="19"/>
      <c r="Y46" s="19"/>
      <c r="Z46" s="19"/>
      <c r="AA46" s="19"/>
    </row>
    <row r="47" spans="1:27" ht="17.399999999999999" customHeight="1" x14ac:dyDescent="0.3">
      <c r="A47" s="68"/>
      <c r="B47" s="76">
        <v>78</v>
      </c>
      <c r="C47" s="76">
        <v>5</v>
      </c>
      <c r="D47" s="76">
        <f t="shared" si="3"/>
        <v>5</v>
      </c>
      <c r="E47" s="70"/>
      <c r="F47" s="20"/>
      <c r="G47" s="68"/>
      <c r="H47" s="174" t="s">
        <v>147</v>
      </c>
      <c r="I47" s="175"/>
      <c r="J47" s="176"/>
      <c r="K47" s="94">
        <f>SUM(K43:K46)</f>
        <v>12</v>
      </c>
      <c r="L47" s="168"/>
      <c r="M47" s="56"/>
      <c r="N47" s="19"/>
      <c r="O47" s="19"/>
      <c r="P47" s="19"/>
      <c r="Q47" s="19"/>
      <c r="R47" s="68"/>
      <c r="S47" s="157"/>
      <c r="T47" s="87" t="s">
        <v>201</v>
      </c>
      <c r="U47" s="70"/>
      <c r="V47" s="19"/>
      <c r="W47" s="19"/>
      <c r="X47" s="19"/>
      <c r="Y47" s="19"/>
      <c r="Z47" s="19"/>
      <c r="AA47" s="19"/>
    </row>
    <row r="48" spans="1:27" ht="17.399999999999999" customHeight="1" x14ac:dyDescent="0.3">
      <c r="A48" s="68"/>
      <c r="B48" s="76">
        <v>81</v>
      </c>
      <c r="C48" s="76">
        <v>4</v>
      </c>
      <c r="D48" s="76">
        <f t="shared" si="3"/>
        <v>4</v>
      </c>
      <c r="E48" s="70"/>
      <c r="F48" s="20"/>
      <c r="G48" s="68"/>
      <c r="H48" s="183" t="s">
        <v>202</v>
      </c>
      <c r="I48" s="184"/>
      <c r="J48" s="184"/>
      <c r="K48" s="94">
        <f>SUM(K32,K37,K42,K47)</f>
        <v>54</v>
      </c>
      <c r="L48" s="69" t="str">
        <f>Q7</f>
        <v>MID</v>
      </c>
      <c r="M48" s="56"/>
      <c r="N48" s="19"/>
      <c r="O48" s="19"/>
      <c r="P48" s="19"/>
      <c r="Q48" s="19"/>
      <c r="R48" s="68"/>
      <c r="S48" s="158"/>
      <c r="T48" s="96" t="s">
        <v>203</v>
      </c>
      <c r="U48" s="70"/>
      <c r="V48" s="19"/>
      <c r="W48" s="19"/>
      <c r="X48" s="19"/>
      <c r="Y48" s="19"/>
      <c r="Z48" s="19"/>
      <c r="AA48" s="19"/>
    </row>
    <row r="49" spans="1:27" ht="17.399999999999999" customHeight="1" x14ac:dyDescent="0.3">
      <c r="A49" s="68"/>
      <c r="B49" s="76">
        <v>83</v>
      </c>
      <c r="C49" s="76">
        <v>3</v>
      </c>
      <c r="D49" s="76">
        <f t="shared" si="3"/>
        <v>3</v>
      </c>
      <c r="E49" s="70"/>
      <c r="F49" s="20"/>
      <c r="G49" s="68"/>
      <c r="H49" s="169" t="s">
        <v>142</v>
      </c>
      <c r="I49" s="170"/>
      <c r="J49" s="170"/>
      <c r="K49" s="171"/>
      <c r="L49" s="166" t="str">
        <f>Q24</f>
        <v>MID</v>
      </c>
      <c r="M49" s="56"/>
      <c r="N49" s="19"/>
      <c r="O49" s="19"/>
      <c r="P49" s="19"/>
      <c r="Q49" s="19"/>
      <c r="R49" s="19"/>
      <c r="S49" s="103"/>
      <c r="T49" s="103"/>
      <c r="U49" s="20"/>
      <c r="V49" s="19"/>
      <c r="W49" s="19"/>
      <c r="X49" s="19"/>
      <c r="Y49" s="19"/>
      <c r="Z49" s="19"/>
      <c r="AA49" s="19"/>
    </row>
    <row r="50" spans="1:27" ht="17.399999999999999" customHeight="1" x14ac:dyDescent="0.3">
      <c r="A50" s="68"/>
      <c r="B50" s="76">
        <v>86</v>
      </c>
      <c r="C50" s="76">
        <v>3</v>
      </c>
      <c r="D50" s="76">
        <f t="shared" si="3"/>
        <v>3</v>
      </c>
      <c r="E50" s="70"/>
      <c r="F50" s="20"/>
      <c r="G50" s="68"/>
      <c r="H50" s="172" t="s">
        <v>171</v>
      </c>
      <c r="I50" s="173"/>
      <c r="J50" s="84">
        <v>4</v>
      </c>
      <c r="K50" s="85">
        <f>VLOOKUP(J50,$B$3:$D$107,3,0)</f>
        <v>4</v>
      </c>
      <c r="L50" s="167"/>
      <c r="M50" s="56"/>
      <c r="N50" s="19"/>
      <c r="O50" s="19"/>
      <c r="P50" s="19"/>
      <c r="Q50" s="19"/>
      <c r="R50" s="68"/>
      <c r="S50" s="159" t="s">
        <v>126</v>
      </c>
      <c r="T50" s="160"/>
      <c r="U50" s="70"/>
      <c r="V50" s="19"/>
      <c r="W50" s="19"/>
      <c r="X50" s="19"/>
      <c r="Y50" s="19"/>
      <c r="Z50" s="19"/>
      <c r="AA50" s="19"/>
    </row>
    <row r="51" spans="1:27" ht="17.399999999999999" customHeight="1" x14ac:dyDescent="0.3">
      <c r="A51" s="68"/>
      <c r="B51" s="76">
        <v>88</v>
      </c>
      <c r="C51" s="76">
        <v>4</v>
      </c>
      <c r="D51" s="76">
        <f t="shared" si="3"/>
        <v>4</v>
      </c>
      <c r="E51" s="70"/>
      <c r="F51" s="20"/>
      <c r="G51" s="68"/>
      <c r="H51" s="173"/>
      <c r="I51" s="173"/>
      <c r="J51" s="84">
        <v>28</v>
      </c>
      <c r="K51" s="85">
        <f>VLOOKUP(J51,$B$3:$D$107,3,0)</f>
        <v>3</v>
      </c>
      <c r="L51" s="167"/>
      <c r="M51" s="56"/>
      <c r="N51" s="19"/>
      <c r="O51" s="19"/>
      <c r="P51" s="19"/>
      <c r="Q51" s="19"/>
      <c r="R51" s="68"/>
      <c r="S51" s="71" t="s">
        <v>129</v>
      </c>
      <c r="T51" s="72" t="s">
        <v>178</v>
      </c>
      <c r="U51" s="70"/>
      <c r="V51" s="19"/>
      <c r="W51" s="19"/>
      <c r="X51" s="19"/>
      <c r="Y51" s="19"/>
      <c r="Z51" s="19"/>
      <c r="AA51" s="19"/>
    </row>
    <row r="52" spans="1:27" ht="17.399999999999999" customHeight="1" x14ac:dyDescent="0.3">
      <c r="A52" s="68"/>
      <c r="B52" s="76">
        <v>97</v>
      </c>
      <c r="C52" s="76">
        <v>3</v>
      </c>
      <c r="D52" s="76">
        <f t="shared" si="3"/>
        <v>3</v>
      </c>
      <c r="E52" s="70"/>
      <c r="F52" s="20"/>
      <c r="G52" s="68"/>
      <c r="H52" s="173"/>
      <c r="I52" s="173"/>
      <c r="J52" s="84">
        <v>52</v>
      </c>
      <c r="K52" s="85">
        <f>VLOOKUP(J52,$B$3:$D$107,3,0)</f>
        <v>3</v>
      </c>
      <c r="L52" s="167"/>
      <c r="M52" s="56"/>
      <c r="N52" s="19"/>
      <c r="O52" s="19"/>
      <c r="P52" s="19"/>
      <c r="Q52" s="19"/>
      <c r="R52" s="68"/>
      <c r="S52" s="77" t="s">
        <v>131</v>
      </c>
      <c r="T52" s="78" t="s">
        <v>180</v>
      </c>
      <c r="U52" s="70"/>
      <c r="V52" s="19"/>
      <c r="W52" s="19"/>
      <c r="X52" s="19"/>
      <c r="Y52" s="19"/>
      <c r="Z52" s="19"/>
      <c r="AA52" s="19"/>
    </row>
    <row r="53" spans="1:27" ht="17.399999999999999" customHeight="1" x14ac:dyDescent="0.3">
      <c r="A53" s="68"/>
      <c r="B53" s="76">
        <v>98</v>
      </c>
      <c r="C53" s="76">
        <v>4</v>
      </c>
      <c r="D53" s="76">
        <f t="shared" si="3"/>
        <v>4</v>
      </c>
      <c r="E53" s="70"/>
      <c r="F53" s="20"/>
      <c r="G53" s="68"/>
      <c r="H53" s="173"/>
      <c r="I53" s="173"/>
      <c r="J53" s="84">
        <v>76</v>
      </c>
      <c r="K53" s="85">
        <f>VLOOKUP(J53,$B$3:$D$107,3,0)</f>
        <v>2</v>
      </c>
      <c r="L53" s="167"/>
      <c r="M53" s="56"/>
      <c r="N53" s="19"/>
      <c r="O53" s="19"/>
      <c r="P53" s="19"/>
      <c r="Q53" s="19"/>
      <c r="R53" s="68"/>
      <c r="S53" s="163" t="s">
        <v>136</v>
      </c>
      <c r="T53" s="83" t="s">
        <v>137</v>
      </c>
      <c r="U53" s="70"/>
      <c r="V53" s="19"/>
      <c r="W53" s="19"/>
      <c r="X53" s="19"/>
      <c r="Y53" s="19"/>
      <c r="Z53" s="19"/>
      <c r="AA53" s="19"/>
    </row>
    <row r="54" spans="1:27" ht="17.399999999999999" customHeight="1" x14ac:dyDescent="0.3">
      <c r="A54" s="68"/>
      <c r="B54" s="185" t="s">
        <v>204</v>
      </c>
      <c r="C54" s="186"/>
      <c r="D54" s="76">
        <f>SUM(D4:D53)</f>
        <v>185</v>
      </c>
      <c r="E54" s="70"/>
      <c r="F54" s="20"/>
      <c r="G54" s="68"/>
      <c r="H54" s="174" t="s">
        <v>147</v>
      </c>
      <c r="I54" s="175"/>
      <c r="J54" s="176"/>
      <c r="K54" s="94">
        <f>SUM(K50:K53)</f>
        <v>12</v>
      </c>
      <c r="L54" s="168"/>
      <c r="M54" s="56"/>
      <c r="N54" s="19"/>
      <c r="O54" s="19"/>
      <c r="P54" s="19"/>
      <c r="Q54" s="19"/>
      <c r="R54" s="68"/>
      <c r="S54" s="164"/>
      <c r="T54" s="83" t="s">
        <v>183</v>
      </c>
      <c r="U54" s="70"/>
      <c r="V54" s="19"/>
      <c r="W54" s="19"/>
      <c r="X54" s="19"/>
      <c r="Y54" s="19"/>
      <c r="Z54" s="19"/>
      <c r="AA54" s="19"/>
    </row>
    <row r="55" spans="1:27" ht="17.399999999999999" customHeight="1" x14ac:dyDescent="0.3">
      <c r="A55" s="68"/>
      <c r="B55" s="69" t="s">
        <v>205</v>
      </c>
      <c r="C55" s="69" t="s">
        <v>19</v>
      </c>
      <c r="D55" s="69" t="s">
        <v>125</v>
      </c>
      <c r="E55" s="70"/>
      <c r="F55" s="20"/>
      <c r="G55" s="68"/>
      <c r="H55" s="172" t="s">
        <v>173</v>
      </c>
      <c r="I55" s="173"/>
      <c r="J55" s="84">
        <v>10</v>
      </c>
      <c r="K55" s="85">
        <f>VLOOKUP(J55,$B$3:$D$107,3,0)</f>
        <v>4</v>
      </c>
      <c r="L55" s="166" t="str">
        <f>Q25</f>
        <v>HIGH</v>
      </c>
      <c r="M55" s="56"/>
      <c r="N55" s="19"/>
      <c r="O55" s="19"/>
      <c r="P55" s="19"/>
      <c r="Q55" s="19"/>
      <c r="R55" s="68"/>
      <c r="S55" s="165"/>
      <c r="T55" s="88">
        <v>16</v>
      </c>
      <c r="U55" s="70"/>
      <c r="V55" s="19"/>
      <c r="W55" s="19"/>
      <c r="X55" s="19"/>
      <c r="Y55" s="19"/>
      <c r="Z55" s="19"/>
      <c r="AA55" s="19"/>
    </row>
    <row r="56" spans="1:27" ht="17.399999999999999" customHeight="1" x14ac:dyDescent="0.3">
      <c r="A56" s="68"/>
      <c r="B56" s="76">
        <v>1</v>
      </c>
      <c r="C56" s="76">
        <v>3</v>
      </c>
      <c r="D56" s="76">
        <f>IF(C56=1,5,IF(C56=2,4,IF(C56=3,3,IF(C56=4,2,IF(C56=5,1)))))</f>
        <v>3</v>
      </c>
      <c r="E56" s="70"/>
      <c r="F56" s="20"/>
      <c r="G56" s="68"/>
      <c r="H56" s="173"/>
      <c r="I56" s="173"/>
      <c r="J56" s="84">
        <v>34</v>
      </c>
      <c r="K56" s="85">
        <f>VLOOKUP(J56,$B$3:$D$107,3,0)</f>
        <v>5</v>
      </c>
      <c r="L56" s="167"/>
      <c r="M56" s="56"/>
      <c r="N56" s="19"/>
      <c r="O56" s="19"/>
      <c r="P56" s="19"/>
      <c r="Q56" s="19"/>
      <c r="R56" s="68"/>
      <c r="S56" s="163" t="s">
        <v>143</v>
      </c>
      <c r="T56" s="83" t="s">
        <v>144</v>
      </c>
      <c r="U56" s="70"/>
      <c r="V56" s="19"/>
      <c r="W56" s="19"/>
      <c r="X56" s="19"/>
      <c r="Y56" s="19"/>
      <c r="Z56" s="19"/>
      <c r="AA56" s="19"/>
    </row>
    <row r="57" spans="1:27" ht="17.399999999999999" customHeight="1" x14ac:dyDescent="0.3">
      <c r="A57" s="68"/>
      <c r="B57" s="76">
        <v>6</v>
      </c>
      <c r="C57" s="76">
        <v>1</v>
      </c>
      <c r="D57" s="76">
        <f t="shared" ref="D57:D87" si="4">IF(C57=1,5,IF(C57=2,4,IF(C57=3,3,IF(C57=4,2,IF(C57=5,1)))))</f>
        <v>5</v>
      </c>
      <c r="E57" s="70"/>
      <c r="F57" s="20"/>
      <c r="G57" s="68"/>
      <c r="H57" s="173"/>
      <c r="I57" s="173"/>
      <c r="J57" s="84">
        <v>58</v>
      </c>
      <c r="K57" s="85">
        <f>VLOOKUP(J57,$B$3:$D$107,3,0)</f>
        <v>4</v>
      </c>
      <c r="L57" s="167"/>
      <c r="M57" s="56"/>
      <c r="N57" s="19"/>
      <c r="O57" s="19"/>
      <c r="P57" s="19"/>
      <c r="Q57" s="19"/>
      <c r="R57" s="68"/>
      <c r="S57" s="164"/>
      <c r="T57" s="83" t="s">
        <v>187</v>
      </c>
      <c r="U57" s="70"/>
      <c r="V57" s="19"/>
      <c r="W57" s="19"/>
      <c r="X57" s="19"/>
      <c r="Y57" s="19"/>
      <c r="Z57" s="19"/>
      <c r="AA57" s="19"/>
    </row>
    <row r="58" spans="1:27" ht="17.399999999999999" customHeight="1" x14ac:dyDescent="0.3">
      <c r="A58" s="68"/>
      <c r="B58" s="76">
        <v>9</v>
      </c>
      <c r="C58" s="76">
        <v>3</v>
      </c>
      <c r="D58" s="76">
        <f t="shared" si="4"/>
        <v>3</v>
      </c>
      <c r="E58" s="70"/>
      <c r="F58" s="20"/>
      <c r="G58" s="68"/>
      <c r="H58" s="173"/>
      <c r="I58" s="173"/>
      <c r="J58" s="84">
        <v>82</v>
      </c>
      <c r="K58" s="85">
        <f>VLOOKUP(J58,$B$3:$D$107,3,0)</f>
        <v>5</v>
      </c>
      <c r="L58" s="167"/>
      <c r="M58" s="56"/>
      <c r="N58" s="19"/>
      <c r="O58" s="19"/>
      <c r="P58" s="19"/>
      <c r="Q58" s="19"/>
      <c r="R58" s="68"/>
      <c r="S58" s="165"/>
      <c r="T58" s="88">
        <v>12</v>
      </c>
      <c r="U58" s="70"/>
      <c r="V58" s="19"/>
      <c r="W58" s="19"/>
      <c r="X58" s="19"/>
      <c r="Y58" s="19"/>
      <c r="Z58" s="19"/>
      <c r="AA58" s="19"/>
    </row>
    <row r="59" spans="1:27" ht="17.399999999999999" customHeight="1" x14ac:dyDescent="0.3">
      <c r="A59" s="68"/>
      <c r="B59" s="76">
        <v>10</v>
      </c>
      <c r="C59" s="76">
        <v>2</v>
      </c>
      <c r="D59" s="76">
        <f t="shared" si="4"/>
        <v>4</v>
      </c>
      <c r="E59" s="70"/>
      <c r="F59" s="20"/>
      <c r="G59" s="68"/>
      <c r="H59" s="174" t="s">
        <v>147</v>
      </c>
      <c r="I59" s="175"/>
      <c r="J59" s="176"/>
      <c r="K59" s="94">
        <f>SUM(K55:K58)</f>
        <v>18</v>
      </c>
      <c r="L59" s="168"/>
      <c r="M59" s="56"/>
      <c r="N59" s="19"/>
      <c r="O59" s="19"/>
      <c r="P59" s="19"/>
      <c r="Q59" s="19"/>
      <c r="R59" s="68"/>
      <c r="S59" s="156" t="s">
        <v>151</v>
      </c>
      <c r="T59" s="87" t="s">
        <v>152</v>
      </c>
      <c r="U59" s="70"/>
      <c r="V59" s="19"/>
      <c r="W59" s="19"/>
      <c r="X59" s="19"/>
      <c r="Y59" s="19"/>
      <c r="Z59" s="19"/>
      <c r="AA59" s="19"/>
    </row>
    <row r="60" spans="1:27" ht="17.399999999999999" customHeight="1" x14ac:dyDescent="0.3">
      <c r="A60" s="68"/>
      <c r="B60" s="76">
        <v>12</v>
      </c>
      <c r="C60" s="76">
        <v>1</v>
      </c>
      <c r="D60" s="76">
        <f t="shared" si="4"/>
        <v>5</v>
      </c>
      <c r="E60" s="70"/>
      <c r="F60" s="20"/>
      <c r="G60" s="68"/>
      <c r="H60" s="172" t="s">
        <v>175</v>
      </c>
      <c r="I60" s="173"/>
      <c r="J60" s="84">
        <v>16</v>
      </c>
      <c r="K60" s="85">
        <f>VLOOKUP(J60,$B$3:$D$107,3,0)</f>
        <v>4</v>
      </c>
      <c r="L60" s="166" t="str">
        <f>Q26</f>
        <v>HIGH</v>
      </c>
      <c r="M60" s="56"/>
      <c r="N60" s="19"/>
      <c r="O60" s="19"/>
      <c r="P60" s="19"/>
      <c r="Q60" s="19"/>
      <c r="R60" s="68"/>
      <c r="S60" s="157"/>
      <c r="T60" s="87" t="s">
        <v>191</v>
      </c>
      <c r="U60" s="70"/>
      <c r="V60" s="19"/>
      <c r="W60" s="19"/>
      <c r="X60" s="19"/>
      <c r="Y60" s="19"/>
      <c r="Z60" s="19"/>
      <c r="AA60" s="19"/>
    </row>
    <row r="61" spans="1:27" ht="17.399999999999999" customHeight="1" x14ac:dyDescent="0.3">
      <c r="A61" s="68"/>
      <c r="B61" s="76">
        <v>13</v>
      </c>
      <c r="C61" s="76">
        <v>3</v>
      </c>
      <c r="D61" s="76">
        <f t="shared" si="4"/>
        <v>3</v>
      </c>
      <c r="E61" s="70"/>
      <c r="F61" s="20"/>
      <c r="G61" s="68"/>
      <c r="H61" s="173"/>
      <c r="I61" s="173"/>
      <c r="J61" s="84">
        <v>40</v>
      </c>
      <c r="K61" s="85">
        <f>VLOOKUP(J61,$B$3:$D$107,3,0)</f>
        <v>4</v>
      </c>
      <c r="L61" s="167"/>
      <c r="M61" s="56"/>
      <c r="N61" s="19"/>
      <c r="O61" s="19"/>
      <c r="P61" s="19"/>
      <c r="Q61" s="19"/>
      <c r="R61" s="68"/>
      <c r="S61" s="158"/>
      <c r="T61" s="88">
        <v>3</v>
      </c>
      <c r="U61" s="70"/>
      <c r="V61" s="19"/>
      <c r="W61" s="19"/>
      <c r="X61" s="19"/>
      <c r="Y61" s="19"/>
      <c r="Z61" s="19"/>
      <c r="AA61" s="19"/>
    </row>
    <row r="62" spans="1:27" ht="17.399999999999999" customHeight="1" x14ac:dyDescent="0.3">
      <c r="A62" s="68"/>
      <c r="B62" s="76">
        <v>15</v>
      </c>
      <c r="C62" s="76">
        <v>2</v>
      </c>
      <c r="D62" s="76">
        <f t="shared" si="4"/>
        <v>4</v>
      </c>
      <c r="E62" s="70"/>
      <c r="F62" s="20"/>
      <c r="G62" s="68"/>
      <c r="H62" s="173"/>
      <c r="I62" s="173"/>
      <c r="J62" s="84">
        <v>64</v>
      </c>
      <c r="K62" s="85">
        <f>VLOOKUP(J62,$B$3:$D$107,3,0)</f>
        <v>5</v>
      </c>
      <c r="L62" s="167"/>
      <c r="M62" s="56"/>
      <c r="N62" s="19"/>
      <c r="O62" s="19"/>
      <c r="P62" s="19"/>
      <c r="Q62" s="19"/>
      <c r="R62" s="19"/>
      <c r="S62" s="92"/>
      <c r="T62" s="92"/>
      <c r="U62" s="20"/>
      <c r="V62" s="19"/>
      <c r="W62" s="19"/>
      <c r="X62" s="19"/>
      <c r="Y62" s="19"/>
      <c r="Z62" s="19"/>
      <c r="AA62" s="19"/>
    </row>
    <row r="63" spans="1:27" ht="17.399999999999999" customHeight="1" x14ac:dyDescent="0.3">
      <c r="A63" s="68"/>
      <c r="B63" s="76">
        <v>16</v>
      </c>
      <c r="C63" s="76">
        <v>2</v>
      </c>
      <c r="D63" s="76">
        <f t="shared" si="4"/>
        <v>4</v>
      </c>
      <c r="E63" s="70"/>
      <c r="F63" s="20"/>
      <c r="G63" s="68"/>
      <c r="H63" s="173"/>
      <c r="I63" s="173"/>
      <c r="J63" s="84">
        <v>88</v>
      </c>
      <c r="K63" s="85">
        <f>VLOOKUP(J63,$B$3:$D$107,3,0)</f>
        <v>4</v>
      </c>
      <c r="L63" s="167"/>
      <c r="M63" s="56"/>
      <c r="N63" s="19"/>
      <c r="O63" s="19"/>
      <c r="P63" s="19"/>
      <c r="Q63" s="19"/>
      <c r="R63" s="19"/>
      <c r="S63" s="61"/>
      <c r="T63" s="61"/>
      <c r="U63" s="20"/>
      <c r="V63" s="19"/>
      <c r="W63" s="19"/>
      <c r="X63" s="19"/>
      <c r="Y63" s="19"/>
      <c r="Z63" s="19"/>
      <c r="AA63" s="19"/>
    </row>
    <row r="64" spans="1:27" ht="17.399999999999999" customHeight="1" x14ac:dyDescent="0.3">
      <c r="A64" s="68"/>
      <c r="B64" s="76">
        <v>19</v>
      </c>
      <c r="C64" s="76">
        <v>3</v>
      </c>
      <c r="D64" s="76">
        <f t="shared" si="4"/>
        <v>3</v>
      </c>
      <c r="E64" s="70"/>
      <c r="F64" s="20"/>
      <c r="G64" s="68"/>
      <c r="H64" s="174" t="s">
        <v>147</v>
      </c>
      <c r="I64" s="175"/>
      <c r="J64" s="176"/>
      <c r="K64" s="94">
        <f>SUM(K60:K63)</f>
        <v>17</v>
      </c>
      <c r="L64" s="168"/>
      <c r="M64" s="56"/>
      <c r="N64" s="19"/>
      <c r="O64" s="19"/>
      <c r="P64" s="19"/>
      <c r="Q64" s="19"/>
      <c r="R64" s="68"/>
      <c r="S64" s="156" t="s">
        <v>139</v>
      </c>
      <c r="T64" s="87" t="s">
        <v>156</v>
      </c>
      <c r="U64" s="70"/>
      <c r="V64" s="19"/>
      <c r="W64" s="19"/>
      <c r="X64" s="19"/>
      <c r="Y64" s="19"/>
      <c r="Z64" s="19"/>
      <c r="AA64" s="19"/>
    </row>
    <row r="65" spans="1:27" ht="17.399999999999999" customHeight="1" x14ac:dyDescent="0.3">
      <c r="A65" s="68"/>
      <c r="B65" s="76">
        <v>20</v>
      </c>
      <c r="C65" s="76">
        <v>3</v>
      </c>
      <c r="D65" s="76">
        <f t="shared" si="4"/>
        <v>3</v>
      </c>
      <c r="E65" s="70"/>
      <c r="F65" s="20"/>
      <c r="G65" s="68"/>
      <c r="H65" s="172" t="s">
        <v>177</v>
      </c>
      <c r="I65" s="173"/>
      <c r="J65" s="84">
        <v>22</v>
      </c>
      <c r="K65" s="85">
        <f>VLOOKUP(J65,$B$3:$D$107,3,0)</f>
        <v>2</v>
      </c>
      <c r="L65" s="166" t="str">
        <f>Q27</f>
        <v>MID</v>
      </c>
      <c r="M65" s="56"/>
      <c r="N65" s="19"/>
      <c r="O65" s="19"/>
      <c r="P65" s="19"/>
      <c r="Q65" s="19"/>
      <c r="R65" s="68"/>
      <c r="S65" s="157"/>
      <c r="T65" s="87" t="s">
        <v>195</v>
      </c>
      <c r="U65" s="70"/>
      <c r="V65" s="19"/>
      <c r="W65" s="19"/>
      <c r="X65" s="19"/>
      <c r="Y65" s="19"/>
      <c r="Z65" s="19"/>
      <c r="AA65" s="19"/>
    </row>
    <row r="66" spans="1:27" ht="17.399999999999999" customHeight="1" x14ac:dyDescent="0.3">
      <c r="A66" s="68"/>
      <c r="B66" s="76">
        <v>21</v>
      </c>
      <c r="C66" s="76">
        <v>3</v>
      </c>
      <c r="D66" s="76">
        <f t="shared" si="4"/>
        <v>3</v>
      </c>
      <c r="E66" s="70"/>
      <c r="F66" s="20"/>
      <c r="G66" s="68"/>
      <c r="H66" s="173"/>
      <c r="I66" s="173"/>
      <c r="J66" s="84">
        <v>46</v>
      </c>
      <c r="K66" s="85">
        <f>VLOOKUP(J66,$B$3:$D$107,3,0)</f>
        <v>3</v>
      </c>
      <c r="L66" s="167"/>
      <c r="M66" s="56"/>
      <c r="N66" s="19"/>
      <c r="O66" s="19"/>
      <c r="P66" s="19"/>
      <c r="Q66" s="19"/>
      <c r="R66" s="68"/>
      <c r="S66" s="158"/>
      <c r="T66" s="96" t="s">
        <v>196</v>
      </c>
      <c r="U66" s="70"/>
      <c r="V66" s="19"/>
      <c r="W66" s="19"/>
      <c r="X66" s="19"/>
      <c r="Y66" s="19"/>
      <c r="Z66" s="19"/>
      <c r="AA66" s="19"/>
    </row>
    <row r="67" spans="1:27" ht="17.399999999999999" customHeight="1" x14ac:dyDescent="0.3">
      <c r="A67" s="68"/>
      <c r="B67" s="76">
        <v>25</v>
      </c>
      <c r="C67" s="76">
        <v>3</v>
      </c>
      <c r="D67" s="76">
        <f t="shared" si="4"/>
        <v>3</v>
      </c>
      <c r="E67" s="70"/>
      <c r="F67" s="20"/>
      <c r="G67" s="68"/>
      <c r="H67" s="173"/>
      <c r="I67" s="173"/>
      <c r="J67" s="84">
        <v>70</v>
      </c>
      <c r="K67" s="85">
        <f>VLOOKUP(J67,$B$3:$D$107,3,0)</f>
        <v>5</v>
      </c>
      <c r="L67" s="167"/>
      <c r="M67" s="56"/>
      <c r="N67" s="19"/>
      <c r="O67" s="19"/>
      <c r="P67" s="19"/>
      <c r="Q67" s="19"/>
      <c r="R67" s="68"/>
      <c r="S67" s="156" t="s">
        <v>160</v>
      </c>
      <c r="T67" s="87" t="s">
        <v>161</v>
      </c>
      <c r="U67" s="70"/>
      <c r="V67" s="19"/>
      <c r="W67" s="19"/>
      <c r="X67" s="19"/>
      <c r="Y67" s="19"/>
      <c r="Z67" s="19"/>
      <c r="AA67" s="19"/>
    </row>
    <row r="68" spans="1:27" ht="17.399999999999999" customHeight="1" x14ac:dyDescent="0.3">
      <c r="A68" s="68"/>
      <c r="B68" s="76">
        <v>29</v>
      </c>
      <c r="C68" s="76">
        <v>2</v>
      </c>
      <c r="D68" s="76">
        <f t="shared" si="4"/>
        <v>4</v>
      </c>
      <c r="E68" s="70"/>
      <c r="F68" s="20"/>
      <c r="G68" s="68"/>
      <c r="H68" s="173"/>
      <c r="I68" s="173"/>
      <c r="J68" s="84">
        <v>94</v>
      </c>
      <c r="K68" s="85">
        <f>VLOOKUP(J68,$B$3:$D$107,3,0)</f>
        <v>3</v>
      </c>
      <c r="L68" s="167"/>
      <c r="M68" s="56"/>
      <c r="N68" s="19"/>
      <c r="O68" s="19"/>
      <c r="P68" s="19"/>
      <c r="Q68" s="19"/>
      <c r="R68" s="68"/>
      <c r="S68" s="157"/>
      <c r="T68" s="87" t="s">
        <v>199</v>
      </c>
      <c r="U68" s="70"/>
      <c r="V68" s="19"/>
      <c r="W68" s="19"/>
      <c r="X68" s="19"/>
      <c r="Y68" s="19"/>
      <c r="Z68" s="19"/>
      <c r="AA68" s="19"/>
    </row>
    <row r="69" spans="1:27" ht="17.399999999999999" customHeight="1" x14ac:dyDescent="0.3">
      <c r="A69" s="68"/>
      <c r="B69" s="76">
        <v>35</v>
      </c>
      <c r="C69" s="76">
        <v>3</v>
      </c>
      <c r="D69" s="76">
        <f t="shared" si="4"/>
        <v>3</v>
      </c>
      <c r="E69" s="70"/>
      <c r="F69" s="20"/>
      <c r="G69" s="68"/>
      <c r="H69" s="174" t="s">
        <v>147</v>
      </c>
      <c r="I69" s="175"/>
      <c r="J69" s="176"/>
      <c r="K69" s="94">
        <f>SUM(K65:K68)</f>
        <v>13</v>
      </c>
      <c r="L69" s="168"/>
      <c r="M69" s="56"/>
      <c r="N69" s="19"/>
      <c r="O69" s="19"/>
      <c r="P69" s="19"/>
      <c r="Q69" s="19"/>
      <c r="R69" s="68"/>
      <c r="S69" s="158"/>
      <c r="T69" s="96" t="s">
        <v>200</v>
      </c>
      <c r="U69" s="70"/>
      <c r="V69" s="19"/>
      <c r="W69" s="19"/>
      <c r="X69" s="19"/>
      <c r="Y69" s="19"/>
      <c r="Z69" s="19"/>
      <c r="AA69" s="19"/>
    </row>
    <row r="70" spans="1:27" ht="17.399999999999999" customHeight="1" x14ac:dyDescent="0.3">
      <c r="A70" s="68"/>
      <c r="B70" s="76">
        <v>36</v>
      </c>
      <c r="C70" s="76">
        <v>2</v>
      </c>
      <c r="D70" s="76">
        <f t="shared" si="4"/>
        <v>4</v>
      </c>
      <c r="E70" s="70"/>
      <c r="F70" s="20"/>
      <c r="G70" s="68"/>
      <c r="H70" s="183" t="s">
        <v>206</v>
      </c>
      <c r="I70" s="184"/>
      <c r="J70" s="184"/>
      <c r="K70" s="94">
        <f>SUM(K54,K59,K64,K69)</f>
        <v>60</v>
      </c>
      <c r="L70" s="69" t="str">
        <f>Q8</f>
        <v>HIGH</v>
      </c>
      <c r="M70" s="56"/>
      <c r="N70" s="19"/>
      <c r="O70" s="19"/>
      <c r="P70" s="19"/>
      <c r="Q70" s="19"/>
      <c r="R70" s="68"/>
      <c r="S70" s="156" t="s">
        <v>167</v>
      </c>
      <c r="T70" s="87" t="s">
        <v>168</v>
      </c>
      <c r="U70" s="70"/>
      <c r="V70" s="19"/>
      <c r="W70" s="19"/>
      <c r="X70" s="19"/>
      <c r="Y70" s="19"/>
      <c r="Z70" s="19"/>
      <c r="AA70" s="19"/>
    </row>
    <row r="71" spans="1:27" ht="17.399999999999999" customHeight="1" x14ac:dyDescent="0.3">
      <c r="A71" s="68"/>
      <c r="B71" s="76">
        <v>38</v>
      </c>
      <c r="C71" s="76">
        <v>2</v>
      </c>
      <c r="D71" s="76">
        <f t="shared" si="4"/>
        <v>4</v>
      </c>
      <c r="E71" s="70"/>
      <c r="F71" s="20"/>
      <c r="G71" s="68"/>
      <c r="H71" s="169" t="s">
        <v>145</v>
      </c>
      <c r="I71" s="170"/>
      <c r="J71" s="170"/>
      <c r="K71" s="171"/>
      <c r="L71" s="166" t="str">
        <f>Q28</f>
        <v>HIGH</v>
      </c>
      <c r="M71" s="56"/>
      <c r="N71" s="19"/>
      <c r="O71" s="19"/>
      <c r="P71" s="19"/>
      <c r="Q71" s="19"/>
      <c r="R71" s="68"/>
      <c r="S71" s="157"/>
      <c r="T71" s="87" t="s">
        <v>201</v>
      </c>
      <c r="U71" s="70"/>
      <c r="V71" s="19"/>
      <c r="W71" s="19"/>
      <c r="X71" s="19"/>
      <c r="Y71" s="19"/>
      <c r="Z71" s="19"/>
      <c r="AA71" s="19"/>
    </row>
    <row r="72" spans="1:27" ht="17.399999999999999" customHeight="1" x14ac:dyDescent="0.3">
      <c r="A72" s="68"/>
      <c r="B72" s="76">
        <v>41</v>
      </c>
      <c r="C72" s="76">
        <v>3</v>
      </c>
      <c r="D72" s="76">
        <f t="shared" si="4"/>
        <v>3</v>
      </c>
      <c r="E72" s="70"/>
      <c r="F72" s="20"/>
      <c r="G72" s="68"/>
      <c r="H72" s="172" t="s">
        <v>179</v>
      </c>
      <c r="I72" s="173"/>
      <c r="J72" s="84">
        <v>3</v>
      </c>
      <c r="K72" s="85">
        <f>VLOOKUP(J72,$B$3:$D$107,3,0)</f>
        <v>3</v>
      </c>
      <c r="L72" s="167"/>
      <c r="M72" s="56"/>
      <c r="N72" s="19"/>
      <c r="O72" s="19"/>
      <c r="P72" s="19"/>
      <c r="Q72" s="19"/>
      <c r="R72" s="68"/>
      <c r="S72" s="158"/>
      <c r="T72" s="96" t="s">
        <v>203</v>
      </c>
      <c r="U72" s="70"/>
      <c r="V72" s="19"/>
      <c r="W72" s="19"/>
      <c r="X72" s="19"/>
      <c r="Y72" s="19"/>
      <c r="Z72" s="19"/>
      <c r="AA72" s="19"/>
    </row>
    <row r="73" spans="1:27" ht="17.399999999999999" customHeight="1" x14ac:dyDescent="0.3">
      <c r="A73" s="68"/>
      <c r="B73" s="76">
        <v>42</v>
      </c>
      <c r="C73" s="76">
        <v>4</v>
      </c>
      <c r="D73" s="76">
        <f t="shared" si="4"/>
        <v>2</v>
      </c>
      <c r="E73" s="70"/>
      <c r="F73" s="20"/>
      <c r="G73" s="68"/>
      <c r="H73" s="173"/>
      <c r="I73" s="173"/>
      <c r="J73" s="84">
        <v>27</v>
      </c>
      <c r="K73" s="85">
        <f>VLOOKUP(J73,$B$3:$D$107,3,0)</f>
        <v>5</v>
      </c>
      <c r="L73" s="167"/>
      <c r="M73" s="56"/>
      <c r="N73" s="19"/>
      <c r="O73" s="19"/>
      <c r="P73" s="19"/>
      <c r="Q73" s="19"/>
      <c r="R73" s="19"/>
      <c r="S73" s="103"/>
      <c r="T73" s="103"/>
      <c r="U73" s="20"/>
      <c r="V73" s="19"/>
      <c r="W73" s="19"/>
      <c r="X73" s="19"/>
      <c r="Y73" s="19"/>
      <c r="Z73" s="19"/>
      <c r="AA73" s="19"/>
    </row>
    <row r="74" spans="1:27" ht="17.399999999999999" customHeight="1" x14ac:dyDescent="0.3">
      <c r="A74" s="68"/>
      <c r="B74" s="76">
        <v>44</v>
      </c>
      <c r="C74" s="76">
        <v>3</v>
      </c>
      <c r="D74" s="76">
        <f t="shared" si="4"/>
        <v>3</v>
      </c>
      <c r="E74" s="70"/>
      <c r="F74" s="20"/>
      <c r="G74" s="68"/>
      <c r="H74" s="173"/>
      <c r="I74" s="173"/>
      <c r="J74" s="84">
        <v>51</v>
      </c>
      <c r="K74" s="85">
        <f>VLOOKUP(J74,$B$3:$D$107,3,0)</f>
        <v>4</v>
      </c>
      <c r="L74" s="167"/>
      <c r="M74" s="56"/>
      <c r="N74" s="19"/>
      <c r="O74" s="19"/>
      <c r="P74" s="19"/>
      <c r="Q74" s="19"/>
      <c r="R74" s="68"/>
      <c r="S74" s="159" t="s">
        <v>207</v>
      </c>
      <c r="T74" s="160"/>
      <c r="U74" s="70"/>
      <c r="V74" s="19"/>
      <c r="W74" s="19"/>
      <c r="X74" s="19"/>
      <c r="Y74" s="19"/>
      <c r="Z74" s="19"/>
      <c r="AA74" s="19"/>
    </row>
    <row r="75" spans="1:27" ht="17.399999999999999" customHeight="1" x14ac:dyDescent="0.3">
      <c r="A75" s="68"/>
      <c r="B75" s="76">
        <v>50</v>
      </c>
      <c r="C75" s="76">
        <v>3</v>
      </c>
      <c r="D75" s="76">
        <f t="shared" si="4"/>
        <v>3</v>
      </c>
      <c r="E75" s="70"/>
      <c r="F75" s="20"/>
      <c r="G75" s="68"/>
      <c r="H75" s="173"/>
      <c r="I75" s="173"/>
      <c r="J75" s="84">
        <v>75</v>
      </c>
      <c r="K75" s="85">
        <f>VLOOKUP(J75,$B$3:$D$107,3,0)</f>
        <v>4</v>
      </c>
      <c r="L75" s="167"/>
      <c r="M75" s="56"/>
      <c r="N75" s="19"/>
      <c r="O75" s="19"/>
      <c r="P75" s="19"/>
      <c r="Q75" s="19"/>
      <c r="R75" s="68"/>
      <c r="S75" s="71" t="s">
        <v>129</v>
      </c>
      <c r="T75" s="72" t="s">
        <v>208</v>
      </c>
      <c r="U75" s="70"/>
      <c r="V75" s="19"/>
      <c r="W75" s="19"/>
      <c r="X75" s="19"/>
      <c r="Y75" s="19"/>
      <c r="Z75" s="19"/>
      <c r="AA75" s="19"/>
    </row>
    <row r="76" spans="1:27" ht="17.399999999999999" customHeight="1" x14ac:dyDescent="0.3">
      <c r="A76" s="68"/>
      <c r="B76" s="76">
        <v>51</v>
      </c>
      <c r="C76" s="76">
        <v>2</v>
      </c>
      <c r="D76" s="76">
        <f t="shared" si="4"/>
        <v>4</v>
      </c>
      <c r="E76" s="70"/>
      <c r="F76" s="20"/>
      <c r="G76" s="68"/>
      <c r="H76" s="174" t="s">
        <v>147</v>
      </c>
      <c r="I76" s="175"/>
      <c r="J76" s="176"/>
      <c r="K76" s="94">
        <f>SUM(K72:K75)</f>
        <v>16</v>
      </c>
      <c r="L76" s="168"/>
      <c r="M76" s="56"/>
      <c r="N76" s="19"/>
      <c r="O76" s="19"/>
      <c r="P76" s="19"/>
      <c r="Q76" s="19"/>
      <c r="R76" s="68"/>
      <c r="S76" s="77" t="s">
        <v>131</v>
      </c>
      <c r="T76" s="78" t="s">
        <v>209</v>
      </c>
      <c r="U76" s="70"/>
      <c r="V76" s="19"/>
      <c r="W76" s="19"/>
      <c r="X76" s="19"/>
      <c r="Y76" s="19"/>
      <c r="Z76" s="19"/>
      <c r="AA76" s="19"/>
    </row>
    <row r="77" spans="1:27" ht="17.399999999999999" customHeight="1" x14ac:dyDescent="0.3">
      <c r="A77" s="68"/>
      <c r="B77" s="76">
        <v>52</v>
      </c>
      <c r="C77" s="76">
        <v>3</v>
      </c>
      <c r="D77" s="76">
        <f t="shared" si="4"/>
        <v>3</v>
      </c>
      <c r="E77" s="70"/>
      <c r="F77" s="20"/>
      <c r="G77" s="68"/>
      <c r="H77" s="172" t="s">
        <v>181</v>
      </c>
      <c r="I77" s="173"/>
      <c r="J77" s="84">
        <v>9</v>
      </c>
      <c r="K77" s="85">
        <f>VLOOKUP(J77,$B$3:$D$107,3,0)</f>
        <v>3</v>
      </c>
      <c r="L77" s="166" t="str">
        <f>Q29</f>
        <v>HIGH</v>
      </c>
      <c r="M77" s="56"/>
      <c r="N77" s="19"/>
      <c r="O77" s="19"/>
      <c r="P77" s="19"/>
      <c r="Q77" s="19"/>
      <c r="R77" s="68"/>
      <c r="S77" s="163" t="s">
        <v>136</v>
      </c>
      <c r="T77" s="83" t="s">
        <v>137</v>
      </c>
      <c r="U77" s="70"/>
      <c r="V77" s="19"/>
      <c r="W77" s="19"/>
      <c r="X77" s="19"/>
      <c r="Y77" s="19"/>
      <c r="Z77" s="19"/>
      <c r="AA77" s="19"/>
    </row>
    <row r="78" spans="1:27" ht="17.399999999999999" customHeight="1" x14ac:dyDescent="0.3">
      <c r="A78" s="68"/>
      <c r="B78" s="76">
        <v>54</v>
      </c>
      <c r="C78" s="76">
        <v>3</v>
      </c>
      <c r="D78" s="76">
        <f t="shared" si="4"/>
        <v>3</v>
      </c>
      <c r="E78" s="70"/>
      <c r="F78" s="20"/>
      <c r="G78" s="68"/>
      <c r="H78" s="173"/>
      <c r="I78" s="173"/>
      <c r="J78" s="84">
        <v>33</v>
      </c>
      <c r="K78" s="85">
        <f>VLOOKUP(J78,$B$3:$D$107,3,0)</f>
        <v>4</v>
      </c>
      <c r="L78" s="167"/>
      <c r="M78" s="56"/>
      <c r="N78" s="19"/>
      <c r="O78" s="19"/>
      <c r="P78" s="19"/>
      <c r="Q78" s="19"/>
      <c r="R78" s="68"/>
      <c r="S78" s="164"/>
      <c r="T78" s="83" t="s">
        <v>210</v>
      </c>
      <c r="U78" s="70"/>
      <c r="V78" s="19"/>
      <c r="W78" s="19"/>
      <c r="X78" s="19"/>
      <c r="Y78" s="19"/>
      <c r="Z78" s="19"/>
      <c r="AA78" s="19"/>
    </row>
    <row r="79" spans="1:27" ht="17.399999999999999" customHeight="1" x14ac:dyDescent="0.3">
      <c r="A79" s="68"/>
      <c r="B79" s="76">
        <v>55</v>
      </c>
      <c r="C79" s="76">
        <v>2</v>
      </c>
      <c r="D79" s="76">
        <f t="shared" si="4"/>
        <v>4</v>
      </c>
      <c r="E79" s="70"/>
      <c r="F79" s="20"/>
      <c r="G79" s="68"/>
      <c r="H79" s="173"/>
      <c r="I79" s="173"/>
      <c r="J79" s="84">
        <v>57</v>
      </c>
      <c r="K79" s="85">
        <f>VLOOKUP(J79,$B$3:$D$107,3,0)</f>
        <v>4</v>
      </c>
      <c r="L79" s="167"/>
      <c r="M79" s="56"/>
      <c r="N79" s="19"/>
      <c r="O79" s="19"/>
      <c r="P79" s="19"/>
      <c r="Q79" s="19"/>
      <c r="R79" s="68"/>
      <c r="S79" s="165"/>
      <c r="T79" s="88">
        <v>400</v>
      </c>
      <c r="U79" s="70"/>
      <c r="V79" s="19"/>
      <c r="W79" s="19"/>
      <c r="X79" s="19"/>
      <c r="Y79" s="19"/>
      <c r="Z79" s="19"/>
      <c r="AA79" s="19"/>
    </row>
    <row r="80" spans="1:27" ht="17.399999999999999" customHeight="1" x14ac:dyDescent="0.3">
      <c r="A80" s="68"/>
      <c r="B80" s="76">
        <v>56</v>
      </c>
      <c r="C80" s="76">
        <v>1</v>
      </c>
      <c r="D80" s="76">
        <f t="shared" si="4"/>
        <v>5</v>
      </c>
      <c r="E80" s="70"/>
      <c r="F80" s="20"/>
      <c r="G80" s="68"/>
      <c r="H80" s="173"/>
      <c r="I80" s="173"/>
      <c r="J80" s="84">
        <v>81</v>
      </c>
      <c r="K80" s="85">
        <f>VLOOKUP(J80,$B$3:$D$107,3,0)</f>
        <v>4</v>
      </c>
      <c r="L80" s="167"/>
      <c r="M80" s="56"/>
      <c r="N80" s="19"/>
      <c r="O80" s="19"/>
      <c r="P80" s="19"/>
      <c r="Q80" s="19"/>
      <c r="R80" s="68"/>
      <c r="S80" s="163" t="s">
        <v>143</v>
      </c>
      <c r="T80" s="83" t="s">
        <v>144</v>
      </c>
      <c r="U80" s="70"/>
      <c r="V80" s="19"/>
      <c r="W80" s="19"/>
      <c r="X80" s="19"/>
      <c r="Y80" s="19"/>
      <c r="Z80" s="19"/>
      <c r="AA80" s="19"/>
    </row>
    <row r="81" spans="1:27" ht="17.399999999999999" customHeight="1" x14ac:dyDescent="0.3">
      <c r="A81" s="68"/>
      <c r="B81" s="76">
        <v>59</v>
      </c>
      <c r="C81" s="76">
        <v>2</v>
      </c>
      <c r="D81" s="76">
        <f t="shared" si="4"/>
        <v>4</v>
      </c>
      <c r="E81" s="70"/>
      <c r="F81" s="20"/>
      <c r="G81" s="68"/>
      <c r="H81" s="174" t="s">
        <v>147</v>
      </c>
      <c r="I81" s="175"/>
      <c r="J81" s="176"/>
      <c r="K81" s="94">
        <f>SUM(K77:K80)</f>
        <v>15</v>
      </c>
      <c r="L81" s="168"/>
      <c r="M81" s="56"/>
      <c r="N81" s="19"/>
      <c r="O81" s="19"/>
      <c r="P81" s="19"/>
      <c r="Q81" s="19"/>
      <c r="R81" s="68"/>
      <c r="S81" s="164"/>
      <c r="T81" s="83" t="s">
        <v>211</v>
      </c>
      <c r="U81" s="70"/>
      <c r="V81" s="19"/>
      <c r="W81" s="19"/>
      <c r="X81" s="19"/>
      <c r="Y81" s="19"/>
      <c r="Z81" s="19"/>
      <c r="AA81" s="19"/>
    </row>
    <row r="82" spans="1:27" ht="17.399999999999999" customHeight="1" x14ac:dyDescent="0.3">
      <c r="A82" s="68"/>
      <c r="B82" s="76">
        <v>63</v>
      </c>
      <c r="C82" s="76">
        <v>2</v>
      </c>
      <c r="D82" s="76">
        <f t="shared" si="4"/>
        <v>4</v>
      </c>
      <c r="E82" s="70"/>
      <c r="F82" s="20"/>
      <c r="G82" s="68"/>
      <c r="H82" s="172" t="s">
        <v>182</v>
      </c>
      <c r="I82" s="173"/>
      <c r="J82" s="84">
        <v>15</v>
      </c>
      <c r="K82" s="85">
        <f>VLOOKUP(J82,$B$3:$D$107,3,0)</f>
        <v>4</v>
      </c>
      <c r="L82" s="166" t="str">
        <f>Q30</f>
        <v>HIGH</v>
      </c>
      <c r="M82" s="56"/>
      <c r="N82" s="19"/>
      <c r="O82" s="19"/>
      <c r="P82" s="19"/>
      <c r="Q82" s="19"/>
      <c r="R82" s="68"/>
      <c r="S82" s="165"/>
      <c r="T82" s="88">
        <v>300</v>
      </c>
      <c r="U82" s="70"/>
      <c r="V82" s="19"/>
      <c r="W82" s="19"/>
      <c r="X82" s="19"/>
      <c r="Y82" s="19"/>
      <c r="Z82" s="19"/>
      <c r="AA82" s="19"/>
    </row>
    <row r="83" spans="1:27" ht="17.399999999999999" customHeight="1" x14ac:dyDescent="0.3">
      <c r="A83" s="68"/>
      <c r="B83" s="76">
        <v>66</v>
      </c>
      <c r="C83" s="76">
        <v>2</v>
      </c>
      <c r="D83" s="76">
        <f t="shared" si="4"/>
        <v>4</v>
      </c>
      <c r="E83" s="70"/>
      <c r="F83" s="20"/>
      <c r="G83" s="68"/>
      <c r="H83" s="173"/>
      <c r="I83" s="173"/>
      <c r="J83" s="84">
        <v>39</v>
      </c>
      <c r="K83" s="85">
        <f>VLOOKUP(J83,$B$3:$D$107,3,0)</f>
        <v>4</v>
      </c>
      <c r="L83" s="167"/>
      <c r="M83" s="56"/>
      <c r="N83" s="19"/>
      <c r="O83" s="19"/>
      <c r="P83" s="19"/>
      <c r="Q83" s="19"/>
      <c r="R83" s="68"/>
      <c r="S83" s="156" t="s">
        <v>151</v>
      </c>
      <c r="T83" s="87" t="s">
        <v>152</v>
      </c>
      <c r="U83" s="70"/>
      <c r="V83" s="19"/>
      <c r="W83" s="19"/>
      <c r="X83" s="19"/>
      <c r="Y83" s="19"/>
      <c r="Z83" s="19"/>
      <c r="AA83" s="19"/>
    </row>
    <row r="84" spans="1:27" ht="17.399999999999999" customHeight="1" x14ac:dyDescent="0.3">
      <c r="A84" s="68"/>
      <c r="B84" s="76">
        <v>70</v>
      </c>
      <c r="C84" s="76">
        <v>1</v>
      </c>
      <c r="D84" s="76">
        <f t="shared" si="4"/>
        <v>5</v>
      </c>
      <c r="E84" s="70"/>
      <c r="F84" s="20"/>
      <c r="G84" s="68"/>
      <c r="H84" s="173"/>
      <c r="I84" s="173"/>
      <c r="J84" s="84">
        <v>63</v>
      </c>
      <c r="K84" s="85">
        <f>VLOOKUP(J84,$B$3:$D$107,3,0)</f>
        <v>4</v>
      </c>
      <c r="L84" s="167"/>
      <c r="M84" s="56"/>
      <c r="N84" s="19"/>
      <c r="O84" s="19"/>
      <c r="P84" s="19"/>
      <c r="Q84" s="19"/>
      <c r="R84" s="68"/>
      <c r="S84" s="157"/>
      <c r="T84" s="87" t="s">
        <v>212</v>
      </c>
      <c r="U84" s="70"/>
      <c r="V84" s="19"/>
      <c r="W84" s="19"/>
      <c r="X84" s="19"/>
      <c r="Y84" s="19"/>
      <c r="Z84" s="19"/>
      <c r="AA84" s="19"/>
    </row>
    <row r="85" spans="1:27" ht="17.399999999999999" customHeight="1" x14ac:dyDescent="0.3">
      <c r="A85" s="68"/>
      <c r="B85" s="76">
        <v>72</v>
      </c>
      <c r="C85" s="76">
        <v>2</v>
      </c>
      <c r="D85" s="76">
        <f t="shared" si="4"/>
        <v>4</v>
      </c>
      <c r="E85" s="70"/>
      <c r="F85" s="20"/>
      <c r="G85" s="68"/>
      <c r="H85" s="173"/>
      <c r="I85" s="173"/>
      <c r="J85" s="84">
        <v>87</v>
      </c>
      <c r="K85" s="85">
        <f>VLOOKUP(J85,$B$3:$D$107,3,0)</f>
        <v>4</v>
      </c>
      <c r="L85" s="167"/>
      <c r="M85" s="56"/>
      <c r="N85" s="19"/>
      <c r="O85" s="19"/>
      <c r="P85" s="19"/>
      <c r="Q85" s="19"/>
      <c r="R85" s="68"/>
      <c r="S85" s="158"/>
      <c r="T85" s="88">
        <v>67</v>
      </c>
      <c r="U85" s="70"/>
      <c r="V85" s="19"/>
      <c r="W85" s="19"/>
      <c r="X85" s="19"/>
      <c r="Y85" s="19"/>
      <c r="Z85" s="19"/>
      <c r="AA85" s="19"/>
    </row>
    <row r="86" spans="1:27" ht="17.399999999999999" customHeight="1" x14ac:dyDescent="0.3">
      <c r="A86" s="68"/>
      <c r="B86" s="76">
        <v>74</v>
      </c>
      <c r="C86" s="76">
        <v>2</v>
      </c>
      <c r="D86" s="76">
        <f t="shared" si="4"/>
        <v>4</v>
      </c>
      <c r="E86" s="70"/>
      <c r="F86" s="20"/>
      <c r="G86" s="68"/>
      <c r="H86" s="174" t="s">
        <v>147</v>
      </c>
      <c r="I86" s="175"/>
      <c r="J86" s="176"/>
      <c r="K86" s="94">
        <f>SUM(K82:K85)</f>
        <v>16</v>
      </c>
      <c r="L86" s="168"/>
      <c r="M86" s="56"/>
      <c r="N86" s="19"/>
      <c r="O86" s="19"/>
      <c r="P86" s="19"/>
      <c r="Q86" s="19"/>
      <c r="R86" s="19"/>
      <c r="S86" s="92"/>
      <c r="T86" s="92"/>
      <c r="U86" s="20"/>
      <c r="V86" s="19"/>
      <c r="W86" s="19"/>
      <c r="X86" s="19"/>
      <c r="Y86" s="19"/>
      <c r="Z86" s="19"/>
      <c r="AA86" s="19"/>
    </row>
    <row r="87" spans="1:27" ht="17.399999999999999" customHeight="1" x14ac:dyDescent="0.3">
      <c r="A87" s="68"/>
      <c r="B87" s="76">
        <v>75</v>
      </c>
      <c r="C87" s="76">
        <v>2</v>
      </c>
      <c r="D87" s="76">
        <f t="shared" si="4"/>
        <v>4</v>
      </c>
      <c r="E87" s="70"/>
      <c r="F87" s="20"/>
      <c r="G87" s="68"/>
      <c r="H87" s="172" t="s">
        <v>184</v>
      </c>
      <c r="I87" s="173"/>
      <c r="J87" s="84">
        <v>21</v>
      </c>
      <c r="K87" s="85">
        <f>VLOOKUP(J87,$B$3:$D$107,3,0)</f>
        <v>3</v>
      </c>
      <c r="L87" s="166" t="str">
        <f>Q31</f>
        <v>MID</v>
      </c>
      <c r="M87" s="56"/>
      <c r="N87" s="19"/>
      <c r="O87" s="19"/>
      <c r="P87" s="19"/>
      <c r="Q87" s="19"/>
      <c r="R87" s="19"/>
      <c r="S87" s="61"/>
      <c r="T87" s="61"/>
      <c r="U87" s="20"/>
      <c r="V87" s="19"/>
      <c r="W87" s="19"/>
      <c r="X87" s="19"/>
      <c r="Y87" s="19"/>
      <c r="Z87" s="19"/>
      <c r="AA87" s="19"/>
    </row>
    <row r="88" spans="1:27" ht="17.399999999999999" customHeight="1" x14ac:dyDescent="0.3">
      <c r="A88" s="68"/>
      <c r="B88" s="76">
        <v>76</v>
      </c>
      <c r="C88" s="76">
        <v>4</v>
      </c>
      <c r="D88" s="76">
        <f t="shared" ref="D88:D105" si="5">IF(C88=1,5,IF(C88=2,4,IF(C88=3,3,IF(C88=4,2,IF(C88=5,1)))))</f>
        <v>2</v>
      </c>
      <c r="E88" s="70"/>
      <c r="F88" s="20"/>
      <c r="G88" s="68"/>
      <c r="H88" s="173"/>
      <c r="I88" s="173"/>
      <c r="J88" s="84">
        <v>45</v>
      </c>
      <c r="K88" s="85">
        <f>VLOOKUP(J88,$B$3:$D$107,3,0)</f>
        <v>3</v>
      </c>
      <c r="L88" s="167"/>
      <c r="M88" s="56"/>
      <c r="N88" s="19"/>
      <c r="O88" s="19"/>
      <c r="P88" s="19"/>
      <c r="Q88" s="19"/>
      <c r="R88" s="68"/>
      <c r="S88" s="156" t="s">
        <v>139</v>
      </c>
      <c r="T88" s="87" t="s">
        <v>156</v>
      </c>
      <c r="U88" s="70"/>
      <c r="V88" s="19"/>
      <c r="W88" s="19"/>
      <c r="X88" s="19"/>
      <c r="Y88" s="19"/>
      <c r="Z88" s="19"/>
      <c r="AA88" s="19"/>
    </row>
    <row r="89" spans="1:27" ht="17.399999999999999" customHeight="1" x14ac:dyDescent="0.3">
      <c r="A89" s="68"/>
      <c r="B89" s="76">
        <v>77</v>
      </c>
      <c r="C89" s="76">
        <v>2</v>
      </c>
      <c r="D89" s="76">
        <f t="shared" si="5"/>
        <v>4</v>
      </c>
      <c r="E89" s="70"/>
      <c r="F89" s="20"/>
      <c r="G89" s="68"/>
      <c r="H89" s="173"/>
      <c r="I89" s="173"/>
      <c r="J89" s="84">
        <v>69</v>
      </c>
      <c r="K89" s="85">
        <f>VLOOKUP(J89,$B$3:$D$107,3,0)</f>
        <v>4</v>
      </c>
      <c r="L89" s="167"/>
      <c r="M89" s="56"/>
      <c r="N89" s="19"/>
      <c r="O89" s="19"/>
      <c r="P89" s="19"/>
      <c r="Q89" s="19"/>
      <c r="R89" s="68"/>
      <c r="S89" s="157"/>
      <c r="T89" s="87" t="s">
        <v>213</v>
      </c>
      <c r="U89" s="70"/>
      <c r="V89" s="19"/>
      <c r="W89" s="19"/>
      <c r="X89" s="19"/>
      <c r="Y89" s="19"/>
      <c r="Z89" s="19"/>
      <c r="AA89" s="19"/>
    </row>
    <row r="90" spans="1:27" ht="17.399999999999999" customHeight="1" x14ac:dyDescent="0.3">
      <c r="A90" s="68"/>
      <c r="B90" s="76">
        <v>79</v>
      </c>
      <c r="C90" s="76">
        <v>3</v>
      </c>
      <c r="D90" s="76">
        <f t="shared" si="5"/>
        <v>3</v>
      </c>
      <c r="E90" s="70"/>
      <c r="F90" s="20"/>
      <c r="G90" s="68"/>
      <c r="H90" s="173"/>
      <c r="I90" s="173"/>
      <c r="J90" s="84">
        <v>93</v>
      </c>
      <c r="K90" s="85">
        <f>VLOOKUP(J90,$B$3:$D$107,3,0)</f>
        <v>3</v>
      </c>
      <c r="L90" s="167"/>
      <c r="M90" s="56"/>
      <c r="N90" s="19"/>
      <c r="O90" s="19"/>
      <c r="P90" s="19"/>
      <c r="Q90" s="19"/>
      <c r="R90" s="68"/>
      <c r="S90" s="158"/>
      <c r="T90" s="96" t="s">
        <v>214</v>
      </c>
      <c r="U90" s="70"/>
      <c r="V90" s="19"/>
      <c r="W90" s="19"/>
      <c r="X90" s="19"/>
      <c r="Y90" s="19"/>
      <c r="Z90" s="19"/>
      <c r="AA90" s="19"/>
    </row>
    <row r="91" spans="1:27" ht="17.399999999999999" customHeight="1" x14ac:dyDescent="0.3">
      <c r="A91" s="68"/>
      <c r="B91" s="76">
        <v>80</v>
      </c>
      <c r="C91" s="76">
        <v>2</v>
      </c>
      <c r="D91" s="76">
        <f t="shared" si="5"/>
        <v>4</v>
      </c>
      <c r="E91" s="70"/>
      <c r="F91" s="20"/>
      <c r="G91" s="68"/>
      <c r="H91" s="174" t="s">
        <v>147</v>
      </c>
      <c r="I91" s="175"/>
      <c r="J91" s="176"/>
      <c r="K91" s="94">
        <f>SUM(K87:K90)</f>
        <v>13</v>
      </c>
      <c r="L91" s="168"/>
      <c r="M91" s="56"/>
      <c r="N91" s="19"/>
      <c r="O91" s="19"/>
      <c r="P91" s="19"/>
      <c r="Q91" s="19"/>
      <c r="R91" s="68"/>
      <c r="S91" s="156" t="s">
        <v>160</v>
      </c>
      <c r="T91" s="87" t="s">
        <v>161</v>
      </c>
      <c r="U91" s="70"/>
      <c r="V91" s="19"/>
      <c r="W91" s="19"/>
      <c r="X91" s="19"/>
      <c r="Y91" s="19"/>
      <c r="Z91" s="19"/>
      <c r="AA91" s="19"/>
    </row>
    <row r="92" spans="1:27" ht="17.399999999999999" customHeight="1" x14ac:dyDescent="0.3">
      <c r="A92" s="68"/>
      <c r="B92" s="76">
        <v>82</v>
      </c>
      <c r="C92" s="76">
        <v>1</v>
      </c>
      <c r="D92" s="76">
        <f t="shared" si="5"/>
        <v>5</v>
      </c>
      <c r="E92" s="70"/>
      <c r="F92" s="20"/>
      <c r="G92" s="68"/>
      <c r="H92" s="183" t="s">
        <v>215</v>
      </c>
      <c r="I92" s="184"/>
      <c r="J92" s="184"/>
      <c r="K92" s="94">
        <f>SUM(K76,K81,K86,K91)</f>
        <v>60</v>
      </c>
      <c r="L92" s="69" t="str">
        <f>Q9</f>
        <v>HIGH</v>
      </c>
      <c r="M92" s="56"/>
      <c r="N92" s="19"/>
      <c r="O92" s="19"/>
      <c r="P92" s="19"/>
      <c r="Q92" s="19"/>
      <c r="R92" s="68"/>
      <c r="S92" s="157"/>
      <c r="T92" s="87" t="s">
        <v>216</v>
      </c>
      <c r="U92" s="70"/>
      <c r="V92" s="19"/>
      <c r="W92" s="19"/>
      <c r="X92" s="19"/>
      <c r="Y92" s="19"/>
      <c r="Z92" s="19"/>
      <c r="AA92" s="19"/>
    </row>
    <row r="93" spans="1:27" ht="17.399999999999999" customHeight="1" x14ac:dyDescent="0.3">
      <c r="A93" s="68"/>
      <c r="B93" s="76">
        <v>84</v>
      </c>
      <c r="C93" s="76">
        <v>2</v>
      </c>
      <c r="D93" s="76">
        <f t="shared" si="5"/>
        <v>4</v>
      </c>
      <c r="E93" s="70"/>
      <c r="F93" s="20"/>
      <c r="G93" s="68"/>
      <c r="H93" s="169" t="s">
        <v>148</v>
      </c>
      <c r="I93" s="170"/>
      <c r="J93" s="170"/>
      <c r="K93" s="171"/>
      <c r="L93" s="166" t="str">
        <f>Q32</f>
        <v>HIGH</v>
      </c>
      <c r="M93" s="56"/>
      <c r="N93" s="19"/>
      <c r="O93" s="19"/>
      <c r="P93" s="19"/>
      <c r="Q93" s="19"/>
      <c r="R93" s="68"/>
      <c r="S93" s="158"/>
      <c r="T93" s="96" t="s">
        <v>217</v>
      </c>
      <c r="U93" s="70"/>
      <c r="V93" s="19"/>
      <c r="W93" s="19"/>
      <c r="X93" s="19"/>
      <c r="Y93" s="19"/>
      <c r="Z93" s="19"/>
      <c r="AA93" s="19"/>
    </row>
    <row r="94" spans="1:27" ht="17.399999999999999" customHeight="1" x14ac:dyDescent="0.3">
      <c r="A94" s="68"/>
      <c r="B94" s="76">
        <v>85</v>
      </c>
      <c r="C94" s="76">
        <v>1</v>
      </c>
      <c r="D94" s="76">
        <f t="shared" si="5"/>
        <v>5</v>
      </c>
      <c r="E94" s="70"/>
      <c r="F94" s="20"/>
      <c r="G94" s="68"/>
      <c r="H94" s="172" t="s">
        <v>185</v>
      </c>
      <c r="I94" s="173"/>
      <c r="J94" s="84">
        <v>2</v>
      </c>
      <c r="K94" s="85">
        <f>VLOOKUP(J94,$B$3:$D$107,3,0)</f>
        <v>4</v>
      </c>
      <c r="L94" s="167"/>
      <c r="M94" s="56"/>
      <c r="N94" s="19"/>
      <c r="O94" s="19"/>
      <c r="P94" s="19"/>
      <c r="Q94" s="19"/>
      <c r="R94" s="68"/>
      <c r="S94" s="156" t="s">
        <v>167</v>
      </c>
      <c r="T94" s="87" t="s">
        <v>168</v>
      </c>
      <c r="U94" s="70"/>
      <c r="V94" s="19"/>
      <c r="W94" s="19"/>
      <c r="X94" s="19"/>
      <c r="Y94" s="19"/>
      <c r="Z94" s="19"/>
      <c r="AA94" s="19"/>
    </row>
    <row r="95" spans="1:27" ht="17.399999999999999" customHeight="1" x14ac:dyDescent="0.3">
      <c r="A95" s="68"/>
      <c r="B95" s="76">
        <v>87</v>
      </c>
      <c r="C95" s="76">
        <v>2</v>
      </c>
      <c r="D95" s="76">
        <f t="shared" si="5"/>
        <v>4</v>
      </c>
      <c r="E95" s="70"/>
      <c r="F95" s="20"/>
      <c r="G95" s="68"/>
      <c r="H95" s="173"/>
      <c r="I95" s="173"/>
      <c r="J95" s="84">
        <v>26</v>
      </c>
      <c r="K95" s="85">
        <f>VLOOKUP(J95,$B$3:$D$107,3,0)</f>
        <v>4</v>
      </c>
      <c r="L95" s="167"/>
      <c r="M95" s="56"/>
      <c r="N95" s="19"/>
      <c r="O95" s="19"/>
      <c r="P95" s="19"/>
      <c r="Q95" s="19"/>
      <c r="R95" s="68"/>
      <c r="S95" s="157"/>
      <c r="T95" s="87" t="s">
        <v>218</v>
      </c>
      <c r="U95" s="70"/>
      <c r="V95" s="19"/>
      <c r="W95" s="19"/>
      <c r="X95" s="19"/>
      <c r="Y95" s="19"/>
      <c r="Z95" s="19"/>
      <c r="AA95" s="19"/>
    </row>
    <row r="96" spans="1:27" ht="17.399999999999999" customHeight="1" x14ac:dyDescent="0.3">
      <c r="A96" s="68"/>
      <c r="B96" s="76">
        <v>89</v>
      </c>
      <c r="C96" s="76">
        <v>2</v>
      </c>
      <c r="D96" s="76">
        <f t="shared" si="5"/>
        <v>4</v>
      </c>
      <c r="E96" s="70"/>
      <c r="F96" s="20"/>
      <c r="G96" s="68"/>
      <c r="H96" s="173"/>
      <c r="I96" s="173"/>
      <c r="J96" s="84">
        <v>50</v>
      </c>
      <c r="K96" s="85">
        <f>VLOOKUP(J96,$B$3:$D$107,3,0)</f>
        <v>3</v>
      </c>
      <c r="L96" s="167"/>
      <c r="M96" s="56"/>
      <c r="N96" s="19"/>
      <c r="O96" s="19"/>
      <c r="P96" s="19"/>
      <c r="Q96" s="19"/>
      <c r="R96" s="68"/>
      <c r="S96" s="158"/>
      <c r="T96" s="96" t="s">
        <v>219</v>
      </c>
      <c r="U96" s="70"/>
      <c r="V96" s="19"/>
      <c r="W96" s="19"/>
      <c r="X96" s="19"/>
      <c r="Y96" s="19"/>
      <c r="Z96" s="19"/>
      <c r="AA96" s="19"/>
    </row>
    <row r="97" spans="1:27" ht="17.399999999999999" customHeight="1" x14ac:dyDescent="0.3">
      <c r="A97" s="68"/>
      <c r="B97" s="76">
        <v>90</v>
      </c>
      <c r="C97" s="76">
        <v>1</v>
      </c>
      <c r="D97" s="76">
        <f t="shared" si="5"/>
        <v>5</v>
      </c>
      <c r="E97" s="70"/>
      <c r="F97" s="20"/>
      <c r="G97" s="68"/>
      <c r="H97" s="173"/>
      <c r="I97" s="173"/>
      <c r="J97" s="84">
        <v>74</v>
      </c>
      <c r="K97" s="85">
        <f>VLOOKUP(J97,$B$3:$D$107,3,0)</f>
        <v>4</v>
      </c>
      <c r="L97" s="167"/>
      <c r="M97" s="56"/>
      <c r="N97" s="19"/>
      <c r="O97" s="19"/>
      <c r="P97" s="19"/>
      <c r="Q97" s="19"/>
      <c r="R97" s="19"/>
      <c r="S97" s="92"/>
      <c r="T97" s="92"/>
      <c r="U97" s="20"/>
      <c r="V97" s="19"/>
      <c r="W97" s="19"/>
      <c r="X97" s="19"/>
      <c r="Y97" s="19"/>
      <c r="Z97" s="19"/>
      <c r="AA97" s="19"/>
    </row>
    <row r="98" spans="1:27" ht="17.399999999999999" customHeight="1" x14ac:dyDescent="0.3">
      <c r="A98" s="68"/>
      <c r="B98" s="76">
        <v>91</v>
      </c>
      <c r="C98" s="76">
        <v>3</v>
      </c>
      <c r="D98" s="76">
        <f t="shared" si="5"/>
        <v>3</v>
      </c>
      <c r="E98" s="70"/>
      <c r="F98" s="20"/>
      <c r="G98" s="68"/>
      <c r="H98" s="174" t="s">
        <v>147</v>
      </c>
      <c r="I98" s="175"/>
      <c r="J98" s="176"/>
      <c r="K98" s="94">
        <f>SUM(K94:K97)</f>
        <v>15</v>
      </c>
      <c r="L98" s="168"/>
      <c r="M98" s="56"/>
      <c r="N98" s="19"/>
      <c r="O98" s="19"/>
      <c r="P98" s="19"/>
      <c r="Q98" s="19"/>
      <c r="R98" s="19"/>
      <c r="S98" s="19"/>
      <c r="T98" s="19"/>
      <c r="U98" s="20"/>
      <c r="V98" s="19"/>
      <c r="W98" s="19"/>
      <c r="X98" s="19"/>
      <c r="Y98" s="19"/>
      <c r="Z98" s="19"/>
      <c r="AA98" s="19"/>
    </row>
    <row r="99" spans="1:27" ht="17.399999999999999" customHeight="1" x14ac:dyDescent="0.3">
      <c r="A99" s="68"/>
      <c r="B99" s="76">
        <v>92</v>
      </c>
      <c r="C99" s="76">
        <v>2</v>
      </c>
      <c r="D99" s="76">
        <f t="shared" si="5"/>
        <v>4</v>
      </c>
      <c r="E99" s="70"/>
      <c r="F99" s="20"/>
      <c r="G99" s="68"/>
      <c r="H99" s="172" t="s">
        <v>186</v>
      </c>
      <c r="I99" s="173"/>
      <c r="J99" s="84">
        <v>8</v>
      </c>
      <c r="K99" s="85">
        <f>VLOOKUP(J99,$B$3:$D$107,3,0)</f>
        <v>5</v>
      </c>
      <c r="L99" s="166" t="str">
        <f>Q33</f>
        <v>HIGH</v>
      </c>
      <c r="M99" s="56"/>
      <c r="N99" s="19"/>
      <c r="O99" s="19"/>
      <c r="P99" s="19"/>
      <c r="Q99" s="19"/>
      <c r="R99" s="19"/>
      <c r="S99" s="19"/>
      <c r="T99" s="19"/>
      <c r="U99" s="20"/>
      <c r="V99" s="19"/>
      <c r="W99" s="19"/>
      <c r="X99" s="19"/>
      <c r="Y99" s="19"/>
      <c r="Z99" s="19"/>
      <c r="AA99" s="19"/>
    </row>
    <row r="100" spans="1:27" ht="17.399999999999999" customHeight="1" x14ac:dyDescent="0.3">
      <c r="A100" s="68"/>
      <c r="B100" s="76">
        <v>93</v>
      </c>
      <c r="C100" s="76">
        <v>3</v>
      </c>
      <c r="D100" s="76">
        <f t="shared" si="5"/>
        <v>3</v>
      </c>
      <c r="E100" s="70"/>
      <c r="F100" s="20"/>
      <c r="G100" s="68"/>
      <c r="H100" s="173"/>
      <c r="I100" s="173"/>
      <c r="J100" s="84">
        <v>32</v>
      </c>
      <c r="K100" s="85">
        <f>VLOOKUP(J100,$B$3:$D$107,3,0)</f>
        <v>3</v>
      </c>
      <c r="L100" s="167"/>
      <c r="M100" s="56"/>
      <c r="N100" s="19"/>
      <c r="O100" s="19"/>
      <c r="P100" s="19"/>
      <c r="Q100" s="19"/>
      <c r="R100" s="19"/>
      <c r="S100" s="19"/>
      <c r="T100" s="19"/>
      <c r="U100" s="20"/>
      <c r="V100" s="19"/>
      <c r="W100" s="19"/>
      <c r="X100" s="19"/>
      <c r="Y100" s="19"/>
      <c r="Z100" s="19"/>
      <c r="AA100" s="19"/>
    </row>
    <row r="101" spans="1:27" ht="17.399999999999999" customHeight="1" x14ac:dyDescent="0.3">
      <c r="A101" s="68"/>
      <c r="B101" s="76">
        <v>94</v>
      </c>
      <c r="C101" s="76">
        <v>3</v>
      </c>
      <c r="D101" s="76">
        <f t="shared" si="5"/>
        <v>3</v>
      </c>
      <c r="E101" s="70"/>
      <c r="F101" s="20"/>
      <c r="G101" s="68"/>
      <c r="H101" s="173"/>
      <c r="I101" s="173"/>
      <c r="J101" s="84">
        <v>56</v>
      </c>
      <c r="K101" s="85">
        <f>VLOOKUP(J101,$B$3:$D$107,3,0)</f>
        <v>5</v>
      </c>
      <c r="L101" s="167"/>
      <c r="M101" s="56"/>
      <c r="N101" s="19"/>
      <c r="O101" s="19"/>
      <c r="P101" s="19"/>
      <c r="Q101" s="19"/>
      <c r="R101" s="19"/>
      <c r="S101" s="19"/>
      <c r="T101" s="19"/>
      <c r="U101" s="20"/>
      <c r="V101" s="19"/>
      <c r="W101" s="19"/>
      <c r="X101" s="19"/>
      <c r="Y101" s="19"/>
      <c r="Z101" s="19"/>
      <c r="AA101" s="19"/>
    </row>
    <row r="102" spans="1:27" ht="17.399999999999999" customHeight="1" x14ac:dyDescent="0.3">
      <c r="A102" s="68"/>
      <c r="B102" s="76">
        <v>95</v>
      </c>
      <c r="C102" s="76">
        <v>3</v>
      </c>
      <c r="D102" s="76">
        <f t="shared" si="5"/>
        <v>3</v>
      </c>
      <c r="E102" s="70"/>
      <c r="F102" s="20"/>
      <c r="G102" s="68"/>
      <c r="H102" s="173"/>
      <c r="I102" s="173"/>
      <c r="J102" s="84">
        <v>80</v>
      </c>
      <c r="K102" s="85">
        <f>VLOOKUP(J102,$B$3:$D$107,3,0)</f>
        <v>4</v>
      </c>
      <c r="L102" s="167"/>
      <c r="M102" s="56"/>
      <c r="N102" s="19"/>
      <c r="O102" s="19"/>
      <c r="P102" s="19"/>
      <c r="Q102" s="19"/>
      <c r="R102" s="19"/>
      <c r="S102" s="19"/>
      <c r="T102" s="19"/>
      <c r="U102" s="20"/>
      <c r="V102" s="19"/>
      <c r="W102" s="19"/>
      <c r="X102" s="19"/>
      <c r="Y102" s="19"/>
      <c r="Z102" s="19"/>
      <c r="AA102" s="19"/>
    </row>
    <row r="103" spans="1:27" ht="17.399999999999999" customHeight="1" x14ac:dyDescent="0.3">
      <c r="A103" s="68"/>
      <c r="B103" s="76">
        <v>96</v>
      </c>
      <c r="C103" s="76">
        <v>1</v>
      </c>
      <c r="D103" s="76">
        <f t="shared" si="5"/>
        <v>5</v>
      </c>
      <c r="E103" s="70"/>
      <c r="F103" s="20"/>
      <c r="G103" s="68"/>
      <c r="H103" s="174" t="s">
        <v>147</v>
      </c>
      <c r="I103" s="175"/>
      <c r="J103" s="176"/>
      <c r="K103" s="94">
        <f>SUM(K99:K102)</f>
        <v>17</v>
      </c>
      <c r="L103" s="168"/>
      <c r="M103" s="56"/>
      <c r="N103" s="19"/>
      <c r="O103" s="19"/>
      <c r="P103" s="19"/>
      <c r="Q103" s="19"/>
      <c r="R103" s="19"/>
      <c r="S103" s="19"/>
      <c r="T103" s="19"/>
      <c r="U103" s="20"/>
      <c r="V103" s="19"/>
      <c r="W103" s="19"/>
      <c r="X103" s="19"/>
      <c r="Y103" s="19"/>
      <c r="Z103" s="19"/>
      <c r="AA103" s="19"/>
    </row>
    <row r="104" spans="1:27" ht="17.399999999999999" customHeight="1" x14ac:dyDescent="0.3">
      <c r="A104" s="68"/>
      <c r="B104" s="76">
        <v>99</v>
      </c>
      <c r="C104" s="76">
        <v>3</v>
      </c>
      <c r="D104" s="76">
        <f t="shared" si="5"/>
        <v>3</v>
      </c>
      <c r="E104" s="70"/>
      <c r="F104" s="20"/>
      <c r="G104" s="68"/>
      <c r="H104" s="172" t="s">
        <v>188</v>
      </c>
      <c r="I104" s="173"/>
      <c r="J104" s="84">
        <v>14</v>
      </c>
      <c r="K104" s="85">
        <f>VLOOKUP(J104,$B$3:$D$107,3,0)</f>
        <v>4</v>
      </c>
      <c r="L104" s="166" t="str">
        <f>Q34</f>
        <v>HIGH</v>
      </c>
      <c r="M104" s="56"/>
      <c r="N104" s="19"/>
      <c r="O104" s="19"/>
      <c r="P104" s="19"/>
      <c r="Q104" s="19"/>
      <c r="R104" s="19"/>
      <c r="S104" s="19"/>
      <c r="T104" s="19"/>
      <c r="U104" s="20"/>
      <c r="V104" s="19"/>
      <c r="W104" s="19"/>
      <c r="X104" s="19"/>
      <c r="Y104" s="19"/>
      <c r="Z104" s="19"/>
      <c r="AA104" s="19"/>
    </row>
    <row r="105" spans="1:27" ht="17.399999999999999" customHeight="1" x14ac:dyDescent="0.3">
      <c r="A105" s="68"/>
      <c r="B105" s="76">
        <v>100</v>
      </c>
      <c r="C105" s="76">
        <v>2</v>
      </c>
      <c r="D105" s="76">
        <f t="shared" si="5"/>
        <v>4</v>
      </c>
      <c r="E105" s="70"/>
      <c r="F105" s="20"/>
      <c r="G105" s="68"/>
      <c r="H105" s="173"/>
      <c r="I105" s="173"/>
      <c r="J105" s="84">
        <v>38</v>
      </c>
      <c r="K105" s="85">
        <f>VLOOKUP(J105,$B$3:$D$107,3,0)</f>
        <v>4</v>
      </c>
      <c r="L105" s="167"/>
      <c r="M105" s="56"/>
      <c r="N105" s="19"/>
      <c r="O105" s="19"/>
      <c r="P105" s="19"/>
      <c r="Q105" s="19"/>
      <c r="R105" s="19"/>
      <c r="S105" s="19"/>
      <c r="T105" s="19"/>
      <c r="U105" s="20"/>
      <c r="V105" s="19"/>
      <c r="W105" s="19"/>
      <c r="X105" s="19"/>
      <c r="Y105" s="19"/>
      <c r="Z105" s="19"/>
      <c r="AA105" s="19"/>
    </row>
    <row r="106" spans="1:27" ht="17.399999999999999" customHeight="1" x14ac:dyDescent="0.3">
      <c r="A106" s="68"/>
      <c r="B106" s="185" t="s">
        <v>220</v>
      </c>
      <c r="C106" s="186"/>
      <c r="D106" s="85">
        <f>SUM(D56:D105)</f>
        <v>185</v>
      </c>
      <c r="E106" s="70"/>
      <c r="F106" s="20"/>
      <c r="G106" s="68"/>
      <c r="H106" s="173"/>
      <c r="I106" s="173"/>
      <c r="J106" s="84">
        <v>62</v>
      </c>
      <c r="K106" s="85">
        <f>VLOOKUP(J106,$B$3:$D$107,3,0)</f>
        <v>4</v>
      </c>
      <c r="L106" s="167"/>
      <c r="M106" s="56"/>
      <c r="N106" s="19"/>
      <c r="O106" s="19"/>
      <c r="P106" s="19"/>
      <c r="Q106" s="19"/>
      <c r="R106" s="19"/>
      <c r="S106" s="19"/>
      <c r="T106" s="19"/>
      <c r="U106" s="20"/>
      <c r="V106" s="19"/>
      <c r="W106" s="19"/>
      <c r="X106" s="19"/>
      <c r="Y106" s="19"/>
      <c r="Z106" s="19"/>
      <c r="AA106" s="19"/>
    </row>
    <row r="107" spans="1:27" ht="17.399999999999999" customHeight="1" x14ac:dyDescent="0.3">
      <c r="A107" s="68"/>
      <c r="B107" s="187" t="s">
        <v>221</v>
      </c>
      <c r="C107" s="188"/>
      <c r="D107" s="76">
        <f>D54+D106</f>
        <v>370</v>
      </c>
      <c r="E107" s="70"/>
      <c r="F107" s="20"/>
      <c r="G107" s="68"/>
      <c r="H107" s="173"/>
      <c r="I107" s="173"/>
      <c r="J107" s="84">
        <v>86</v>
      </c>
      <c r="K107" s="85">
        <f>VLOOKUP(J107,$B$3:$D$107,3,0)</f>
        <v>3</v>
      </c>
      <c r="L107" s="167"/>
      <c r="M107" s="56"/>
      <c r="N107" s="19"/>
      <c r="O107" s="19"/>
      <c r="P107" s="19"/>
      <c r="Q107" s="19"/>
      <c r="R107" s="19"/>
      <c r="S107" s="19"/>
      <c r="T107" s="19"/>
      <c r="U107" s="20"/>
      <c r="V107" s="19"/>
      <c r="W107" s="19"/>
      <c r="X107" s="19"/>
      <c r="Y107" s="19"/>
      <c r="Z107" s="19"/>
      <c r="AA107" s="19"/>
    </row>
    <row r="108" spans="1:27" ht="17.399999999999999" customHeight="1" x14ac:dyDescent="0.3">
      <c r="A108" s="19"/>
      <c r="B108" s="105"/>
      <c r="C108" s="105"/>
      <c r="D108" s="106"/>
      <c r="E108" s="20"/>
      <c r="F108" s="20"/>
      <c r="G108" s="68"/>
      <c r="H108" s="174" t="s">
        <v>147</v>
      </c>
      <c r="I108" s="175"/>
      <c r="J108" s="176"/>
      <c r="K108" s="94">
        <f>SUM(K104:K107)</f>
        <v>15</v>
      </c>
      <c r="L108" s="168"/>
      <c r="M108" s="56"/>
      <c r="N108" s="19"/>
      <c r="O108" s="19"/>
      <c r="P108" s="19"/>
      <c r="Q108" s="19"/>
      <c r="R108" s="19"/>
      <c r="S108" s="19"/>
      <c r="T108" s="19"/>
      <c r="U108" s="20"/>
      <c r="V108" s="19"/>
      <c r="W108" s="19"/>
      <c r="X108" s="19"/>
      <c r="Y108" s="19"/>
      <c r="Z108" s="19"/>
      <c r="AA108" s="19"/>
    </row>
    <row r="109" spans="1:27" ht="17.399999999999999" customHeight="1" x14ac:dyDescent="0.3">
      <c r="A109" s="19"/>
      <c r="B109" s="107"/>
      <c r="C109" s="107"/>
      <c r="D109" s="20"/>
      <c r="E109" s="20"/>
      <c r="F109" s="20"/>
      <c r="G109" s="68"/>
      <c r="H109" s="172" t="s">
        <v>189</v>
      </c>
      <c r="I109" s="173"/>
      <c r="J109" s="84">
        <v>20</v>
      </c>
      <c r="K109" s="85">
        <f>VLOOKUP(J109,$B$3:$D$107,3,0)</f>
        <v>3</v>
      </c>
      <c r="L109" s="166" t="str">
        <f>Q35</f>
        <v>HIGH</v>
      </c>
      <c r="M109" s="56"/>
      <c r="N109" s="19"/>
      <c r="O109" s="19"/>
      <c r="P109" s="19"/>
      <c r="Q109" s="19"/>
      <c r="R109" s="19"/>
      <c r="S109" s="19"/>
      <c r="T109" s="19"/>
      <c r="U109" s="20"/>
      <c r="V109" s="19"/>
      <c r="W109" s="19"/>
      <c r="X109" s="19"/>
      <c r="Y109" s="19"/>
      <c r="Z109" s="19"/>
      <c r="AA109" s="19"/>
    </row>
    <row r="110" spans="1:27" ht="17.399999999999999" customHeight="1" x14ac:dyDescent="0.3">
      <c r="A110" s="19"/>
      <c r="B110" s="20"/>
      <c r="C110" s="20"/>
      <c r="D110" s="20"/>
      <c r="E110" s="20"/>
      <c r="F110" s="20"/>
      <c r="G110" s="68"/>
      <c r="H110" s="173"/>
      <c r="I110" s="173"/>
      <c r="J110" s="84">
        <v>44</v>
      </c>
      <c r="K110" s="85">
        <f>VLOOKUP(J110,$B$3:$D$107,3,0)</f>
        <v>3</v>
      </c>
      <c r="L110" s="167"/>
      <c r="M110" s="56"/>
      <c r="N110" s="19"/>
      <c r="O110" s="19"/>
      <c r="P110" s="19"/>
      <c r="Q110" s="19"/>
      <c r="R110" s="19"/>
      <c r="S110" s="19"/>
      <c r="T110" s="19"/>
      <c r="U110" s="20"/>
      <c r="V110" s="19"/>
      <c r="W110" s="19"/>
      <c r="X110" s="19"/>
      <c r="Y110" s="19"/>
      <c r="Z110" s="19"/>
      <c r="AA110" s="19"/>
    </row>
    <row r="111" spans="1:27" ht="17.399999999999999" customHeight="1" x14ac:dyDescent="0.3">
      <c r="A111" s="19"/>
      <c r="B111" s="20"/>
      <c r="C111" s="20"/>
      <c r="D111" s="20"/>
      <c r="E111" s="20"/>
      <c r="F111" s="20"/>
      <c r="G111" s="68"/>
      <c r="H111" s="173"/>
      <c r="I111" s="173"/>
      <c r="J111" s="84">
        <v>68</v>
      </c>
      <c r="K111" s="85">
        <f>VLOOKUP(J111,$B$3:$D$107,3,0)</f>
        <v>5</v>
      </c>
      <c r="L111" s="167"/>
      <c r="M111" s="56"/>
      <c r="N111" s="19"/>
      <c r="O111" s="19"/>
      <c r="P111" s="19"/>
      <c r="Q111" s="19"/>
      <c r="R111" s="19"/>
      <c r="S111" s="19"/>
      <c r="T111" s="19"/>
      <c r="U111" s="20"/>
      <c r="V111" s="19"/>
      <c r="W111" s="19"/>
      <c r="X111" s="19"/>
      <c r="Y111" s="19"/>
      <c r="Z111" s="19"/>
      <c r="AA111" s="19"/>
    </row>
    <row r="112" spans="1:27" ht="17.399999999999999" customHeight="1" x14ac:dyDescent="0.3">
      <c r="A112" s="19"/>
      <c r="B112" s="20"/>
      <c r="C112" s="20"/>
      <c r="D112" s="20"/>
      <c r="E112" s="20"/>
      <c r="F112" s="20"/>
      <c r="G112" s="68"/>
      <c r="H112" s="173"/>
      <c r="I112" s="173"/>
      <c r="J112" s="84">
        <v>92</v>
      </c>
      <c r="K112" s="85">
        <f>VLOOKUP(J112,$B$3:$D$107,3,0)</f>
        <v>4</v>
      </c>
      <c r="L112" s="167"/>
      <c r="M112" s="56"/>
      <c r="N112" s="19"/>
      <c r="O112" s="19"/>
      <c r="P112" s="19"/>
      <c r="Q112" s="19"/>
      <c r="R112" s="19"/>
      <c r="S112" s="19"/>
      <c r="T112" s="19"/>
      <c r="U112" s="20"/>
      <c r="V112" s="19"/>
      <c r="W112" s="19"/>
      <c r="X112" s="19"/>
      <c r="Y112" s="19"/>
      <c r="Z112" s="19"/>
      <c r="AA112" s="19"/>
    </row>
    <row r="113" spans="1:27" ht="17.399999999999999" customHeight="1" x14ac:dyDescent="0.3">
      <c r="A113" s="19"/>
      <c r="B113" s="20"/>
      <c r="C113" s="20"/>
      <c r="D113" s="20"/>
      <c r="E113" s="20"/>
      <c r="F113" s="20"/>
      <c r="G113" s="68"/>
      <c r="H113" s="174" t="s">
        <v>147</v>
      </c>
      <c r="I113" s="175"/>
      <c r="J113" s="176"/>
      <c r="K113" s="94">
        <f>SUM(K109:K112)</f>
        <v>15</v>
      </c>
      <c r="L113" s="168"/>
      <c r="M113" s="56"/>
      <c r="N113" s="19"/>
      <c r="O113" s="19"/>
      <c r="P113" s="19"/>
      <c r="Q113" s="19"/>
      <c r="R113" s="19"/>
      <c r="S113" s="19"/>
      <c r="T113" s="19"/>
      <c r="U113" s="20"/>
      <c r="V113" s="19"/>
      <c r="W113" s="19"/>
      <c r="X113" s="19"/>
      <c r="Y113" s="19"/>
      <c r="Z113" s="19"/>
      <c r="AA113" s="19"/>
    </row>
    <row r="114" spans="1:27" ht="17.399999999999999" customHeight="1" x14ac:dyDescent="0.3">
      <c r="A114" s="19"/>
      <c r="B114" s="20"/>
      <c r="C114" s="20"/>
      <c r="D114" s="20"/>
      <c r="E114" s="20"/>
      <c r="F114" s="20"/>
      <c r="G114" s="68"/>
      <c r="H114" s="183" t="s">
        <v>222</v>
      </c>
      <c r="I114" s="184"/>
      <c r="J114" s="184"/>
      <c r="K114" s="94">
        <f>SUM(K98,K103,K108,K113)</f>
        <v>62</v>
      </c>
      <c r="L114" s="69" t="str">
        <f>Q10</f>
        <v>HIGH</v>
      </c>
      <c r="M114" s="56"/>
      <c r="N114" s="19"/>
      <c r="O114" s="19"/>
      <c r="P114" s="19"/>
      <c r="Q114" s="19"/>
      <c r="R114" s="19"/>
      <c r="S114" s="19"/>
      <c r="T114" s="19"/>
      <c r="U114" s="20"/>
      <c r="V114" s="19"/>
      <c r="W114" s="19"/>
      <c r="X114" s="19"/>
      <c r="Y114" s="19"/>
      <c r="Z114" s="19"/>
      <c r="AA114" s="19"/>
    </row>
    <row r="115" spans="1:27" ht="17.399999999999999" customHeight="1" x14ac:dyDescent="0.3">
      <c r="A115" s="19"/>
      <c r="B115" s="20"/>
      <c r="C115" s="20"/>
      <c r="D115" s="20"/>
      <c r="E115" s="20"/>
      <c r="F115" s="20"/>
      <c r="G115" s="68"/>
      <c r="H115" s="169" t="s">
        <v>150</v>
      </c>
      <c r="I115" s="170"/>
      <c r="J115" s="170"/>
      <c r="K115" s="171"/>
      <c r="L115" s="166" t="str">
        <f>Q36</f>
        <v>MID</v>
      </c>
      <c r="M115" s="56"/>
      <c r="N115" s="19"/>
      <c r="O115" s="19"/>
      <c r="P115" s="19"/>
      <c r="Q115" s="19"/>
      <c r="R115" s="19"/>
      <c r="S115" s="19"/>
      <c r="T115" s="19"/>
      <c r="U115" s="20"/>
      <c r="V115" s="19"/>
      <c r="W115" s="19"/>
      <c r="X115" s="19"/>
      <c r="Y115" s="19"/>
      <c r="Z115" s="19"/>
      <c r="AA115" s="19"/>
    </row>
    <row r="116" spans="1:27" ht="17.399999999999999" customHeight="1" x14ac:dyDescent="0.3">
      <c r="A116" s="19"/>
      <c r="B116" s="20"/>
      <c r="C116" s="20"/>
      <c r="D116" s="20"/>
      <c r="E116" s="20"/>
      <c r="F116" s="20"/>
      <c r="G116" s="68"/>
      <c r="H116" s="172" t="s">
        <v>190</v>
      </c>
      <c r="I116" s="173"/>
      <c r="J116" s="84">
        <v>1</v>
      </c>
      <c r="K116" s="85">
        <f>VLOOKUP(J116,$B$3:$D$107,3,0)</f>
        <v>3</v>
      </c>
      <c r="L116" s="167"/>
      <c r="M116" s="56"/>
      <c r="N116" s="19"/>
      <c r="O116" s="19"/>
      <c r="P116" s="19"/>
      <c r="Q116" s="19"/>
      <c r="R116" s="19"/>
      <c r="S116" s="19"/>
      <c r="T116" s="19"/>
      <c r="U116" s="20"/>
      <c r="V116" s="19"/>
      <c r="W116" s="19"/>
      <c r="X116" s="19"/>
      <c r="Y116" s="19"/>
      <c r="Z116" s="19"/>
      <c r="AA116" s="19"/>
    </row>
    <row r="117" spans="1:27" ht="17.399999999999999" customHeight="1" x14ac:dyDescent="0.3">
      <c r="A117" s="19"/>
      <c r="B117" s="20"/>
      <c r="C117" s="20"/>
      <c r="D117" s="20"/>
      <c r="E117" s="20"/>
      <c r="F117" s="20"/>
      <c r="G117" s="68"/>
      <c r="H117" s="173"/>
      <c r="I117" s="173"/>
      <c r="J117" s="84">
        <v>25</v>
      </c>
      <c r="K117" s="85">
        <f>VLOOKUP(J117,$B$3:$D$107,3,0)</f>
        <v>3</v>
      </c>
      <c r="L117" s="167"/>
      <c r="M117" s="56"/>
      <c r="N117" s="19"/>
      <c r="O117" s="19"/>
      <c r="P117" s="19"/>
      <c r="Q117" s="19"/>
      <c r="R117" s="19"/>
      <c r="S117" s="19"/>
      <c r="T117" s="19"/>
      <c r="U117" s="20"/>
      <c r="V117" s="19"/>
      <c r="W117" s="19"/>
      <c r="X117" s="19"/>
      <c r="Y117" s="19"/>
      <c r="Z117" s="19"/>
      <c r="AA117" s="19"/>
    </row>
    <row r="118" spans="1:27" ht="17.399999999999999" customHeight="1" x14ac:dyDescent="0.3">
      <c r="A118" s="19"/>
      <c r="B118" s="20"/>
      <c r="C118" s="20"/>
      <c r="D118" s="20"/>
      <c r="E118" s="20"/>
      <c r="F118" s="20"/>
      <c r="G118" s="68"/>
      <c r="H118" s="173"/>
      <c r="I118" s="173"/>
      <c r="J118" s="84">
        <v>49</v>
      </c>
      <c r="K118" s="85">
        <f>VLOOKUP(J118,$B$3:$D$107,3,0)</f>
        <v>3</v>
      </c>
      <c r="L118" s="167"/>
      <c r="M118" s="56"/>
      <c r="N118" s="19"/>
      <c r="O118" s="19"/>
      <c r="P118" s="19"/>
      <c r="Q118" s="19"/>
      <c r="R118" s="19"/>
      <c r="S118" s="19"/>
      <c r="T118" s="19"/>
      <c r="U118" s="20"/>
      <c r="V118" s="19"/>
      <c r="W118" s="19"/>
      <c r="X118" s="19"/>
      <c r="Y118" s="19"/>
      <c r="Z118" s="19"/>
      <c r="AA118" s="19"/>
    </row>
    <row r="119" spans="1:27" ht="17.399999999999999" customHeight="1" x14ac:dyDescent="0.3">
      <c r="A119" s="19"/>
      <c r="B119" s="20"/>
      <c r="C119" s="20"/>
      <c r="D119" s="20"/>
      <c r="E119" s="20"/>
      <c r="F119" s="20"/>
      <c r="G119" s="68"/>
      <c r="H119" s="173"/>
      <c r="I119" s="173"/>
      <c r="J119" s="84">
        <v>73</v>
      </c>
      <c r="K119" s="85">
        <f>VLOOKUP(J119,$B$3:$D$107,3,0)</f>
        <v>3</v>
      </c>
      <c r="L119" s="167"/>
      <c r="M119" s="56"/>
      <c r="N119" s="19"/>
      <c r="O119" s="19"/>
      <c r="P119" s="19"/>
      <c r="Q119" s="19"/>
      <c r="R119" s="19"/>
      <c r="S119" s="19"/>
      <c r="T119" s="19"/>
      <c r="U119" s="20"/>
      <c r="V119" s="19"/>
      <c r="W119" s="19"/>
      <c r="X119" s="19"/>
      <c r="Y119" s="19"/>
      <c r="Z119" s="19"/>
      <c r="AA119" s="19"/>
    </row>
    <row r="120" spans="1:27" ht="17.399999999999999" customHeight="1" x14ac:dyDescent="0.3">
      <c r="A120" s="19"/>
      <c r="B120" s="20"/>
      <c r="C120" s="20"/>
      <c r="D120" s="20"/>
      <c r="E120" s="20"/>
      <c r="F120" s="20"/>
      <c r="G120" s="68"/>
      <c r="H120" s="174" t="s">
        <v>147</v>
      </c>
      <c r="I120" s="175"/>
      <c r="J120" s="176"/>
      <c r="K120" s="94">
        <f>SUM(K116:K119)</f>
        <v>12</v>
      </c>
      <c r="L120" s="168"/>
      <c r="M120" s="56"/>
      <c r="N120" s="19"/>
      <c r="O120" s="19"/>
      <c r="P120" s="19"/>
      <c r="Q120" s="19"/>
      <c r="R120" s="19"/>
      <c r="S120" s="19"/>
      <c r="T120" s="19"/>
      <c r="U120" s="20"/>
      <c r="V120" s="19"/>
      <c r="W120" s="19"/>
      <c r="X120" s="19"/>
      <c r="Y120" s="19"/>
      <c r="Z120" s="19"/>
      <c r="AA120" s="19"/>
    </row>
    <row r="121" spans="1:27" ht="17.399999999999999" customHeight="1" x14ac:dyDescent="0.3">
      <c r="A121" s="19"/>
      <c r="B121" s="20"/>
      <c r="C121" s="20"/>
      <c r="D121" s="20"/>
      <c r="E121" s="20"/>
      <c r="F121" s="20"/>
      <c r="G121" s="68"/>
      <c r="H121" s="172" t="s">
        <v>192</v>
      </c>
      <c r="I121" s="173"/>
      <c r="J121" s="84">
        <v>7</v>
      </c>
      <c r="K121" s="85">
        <f>VLOOKUP(J121,$B$3:$D$107,3,0)</f>
        <v>3</v>
      </c>
      <c r="L121" s="166" t="str">
        <f>Q37</f>
        <v>HIGH</v>
      </c>
      <c r="M121" s="56"/>
      <c r="N121" s="19"/>
      <c r="O121" s="19"/>
      <c r="P121" s="19"/>
      <c r="Q121" s="19"/>
      <c r="R121" s="19"/>
      <c r="S121" s="19"/>
      <c r="T121" s="19"/>
      <c r="U121" s="20"/>
      <c r="V121" s="19"/>
      <c r="W121" s="19"/>
      <c r="X121" s="19"/>
      <c r="Y121" s="19"/>
      <c r="Z121" s="19"/>
      <c r="AA121" s="19"/>
    </row>
    <row r="122" spans="1:27" ht="17.399999999999999" customHeight="1" x14ac:dyDescent="0.3">
      <c r="A122" s="19"/>
      <c r="B122" s="20"/>
      <c r="C122" s="20"/>
      <c r="D122" s="20"/>
      <c r="E122" s="20"/>
      <c r="F122" s="20"/>
      <c r="G122" s="68"/>
      <c r="H122" s="173"/>
      <c r="I122" s="173"/>
      <c r="J122" s="84">
        <v>31</v>
      </c>
      <c r="K122" s="85">
        <f>VLOOKUP(J122,$B$3:$D$107,3,0)</f>
        <v>5</v>
      </c>
      <c r="L122" s="167"/>
      <c r="M122" s="56"/>
      <c r="N122" s="19"/>
      <c r="O122" s="19"/>
      <c r="P122" s="19"/>
      <c r="Q122" s="19"/>
      <c r="R122" s="19"/>
      <c r="S122" s="19"/>
      <c r="T122" s="19"/>
      <c r="U122" s="20"/>
      <c r="V122" s="19"/>
      <c r="W122" s="19"/>
      <c r="X122" s="19"/>
      <c r="Y122" s="19"/>
      <c r="Z122" s="19"/>
      <c r="AA122" s="19"/>
    </row>
    <row r="123" spans="1:27" ht="17.399999999999999" customHeight="1" x14ac:dyDescent="0.3">
      <c r="A123" s="19"/>
      <c r="B123" s="20"/>
      <c r="C123" s="20"/>
      <c r="D123" s="20"/>
      <c r="E123" s="20"/>
      <c r="F123" s="20"/>
      <c r="G123" s="68"/>
      <c r="H123" s="173"/>
      <c r="I123" s="173"/>
      <c r="J123" s="84">
        <v>55</v>
      </c>
      <c r="K123" s="85">
        <f>VLOOKUP(J123,$B$3:$D$107,3,0)</f>
        <v>4</v>
      </c>
      <c r="L123" s="167"/>
      <c r="M123" s="56"/>
      <c r="N123" s="19"/>
      <c r="O123" s="19"/>
      <c r="P123" s="19"/>
      <c r="Q123" s="19"/>
      <c r="R123" s="19"/>
      <c r="S123" s="19"/>
      <c r="T123" s="19"/>
      <c r="U123" s="20"/>
      <c r="V123" s="19"/>
      <c r="W123" s="19"/>
      <c r="X123" s="19"/>
      <c r="Y123" s="19"/>
      <c r="Z123" s="19"/>
      <c r="AA123" s="19"/>
    </row>
    <row r="124" spans="1:27" ht="17.399999999999999" customHeight="1" x14ac:dyDescent="0.3">
      <c r="A124" s="19"/>
      <c r="B124" s="20"/>
      <c r="C124" s="20"/>
      <c r="D124" s="20"/>
      <c r="E124" s="20"/>
      <c r="F124" s="20"/>
      <c r="G124" s="68"/>
      <c r="H124" s="173"/>
      <c r="I124" s="173"/>
      <c r="J124" s="84">
        <v>79</v>
      </c>
      <c r="K124" s="85">
        <f>VLOOKUP(J124,$B$3:$D$107,3,0)</f>
        <v>3</v>
      </c>
      <c r="L124" s="167"/>
      <c r="M124" s="56"/>
      <c r="N124" s="19"/>
      <c r="O124" s="19"/>
      <c r="P124" s="19"/>
      <c r="Q124" s="19"/>
      <c r="R124" s="19"/>
      <c r="S124" s="19"/>
      <c r="T124" s="19"/>
      <c r="U124" s="20"/>
      <c r="V124" s="19"/>
      <c r="W124" s="19"/>
      <c r="X124" s="19"/>
      <c r="Y124" s="19"/>
      <c r="Z124" s="19"/>
      <c r="AA124" s="19"/>
    </row>
    <row r="125" spans="1:27" ht="17.399999999999999" customHeight="1" x14ac:dyDescent="0.3">
      <c r="A125" s="19"/>
      <c r="B125" s="20"/>
      <c r="C125" s="20"/>
      <c r="D125" s="20"/>
      <c r="E125" s="20"/>
      <c r="F125" s="20"/>
      <c r="G125" s="68"/>
      <c r="H125" s="174" t="s">
        <v>147</v>
      </c>
      <c r="I125" s="175"/>
      <c r="J125" s="176"/>
      <c r="K125" s="94">
        <f>SUM(K121:K124)</f>
        <v>15</v>
      </c>
      <c r="L125" s="168"/>
      <c r="M125" s="56"/>
      <c r="N125" s="19"/>
      <c r="O125" s="19"/>
      <c r="P125" s="19"/>
      <c r="Q125" s="19"/>
      <c r="R125" s="19"/>
      <c r="S125" s="19"/>
      <c r="T125" s="19"/>
      <c r="U125" s="20"/>
      <c r="V125" s="19"/>
      <c r="W125" s="19"/>
      <c r="X125" s="19"/>
      <c r="Y125" s="19"/>
      <c r="Z125" s="19"/>
      <c r="AA125" s="19"/>
    </row>
    <row r="126" spans="1:27" ht="17.399999999999999" customHeight="1" x14ac:dyDescent="0.3">
      <c r="A126" s="19"/>
      <c r="B126" s="20"/>
      <c r="C126" s="20"/>
      <c r="D126" s="20"/>
      <c r="E126" s="20"/>
      <c r="F126" s="20"/>
      <c r="G126" s="68"/>
      <c r="H126" s="172" t="s">
        <v>193</v>
      </c>
      <c r="I126" s="173"/>
      <c r="J126" s="84">
        <v>13</v>
      </c>
      <c r="K126" s="85">
        <f>VLOOKUP(J126,$B$3:$D$107,3,0)</f>
        <v>3</v>
      </c>
      <c r="L126" s="166" t="str">
        <f>Q38</f>
        <v>HIGH</v>
      </c>
      <c r="M126" s="56"/>
      <c r="N126" s="19"/>
      <c r="O126" s="19"/>
      <c r="P126" s="19"/>
      <c r="Q126" s="19"/>
      <c r="R126" s="19"/>
      <c r="S126" s="19"/>
      <c r="T126" s="19"/>
      <c r="U126" s="20"/>
      <c r="V126" s="19"/>
      <c r="W126" s="19"/>
      <c r="X126" s="19"/>
      <c r="Y126" s="19"/>
      <c r="Z126" s="19"/>
      <c r="AA126" s="19"/>
    </row>
    <row r="127" spans="1:27" ht="17.399999999999999" customHeight="1" x14ac:dyDescent="0.3">
      <c r="A127" s="19"/>
      <c r="B127" s="20"/>
      <c r="C127" s="20"/>
      <c r="D127" s="20"/>
      <c r="E127" s="20"/>
      <c r="F127" s="20"/>
      <c r="G127" s="68"/>
      <c r="H127" s="173"/>
      <c r="I127" s="173"/>
      <c r="J127" s="84">
        <v>37</v>
      </c>
      <c r="K127" s="85">
        <f>VLOOKUP(J127,$B$3:$D$107,3,0)</f>
        <v>3</v>
      </c>
      <c r="L127" s="167"/>
      <c r="M127" s="56"/>
      <c r="N127" s="19"/>
      <c r="O127" s="19"/>
      <c r="P127" s="19"/>
      <c r="Q127" s="19"/>
      <c r="R127" s="19"/>
      <c r="S127" s="19"/>
      <c r="T127" s="19"/>
      <c r="U127" s="20"/>
      <c r="V127" s="19"/>
      <c r="W127" s="19"/>
      <c r="X127" s="19"/>
      <c r="Y127" s="19"/>
      <c r="Z127" s="19"/>
      <c r="AA127" s="19"/>
    </row>
    <row r="128" spans="1:27" ht="17.399999999999999" customHeight="1" x14ac:dyDescent="0.3">
      <c r="A128" s="19"/>
      <c r="B128" s="20"/>
      <c r="C128" s="20"/>
      <c r="D128" s="20"/>
      <c r="E128" s="20"/>
      <c r="F128" s="20"/>
      <c r="G128" s="68"/>
      <c r="H128" s="173"/>
      <c r="I128" s="173"/>
      <c r="J128" s="84">
        <v>61</v>
      </c>
      <c r="K128" s="85">
        <f>VLOOKUP(J128,$B$3:$D$107,3,0)</f>
        <v>4</v>
      </c>
      <c r="L128" s="167"/>
      <c r="M128" s="56"/>
      <c r="N128" s="19"/>
      <c r="O128" s="19"/>
      <c r="P128" s="19"/>
      <c r="Q128" s="19"/>
      <c r="R128" s="19"/>
      <c r="S128" s="19"/>
      <c r="T128" s="19"/>
      <c r="U128" s="20"/>
      <c r="V128" s="19"/>
      <c r="W128" s="19"/>
      <c r="X128" s="19"/>
      <c r="Y128" s="19"/>
      <c r="Z128" s="19"/>
      <c r="AA128" s="19"/>
    </row>
    <row r="129" spans="1:27" ht="17.399999999999999" customHeight="1" x14ac:dyDescent="0.3">
      <c r="A129" s="19"/>
      <c r="B129" s="20"/>
      <c r="C129" s="20"/>
      <c r="D129" s="20"/>
      <c r="E129" s="20"/>
      <c r="F129" s="20"/>
      <c r="G129" s="68"/>
      <c r="H129" s="173"/>
      <c r="I129" s="173"/>
      <c r="J129" s="84">
        <v>85</v>
      </c>
      <c r="K129" s="85">
        <f>VLOOKUP(J129,$B$3:$D$107,3,0)</f>
        <v>5</v>
      </c>
      <c r="L129" s="167"/>
      <c r="M129" s="56"/>
      <c r="N129" s="19"/>
      <c r="O129" s="19"/>
      <c r="P129" s="19"/>
      <c r="Q129" s="19"/>
      <c r="R129" s="19"/>
      <c r="S129" s="19"/>
      <c r="T129" s="19"/>
      <c r="U129" s="20"/>
      <c r="V129" s="19"/>
      <c r="W129" s="19"/>
      <c r="X129" s="19"/>
      <c r="Y129" s="19"/>
      <c r="Z129" s="19"/>
      <c r="AA129" s="19"/>
    </row>
    <row r="130" spans="1:27" ht="17.399999999999999" customHeight="1" x14ac:dyDescent="0.3">
      <c r="A130" s="19"/>
      <c r="B130" s="20"/>
      <c r="C130" s="20"/>
      <c r="D130" s="20"/>
      <c r="E130" s="20"/>
      <c r="F130" s="20"/>
      <c r="G130" s="68"/>
      <c r="H130" s="174" t="s">
        <v>147</v>
      </c>
      <c r="I130" s="175"/>
      <c r="J130" s="176"/>
      <c r="K130" s="94">
        <f>SUM(K126:K129)</f>
        <v>15</v>
      </c>
      <c r="L130" s="168"/>
      <c r="M130" s="56"/>
      <c r="N130" s="19"/>
      <c r="O130" s="19"/>
      <c r="P130" s="19"/>
      <c r="Q130" s="19"/>
      <c r="R130" s="19"/>
      <c r="S130" s="19"/>
      <c r="T130" s="19"/>
      <c r="U130" s="20"/>
      <c r="V130" s="19"/>
      <c r="W130" s="19"/>
      <c r="X130" s="19"/>
      <c r="Y130" s="19"/>
      <c r="Z130" s="19"/>
      <c r="AA130" s="19"/>
    </row>
    <row r="131" spans="1:27" ht="17.399999999999999" customHeight="1" x14ac:dyDescent="0.3">
      <c r="A131" s="19"/>
      <c r="B131" s="20"/>
      <c r="C131" s="20"/>
      <c r="D131" s="20"/>
      <c r="E131" s="20"/>
      <c r="F131" s="20"/>
      <c r="G131" s="68"/>
      <c r="H131" s="172" t="s">
        <v>194</v>
      </c>
      <c r="I131" s="173"/>
      <c r="J131" s="84">
        <v>19</v>
      </c>
      <c r="K131" s="85">
        <f>VLOOKUP(J131,$B$3:$D$107,3,0)</f>
        <v>3</v>
      </c>
      <c r="L131" s="166" t="str">
        <f>Q39</f>
        <v>MID</v>
      </c>
      <c r="M131" s="56"/>
      <c r="N131" s="19"/>
      <c r="O131" s="19"/>
      <c r="P131" s="19"/>
      <c r="Q131" s="19"/>
      <c r="R131" s="19"/>
      <c r="S131" s="19"/>
      <c r="T131" s="19"/>
      <c r="U131" s="20"/>
      <c r="V131" s="19"/>
      <c r="W131" s="19"/>
      <c r="X131" s="19"/>
      <c r="Y131" s="19"/>
      <c r="Z131" s="19"/>
      <c r="AA131" s="19"/>
    </row>
    <row r="132" spans="1:27" ht="17.399999999999999" customHeight="1" x14ac:dyDescent="0.3">
      <c r="A132" s="19"/>
      <c r="B132" s="20"/>
      <c r="C132" s="20"/>
      <c r="D132" s="20"/>
      <c r="E132" s="20"/>
      <c r="F132" s="20"/>
      <c r="G132" s="68"/>
      <c r="H132" s="173"/>
      <c r="I132" s="173"/>
      <c r="J132" s="84">
        <v>43</v>
      </c>
      <c r="K132" s="85">
        <f>VLOOKUP(J132,$B$3:$D$107,3,0)</f>
        <v>3</v>
      </c>
      <c r="L132" s="167"/>
      <c r="M132" s="56"/>
      <c r="N132" s="19"/>
      <c r="O132" s="19"/>
      <c r="P132" s="19"/>
      <c r="Q132" s="19"/>
      <c r="R132" s="19"/>
      <c r="S132" s="19"/>
      <c r="T132" s="19"/>
      <c r="U132" s="20"/>
      <c r="V132" s="19"/>
      <c r="W132" s="19"/>
      <c r="X132" s="19"/>
      <c r="Y132" s="19"/>
      <c r="Z132" s="19"/>
      <c r="AA132" s="19"/>
    </row>
    <row r="133" spans="1:27" ht="17.399999999999999" customHeight="1" x14ac:dyDescent="0.3">
      <c r="A133" s="19"/>
      <c r="B133" s="20"/>
      <c r="C133" s="20"/>
      <c r="D133" s="20"/>
      <c r="E133" s="20"/>
      <c r="F133" s="20"/>
      <c r="G133" s="68"/>
      <c r="H133" s="173"/>
      <c r="I133" s="173"/>
      <c r="J133" s="84">
        <v>67</v>
      </c>
      <c r="K133" s="85">
        <f>VLOOKUP(J133,$B$3:$D$107,3,0)</f>
        <v>4</v>
      </c>
      <c r="L133" s="167"/>
      <c r="M133" s="56"/>
      <c r="N133" s="19"/>
      <c r="O133" s="19"/>
      <c r="P133" s="19"/>
      <c r="Q133" s="19"/>
      <c r="R133" s="19"/>
      <c r="S133" s="19"/>
      <c r="T133" s="19"/>
      <c r="U133" s="20"/>
      <c r="V133" s="19"/>
      <c r="W133" s="19"/>
      <c r="X133" s="19"/>
      <c r="Y133" s="19"/>
      <c r="Z133" s="19"/>
      <c r="AA133" s="19"/>
    </row>
    <row r="134" spans="1:27" ht="17.399999999999999" customHeight="1" x14ac:dyDescent="0.3">
      <c r="A134" s="19"/>
      <c r="B134" s="20"/>
      <c r="C134" s="20"/>
      <c r="D134" s="20"/>
      <c r="E134" s="20"/>
      <c r="F134" s="20"/>
      <c r="G134" s="68"/>
      <c r="H134" s="173"/>
      <c r="I134" s="173"/>
      <c r="J134" s="84">
        <v>91</v>
      </c>
      <c r="K134" s="85">
        <f>VLOOKUP(J134,$B$3:$D$107,3,0)</f>
        <v>3</v>
      </c>
      <c r="L134" s="167"/>
      <c r="M134" s="56"/>
      <c r="N134" s="19"/>
      <c r="O134" s="19"/>
      <c r="P134" s="19"/>
      <c r="Q134" s="19"/>
      <c r="R134" s="19"/>
      <c r="S134" s="19"/>
      <c r="T134" s="19"/>
      <c r="U134" s="20"/>
      <c r="V134" s="19"/>
      <c r="W134" s="19"/>
      <c r="X134" s="19"/>
      <c r="Y134" s="19"/>
      <c r="Z134" s="19"/>
      <c r="AA134" s="19"/>
    </row>
    <row r="135" spans="1:27" ht="17.399999999999999" customHeight="1" x14ac:dyDescent="0.3">
      <c r="A135" s="19"/>
      <c r="B135" s="20"/>
      <c r="C135" s="20"/>
      <c r="D135" s="20"/>
      <c r="E135" s="20"/>
      <c r="F135" s="20"/>
      <c r="G135" s="68"/>
      <c r="H135" s="174" t="s">
        <v>147</v>
      </c>
      <c r="I135" s="175"/>
      <c r="J135" s="176"/>
      <c r="K135" s="94">
        <f>SUM(K131:K134)</f>
        <v>13</v>
      </c>
      <c r="L135" s="168"/>
      <c r="M135" s="56"/>
      <c r="N135" s="19"/>
      <c r="O135" s="19"/>
      <c r="P135" s="19"/>
      <c r="Q135" s="19"/>
      <c r="R135" s="19"/>
      <c r="S135" s="19"/>
      <c r="T135" s="19"/>
      <c r="U135" s="20"/>
      <c r="V135" s="19"/>
      <c r="W135" s="19"/>
      <c r="X135" s="19"/>
      <c r="Y135" s="19"/>
      <c r="Z135" s="19"/>
      <c r="AA135" s="19"/>
    </row>
    <row r="136" spans="1:27" ht="17.399999999999999" customHeight="1" x14ac:dyDescent="0.3">
      <c r="A136" s="19"/>
      <c r="B136" s="20"/>
      <c r="C136" s="20"/>
      <c r="D136" s="20"/>
      <c r="E136" s="20"/>
      <c r="F136" s="20"/>
      <c r="G136" s="68"/>
      <c r="H136" s="189" t="s">
        <v>223</v>
      </c>
      <c r="I136" s="190"/>
      <c r="J136" s="191"/>
      <c r="K136" s="94">
        <f>SUM(K120,K125,K130,K135)</f>
        <v>55</v>
      </c>
      <c r="L136" s="69" t="str">
        <f>Q11</f>
        <v>MID</v>
      </c>
      <c r="M136" s="56"/>
      <c r="N136" s="19"/>
      <c r="O136" s="19"/>
      <c r="P136" s="19"/>
      <c r="Q136" s="19"/>
      <c r="R136" s="19"/>
      <c r="S136" s="19"/>
      <c r="T136" s="19"/>
      <c r="U136" s="20"/>
      <c r="V136" s="19"/>
      <c r="W136" s="19"/>
      <c r="X136" s="19"/>
      <c r="Y136" s="19"/>
      <c r="Z136" s="19"/>
      <c r="AA136" s="19"/>
    </row>
    <row r="137" spans="1:27" ht="17.399999999999999" customHeight="1" x14ac:dyDescent="0.3">
      <c r="A137" s="19"/>
      <c r="B137" s="20"/>
      <c r="C137" s="20"/>
      <c r="D137" s="20"/>
      <c r="E137" s="20"/>
      <c r="F137" s="20"/>
      <c r="G137" s="68"/>
      <c r="H137" s="172" t="s">
        <v>176</v>
      </c>
      <c r="I137" s="173"/>
      <c r="J137" s="84">
        <v>97</v>
      </c>
      <c r="K137" s="85">
        <f>VLOOKUP(J137,$B$3:$D$107,3,0)</f>
        <v>3</v>
      </c>
      <c r="L137" s="166" t="str">
        <f>Q40</f>
        <v>MID</v>
      </c>
      <c r="M137" s="56"/>
      <c r="N137" s="19"/>
      <c r="O137" s="19"/>
      <c r="P137" s="19"/>
      <c r="Q137" s="19"/>
      <c r="R137" s="19"/>
      <c r="S137" s="19"/>
      <c r="T137" s="19"/>
      <c r="U137" s="20"/>
      <c r="V137" s="19"/>
      <c r="W137" s="19"/>
      <c r="X137" s="19"/>
      <c r="Y137" s="19"/>
      <c r="Z137" s="19"/>
      <c r="AA137" s="19"/>
    </row>
    <row r="138" spans="1:27" ht="17.399999999999999" customHeight="1" x14ac:dyDescent="0.3">
      <c r="A138" s="19"/>
      <c r="B138" s="20"/>
      <c r="C138" s="20"/>
      <c r="D138" s="20"/>
      <c r="E138" s="20"/>
      <c r="F138" s="20"/>
      <c r="G138" s="68"/>
      <c r="H138" s="173"/>
      <c r="I138" s="173"/>
      <c r="J138" s="84">
        <v>98</v>
      </c>
      <c r="K138" s="85">
        <f>VLOOKUP(J138,$B$3:$D$107,3,0)</f>
        <v>4</v>
      </c>
      <c r="L138" s="167"/>
      <c r="M138" s="56"/>
      <c r="N138" s="19"/>
      <c r="O138" s="19"/>
      <c r="P138" s="19"/>
      <c r="Q138" s="19"/>
      <c r="R138" s="19"/>
      <c r="S138" s="19"/>
      <c r="T138" s="19"/>
      <c r="U138" s="20"/>
      <c r="V138" s="19"/>
      <c r="W138" s="19"/>
      <c r="X138" s="19"/>
      <c r="Y138" s="19"/>
      <c r="Z138" s="19"/>
      <c r="AA138" s="19"/>
    </row>
    <row r="139" spans="1:27" ht="17.399999999999999" customHeight="1" x14ac:dyDescent="0.3">
      <c r="A139" s="19"/>
      <c r="B139" s="20"/>
      <c r="C139" s="20"/>
      <c r="D139" s="20"/>
      <c r="E139" s="20"/>
      <c r="F139" s="20"/>
      <c r="G139" s="68"/>
      <c r="H139" s="173"/>
      <c r="I139" s="173"/>
      <c r="J139" s="84">
        <v>99</v>
      </c>
      <c r="K139" s="85">
        <f>VLOOKUP(J139,$B$3:$D$107,3,0)</f>
        <v>3</v>
      </c>
      <c r="L139" s="167"/>
      <c r="M139" s="56"/>
      <c r="N139" s="19"/>
      <c r="O139" s="19"/>
      <c r="P139" s="19"/>
      <c r="Q139" s="19"/>
      <c r="R139" s="19"/>
      <c r="S139" s="19"/>
      <c r="T139" s="19"/>
      <c r="U139" s="20"/>
      <c r="V139" s="19"/>
      <c r="W139" s="19"/>
      <c r="X139" s="19"/>
      <c r="Y139" s="19"/>
      <c r="Z139" s="19"/>
      <c r="AA139" s="19"/>
    </row>
    <row r="140" spans="1:27" ht="17.399999999999999" customHeight="1" x14ac:dyDescent="0.3">
      <c r="A140" s="19"/>
      <c r="B140" s="20"/>
      <c r="C140" s="20"/>
      <c r="D140" s="20"/>
      <c r="E140" s="20"/>
      <c r="F140" s="20"/>
      <c r="G140" s="68"/>
      <c r="H140" s="173"/>
      <c r="I140" s="173"/>
      <c r="J140" s="84">
        <v>100</v>
      </c>
      <c r="K140" s="85">
        <f>VLOOKUP(J140,$B$3:$D$107,3,0)</f>
        <v>4</v>
      </c>
      <c r="L140" s="167"/>
      <c r="M140" s="56"/>
      <c r="N140" s="19"/>
      <c r="O140" s="19"/>
      <c r="P140" s="19"/>
      <c r="Q140" s="19"/>
      <c r="R140" s="19"/>
      <c r="S140" s="19"/>
      <c r="T140" s="19"/>
      <c r="U140" s="20"/>
      <c r="V140" s="19"/>
      <c r="W140" s="19"/>
      <c r="X140" s="19"/>
      <c r="Y140" s="19"/>
      <c r="Z140" s="19"/>
      <c r="AA140" s="19"/>
    </row>
    <row r="141" spans="1:27" ht="17.399999999999999" customHeight="1" x14ac:dyDescent="0.3">
      <c r="A141" s="19"/>
      <c r="B141" s="20"/>
      <c r="C141" s="20"/>
      <c r="D141" s="20"/>
      <c r="E141" s="20"/>
      <c r="F141" s="20"/>
      <c r="G141" s="68"/>
      <c r="H141" s="174" t="s">
        <v>147</v>
      </c>
      <c r="I141" s="175"/>
      <c r="J141" s="176"/>
      <c r="K141" s="94">
        <f>SUM(K137:K140)</f>
        <v>14</v>
      </c>
      <c r="L141" s="168"/>
      <c r="M141" s="56"/>
      <c r="N141" s="19"/>
      <c r="O141" s="19"/>
      <c r="P141" s="19"/>
      <c r="Q141" s="19"/>
      <c r="R141" s="19"/>
      <c r="S141" s="19"/>
      <c r="T141" s="19"/>
      <c r="U141" s="20"/>
      <c r="V141" s="19"/>
      <c r="W141" s="19"/>
      <c r="X141" s="19"/>
      <c r="Y141" s="19"/>
      <c r="Z141" s="19"/>
      <c r="AA141" s="19"/>
    </row>
    <row r="142" spans="1:27" ht="17.399999999999999" customHeight="1" x14ac:dyDescent="0.3">
      <c r="A142" s="19"/>
      <c r="B142" s="20"/>
      <c r="C142" s="20"/>
      <c r="D142" s="20"/>
      <c r="E142" s="20"/>
      <c r="F142" s="20"/>
      <c r="G142" s="68"/>
      <c r="H142" s="179" t="s">
        <v>224</v>
      </c>
      <c r="I142" s="180"/>
      <c r="J142" s="180"/>
      <c r="K142" s="94">
        <f>SUM(K141)</f>
        <v>14</v>
      </c>
      <c r="L142" s="69" t="str">
        <f>Q12</f>
        <v>MID</v>
      </c>
      <c r="M142" s="56"/>
      <c r="N142" s="19"/>
      <c r="O142" s="19"/>
      <c r="P142" s="19"/>
      <c r="Q142" s="19"/>
      <c r="R142" s="19"/>
      <c r="S142" s="19"/>
      <c r="T142" s="19"/>
      <c r="U142" s="20"/>
      <c r="V142" s="19"/>
      <c r="W142" s="19"/>
      <c r="X142" s="19"/>
      <c r="Y142" s="19"/>
      <c r="Z142" s="19"/>
      <c r="AA142" s="19"/>
    </row>
    <row r="143" spans="1:27" ht="20.25" customHeight="1" x14ac:dyDescent="0.4">
      <c r="A143" s="19"/>
      <c r="B143" s="20"/>
      <c r="C143" s="20"/>
      <c r="D143" s="20"/>
      <c r="E143" s="20"/>
      <c r="F143" s="20"/>
      <c r="G143" s="68"/>
      <c r="H143" s="192" t="s">
        <v>207</v>
      </c>
      <c r="I143" s="193"/>
      <c r="J143" s="193"/>
      <c r="K143" s="108">
        <f>SUM(K26,K48,K70,K92,K114,K136,K142)</f>
        <v>370</v>
      </c>
      <c r="L143" s="109" t="str">
        <f>Q44</f>
        <v>HIGH</v>
      </c>
      <c r="M143" s="56"/>
      <c r="N143" s="19"/>
      <c r="O143" s="19"/>
      <c r="P143" s="19"/>
      <c r="Q143" s="19"/>
      <c r="R143" s="19"/>
      <c r="S143" s="19"/>
      <c r="T143" s="19"/>
      <c r="U143" s="20"/>
      <c r="V143" s="19"/>
      <c r="W143" s="19"/>
      <c r="X143" s="19"/>
      <c r="Y143" s="19"/>
      <c r="Z143" s="19"/>
      <c r="AA143" s="19"/>
    </row>
    <row r="144" spans="1:27" ht="13.5" customHeight="1" x14ac:dyDescent="0.3">
      <c r="A144" s="19"/>
      <c r="B144" s="20"/>
      <c r="C144" s="20"/>
      <c r="D144" s="20"/>
      <c r="E144" s="20"/>
      <c r="F144" s="20"/>
      <c r="G144" s="19"/>
      <c r="H144" s="92"/>
      <c r="I144" s="92"/>
      <c r="J144" s="92"/>
      <c r="K144" s="92"/>
      <c r="L144" s="92"/>
      <c r="M144" s="19"/>
      <c r="N144" s="19"/>
      <c r="O144" s="19"/>
      <c r="P144" s="19"/>
      <c r="Q144" s="19"/>
      <c r="R144" s="19"/>
      <c r="S144" s="19"/>
      <c r="T144" s="19"/>
      <c r="U144" s="20"/>
      <c r="V144" s="19"/>
      <c r="W144" s="19"/>
      <c r="X144" s="19"/>
      <c r="Y144" s="19"/>
      <c r="Z144" s="19"/>
      <c r="AA144" s="19"/>
    </row>
    <row r="145" spans="1:27" ht="13.5" customHeight="1" x14ac:dyDescent="0.3">
      <c r="A145" s="19"/>
      <c r="B145" s="20"/>
      <c r="C145" s="20"/>
      <c r="D145" s="20"/>
      <c r="E145" s="20"/>
      <c r="F145" s="20"/>
      <c r="G145" s="19"/>
      <c r="H145" s="19"/>
      <c r="I145" s="19"/>
      <c r="J145" s="19"/>
      <c r="K145" s="19"/>
      <c r="L145" s="19"/>
      <c r="M145" s="19"/>
      <c r="N145" s="19"/>
      <c r="O145" s="19"/>
      <c r="P145" s="19"/>
      <c r="Q145" s="19"/>
      <c r="R145" s="19"/>
      <c r="S145" s="19"/>
      <c r="T145" s="19"/>
      <c r="U145" s="20"/>
      <c r="V145" s="19"/>
      <c r="W145" s="19"/>
      <c r="X145" s="19"/>
      <c r="Y145" s="19"/>
      <c r="Z145" s="19"/>
      <c r="AA145" s="19"/>
    </row>
    <row r="146" spans="1:27" ht="13.5" customHeight="1" x14ac:dyDescent="0.3">
      <c r="A146" s="19"/>
      <c r="B146" s="20"/>
      <c r="C146" s="20"/>
      <c r="D146" s="20"/>
      <c r="E146" s="20"/>
      <c r="F146" s="20"/>
      <c r="G146" s="19"/>
      <c r="H146" s="19"/>
      <c r="I146" s="19"/>
      <c r="J146" s="19"/>
      <c r="K146" s="19"/>
      <c r="L146" s="19"/>
      <c r="M146" s="19"/>
      <c r="N146" s="19"/>
      <c r="O146" s="19"/>
      <c r="P146" s="19"/>
      <c r="Q146" s="19"/>
      <c r="R146" s="19"/>
      <c r="S146" s="19"/>
      <c r="T146" s="19"/>
      <c r="U146" s="20"/>
      <c r="V146" s="19"/>
      <c r="W146" s="19"/>
      <c r="X146" s="19"/>
      <c r="Y146" s="19"/>
      <c r="Z146" s="19"/>
      <c r="AA146" s="19"/>
    </row>
    <row r="147" spans="1:27" ht="15" customHeight="1" x14ac:dyDescent="0.3">
      <c r="A147" s="19"/>
      <c r="B147" s="20"/>
      <c r="C147" s="20"/>
      <c r="D147" s="20"/>
      <c r="E147" s="20"/>
      <c r="F147" s="20"/>
      <c r="G147" s="19"/>
      <c r="H147" s="19"/>
      <c r="I147" s="19"/>
      <c r="J147" s="19"/>
      <c r="K147" s="19"/>
      <c r="L147" s="19"/>
      <c r="M147" s="19"/>
      <c r="N147" s="19"/>
      <c r="O147" s="19"/>
      <c r="P147" s="19"/>
      <c r="Q147" s="19"/>
      <c r="R147" s="19"/>
      <c r="S147" s="19"/>
      <c r="T147" s="19"/>
      <c r="U147" s="20"/>
      <c r="V147" s="19"/>
      <c r="W147" s="19"/>
      <c r="X147" s="19"/>
      <c r="Y147" s="19"/>
      <c r="Z147" s="19"/>
      <c r="AA147" s="19"/>
    </row>
    <row r="148" spans="1:27" ht="63" customHeight="1" x14ac:dyDescent="0.3">
      <c r="A148" s="19"/>
      <c r="B148" s="20"/>
      <c r="C148" s="20"/>
      <c r="D148" s="20"/>
      <c r="E148" s="20"/>
      <c r="F148" s="20"/>
      <c r="G148" s="19"/>
      <c r="H148" s="19"/>
      <c r="I148" s="19"/>
      <c r="J148" s="19"/>
      <c r="K148" s="19"/>
      <c r="L148" s="19"/>
      <c r="M148" s="19"/>
      <c r="N148" s="19"/>
      <c r="O148" s="19"/>
      <c r="P148" s="19"/>
      <c r="Q148" s="19"/>
      <c r="R148" s="19"/>
      <c r="S148" s="19"/>
      <c r="T148" s="19"/>
      <c r="U148" s="20"/>
      <c r="V148" s="19"/>
      <c r="W148" s="19"/>
      <c r="X148" s="19"/>
      <c r="Y148" s="19"/>
      <c r="Z148" s="19"/>
      <c r="AA148" s="19"/>
    </row>
    <row r="149" spans="1:27" ht="13.5" customHeight="1" x14ac:dyDescent="0.3">
      <c r="A149" s="19"/>
      <c r="B149" s="20"/>
      <c r="C149" s="20"/>
      <c r="D149" s="20"/>
      <c r="E149" s="20"/>
      <c r="F149" s="20"/>
      <c r="G149" s="19"/>
      <c r="H149" s="19"/>
      <c r="I149" s="19"/>
      <c r="J149" s="19"/>
      <c r="K149" s="19"/>
      <c r="L149" s="19"/>
      <c r="M149" s="19"/>
      <c r="N149" s="19"/>
      <c r="O149" s="19"/>
      <c r="P149" s="19"/>
      <c r="Q149" s="19"/>
      <c r="R149" s="19"/>
      <c r="S149" s="19"/>
      <c r="T149" s="19"/>
      <c r="U149" s="20"/>
      <c r="V149" s="19"/>
      <c r="W149" s="19"/>
      <c r="X149" s="19"/>
      <c r="Y149" s="19"/>
      <c r="Z149" s="19"/>
      <c r="AA149" s="19"/>
    </row>
    <row r="150" spans="1:27" ht="17.399999999999999" customHeight="1" x14ac:dyDescent="0.3">
      <c r="A150" s="19"/>
      <c r="B150" s="20"/>
      <c r="C150" s="20"/>
      <c r="D150" s="20"/>
      <c r="E150" s="20"/>
      <c r="F150" s="20"/>
      <c r="G150" s="19"/>
      <c r="H150" s="19"/>
      <c r="I150" s="19"/>
      <c r="J150" s="19"/>
      <c r="K150" s="19"/>
      <c r="L150" s="19"/>
      <c r="M150" s="19"/>
      <c r="N150" s="110"/>
      <c r="O150" s="111"/>
      <c r="P150" s="19"/>
      <c r="Q150" s="19"/>
      <c r="R150" s="19"/>
      <c r="S150" s="19"/>
      <c r="T150" s="19"/>
      <c r="U150" s="20"/>
      <c r="V150" s="19"/>
      <c r="W150" s="19"/>
      <c r="X150" s="19"/>
      <c r="Y150" s="19"/>
      <c r="Z150" s="19"/>
      <c r="AA150" s="19"/>
    </row>
    <row r="151" spans="1:27" ht="17.399999999999999" customHeight="1" x14ac:dyDescent="0.3">
      <c r="A151" s="19"/>
      <c r="B151" s="60"/>
      <c r="C151" s="60"/>
      <c r="D151" s="60"/>
      <c r="E151" s="60"/>
      <c r="F151" s="60"/>
      <c r="G151" s="61"/>
      <c r="H151" s="61"/>
      <c r="I151" s="61"/>
      <c r="J151" s="61"/>
      <c r="K151" s="61"/>
      <c r="L151" s="61"/>
      <c r="M151" s="61"/>
      <c r="N151" s="112"/>
      <c r="O151" s="110"/>
      <c r="P151" s="19"/>
      <c r="Q151" s="19"/>
      <c r="R151" s="19"/>
      <c r="S151" s="19"/>
      <c r="T151" s="19"/>
      <c r="U151" s="20"/>
      <c r="V151" s="19"/>
      <c r="W151" s="19"/>
      <c r="X151" s="19"/>
      <c r="Y151" s="19"/>
      <c r="Z151" s="19"/>
      <c r="AA151" s="19"/>
    </row>
    <row r="152" spans="1:27" ht="15.75" customHeight="1" x14ac:dyDescent="0.3">
      <c r="A152" s="68"/>
      <c r="B152" s="113" t="s">
        <v>225</v>
      </c>
      <c r="C152" s="194" t="s">
        <v>226</v>
      </c>
      <c r="D152" s="195"/>
      <c r="E152" s="195"/>
      <c r="F152" s="195"/>
      <c r="G152" s="195"/>
      <c r="H152" s="195"/>
      <c r="I152" s="194" t="s">
        <v>19</v>
      </c>
      <c r="J152" s="195"/>
      <c r="K152" s="195"/>
      <c r="L152" s="195"/>
      <c r="M152" s="114" t="s">
        <v>227</v>
      </c>
      <c r="N152" s="115"/>
      <c r="O152" s="116"/>
      <c r="P152" s="117"/>
      <c r="Q152" s="117"/>
      <c r="R152" s="117"/>
      <c r="S152" s="19"/>
      <c r="T152" s="19"/>
      <c r="U152" s="20"/>
      <c r="V152" s="19"/>
      <c r="W152" s="19"/>
      <c r="X152" s="19"/>
      <c r="Y152" s="19"/>
      <c r="Z152" s="19"/>
      <c r="AA152" s="19"/>
    </row>
    <row r="153" spans="1:27" ht="78.75" customHeight="1" x14ac:dyDescent="0.3">
      <c r="A153" s="68"/>
      <c r="B153" s="118" t="s">
        <v>133</v>
      </c>
      <c r="C153" s="196" t="s">
        <v>228</v>
      </c>
      <c r="D153" s="197"/>
      <c r="E153" s="197"/>
      <c r="F153" s="197"/>
      <c r="G153" s="197"/>
      <c r="H153" s="197"/>
      <c r="I153" s="200" t="str">
        <f>IF(K26&gt;=59,"HIGH",IF(K26&lt;37,"LOW","MID"))</f>
        <v>HIGH</v>
      </c>
      <c r="J153" s="201"/>
      <c r="K153" s="202"/>
      <c r="L153" s="202"/>
      <c r="M153" s="119" t="s">
        <v>229</v>
      </c>
      <c r="N153" s="115"/>
      <c r="O153" s="116"/>
      <c r="P153" s="116"/>
      <c r="Q153" s="116"/>
      <c r="R153" s="116"/>
      <c r="S153" s="19"/>
      <c r="T153" s="19"/>
      <c r="U153" s="20"/>
      <c r="V153" s="19"/>
      <c r="W153" s="19"/>
      <c r="X153" s="19"/>
      <c r="Y153" s="19"/>
      <c r="Z153" s="19"/>
      <c r="AA153" s="19"/>
    </row>
    <row r="154" spans="1:27" ht="78.75" customHeight="1" x14ac:dyDescent="0.3">
      <c r="A154" s="68"/>
      <c r="B154" s="118" t="s">
        <v>141</v>
      </c>
      <c r="C154" s="196" t="s">
        <v>230</v>
      </c>
      <c r="D154" s="197"/>
      <c r="E154" s="197"/>
      <c r="F154" s="197"/>
      <c r="G154" s="197"/>
      <c r="H154" s="197"/>
      <c r="I154" s="200" t="str">
        <f>IF(K48&gt;=59,"HIGH",IF(K48&lt;37,"LOW","MID"))</f>
        <v>MID</v>
      </c>
      <c r="J154" s="201"/>
      <c r="K154" s="202"/>
      <c r="L154" s="202"/>
      <c r="M154" s="119" t="s">
        <v>231</v>
      </c>
      <c r="N154" s="115"/>
      <c r="O154" s="116"/>
      <c r="P154" s="116"/>
      <c r="Q154" s="116"/>
      <c r="R154" s="116"/>
      <c r="S154" s="19"/>
      <c r="T154" s="19"/>
      <c r="U154" s="20"/>
      <c r="V154" s="19"/>
      <c r="W154" s="19"/>
      <c r="X154" s="19"/>
      <c r="Y154" s="19"/>
      <c r="Z154" s="19"/>
      <c r="AA154" s="19"/>
    </row>
    <row r="155" spans="1:27" ht="84" customHeight="1" x14ac:dyDescent="0.3">
      <c r="A155" s="68"/>
      <c r="B155" s="118" t="s">
        <v>142</v>
      </c>
      <c r="C155" s="196" t="s">
        <v>232</v>
      </c>
      <c r="D155" s="197"/>
      <c r="E155" s="197"/>
      <c r="F155" s="197"/>
      <c r="G155" s="197"/>
      <c r="H155" s="197"/>
      <c r="I155" s="200" t="str">
        <f>IF(K70&gt;=59,"HIGH",IF(K70&lt;37,"LOW","MID"))</f>
        <v>HIGH</v>
      </c>
      <c r="J155" s="201"/>
      <c r="K155" s="202"/>
      <c r="L155" s="202"/>
      <c r="M155" s="119" t="s">
        <v>233</v>
      </c>
      <c r="N155" s="120"/>
      <c r="O155" s="116"/>
      <c r="P155" s="116"/>
      <c r="Q155" s="116"/>
      <c r="R155" s="116"/>
      <c r="S155" s="19"/>
      <c r="T155" s="19"/>
      <c r="U155" s="20"/>
      <c r="V155" s="19"/>
      <c r="W155" s="19"/>
      <c r="X155" s="19"/>
      <c r="Y155" s="19"/>
      <c r="Z155" s="19"/>
      <c r="AA155" s="19"/>
    </row>
    <row r="156" spans="1:27" ht="82.5" customHeight="1" x14ac:dyDescent="0.3">
      <c r="A156" s="68"/>
      <c r="B156" s="118" t="s">
        <v>145</v>
      </c>
      <c r="C156" s="198" t="s">
        <v>234</v>
      </c>
      <c r="D156" s="199"/>
      <c r="E156" s="199"/>
      <c r="F156" s="199"/>
      <c r="G156" s="199"/>
      <c r="H156" s="199"/>
      <c r="I156" s="200" t="str">
        <f>IF(K92&gt;=59,"HIGH",IF(K92&lt;37,"LOW","MID"))</f>
        <v>HIGH</v>
      </c>
      <c r="J156" s="201"/>
      <c r="K156" s="202"/>
      <c r="L156" s="202"/>
      <c r="M156" s="119" t="s">
        <v>235</v>
      </c>
      <c r="N156" s="120"/>
      <c r="O156" s="121"/>
      <c r="P156" s="116"/>
      <c r="Q156" s="116"/>
      <c r="R156" s="116"/>
      <c r="S156" s="19"/>
      <c r="T156" s="19"/>
      <c r="U156" s="20"/>
      <c r="V156" s="19"/>
      <c r="W156" s="19"/>
      <c r="X156" s="19"/>
      <c r="Y156" s="19"/>
      <c r="Z156" s="19"/>
      <c r="AA156" s="19"/>
    </row>
    <row r="157" spans="1:27" ht="81" customHeight="1" x14ac:dyDescent="0.3">
      <c r="A157" s="68"/>
      <c r="B157" s="118" t="s">
        <v>148</v>
      </c>
      <c r="C157" s="198" t="s">
        <v>236</v>
      </c>
      <c r="D157" s="199"/>
      <c r="E157" s="199"/>
      <c r="F157" s="199"/>
      <c r="G157" s="199"/>
      <c r="H157" s="199"/>
      <c r="I157" s="200" t="str">
        <f>IF(K114&gt;=59,"HIGH",IF(K114&lt;37,"LOW","MID"))</f>
        <v>HIGH</v>
      </c>
      <c r="J157" s="201"/>
      <c r="K157" s="202"/>
      <c r="L157" s="202"/>
      <c r="M157" s="119" t="s">
        <v>237</v>
      </c>
      <c r="N157" s="120"/>
      <c r="O157" s="121"/>
      <c r="P157" s="121"/>
      <c r="Q157" s="121"/>
      <c r="R157" s="121"/>
      <c r="S157" s="19"/>
      <c r="T157" s="19"/>
      <c r="U157" s="20"/>
      <c r="V157" s="19"/>
      <c r="W157" s="19"/>
      <c r="X157" s="19"/>
      <c r="Y157" s="19"/>
      <c r="Z157" s="19"/>
      <c r="AA157" s="19"/>
    </row>
    <row r="158" spans="1:27" ht="81.75" customHeight="1" x14ac:dyDescent="0.3">
      <c r="A158" s="68"/>
      <c r="B158" s="118" t="s">
        <v>150</v>
      </c>
      <c r="C158" s="196" t="s">
        <v>238</v>
      </c>
      <c r="D158" s="197"/>
      <c r="E158" s="197"/>
      <c r="F158" s="197"/>
      <c r="G158" s="197"/>
      <c r="H158" s="197"/>
      <c r="I158" s="200" t="str">
        <f>IF(K136&gt;=59,"HIGH",IF(K136&lt;37,"LOW","MID"))</f>
        <v>MID</v>
      </c>
      <c r="J158" s="201"/>
      <c r="K158" s="202"/>
      <c r="L158" s="202"/>
      <c r="M158" s="119" t="s">
        <v>239</v>
      </c>
      <c r="N158" s="56"/>
      <c r="O158" s="121"/>
      <c r="P158" s="121"/>
      <c r="Q158" s="121"/>
      <c r="R158" s="121"/>
      <c r="S158" s="19"/>
      <c r="T158" s="19"/>
      <c r="U158" s="20"/>
      <c r="V158" s="19"/>
      <c r="W158" s="19"/>
      <c r="X158" s="19"/>
      <c r="Y158" s="19"/>
      <c r="Z158" s="19"/>
      <c r="AA158" s="19"/>
    </row>
    <row r="159" spans="1:27" ht="51.75" customHeight="1" x14ac:dyDescent="0.3">
      <c r="A159" s="68"/>
      <c r="B159" s="104" t="s">
        <v>153</v>
      </c>
      <c r="C159" s="196" t="s">
        <v>240</v>
      </c>
      <c r="D159" s="197"/>
      <c r="E159" s="197"/>
      <c r="F159" s="197"/>
      <c r="G159" s="197"/>
      <c r="H159" s="197"/>
      <c r="I159" s="200" t="str">
        <f>IF(K142&gt;=15,"HIGH",IF(K142&lt;9,"LOW","MID"))</f>
        <v>MID</v>
      </c>
      <c r="J159" s="201"/>
      <c r="K159" s="202"/>
      <c r="L159" s="202"/>
      <c r="M159" s="119" t="s">
        <v>241</v>
      </c>
      <c r="N159" s="56"/>
      <c r="O159" s="19"/>
      <c r="P159" s="121"/>
      <c r="Q159" s="121"/>
      <c r="R159" s="121"/>
      <c r="S159" s="57"/>
      <c r="T159" s="19"/>
      <c r="U159" s="20"/>
      <c r="V159" s="19"/>
      <c r="W159" s="19"/>
      <c r="X159" s="19"/>
      <c r="Y159" s="19"/>
      <c r="Z159" s="19"/>
      <c r="AA159" s="19"/>
    </row>
    <row r="160" spans="1:27" ht="17.399999999999999" customHeight="1" x14ac:dyDescent="0.3">
      <c r="A160" s="19"/>
      <c r="B160" s="106"/>
      <c r="C160" s="106"/>
      <c r="D160" s="106"/>
      <c r="E160" s="106"/>
      <c r="F160" s="106"/>
      <c r="G160" s="92"/>
      <c r="H160" s="122"/>
      <c r="I160" s="122"/>
      <c r="J160" s="92"/>
      <c r="K160" s="92"/>
      <c r="L160" s="92"/>
      <c r="M160" s="92"/>
      <c r="N160" s="19"/>
      <c r="O160" s="19"/>
      <c r="P160" s="19"/>
      <c r="Q160" s="19"/>
      <c r="R160" s="19"/>
      <c r="S160" s="19"/>
      <c r="T160" s="19"/>
      <c r="U160" s="20"/>
      <c r="V160" s="19"/>
      <c r="W160" s="19"/>
      <c r="X160" s="19"/>
      <c r="Y160" s="19"/>
      <c r="Z160" s="19"/>
      <c r="AA160" s="19"/>
    </row>
    <row r="161" spans="1:27" ht="17.399999999999999" customHeight="1" x14ac:dyDescent="0.3">
      <c r="A161" s="19"/>
      <c r="B161" s="20"/>
      <c r="C161" s="20"/>
      <c r="D161" s="20"/>
      <c r="E161" s="20"/>
      <c r="F161" s="20"/>
      <c r="G161" s="19"/>
      <c r="H161" s="93"/>
      <c r="I161" s="93"/>
      <c r="J161" s="19"/>
      <c r="K161" s="19"/>
      <c r="L161" s="19"/>
      <c r="M161" s="19"/>
      <c r="N161" s="19"/>
      <c r="O161" s="19"/>
      <c r="P161" s="19"/>
      <c r="Q161" s="19"/>
      <c r="R161" s="19"/>
      <c r="S161" s="19"/>
      <c r="T161" s="19"/>
      <c r="U161" s="20"/>
      <c r="V161" s="19"/>
      <c r="W161" s="19"/>
      <c r="X161" s="19"/>
      <c r="Y161" s="19"/>
      <c r="Z161" s="19"/>
      <c r="AA161" s="19"/>
    </row>
    <row r="162" spans="1:27" ht="17.399999999999999" customHeight="1" x14ac:dyDescent="0.3">
      <c r="A162" s="19"/>
      <c r="B162" s="20"/>
      <c r="C162" s="20"/>
      <c r="D162" s="20"/>
      <c r="E162" s="20"/>
      <c r="F162" s="20"/>
      <c r="G162" s="19"/>
      <c r="H162" s="93"/>
      <c r="I162" s="93"/>
      <c r="J162" s="19"/>
      <c r="K162" s="19"/>
      <c r="L162" s="19"/>
      <c r="M162" s="19"/>
      <c r="N162" s="19"/>
      <c r="O162" s="19"/>
      <c r="P162" s="19"/>
      <c r="Q162" s="19"/>
      <c r="R162" s="19"/>
      <c r="S162" s="19"/>
      <c r="T162" s="19"/>
      <c r="U162" s="20"/>
      <c r="V162" s="19"/>
      <c r="W162" s="19"/>
      <c r="X162" s="19"/>
      <c r="Y162" s="19"/>
      <c r="Z162" s="19"/>
      <c r="AA162" s="19"/>
    </row>
    <row r="163" spans="1:27" ht="17.399999999999999" customHeight="1" x14ac:dyDescent="0.3">
      <c r="A163" s="19"/>
      <c r="B163" s="20"/>
      <c r="C163" s="20"/>
      <c r="D163" s="20"/>
      <c r="E163" s="20"/>
      <c r="F163" s="20"/>
      <c r="G163" s="19"/>
      <c r="H163" s="93"/>
      <c r="I163" s="93"/>
      <c r="J163" s="19"/>
      <c r="K163" s="19"/>
      <c r="L163" s="19"/>
      <c r="M163" s="19"/>
      <c r="N163" s="19"/>
      <c r="O163" s="19"/>
      <c r="P163" s="19"/>
      <c r="Q163" s="19"/>
      <c r="R163" s="19"/>
      <c r="S163" s="19"/>
      <c r="T163" s="19"/>
      <c r="U163" s="20"/>
      <c r="V163" s="19"/>
      <c r="W163" s="19"/>
      <c r="X163" s="19"/>
      <c r="Y163" s="19"/>
      <c r="Z163" s="19"/>
      <c r="AA163" s="19"/>
    </row>
    <row r="164" spans="1:27" ht="17.399999999999999" customHeight="1" x14ac:dyDescent="0.3">
      <c r="A164" s="19"/>
      <c r="B164" s="20"/>
      <c r="C164" s="20"/>
      <c r="D164" s="20"/>
      <c r="E164" s="20"/>
      <c r="F164" s="20"/>
      <c r="G164" s="19"/>
      <c r="H164" s="93"/>
      <c r="I164" s="93"/>
      <c r="J164" s="19"/>
      <c r="K164" s="19"/>
      <c r="L164" s="19"/>
      <c r="M164" s="19"/>
      <c r="N164" s="19"/>
      <c r="O164" s="19"/>
      <c r="P164" s="19"/>
      <c r="Q164" s="19"/>
      <c r="R164" s="19"/>
      <c r="S164" s="19"/>
      <c r="T164" s="19"/>
      <c r="U164" s="20"/>
      <c r="V164" s="19"/>
      <c r="W164" s="19"/>
      <c r="X164" s="19"/>
      <c r="Y164" s="19"/>
      <c r="Z164" s="19"/>
      <c r="AA164" s="19"/>
    </row>
    <row r="165" spans="1:27" ht="17.399999999999999" customHeight="1" x14ac:dyDescent="0.3">
      <c r="A165" s="19"/>
      <c r="B165" s="20"/>
      <c r="C165" s="20"/>
      <c r="D165" s="20"/>
      <c r="E165" s="20"/>
      <c r="F165" s="20"/>
      <c r="G165" s="19"/>
      <c r="H165" s="93"/>
      <c r="I165" s="93"/>
      <c r="J165" s="19"/>
      <c r="K165" s="19"/>
      <c r="L165" s="19"/>
      <c r="M165" s="19"/>
      <c r="N165" s="19"/>
      <c r="O165" s="19"/>
      <c r="P165" s="19"/>
      <c r="Q165" s="19"/>
      <c r="R165" s="19"/>
      <c r="S165" s="19"/>
      <c r="T165" s="19"/>
      <c r="U165" s="20"/>
      <c r="V165" s="19"/>
      <c r="W165" s="19"/>
      <c r="X165" s="19"/>
      <c r="Y165" s="19"/>
      <c r="Z165" s="19"/>
      <c r="AA165" s="19"/>
    </row>
    <row r="166" spans="1:27" ht="17.399999999999999" customHeight="1" x14ac:dyDescent="0.3">
      <c r="A166" s="19"/>
      <c r="B166" s="20"/>
      <c r="C166" s="20"/>
      <c r="D166" s="20"/>
      <c r="E166" s="20"/>
      <c r="F166" s="20"/>
      <c r="G166" s="19"/>
      <c r="H166" s="93"/>
      <c r="I166" s="93"/>
      <c r="J166" s="19"/>
      <c r="K166" s="19"/>
      <c r="L166" s="19"/>
      <c r="M166" s="19"/>
      <c r="N166" s="19"/>
      <c r="O166" s="19"/>
      <c r="P166" s="19"/>
      <c r="Q166" s="19"/>
      <c r="R166" s="19"/>
      <c r="S166" s="19"/>
      <c r="T166" s="19"/>
      <c r="U166" s="20"/>
      <c r="V166" s="19"/>
      <c r="W166" s="19"/>
      <c r="X166" s="19"/>
      <c r="Y166" s="19"/>
      <c r="Z166" s="19"/>
      <c r="AA166" s="19"/>
    </row>
    <row r="167" spans="1:27" ht="17.399999999999999" customHeight="1" x14ac:dyDescent="0.3">
      <c r="A167" s="19"/>
      <c r="B167" s="20"/>
      <c r="C167" s="20"/>
      <c r="D167" s="20"/>
      <c r="E167" s="20"/>
      <c r="F167" s="20"/>
      <c r="G167" s="19"/>
      <c r="H167" s="93"/>
      <c r="I167" s="93"/>
      <c r="J167" s="19"/>
      <c r="K167" s="19"/>
      <c r="L167" s="19"/>
      <c r="M167" s="19"/>
      <c r="N167" s="19"/>
      <c r="O167" s="19"/>
      <c r="P167" s="19"/>
      <c r="Q167" s="19"/>
      <c r="R167" s="19"/>
      <c r="S167" s="19"/>
      <c r="T167" s="19"/>
      <c r="U167" s="20"/>
      <c r="V167" s="19"/>
      <c r="W167" s="19"/>
      <c r="X167" s="19"/>
      <c r="Y167" s="19"/>
      <c r="Z167" s="19"/>
      <c r="AA167" s="19"/>
    </row>
    <row r="168" spans="1:27" ht="17.399999999999999" customHeight="1" x14ac:dyDescent="0.3">
      <c r="A168" s="19"/>
      <c r="B168" s="20"/>
      <c r="C168" s="20"/>
      <c r="D168" s="20"/>
      <c r="E168" s="20"/>
      <c r="F168" s="20"/>
      <c r="G168" s="19"/>
      <c r="H168" s="93"/>
      <c r="I168" s="93"/>
      <c r="J168" s="19"/>
      <c r="K168" s="19"/>
      <c r="L168" s="19"/>
      <c r="M168" s="19"/>
      <c r="N168" s="19"/>
      <c r="O168" s="19"/>
      <c r="P168" s="19"/>
      <c r="Q168" s="19"/>
      <c r="R168" s="19"/>
      <c r="S168" s="19"/>
      <c r="T168" s="19"/>
      <c r="U168" s="20"/>
      <c r="V168" s="19"/>
      <c r="W168" s="19"/>
      <c r="X168" s="19"/>
      <c r="Y168" s="19"/>
      <c r="Z168" s="19"/>
      <c r="AA168" s="19"/>
    </row>
    <row r="169" spans="1:27" ht="17.399999999999999" customHeight="1" x14ac:dyDescent="0.3">
      <c r="A169" s="19"/>
      <c r="B169" s="20"/>
      <c r="C169" s="20"/>
      <c r="D169" s="20"/>
      <c r="E169" s="20"/>
      <c r="F169" s="20"/>
      <c r="G169" s="19"/>
      <c r="H169" s="93"/>
      <c r="I169" s="93"/>
      <c r="J169" s="19"/>
      <c r="K169" s="19"/>
      <c r="L169" s="19"/>
      <c r="M169" s="19"/>
      <c r="N169" s="19"/>
      <c r="O169" s="19"/>
      <c r="P169" s="19"/>
      <c r="Q169" s="19"/>
      <c r="R169" s="19"/>
      <c r="S169" s="19"/>
      <c r="T169" s="19"/>
      <c r="U169" s="20"/>
      <c r="V169" s="19"/>
      <c r="W169" s="19"/>
      <c r="X169" s="19"/>
      <c r="Y169" s="19"/>
      <c r="Z169" s="19"/>
      <c r="AA169" s="19"/>
    </row>
    <row r="170" spans="1:27" ht="17.399999999999999" customHeight="1" x14ac:dyDescent="0.3">
      <c r="A170" s="19"/>
      <c r="B170" s="20"/>
      <c r="C170" s="20"/>
      <c r="D170" s="20"/>
      <c r="E170" s="20"/>
      <c r="F170" s="20"/>
      <c r="G170" s="19"/>
      <c r="H170" s="93"/>
      <c r="I170" s="93"/>
      <c r="J170" s="19"/>
      <c r="K170" s="19"/>
      <c r="L170" s="19"/>
      <c r="M170" s="19"/>
      <c r="N170" s="19"/>
      <c r="O170" s="19"/>
      <c r="P170" s="19"/>
      <c r="Q170" s="19"/>
      <c r="R170" s="19"/>
      <c r="S170" s="19"/>
      <c r="T170" s="19"/>
      <c r="U170" s="20"/>
      <c r="V170" s="19"/>
      <c r="W170" s="19"/>
      <c r="X170" s="19"/>
      <c r="Y170" s="19"/>
      <c r="Z170" s="19"/>
      <c r="AA170" s="19"/>
    </row>
    <row r="171" spans="1:27" ht="17.399999999999999" customHeight="1" x14ac:dyDescent="0.3">
      <c r="A171" s="19"/>
      <c r="B171" s="20"/>
      <c r="C171" s="20"/>
      <c r="D171" s="20"/>
      <c r="E171" s="20"/>
      <c r="F171" s="20"/>
      <c r="G171" s="19"/>
      <c r="H171" s="93"/>
      <c r="I171" s="93"/>
      <c r="J171" s="19"/>
      <c r="K171" s="19"/>
      <c r="L171" s="19"/>
      <c r="M171" s="19"/>
      <c r="N171" s="19"/>
      <c r="O171" s="19"/>
      <c r="P171" s="19"/>
      <c r="Q171" s="19"/>
      <c r="R171" s="19"/>
      <c r="S171" s="19"/>
      <c r="T171" s="19"/>
      <c r="U171" s="20"/>
      <c r="V171" s="19"/>
      <c r="W171" s="19"/>
      <c r="X171" s="19"/>
      <c r="Y171" s="19"/>
      <c r="Z171" s="19"/>
      <c r="AA171" s="19"/>
    </row>
    <row r="172" spans="1:27" ht="17.399999999999999" customHeight="1" x14ac:dyDescent="0.3">
      <c r="A172" s="19"/>
      <c r="B172" s="20"/>
      <c r="C172" s="20"/>
      <c r="D172" s="20"/>
      <c r="E172" s="20"/>
      <c r="F172" s="20"/>
      <c r="G172" s="19"/>
      <c r="H172" s="93"/>
      <c r="I172" s="93"/>
      <c r="J172" s="19"/>
      <c r="K172" s="19"/>
      <c r="L172" s="19"/>
      <c r="M172" s="19"/>
      <c r="N172" s="19"/>
      <c r="O172" s="19"/>
      <c r="P172" s="19"/>
      <c r="Q172" s="19"/>
      <c r="R172" s="19"/>
      <c r="S172" s="19"/>
      <c r="T172" s="19"/>
      <c r="U172" s="20"/>
      <c r="V172" s="19"/>
      <c r="W172" s="19"/>
      <c r="X172" s="19"/>
      <c r="Y172" s="19"/>
      <c r="Z172" s="19"/>
      <c r="AA172" s="19"/>
    </row>
    <row r="173" spans="1:27" ht="17.399999999999999" customHeight="1" x14ac:dyDescent="0.3">
      <c r="A173" s="19"/>
      <c r="B173" s="20"/>
      <c r="C173" s="20"/>
      <c r="D173" s="20"/>
      <c r="E173" s="20"/>
      <c r="F173" s="20"/>
      <c r="G173" s="19"/>
      <c r="H173" s="93"/>
      <c r="I173" s="93"/>
      <c r="J173" s="19"/>
      <c r="K173" s="19"/>
      <c r="L173" s="19"/>
      <c r="M173" s="19"/>
      <c r="N173" s="19"/>
      <c r="O173" s="19"/>
      <c r="P173" s="19"/>
      <c r="Q173" s="19"/>
      <c r="R173" s="19"/>
      <c r="S173" s="19"/>
      <c r="T173" s="19"/>
      <c r="U173" s="20"/>
      <c r="V173" s="19"/>
      <c r="W173" s="19"/>
      <c r="X173" s="19"/>
      <c r="Y173" s="19"/>
      <c r="Z173" s="19"/>
      <c r="AA173" s="19"/>
    </row>
    <row r="174" spans="1:27" ht="17.399999999999999" customHeight="1" x14ac:dyDescent="0.3">
      <c r="A174" s="19"/>
      <c r="B174" s="20"/>
      <c r="C174" s="20"/>
      <c r="D174" s="20"/>
      <c r="E174" s="20"/>
      <c r="F174" s="20"/>
      <c r="G174" s="19"/>
      <c r="H174" s="93"/>
      <c r="I174" s="93"/>
      <c r="J174" s="19"/>
      <c r="K174" s="19"/>
      <c r="L174" s="19"/>
      <c r="M174" s="19"/>
      <c r="N174" s="19"/>
      <c r="O174" s="19"/>
      <c r="P174" s="19"/>
      <c r="Q174" s="19"/>
      <c r="R174" s="19"/>
      <c r="S174" s="19"/>
      <c r="T174" s="19"/>
      <c r="U174" s="20"/>
      <c r="V174" s="19"/>
      <c r="W174" s="19"/>
      <c r="X174" s="19"/>
      <c r="Y174" s="19"/>
      <c r="Z174" s="19"/>
      <c r="AA174" s="19"/>
    </row>
    <row r="175" spans="1:27" ht="17.399999999999999" customHeight="1" x14ac:dyDescent="0.3">
      <c r="A175" s="19"/>
      <c r="B175" s="20"/>
      <c r="C175" s="20"/>
      <c r="D175" s="20"/>
      <c r="E175" s="20"/>
      <c r="F175" s="20"/>
      <c r="G175" s="19"/>
      <c r="H175" s="93"/>
      <c r="I175" s="93"/>
      <c r="J175" s="19"/>
      <c r="K175" s="19"/>
      <c r="L175" s="19"/>
      <c r="M175" s="19"/>
      <c r="N175" s="19"/>
      <c r="O175" s="19"/>
      <c r="P175" s="19"/>
      <c r="Q175" s="19"/>
      <c r="R175" s="19"/>
      <c r="S175" s="19"/>
      <c r="T175" s="19"/>
      <c r="U175" s="20"/>
      <c r="V175" s="19"/>
      <c r="W175" s="19"/>
      <c r="X175" s="19"/>
      <c r="Y175" s="19"/>
      <c r="Z175" s="19"/>
      <c r="AA175" s="19"/>
    </row>
    <row r="176" spans="1:27" ht="17.399999999999999" customHeight="1" x14ac:dyDescent="0.3">
      <c r="A176" s="19"/>
      <c r="B176" s="20"/>
      <c r="C176" s="20"/>
      <c r="D176" s="20"/>
      <c r="E176" s="20"/>
      <c r="F176" s="20"/>
      <c r="G176" s="19"/>
      <c r="H176" s="93"/>
      <c r="I176" s="93"/>
      <c r="J176" s="19"/>
      <c r="K176" s="19"/>
      <c r="L176" s="19"/>
      <c r="M176" s="19"/>
      <c r="N176" s="19"/>
      <c r="O176" s="19"/>
      <c r="P176" s="19"/>
      <c r="Q176" s="19"/>
      <c r="R176" s="19"/>
      <c r="S176" s="19"/>
      <c r="T176" s="19"/>
      <c r="U176" s="20"/>
      <c r="V176" s="19"/>
      <c r="W176" s="19"/>
      <c r="X176" s="19"/>
      <c r="Y176" s="19"/>
      <c r="Z176" s="19"/>
      <c r="AA176" s="19"/>
    </row>
    <row r="177" spans="1:27" ht="17.399999999999999" customHeight="1" x14ac:dyDescent="0.3">
      <c r="A177" s="19"/>
      <c r="B177" s="20"/>
      <c r="C177" s="20"/>
      <c r="D177" s="20"/>
      <c r="E177" s="20"/>
      <c r="F177" s="20"/>
      <c r="G177" s="19"/>
      <c r="H177" s="93"/>
      <c r="I177" s="93"/>
      <c r="J177" s="19"/>
      <c r="K177" s="19"/>
      <c r="L177" s="19"/>
      <c r="M177" s="19"/>
      <c r="N177" s="19"/>
      <c r="O177" s="19"/>
      <c r="P177" s="19"/>
      <c r="Q177" s="19"/>
      <c r="R177" s="19"/>
      <c r="S177" s="19"/>
      <c r="T177" s="19"/>
      <c r="U177" s="20"/>
      <c r="V177" s="19"/>
      <c r="W177" s="19"/>
      <c r="X177" s="19"/>
      <c r="Y177" s="19"/>
      <c r="Z177" s="19"/>
      <c r="AA177" s="19"/>
    </row>
    <row r="178" spans="1:27" ht="17.399999999999999" customHeight="1" x14ac:dyDescent="0.3">
      <c r="A178" s="19"/>
      <c r="B178" s="20"/>
      <c r="C178" s="20"/>
      <c r="D178" s="20"/>
      <c r="E178" s="20"/>
      <c r="F178" s="20"/>
      <c r="G178" s="19"/>
      <c r="H178" s="93"/>
      <c r="I178" s="93"/>
      <c r="J178" s="19"/>
      <c r="K178" s="19"/>
      <c r="L178" s="19"/>
      <c r="M178" s="19"/>
      <c r="N178" s="19"/>
      <c r="O178" s="19"/>
      <c r="P178" s="19"/>
      <c r="Q178" s="19"/>
      <c r="R178" s="19"/>
      <c r="S178" s="19"/>
      <c r="T178" s="19"/>
      <c r="U178" s="20"/>
      <c r="V178" s="19"/>
      <c r="W178" s="19"/>
      <c r="X178" s="19"/>
      <c r="Y178" s="19"/>
      <c r="Z178" s="19"/>
      <c r="AA178" s="19"/>
    </row>
    <row r="179" spans="1:27" ht="17.399999999999999" customHeight="1" x14ac:dyDescent="0.3">
      <c r="A179" s="19"/>
      <c r="B179" s="20"/>
      <c r="C179" s="20"/>
      <c r="D179" s="20"/>
      <c r="E179" s="20"/>
      <c r="F179" s="20"/>
      <c r="G179" s="19"/>
      <c r="H179" s="93"/>
      <c r="I179" s="93"/>
      <c r="J179" s="19"/>
      <c r="K179" s="19"/>
      <c r="L179" s="19"/>
      <c r="M179" s="19"/>
      <c r="N179" s="19"/>
      <c r="O179" s="19"/>
      <c r="P179" s="19"/>
      <c r="Q179" s="19"/>
      <c r="R179" s="19"/>
      <c r="S179" s="19"/>
      <c r="T179" s="19"/>
      <c r="U179" s="20"/>
      <c r="V179" s="19"/>
      <c r="W179" s="19"/>
      <c r="X179" s="19"/>
      <c r="Y179" s="19"/>
      <c r="Z179" s="19"/>
      <c r="AA179" s="19"/>
    </row>
    <row r="180" spans="1:27" ht="17.399999999999999" customHeight="1" x14ac:dyDescent="0.3">
      <c r="A180" s="19"/>
      <c r="B180" s="20"/>
      <c r="C180" s="20"/>
      <c r="D180" s="20"/>
      <c r="E180" s="20"/>
      <c r="F180" s="20"/>
      <c r="G180" s="19"/>
      <c r="H180" s="93"/>
      <c r="I180" s="93"/>
      <c r="J180" s="19"/>
      <c r="K180" s="19"/>
      <c r="L180" s="19"/>
      <c r="M180" s="19"/>
      <c r="N180" s="19"/>
      <c r="O180" s="19"/>
      <c r="P180" s="19"/>
      <c r="Q180" s="19"/>
      <c r="R180" s="19"/>
      <c r="S180" s="19"/>
      <c r="T180" s="19"/>
      <c r="U180" s="20"/>
      <c r="V180" s="19"/>
      <c r="W180" s="19"/>
      <c r="X180" s="19"/>
      <c r="Y180" s="19"/>
      <c r="Z180" s="19"/>
      <c r="AA180" s="19"/>
    </row>
    <row r="181" spans="1:27" ht="17.399999999999999" customHeight="1" x14ac:dyDescent="0.3">
      <c r="A181" s="19"/>
      <c r="B181" s="20"/>
      <c r="C181" s="20"/>
      <c r="D181" s="20"/>
      <c r="E181" s="20"/>
      <c r="F181" s="20"/>
      <c r="G181" s="19"/>
      <c r="H181" s="93"/>
      <c r="I181" s="93"/>
      <c r="J181" s="19"/>
      <c r="K181" s="19"/>
      <c r="L181" s="19"/>
      <c r="M181" s="19"/>
      <c r="N181" s="19"/>
      <c r="O181" s="19"/>
      <c r="P181" s="19"/>
      <c r="Q181" s="19"/>
      <c r="R181" s="19"/>
      <c r="S181" s="19"/>
      <c r="T181" s="19"/>
      <c r="U181" s="20"/>
      <c r="V181" s="19"/>
      <c r="W181" s="19"/>
      <c r="X181" s="19"/>
      <c r="Y181" s="19"/>
      <c r="Z181" s="19"/>
      <c r="AA181" s="19"/>
    </row>
    <row r="182" spans="1:27" ht="17.399999999999999" customHeight="1" x14ac:dyDescent="0.3">
      <c r="A182" s="19"/>
      <c r="B182" s="20"/>
      <c r="C182" s="20"/>
      <c r="D182" s="20"/>
      <c r="E182" s="20"/>
      <c r="F182" s="20"/>
      <c r="G182" s="19"/>
      <c r="H182" s="93"/>
      <c r="I182" s="93"/>
      <c r="J182" s="19"/>
      <c r="K182" s="19"/>
      <c r="L182" s="19"/>
      <c r="M182" s="19"/>
      <c r="N182" s="19"/>
      <c r="O182" s="19"/>
      <c r="P182" s="19"/>
      <c r="Q182" s="19"/>
      <c r="R182" s="19"/>
      <c r="S182" s="19"/>
      <c r="T182" s="19"/>
      <c r="U182" s="20"/>
      <c r="V182" s="19"/>
      <c r="W182" s="19"/>
      <c r="X182" s="19"/>
      <c r="Y182" s="19"/>
      <c r="Z182" s="19"/>
      <c r="AA182" s="19"/>
    </row>
    <row r="183" spans="1:27" ht="17.399999999999999" customHeight="1" x14ac:dyDescent="0.3">
      <c r="A183" s="19"/>
      <c r="B183" s="20"/>
      <c r="C183" s="20"/>
      <c r="D183" s="20"/>
      <c r="E183" s="20"/>
      <c r="F183" s="20"/>
      <c r="G183" s="19"/>
      <c r="H183" s="93"/>
      <c r="I183" s="93"/>
      <c r="J183" s="19"/>
      <c r="K183" s="19"/>
      <c r="L183" s="19"/>
      <c r="M183" s="19"/>
      <c r="N183" s="19"/>
      <c r="O183" s="19"/>
      <c r="P183" s="19"/>
      <c r="Q183" s="19"/>
      <c r="R183" s="19"/>
      <c r="S183" s="19"/>
      <c r="T183" s="19"/>
      <c r="U183" s="20"/>
      <c r="V183" s="19"/>
      <c r="W183" s="19"/>
      <c r="X183" s="19"/>
      <c r="Y183" s="19"/>
      <c r="Z183" s="19"/>
      <c r="AA183" s="19"/>
    </row>
    <row r="184" spans="1:27" ht="17.399999999999999" customHeight="1" x14ac:dyDescent="0.3">
      <c r="A184" s="19"/>
      <c r="B184" s="20"/>
      <c r="C184" s="20"/>
      <c r="D184" s="20"/>
      <c r="E184" s="20"/>
      <c r="F184" s="20"/>
      <c r="G184" s="19"/>
      <c r="H184" s="93"/>
      <c r="I184" s="93"/>
      <c r="J184" s="19"/>
      <c r="K184" s="19"/>
      <c r="L184" s="19"/>
      <c r="M184" s="19"/>
      <c r="N184" s="19"/>
      <c r="O184" s="19"/>
      <c r="P184" s="19"/>
      <c r="Q184" s="19"/>
      <c r="R184" s="19"/>
      <c r="S184" s="19"/>
      <c r="T184" s="19"/>
      <c r="U184" s="20"/>
      <c r="V184" s="19"/>
      <c r="W184" s="19"/>
      <c r="X184" s="19"/>
      <c r="Y184" s="19"/>
      <c r="Z184" s="19"/>
      <c r="AA184" s="19"/>
    </row>
  </sheetData>
  <mergeCells count="174">
    <mergeCell ref="C155:H155"/>
    <mergeCell ref="C156:H156"/>
    <mergeCell ref="C153:H153"/>
    <mergeCell ref="C154:H154"/>
    <mergeCell ref="I153:L153"/>
    <mergeCell ref="I154:L154"/>
    <mergeCell ref="I155:L155"/>
    <mergeCell ref="I156:L156"/>
    <mergeCell ref="C159:H159"/>
    <mergeCell ref="C157:H157"/>
    <mergeCell ref="C158:H158"/>
    <mergeCell ref="I157:L157"/>
    <mergeCell ref="I158:L158"/>
    <mergeCell ref="I159:L159"/>
    <mergeCell ref="H136:J136"/>
    <mergeCell ref="H137:I140"/>
    <mergeCell ref="H141:J141"/>
    <mergeCell ref="H142:J142"/>
    <mergeCell ref="H143:J143"/>
    <mergeCell ref="C152:H152"/>
    <mergeCell ref="H121:I124"/>
    <mergeCell ref="H125:J125"/>
    <mergeCell ref="H126:I129"/>
    <mergeCell ref="H130:J130"/>
    <mergeCell ref="H131:I134"/>
    <mergeCell ref="H135:J135"/>
    <mergeCell ref="I152:L152"/>
    <mergeCell ref="H109:I112"/>
    <mergeCell ref="H113:J113"/>
    <mergeCell ref="H114:J114"/>
    <mergeCell ref="H115:K115"/>
    <mergeCell ref="H116:I119"/>
    <mergeCell ref="H120:J120"/>
    <mergeCell ref="H99:I102"/>
    <mergeCell ref="H103:J103"/>
    <mergeCell ref="H104:I107"/>
    <mergeCell ref="B106:C106"/>
    <mergeCell ref="B107:C107"/>
    <mergeCell ref="H108:J108"/>
    <mergeCell ref="H87:I90"/>
    <mergeCell ref="H91:J91"/>
    <mergeCell ref="H92:J92"/>
    <mergeCell ref="H93:K93"/>
    <mergeCell ref="H94:I97"/>
    <mergeCell ref="H98:J98"/>
    <mergeCell ref="H72:I75"/>
    <mergeCell ref="H76:J76"/>
    <mergeCell ref="H77:I80"/>
    <mergeCell ref="H81:J81"/>
    <mergeCell ref="H82:I85"/>
    <mergeCell ref="H86:J86"/>
    <mergeCell ref="H60:I63"/>
    <mergeCell ref="H64:J64"/>
    <mergeCell ref="H65:I68"/>
    <mergeCell ref="H69:J69"/>
    <mergeCell ref="H70:J70"/>
    <mergeCell ref="H71:K71"/>
    <mergeCell ref="H49:K49"/>
    <mergeCell ref="H50:I53"/>
    <mergeCell ref="B54:C54"/>
    <mergeCell ref="H54:J54"/>
    <mergeCell ref="H55:I58"/>
    <mergeCell ref="H59:J59"/>
    <mergeCell ref="H38:I41"/>
    <mergeCell ref="S40:S42"/>
    <mergeCell ref="H42:J42"/>
    <mergeCell ref="H43:I46"/>
    <mergeCell ref="S43:S45"/>
    <mergeCell ref="S46:S48"/>
    <mergeCell ref="H47:J47"/>
    <mergeCell ref="H48:J48"/>
    <mergeCell ref="N38:O38"/>
    <mergeCell ref="N39:O39"/>
    <mergeCell ref="N40:O40"/>
    <mergeCell ref="L55:L59"/>
    <mergeCell ref="S53:S55"/>
    <mergeCell ref="S56:S58"/>
    <mergeCell ref="S59:S61"/>
    <mergeCell ref="L60:L64"/>
    <mergeCell ref="H25:J25"/>
    <mergeCell ref="H26:J26"/>
    <mergeCell ref="H27:K27"/>
    <mergeCell ref="H28:I31"/>
    <mergeCell ref="S29:S31"/>
    <mergeCell ref="H32:J32"/>
    <mergeCell ref="S32:S34"/>
    <mergeCell ref="H33:I36"/>
    <mergeCell ref="S35:S37"/>
    <mergeCell ref="H37:J37"/>
    <mergeCell ref="N25:O25"/>
    <mergeCell ref="N26:O26"/>
    <mergeCell ref="N27:O27"/>
    <mergeCell ref="N28:O28"/>
    <mergeCell ref="N29:O29"/>
    <mergeCell ref="N30:O30"/>
    <mergeCell ref="N31:O31"/>
    <mergeCell ref="N32:O32"/>
    <mergeCell ref="N33:O33"/>
    <mergeCell ref="N34:O34"/>
    <mergeCell ref="N35:O35"/>
    <mergeCell ref="N36:O36"/>
    <mergeCell ref="N37:O37"/>
    <mergeCell ref="H11:I14"/>
    <mergeCell ref="S11:S13"/>
    <mergeCell ref="H15:J15"/>
    <mergeCell ref="H16:I19"/>
    <mergeCell ref="S16:S18"/>
    <mergeCell ref="S19:S21"/>
    <mergeCell ref="H20:J20"/>
    <mergeCell ref="H21:I24"/>
    <mergeCell ref="S22:S24"/>
    <mergeCell ref="N11:O11"/>
    <mergeCell ref="N12:O12"/>
    <mergeCell ref="N15:O15"/>
    <mergeCell ref="N16:O16"/>
    <mergeCell ref="N17:O17"/>
    <mergeCell ref="N18:O18"/>
    <mergeCell ref="N19:O19"/>
    <mergeCell ref="N20:O20"/>
    <mergeCell ref="N21:O21"/>
    <mergeCell ref="N22:O22"/>
    <mergeCell ref="N23:O23"/>
    <mergeCell ref="N24:O24"/>
    <mergeCell ref="H3:I4"/>
    <mergeCell ref="J3:J4"/>
    <mergeCell ref="K3:K4"/>
    <mergeCell ref="H5:K5"/>
    <mergeCell ref="S5:S7"/>
    <mergeCell ref="H6:I9"/>
    <mergeCell ref="S8:S10"/>
    <mergeCell ref="H10:J10"/>
    <mergeCell ref="N6:O6"/>
    <mergeCell ref="N7:O7"/>
    <mergeCell ref="N8:O8"/>
    <mergeCell ref="N9:O9"/>
    <mergeCell ref="N10:O10"/>
    <mergeCell ref="N5:O5"/>
    <mergeCell ref="L3:L4"/>
    <mergeCell ref="L5:L9"/>
    <mergeCell ref="L65:L69"/>
    <mergeCell ref="L27:L32"/>
    <mergeCell ref="L49:L54"/>
    <mergeCell ref="L71:L76"/>
    <mergeCell ref="L77:L81"/>
    <mergeCell ref="L82:L86"/>
    <mergeCell ref="L87:L91"/>
    <mergeCell ref="L11:L15"/>
    <mergeCell ref="L16:L20"/>
    <mergeCell ref="L21:L25"/>
    <mergeCell ref="L33:L37"/>
    <mergeCell ref="L38:L42"/>
    <mergeCell ref="L43:L47"/>
    <mergeCell ref="L93:L98"/>
    <mergeCell ref="L99:L103"/>
    <mergeCell ref="L104:L108"/>
    <mergeCell ref="L109:L113"/>
    <mergeCell ref="L115:L120"/>
    <mergeCell ref="L121:L125"/>
    <mergeCell ref="L126:L130"/>
    <mergeCell ref="L131:L135"/>
    <mergeCell ref="L137:L141"/>
    <mergeCell ref="S91:S93"/>
    <mergeCell ref="S94:S96"/>
    <mergeCell ref="N43:O43"/>
    <mergeCell ref="N44:O44"/>
    <mergeCell ref="S64:S66"/>
    <mergeCell ref="S67:S69"/>
    <mergeCell ref="S70:S72"/>
    <mergeCell ref="S50:T50"/>
    <mergeCell ref="S74:T74"/>
    <mergeCell ref="S77:S79"/>
    <mergeCell ref="S80:S82"/>
    <mergeCell ref="S83:S85"/>
    <mergeCell ref="S88:S90"/>
  </mergeCell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English version</vt:lpstr>
      <vt:lpstr>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dc:creator>
  <cp:lastModifiedBy>Kenneth</cp:lastModifiedBy>
  <dcterms:created xsi:type="dcterms:W3CDTF">2023-07-09T16:02:55Z</dcterms:created>
  <dcterms:modified xsi:type="dcterms:W3CDTF">2023-08-04T09:24:06Z</dcterms:modified>
</cp:coreProperties>
</file>