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7470" windowHeight="2670"/>
  </bookViews>
  <sheets>
    <sheet name="Лист1" sheetId="5" r:id="rId1"/>
    <sheet name="Лист2" sheetId="9" r:id="rId2"/>
    <sheet name="Лист3" sheetId="10" r:id="rId3"/>
    <sheet name=" " sheetId="11" state="hidden" r:id="rId4"/>
  </sheets>
  <calcPr calcId="162913"/>
</workbook>
</file>

<file path=xl/calcChain.xml><?xml version="1.0" encoding="utf-8"?>
<calcChain xmlns="http://schemas.openxmlformats.org/spreadsheetml/2006/main">
  <c r="E7" i="5" l="1"/>
  <c r="E8" i="5" l="1"/>
  <c r="I12" i="5"/>
  <c r="I14" i="5" s="1"/>
  <c r="E11" i="5"/>
  <c r="E13" i="5"/>
  <c r="E14" i="5"/>
  <c r="E19" i="5"/>
  <c r="E18" i="5"/>
  <c r="E15" i="5"/>
  <c r="E16" i="5" s="1"/>
  <c r="I10" i="5" s="1"/>
  <c r="E12" i="5"/>
  <c r="I8" i="5"/>
  <c r="I9" i="5"/>
  <c r="E17" i="5"/>
  <c r="E21" i="5" l="1"/>
  <c r="I11" i="5"/>
  <c r="I15" i="5"/>
  <c r="E23" i="5" s="1"/>
  <c r="E20" i="5"/>
  <c r="E24" i="5"/>
  <c r="E22" i="5" l="1"/>
  <c r="E26" i="5"/>
</calcChain>
</file>

<file path=xl/sharedStrings.xml><?xml version="1.0" encoding="utf-8"?>
<sst xmlns="http://schemas.openxmlformats.org/spreadsheetml/2006/main" count="68" uniqueCount="48">
  <si>
    <t>мин</t>
  </si>
  <si>
    <t>макс</t>
  </si>
  <si>
    <t>медиана</t>
  </si>
  <si>
    <t xml:space="preserve">ср.знач </t>
  </si>
  <si>
    <t>эксцесс</t>
  </si>
  <si>
    <t>значение ошибки выборки</t>
  </si>
  <si>
    <t>доверит.норма</t>
  </si>
  <si>
    <t>левая граница 0,9-доверительного интервала для E(X)</t>
  </si>
  <si>
    <t>нижняя граница нормы</t>
  </si>
  <si>
    <t>левая границу 0,9-доверительного интервала для Var(X)</t>
  </si>
  <si>
    <t>правая граница 0,9-доверительного интервала для Var(X)</t>
  </si>
  <si>
    <t>исходной выборки</t>
  </si>
  <si>
    <t>объем очищенной от пропусков выборки</t>
  </si>
  <si>
    <t>первая квартиль</t>
  </si>
  <si>
    <t>третья квартиль</t>
  </si>
  <si>
    <t>исправленная дисперсию</t>
  </si>
  <si>
    <t>стандартное отклонение (несмещенное)</t>
  </si>
  <si>
    <t>размах выборки</t>
  </si>
  <si>
    <t>коэффициент асимметрии</t>
  </si>
  <si>
    <t>не трогать</t>
  </si>
  <si>
    <t>критечская точка для левой</t>
  </si>
  <si>
    <t>критечская точка для правой</t>
  </si>
  <si>
    <t>корень/2</t>
  </si>
  <si>
    <t>17(1)</t>
  </si>
  <si>
    <t>верхняя граница нормы</t>
  </si>
  <si>
    <t>правая граница 0,9-доверительного интервала для E(X)</t>
  </si>
  <si>
    <t>r0uvat@yandex.ru</t>
  </si>
  <si>
    <t>правая квантиль</t>
  </si>
  <si>
    <t>левая квантиль</t>
  </si>
  <si>
    <t>степень свободы</t>
  </si>
  <si>
    <t xml:space="preserve">значимость </t>
  </si>
  <si>
    <t>import numpy as np
import sympy as sp
import scipy.stats as stats
from scipy.stats import norm, t, f, chi2, norm
from sklearn.metrics import mean_squared_error
import matplotlib.pyplot as plt
from scipy.stats import f_oneway
import pandas as pd
from math import sqrt
from scipy.stats import ttest_1samp
data = ' '
data = data.replace(' ', '').replace(';', ',').split(',')
sample = np.array([i for i in data if i != 'NA'])
len(sample)</t>
  </si>
  <si>
    <t>объем очищенной от выборки</t>
  </si>
  <si>
    <t>доля респондентов которые дали</t>
  </si>
  <si>
    <t>count = np.count_nonzero(sample == "Four")
print('Доля респондентов, которые дали ответ "Four":', round(count / (n / 100), 2), '%')</t>
  </si>
  <si>
    <t>Количество различных вариантов ответов</t>
  </si>
  <si>
    <t>unique_variants = np.unique(sample)
num_variants = len(unique_variants)
print("Количество различных вариантов ответов:", num_variants)</t>
  </si>
  <si>
    <t>левая для истинной доли</t>
  </si>
  <si>
    <t># (⁀p-Z(a/2)*sqrt((⁀p(1-⁀p))/n); ⁀p+Z(a/2)*sqrt((⁀p(1-⁀p))/n)) ; ⁀p = k/n; Приближённая интервальная оценка для вероятности p с доверительной вероятностью
# Подсчитываем количество респондентов, которые дали ответ 'Five'
count_five = np.count_nonzero(sample == 'Two')
# Вычисляем оценку доли для ответа 'Five'
p_hat = count_five / n
# Вычисляем стандартную ошибку
stdev = np.sqrt((p_hat * (1 - p_hat)) / n)
# Задаем уровень доверия
confidence_level = 0.1
# Рассчитываем значение Z-статистики
z = norm.ppf(1 - (1 - confidence_level) / 2)
# Вычисляем левую границу доверительного интервала для истинной доли "Five"
left_interval = p_hat - z * stdev
print("Левая граница 0.9-доверительного интервала для истинной доли 'Five':", round(left_interval, 2))</t>
  </si>
  <si>
    <t># Подсчитываем количество респондентов, которые дали ответ 'Four'
count_four = np.count_nonzero(sample == 'Four')
# Вычисляем оценку доли для ответа 'Four'
p_hat = count_four / n
# Вычисляем стандартную ошибку
stdev = np.sqrt((p_hat * (1 - p_hat)) / n)
# Задаем уровень доверия
confidence_level = 0.9
# Рассчитываем значение Z-статистики
z = norm.ppf(1 - (1 - confidence_level) / 2)
# Вычисляем правую границу доверительного интервала для истинной доли "Four"
right_interval = p_hat + z * stdev
print("Правая граница 0.9-доверительного интервала для истинной доли 'Four':", round(right_interval, 2))</t>
  </si>
  <si>
    <t>правая для истинной доли</t>
  </si>
  <si>
    <t>проверка критерия согласия</t>
  </si>
  <si>
    <t># Уровень значимости
alpha = 0.01
# Число степеней свободы
df = num_variants - 1 # кол-во уникальных минус 1
# Находим критическое значение
critical_value = chi2.ppf(1 - alpha, df)
print("Критическое значение статистики хи-квадрат:", critical_value)
# Есть основания отвергнуть гипотзу, т.к. Хи^2 наблюд. &gt; Хи^2 крит. =ХИ2.ОБР(вероятность, степени свободы)
# Нет оснований отвергнуть гипотзу, т.к. Хи^2 наблюд. &lt; Хи^2 крит. =ХИ2.ОБР(вероятность, степени свободы)</t>
  </si>
  <si>
    <t>.Хи наблюдаемое</t>
  </si>
  <si>
    <t>counts = np.unique(sample, return_counts=True)[1]
print("Counts:", counts)
n = len(sample)
p_i = 1 / len(counts)
Xi_watching = np.sum((counts - n * p_i)**2 / (n * p_i))</t>
  </si>
  <si>
    <t>count = np.count_nonzero(sample == "A")
print("Количество респондентов, которые дали ответ 'Four':", count)</t>
  </si>
  <si>
    <t>респонденты которые дали ответ</t>
  </si>
  <si>
    <t>найди сам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</si>
</sst>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8"/>
      <color theme="0"/>
      <name val="KaTeX_Math"/>
    </font>
    <font>
      <i/>
      <sz val="13.3"/>
      <color theme="0"/>
      <name val="KaTeX_Math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1" applyFont="1" applyFill="1"/>
    <xf numFmtId="0" fontId="0" fillId="0" borderId="0" xfId="0" applyFill="1" applyBorder="1"/>
    <xf numFmtId="0" fontId="0" fillId="0" borderId="0" xfId="0" applyBorder="1"/>
    <xf numFmtId="0" fontId="3" fillId="0" borderId="0" xfId="0" applyFont="1"/>
    <xf numFmtId="0" fontId="3" fillId="0" borderId="0" xfId="0" applyFont="1" applyFill="1" applyAlignment="1">
      <alignment horizontal="left" vertical="top"/>
    </xf>
    <xf numFmtId="0" fontId="3" fillId="0" borderId="0" xfId="0" applyFont="1" applyBorder="1"/>
    <xf numFmtId="0" fontId="3" fillId="0" borderId="0" xfId="0" applyFont="1" applyAlignment="1">
      <alignment horizontal="left"/>
    </xf>
    <xf numFmtId="0" fontId="3" fillId="0" borderId="0" xfId="0" applyFont="1" applyFill="1"/>
    <xf numFmtId="0" fontId="4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5" fillId="0" borderId="0" xfId="0" applyFont="1"/>
    <xf numFmtId="0" fontId="6" fillId="0" borderId="0" xfId="0" applyFont="1" applyAlignment="1">
      <alignment horizontal="left" vertical="center" indent="1"/>
    </xf>
    <xf numFmtId="16" fontId="3" fillId="0" borderId="0" xfId="0" applyNumberFormat="1" applyFont="1"/>
    <xf numFmtId="0" fontId="3" fillId="0" borderId="0" xfId="0" applyFont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68592</xdr:colOff>
      <xdr:row>13</xdr:row>
      <xdr:rowOff>41413</xdr:rowOff>
    </xdr:from>
    <xdr:to>
      <xdr:col>4</xdr:col>
      <xdr:colOff>554935</xdr:colOff>
      <xdr:row>13</xdr:row>
      <xdr:rowOff>179828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467" y="2917963"/>
          <a:ext cx="486343" cy="13841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1</xdr:rowOff>
    </xdr:from>
    <xdr:to>
      <xdr:col>5</xdr:col>
      <xdr:colOff>1</xdr:colOff>
      <xdr:row>6</xdr:row>
      <xdr:rowOff>12213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52875" y="1352551"/>
          <a:ext cx="609601" cy="202712"/>
        </a:xfrm>
        <a:prstGeom prst="rect">
          <a:avLst/>
        </a:prstGeom>
      </xdr:spPr>
    </xdr:pic>
    <xdr:clientData/>
  </xdr:twoCellAnchor>
  <xdr:twoCellAnchor editAs="oneCell">
    <xdr:from>
      <xdr:col>4</xdr:col>
      <xdr:colOff>24848</xdr:colOff>
      <xdr:row>8</xdr:row>
      <xdr:rowOff>16565</xdr:rowOff>
    </xdr:from>
    <xdr:to>
      <xdr:col>5</xdr:col>
      <xdr:colOff>6069</xdr:colOff>
      <xdr:row>9</xdr:row>
      <xdr:rowOff>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77723" y="1940615"/>
          <a:ext cx="590821" cy="173935"/>
        </a:xfrm>
        <a:prstGeom prst="rect">
          <a:avLst/>
        </a:prstGeom>
      </xdr:spPr>
    </xdr:pic>
    <xdr:clientData/>
  </xdr:twoCellAnchor>
  <xdr:twoCellAnchor editAs="oneCell">
    <xdr:from>
      <xdr:col>4</xdr:col>
      <xdr:colOff>33131</xdr:colOff>
      <xdr:row>10</xdr:row>
      <xdr:rowOff>8283</xdr:rowOff>
    </xdr:from>
    <xdr:to>
      <xdr:col>5</xdr:col>
      <xdr:colOff>16412</xdr:colOff>
      <xdr:row>11</xdr:row>
      <xdr:rowOff>3656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86006" y="2313333"/>
          <a:ext cx="592881" cy="18587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190499</xdr:rowOff>
    </xdr:from>
    <xdr:to>
      <xdr:col>5</xdr:col>
      <xdr:colOff>41413</xdr:colOff>
      <xdr:row>10</xdr:row>
      <xdr:rowOff>18883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52875" y="2114549"/>
          <a:ext cx="651013" cy="209384"/>
        </a:xfrm>
        <a:prstGeom prst="rect">
          <a:avLst/>
        </a:prstGeom>
      </xdr:spPr>
    </xdr:pic>
    <xdr:clientData/>
  </xdr:twoCellAnchor>
  <xdr:twoCellAnchor editAs="oneCell">
    <xdr:from>
      <xdr:col>4</xdr:col>
      <xdr:colOff>2929</xdr:colOff>
      <xdr:row>11</xdr:row>
      <xdr:rowOff>0</xdr:rowOff>
    </xdr:from>
    <xdr:to>
      <xdr:col>5</xdr:col>
      <xdr:colOff>24850</xdr:colOff>
      <xdr:row>11</xdr:row>
      <xdr:rowOff>182216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55804" y="2495550"/>
          <a:ext cx="631521" cy="182216"/>
        </a:xfrm>
        <a:prstGeom prst="rect">
          <a:avLst/>
        </a:prstGeom>
      </xdr:spPr>
    </xdr:pic>
    <xdr:clientData/>
  </xdr:twoCellAnchor>
  <xdr:twoCellAnchor editAs="oneCell">
    <xdr:from>
      <xdr:col>4</xdr:col>
      <xdr:colOff>41413</xdr:colOff>
      <xdr:row>12</xdr:row>
      <xdr:rowOff>0</xdr:rowOff>
    </xdr:from>
    <xdr:to>
      <xdr:col>5</xdr:col>
      <xdr:colOff>24848</xdr:colOff>
      <xdr:row>12</xdr:row>
      <xdr:rowOff>174318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94288" y="2686050"/>
          <a:ext cx="593035" cy="17431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5</xdr:col>
      <xdr:colOff>8283</xdr:colOff>
      <xdr:row>15</xdr:row>
      <xdr:rowOff>5312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52875" y="3067050"/>
          <a:ext cx="617883" cy="195812"/>
        </a:xfrm>
        <a:prstGeom prst="rect">
          <a:avLst/>
        </a:prstGeom>
      </xdr:spPr>
    </xdr:pic>
    <xdr:clientData/>
  </xdr:twoCellAnchor>
  <xdr:twoCellAnchor editAs="oneCell">
    <xdr:from>
      <xdr:col>4</xdr:col>
      <xdr:colOff>5954</xdr:colOff>
      <xdr:row>14</xdr:row>
      <xdr:rowOff>178595</xdr:rowOff>
    </xdr:from>
    <xdr:to>
      <xdr:col>5</xdr:col>
      <xdr:colOff>142875</xdr:colOff>
      <xdr:row>16</xdr:row>
      <xdr:rowOff>29104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58829" y="3245645"/>
          <a:ext cx="746521" cy="231509"/>
        </a:xfrm>
        <a:prstGeom prst="rect">
          <a:avLst/>
        </a:prstGeom>
      </xdr:spPr>
    </xdr:pic>
    <xdr:clientData/>
  </xdr:twoCellAnchor>
  <xdr:twoCellAnchor editAs="oneCell">
    <xdr:from>
      <xdr:col>4</xdr:col>
      <xdr:colOff>24848</xdr:colOff>
      <xdr:row>16</xdr:row>
      <xdr:rowOff>149085</xdr:rowOff>
    </xdr:from>
    <xdr:to>
      <xdr:col>5</xdr:col>
      <xdr:colOff>107674</xdr:colOff>
      <xdr:row>18</xdr:row>
      <xdr:rowOff>185530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77723" y="3597135"/>
          <a:ext cx="692426" cy="417445"/>
        </a:xfrm>
        <a:prstGeom prst="rect">
          <a:avLst/>
        </a:prstGeom>
      </xdr:spPr>
    </xdr:pic>
    <xdr:clientData/>
  </xdr:twoCellAnchor>
  <xdr:twoCellAnchor editAs="oneCell">
    <xdr:from>
      <xdr:col>3</xdr:col>
      <xdr:colOff>1010477</xdr:colOff>
      <xdr:row>20</xdr:row>
      <xdr:rowOff>0</xdr:rowOff>
    </xdr:from>
    <xdr:to>
      <xdr:col>4</xdr:col>
      <xdr:colOff>593036</xdr:colOff>
      <xdr:row>22</xdr:row>
      <xdr:rowOff>8283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53702" y="4210050"/>
          <a:ext cx="592209" cy="389283"/>
        </a:xfrm>
        <a:prstGeom prst="rect">
          <a:avLst/>
        </a:prstGeom>
      </xdr:spPr>
    </xdr:pic>
    <xdr:clientData/>
  </xdr:twoCellAnchor>
  <xdr:twoCellAnchor editAs="oneCell">
    <xdr:from>
      <xdr:col>4</xdr:col>
      <xdr:colOff>41414</xdr:colOff>
      <xdr:row>16</xdr:row>
      <xdr:rowOff>24848</xdr:rowOff>
    </xdr:from>
    <xdr:to>
      <xdr:col>4</xdr:col>
      <xdr:colOff>497244</xdr:colOff>
      <xdr:row>17</xdr:row>
      <xdr:rowOff>8283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94289" y="3472898"/>
          <a:ext cx="455830" cy="17393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5</xdr:col>
      <xdr:colOff>102706</xdr:colOff>
      <xdr:row>19</xdr:row>
      <xdr:rowOff>132522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952875" y="4019550"/>
          <a:ext cx="712306" cy="1325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0uvat@yandex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tabSelected="1" zoomScaleNormal="100" workbookViewId="0"/>
  </sheetViews>
  <sheetFormatPr defaultRowHeight="15"/>
  <cols>
    <col min="1" max="7" width="8.7109375" customWidth="1"/>
    <col min="8" max="8" width="9.28515625" style="1" customWidth="1"/>
    <col min="9" max="9" width="8.7109375" style="1" customWidth="1"/>
    <col min="10" max="10" width="7.5703125" style="1" bestFit="1" customWidth="1"/>
    <col min="11" max="11" width="9.140625" style="1" customWidth="1"/>
    <col min="12" max="13" width="9.140625" customWidth="1"/>
  </cols>
  <sheetData>
    <row r="1" spans="1:13">
      <c r="D1" s="3" t="s">
        <v>26</v>
      </c>
    </row>
    <row r="3" spans="1:13">
      <c r="A3" s="4"/>
    </row>
    <row r="4" spans="1:13">
      <c r="A4" s="8">
        <v>-349.85</v>
      </c>
    </row>
    <row r="5" spans="1:13">
      <c r="A5" s="8">
        <v>-323.85000000000002</v>
      </c>
      <c r="D5" s="5"/>
    </row>
    <row r="6" spans="1:13">
      <c r="A6" s="6">
        <v>-323.14999999999998</v>
      </c>
      <c r="C6" s="18">
        <v>1</v>
      </c>
      <c r="D6" s="8" t="s">
        <v>11</v>
      </c>
      <c r="E6" s="19"/>
      <c r="F6" s="11"/>
      <c r="G6" s="6"/>
      <c r="H6" s="10"/>
      <c r="I6" s="10"/>
    </row>
    <row r="7" spans="1:13">
      <c r="A7" s="6">
        <v>-320.35000000000002</v>
      </c>
      <c r="C7" s="9">
        <v>2</v>
      </c>
      <c r="D7" s="19" t="s">
        <v>12</v>
      </c>
      <c r="E7" s="10">
        <f>COUNT(A4:A260)</f>
        <v>257</v>
      </c>
      <c r="F7" s="11"/>
      <c r="G7" s="6"/>
      <c r="H7" s="10" t="s">
        <v>19</v>
      </c>
      <c r="I7" s="12"/>
      <c r="J7" s="2"/>
      <c r="K7" s="2"/>
      <c r="L7" s="1"/>
      <c r="M7" s="1"/>
    </row>
    <row r="8" spans="1:13">
      <c r="A8" s="6">
        <v>-289.10000000000002</v>
      </c>
      <c r="C8" s="9">
        <v>3</v>
      </c>
      <c r="D8" s="10" t="s">
        <v>5</v>
      </c>
      <c r="E8" s="10">
        <f>_xlfn.STDEV.S(A4:A262)/SQRT(COUNT(A4:A262))</f>
        <v>1.6022444811205174</v>
      </c>
      <c r="F8" s="10"/>
      <c r="G8" s="6"/>
      <c r="H8" s="13" t="s">
        <v>20</v>
      </c>
      <c r="I8" s="12">
        <f>_xlfn.CHISQ.INV.RT(0.1,E7-1)</f>
        <v>285.39266666914097</v>
      </c>
      <c r="J8" s="2"/>
      <c r="K8" s="2"/>
      <c r="L8" s="1"/>
      <c r="M8" s="1"/>
    </row>
    <row r="9" spans="1:13">
      <c r="A9" s="6">
        <v>-284.2</v>
      </c>
      <c r="C9" s="9">
        <v>4</v>
      </c>
      <c r="D9" s="10" t="s">
        <v>0</v>
      </c>
      <c r="E9" s="10">
        <v>-349.85</v>
      </c>
      <c r="F9" s="11"/>
      <c r="G9" s="6"/>
      <c r="H9" s="13" t="s">
        <v>21</v>
      </c>
      <c r="I9" s="12">
        <f>_xlfn.CHISQ.INV.RT(0.9,E7-1)</f>
        <v>227.46369331642094</v>
      </c>
      <c r="J9" s="2"/>
      <c r="K9" s="2"/>
      <c r="L9" s="1"/>
      <c r="M9" s="1"/>
    </row>
    <row r="10" spans="1:13">
      <c r="A10" s="6">
        <v>-281</v>
      </c>
      <c r="C10" s="9">
        <v>5</v>
      </c>
      <c r="D10" s="6" t="s">
        <v>1</v>
      </c>
      <c r="E10" s="10">
        <v>-133.55000000000001</v>
      </c>
      <c r="F10" s="11"/>
      <c r="G10" s="6"/>
      <c r="H10" s="14" t="s">
        <v>6</v>
      </c>
      <c r="I10" s="12">
        <f>_xlfn.CONFIDENCE.NORM(0.1,E16,E7)</f>
        <v>2.6354576460340615</v>
      </c>
      <c r="J10" s="2"/>
      <c r="K10" s="2"/>
      <c r="L10" s="1"/>
      <c r="M10" s="1"/>
    </row>
    <row r="11" spans="1:13">
      <c r="A11" s="6">
        <v>-277.3</v>
      </c>
      <c r="C11" s="9">
        <v>6</v>
      </c>
      <c r="D11" s="6" t="s">
        <v>13</v>
      </c>
      <c r="E11" s="6">
        <f>_xlfn.QUARTILE.INC(A4:A261,1)</f>
        <v>-247.4</v>
      </c>
      <c r="F11" s="6"/>
      <c r="G11" s="6"/>
      <c r="H11" s="13" t="s">
        <v>22</v>
      </c>
      <c r="I11" s="12">
        <f>E16/2</f>
        <v>12.842966518305431</v>
      </c>
      <c r="J11" s="2"/>
      <c r="K11" s="2"/>
    </row>
    <row r="12" spans="1:13">
      <c r="A12" s="6">
        <v>-276.3</v>
      </c>
      <c r="C12" s="9">
        <v>7</v>
      </c>
      <c r="D12" s="6" t="s">
        <v>2</v>
      </c>
      <c r="E12" s="6">
        <f>_xlfn.QUARTILE.INC(A4:A261,2)</f>
        <v>-231.2</v>
      </c>
      <c r="F12" s="6"/>
      <c r="G12" s="6"/>
      <c r="H12" s="13" t="s">
        <v>29</v>
      </c>
      <c r="I12" s="10">
        <f>E7-1</f>
        <v>256</v>
      </c>
    </row>
    <row r="13" spans="1:13" ht="18">
      <c r="A13" s="6">
        <v>-274.39999999999998</v>
      </c>
      <c r="C13" s="9">
        <v>8</v>
      </c>
      <c r="D13" s="6" t="s">
        <v>14</v>
      </c>
      <c r="E13" s="6">
        <f>_xlfn.QUARTILE.INC(A4:A261,3)</f>
        <v>-217.5</v>
      </c>
      <c r="F13" s="15"/>
      <c r="G13" s="16"/>
      <c r="H13" s="13" t="s">
        <v>30</v>
      </c>
      <c r="I13" s="10">
        <v>0.1</v>
      </c>
    </row>
    <row r="14" spans="1:13">
      <c r="A14" s="6">
        <v>-273.39999999999998</v>
      </c>
      <c r="C14" s="9">
        <v>9</v>
      </c>
      <c r="D14" s="6" t="s">
        <v>3</v>
      </c>
      <c r="E14" s="6">
        <f>AVERAGE(A4:A261)</f>
        <v>-232.42879377431902</v>
      </c>
      <c r="F14" s="6"/>
      <c r="G14" s="6"/>
      <c r="H14" s="13" t="s">
        <v>28</v>
      </c>
      <c r="I14" s="10">
        <f>_xlfn.CHISQ.INV(I13/2,I12)</f>
        <v>219.95242537967763</v>
      </c>
    </row>
    <row r="15" spans="1:13">
      <c r="A15" s="6">
        <v>-273</v>
      </c>
      <c r="C15" s="9">
        <v>10</v>
      </c>
      <c r="D15" s="6" t="s">
        <v>15</v>
      </c>
      <c r="E15" s="6">
        <f>_xlfn.VAR.S(A4:A261)</f>
        <v>659.76715596125723</v>
      </c>
      <c r="F15" s="6"/>
      <c r="G15" s="6"/>
      <c r="H15" s="13" t="s">
        <v>27</v>
      </c>
      <c r="I15" s="10">
        <f>_xlfn.CHISQ.INV(1-I13/2,I12)</f>
        <v>294.32066888430637</v>
      </c>
    </row>
    <row r="16" spans="1:13">
      <c r="A16" s="6">
        <v>-270.8</v>
      </c>
      <c r="C16" s="9">
        <v>11</v>
      </c>
      <c r="D16" s="6" t="s">
        <v>16</v>
      </c>
      <c r="E16" s="6">
        <f>SQRT(E15)</f>
        <v>25.685933036610862</v>
      </c>
      <c r="F16" s="6"/>
      <c r="G16" s="6"/>
      <c r="H16" s="10"/>
      <c r="I16" s="10"/>
    </row>
    <row r="17" spans="1:9">
      <c r="A17" s="6">
        <v>-269.89999999999998</v>
      </c>
      <c r="C17" s="9">
        <v>12</v>
      </c>
      <c r="D17" s="6" t="s">
        <v>17</v>
      </c>
      <c r="E17" s="6">
        <f>E10-E9</f>
        <v>216.3</v>
      </c>
      <c r="F17" s="6"/>
      <c r="G17" s="6"/>
      <c r="H17" s="10"/>
      <c r="I17" s="10"/>
    </row>
    <row r="18" spans="1:9">
      <c r="A18" s="6">
        <v>-269</v>
      </c>
      <c r="C18" s="9">
        <v>13</v>
      </c>
      <c r="D18" s="6" t="s">
        <v>4</v>
      </c>
      <c r="E18" s="6">
        <f>KURT(A4:A261)</f>
        <v>3.4286254722421994</v>
      </c>
      <c r="F18" s="6"/>
      <c r="G18" s="6"/>
      <c r="H18" s="10"/>
      <c r="I18" s="10"/>
    </row>
    <row r="19" spans="1:9">
      <c r="A19" s="6">
        <v>-265.39999999999998</v>
      </c>
      <c r="C19" s="9">
        <v>14</v>
      </c>
      <c r="D19" s="6" t="s">
        <v>18</v>
      </c>
      <c r="E19" s="6">
        <f>SKEW(A4:A261)</f>
        <v>-0.41820997347184174</v>
      </c>
      <c r="F19" s="6"/>
      <c r="G19" s="6"/>
      <c r="H19" s="10"/>
      <c r="I19" s="10"/>
    </row>
    <row r="20" spans="1:9">
      <c r="A20" s="6">
        <v>-265.3</v>
      </c>
      <c r="C20" s="9">
        <v>15</v>
      </c>
      <c r="D20" s="6" t="s">
        <v>7</v>
      </c>
      <c r="E20" s="6">
        <f>E14-I10</f>
        <v>-235.06425142035309</v>
      </c>
      <c r="F20" s="22"/>
      <c r="G20" s="6"/>
      <c r="H20" s="10"/>
      <c r="I20" s="10"/>
    </row>
    <row r="21" spans="1:9">
      <c r="A21" s="6">
        <v>-264.7</v>
      </c>
      <c r="C21" s="9">
        <v>16</v>
      </c>
      <c r="D21" s="6" t="s">
        <v>25</v>
      </c>
      <c r="E21" s="6">
        <f>E14+I10</f>
        <v>-229.79333612828495</v>
      </c>
      <c r="F21" s="22"/>
      <c r="G21" s="6"/>
      <c r="H21" s="10"/>
      <c r="I21" s="10"/>
    </row>
    <row r="22" spans="1:9">
      <c r="A22" s="6">
        <v>-263.10000000000002</v>
      </c>
      <c r="C22" s="9">
        <v>17</v>
      </c>
      <c r="D22" s="6" t="s">
        <v>8</v>
      </c>
      <c r="E22" s="6">
        <f>E14-I11</f>
        <v>-245.27176029262444</v>
      </c>
      <c r="F22" s="6"/>
      <c r="G22" s="6"/>
      <c r="H22" s="10"/>
      <c r="I22" s="10"/>
    </row>
    <row r="23" spans="1:9">
      <c r="A23" s="6">
        <v>-262.3</v>
      </c>
      <c r="C23" s="9">
        <v>18</v>
      </c>
      <c r="D23" s="6" t="s">
        <v>9</v>
      </c>
      <c r="E23" s="6">
        <f>E15*I12/I15</f>
        <v>573.86520819737063</v>
      </c>
      <c r="F23" s="22"/>
      <c r="G23" s="6"/>
      <c r="H23" s="10"/>
      <c r="I23" s="10"/>
    </row>
    <row r="24" spans="1:9">
      <c r="A24" s="6">
        <v>-261.60000000000002</v>
      </c>
      <c r="C24" s="9">
        <v>19</v>
      </c>
      <c r="D24" s="6" t="s">
        <v>10</v>
      </c>
      <c r="E24" s="6">
        <f>E15*I12/I14</f>
        <v>767.89511020180498</v>
      </c>
      <c r="F24" s="22"/>
      <c r="G24" s="6"/>
      <c r="H24" s="10"/>
      <c r="I24" s="10"/>
    </row>
    <row r="25" spans="1:9">
      <c r="A25" s="6">
        <v>-261</v>
      </c>
      <c r="C25" s="6"/>
      <c r="D25" s="6"/>
      <c r="E25" s="6"/>
      <c r="F25" s="6"/>
      <c r="G25" s="6"/>
      <c r="H25" s="10"/>
      <c r="I25" s="10"/>
    </row>
    <row r="26" spans="1:9">
      <c r="A26" s="6">
        <v>-261</v>
      </c>
      <c r="C26" s="17" t="s">
        <v>23</v>
      </c>
      <c r="D26" s="6" t="s">
        <v>24</v>
      </c>
      <c r="E26" s="6">
        <f>E14+I11</f>
        <v>-219.5858272560136</v>
      </c>
      <c r="F26" s="6"/>
      <c r="G26" s="6"/>
      <c r="H26" s="10"/>
      <c r="I26" s="10"/>
    </row>
    <row r="27" spans="1:9">
      <c r="A27" s="6">
        <v>-260.7</v>
      </c>
    </row>
    <row r="28" spans="1:9">
      <c r="A28" s="6">
        <v>-260.5</v>
      </c>
    </row>
    <row r="29" spans="1:9">
      <c r="A29" s="6">
        <v>-260.39999999999998</v>
      </c>
    </row>
    <row r="30" spans="1:9">
      <c r="A30" s="6">
        <v>-260.2</v>
      </c>
    </row>
    <row r="31" spans="1:9">
      <c r="A31" s="6">
        <v>-259.60000000000002</v>
      </c>
    </row>
    <row r="32" spans="1:9">
      <c r="A32" s="6">
        <v>-259.39999999999998</v>
      </c>
    </row>
    <row r="33" spans="1:1">
      <c r="A33" s="6">
        <v>-259.2</v>
      </c>
    </row>
    <row r="34" spans="1:1">
      <c r="A34" s="6">
        <v>-259.10000000000002</v>
      </c>
    </row>
    <row r="35" spans="1:1">
      <c r="A35" s="6">
        <v>-257.89999999999998</v>
      </c>
    </row>
    <row r="36" spans="1:1">
      <c r="A36" s="6">
        <v>-257.8</v>
      </c>
    </row>
    <row r="37" spans="1:1">
      <c r="A37" s="6">
        <v>-257.60000000000002</v>
      </c>
    </row>
    <row r="38" spans="1:1">
      <c r="A38" s="6">
        <v>-256.89999999999998</v>
      </c>
    </row>
    <row r="39" spans="1:1">
      <c r="A39" s="6">
        <v>-255.5</v>
      </c>
    </row>
    <row r="40" spans="1:1">
      <c r="A40" s="6">
        <v>-255.4</v>
      </c>
    </row>
    <row r="41" spans="1:1">
      <c r="A41" s="6">
        <v>-255.1</v>
      </c>
    </row>
    <row r="42" spans="1:1">
      <c r="A42" s="6">
        <v>-255.1</v>
      </c>
    </row>
    <row r="43" spans="1:1">
      <c r="A43" s="6">
        <v>-255</v>
      </c>
    </row>
    <row r="44" spans="1:1">
      <c r="A44" s="6">
        <v>-254.9</v>
      </c>
    </row>
    <row r="45" spans="1:1">
      <c r="A45" s="6">
        <v>-254.6</v>
      </c>
    </row>
    <row r="46" spans="1:1">
      <c r="A46" s="6">
        <v>-254.3</v>
      </c>
    </row>
    <row r="47" spans="1:1">
      <c r="A47" s="6">
        <v>-254.2</v>
      </c>
    </row>
    <row r="48" spans="1:1">
      <c r="A48" s="6">
        <v>-254</v>
      </c>
    </row>
    <row r="49" spans="1:1">
      <c r="A49" s="6">
        <v>-254</v>
      </c>
    </row>
    <row r="50" spans="1:1">
      <c r="A50" s="6">
        <v>-253.9</v>
      </c>
    </row>
    <row r="51" spans="1:1">
      <c r="A51" s="6">
        <v>-253.9</v>
      </c>
    </row>
    <row r="52" spans="1:1">
      <c r="A52" s="6">
        <v>-253.8</v>
      </c>
    </row>
    <row r="53" spans="1:1">
      <c r="A53" s="6">
        <v>-253.2</v>
      </c>
    </row>
    <row r="54" spans="1:1">
      <c r="A54" s="6">
        <v>-252.6</v>
      </c>
    </row>
    <row r="55" spans="1:1">
      <c r="A55" s="6">
        <v>-252.3</v>
      </c>
    </row>
    <row r="56" spans="1:1">
      <c r="A56" s="6">
        <v>-252.2</v>
      </c>
    </row>
    <row r="57" spans="1:1">
      <c r="A57" s="6">
        <v>-251</v>
      </c>
    </row>
    <row r="58" spans="1:1">
      <c r="A58" s="6">
        <v>-250.6</v>
      </c>
    </row>
    <row r="59" spans="1:1">
      <c r="A59" s="6">
        <v>-250.1</v>
      </c>
    </row>
    <row r="60" spans="1:1">
      <c r="A60" s="6">
        <v>-249.9</v>
      </c>
    </row>
    <row r="61" spans="1:1">
      <c r="A61" s="6">
        <v>-249.8</v>
      </c>
    </row>
    <row r="62" spans="1:1">
      <c r="A62" s="6">
        <v>-249.4</v>
      </c>
    </row>
    <row r="63" spans="1:1">
      <c r="A63" s="6">
        <v>-249.2</v>
      </c>
    </row>
    <row r="64" spans="1:1">
      <c r="A64" s="6">
        <v>-248.7</v>
      </c>
    </row>
    <row r="65" spans="1:1">
      <c r="A65" s="6">
        <v>-248.4</v>
      </c>
    </row>
    <row r="66" spans="1:1">
      <c r="A66" s="6">
        <v>-248</v>
      </c>
    </row>
    <row r="67" spans="1:1">
      <c r="A67" s="6">
        <v>-247.6</v>
      </c>
    </row>
    <row r="68" spans="1:1">
      <c r="A68" s="6">
        <v>-247.4</v>
      </c>
    </row>
    <row r="69" spans="1:1">
      <c r="A69" s="6">
        <v>-246.7</v>
      </c>
    </row>
    <row r="70" spans="1:1">
      <c r="A70" s="6">
        <v>-246.6</v>
      </c>
    </row>
    <row r="71" spans="1:1">
      <c r="A71" s="6">
        <v>-246.2</v>
      </c>
    </row>
    <row r="72" spans="1:1">
      <c r="A72" s="6">
        <v>-246.1</v>
      </c>
    </row>
    <row r="73" spans="1:1">
      <c r="A73" s="6">
        <v>-245.5</v>
      </c>
    </row>
    <row r="74" spans="1:1">
      <c r="A74" s="6">
        <v>-245.3</v>
      </c>
    </row>
    <row r="75" spans="1:1">
      <c r="A75" s="6">
        <v>-244.9</v>
      </c>
    </row>
    <row r="76" spans="1:1">
      <c r="A76" s="6">
        <v>-244.4</v>
      </c>
    </row>
    <row r="77" spans="1:1">
      <c r="A77" s="6">
        <v>-244.3</v>
      </c>
    </row>
    <row r="78" spans="1:1">
      <c r="A78" s="6">
        <v>-243.8</v>
      </c>
    </row>
    <row r="79" spans="1:1">
      <c r="A79" s="6">
        <v>-243.4</v>
      </c>
    </row>
    <row r="80" spans="1:1">
      <c r="A80" s="6">
        <v>-243.4</v>
      </c>
    </row>
    <row r="81" spans="1:1">
      <c r="A81" s="6">
        <v>-243.3</v>
      </c>
    </row>
    <row r="82" spans="1:1">
      <c r="A82" s="6">
        <v>-243.2</v>
      </c>
    </row>
    <row r="83" spans="1:1">
      <c r="A83" s="6">
        <v>-243.2</v>
      </c>
    </row>
    <row r="84" spans="1:1">
      <c r="A84" s="6">
        <v>-242.7</v>
      </c>
    </row>
    <row r="85" spans="1:1">
      <c r="A85" s="6">
        <v>-242.5</v>
      </c>
    </row>
    <row r="86" spans="1:1">
      <c r="A86" s="6">
        <v>-242.2</v>
      </c>
    </row>
    <row r="87" spans="1:1">
      <c r="A87" s="6">
        <v>-242</v>
      </c>
    </row>
    <row r="88" spans="1:1">
      <c r="A88" s="6">
        <v>-241.9</v>
      </c>
    </row>
    <row r="89" spans="1:1">
      <c r="A89" s="6">
        <v>-241.7</v>
      </c>
    </row>
    <row r="90" spans="1:1">
      <c r="A90" s="6">
        <v>-241.6</v>
      </c>
    </row>
    <row r="91" spans="1:1">
      <c r="A91" s="6">
        <v>-241.5</v>
      </c>
    </row>
    <row r="92" spans="1:1">
      <c r="A92" s="6">
        <v>-241.2</v>
      </c>
    </row>
    <row r="93" spans="1:1">
      <c r="A93" s="6">
        <v>-241.1</v>
      </c>
    </row>
    <row r="94" spans="1:1">
      <c r="A94" s="6">
        <v>-241</v>
      </c>
    </row>
    <row r="95" spans="1:1">
      <c r="A95" s="6">
        <v>-240.7</v>
      </c>
    </row>
    <row r="96" spans="1:1">
      <c r="A96" s="6">
        <v>-240.6</v>
      </c>
    </row>
    <row r="97" spans="1:1">
      <c r="A97" s="6">
        <v>-240.6</v>
      </c>
    </row>
    <row r="98" spans="1:1">
      <c r="A98" s="6">
        <v>-240.1</v>
      </c>
    </row>
    <row r="99" spans="1:1">
      <c r="A99" s="6">
        <v>-240</v>
      </c>
    </row>
    <row r="100" spans="1:1">
      <c r="A100" s="6">
        <v>-239.7</v>
      </c>
    </row>
    <row r="101" spans="1:1">
      <c r="A101" s="6">
        <v>-239.6</v>
      </c>
    </row>
    <row r="102" spans="1:1">
      <c r="A102" s="6">
        <v>-239.4</v>
      </c>
    </row>
    <row r="103" spans="1:1">
      <c r="A103" s="6">
        <v>-239.1</v>
      </c>
    </row>
    <row r="104" spans="1:1">
      <c r="A104" s="6">
        <v>-238.9</v>
      </c>
    </row>
    <row r="105" spans="1:1">
      <c r="A105" s="6">
        <v>-238.8</v>
      </c>
    </row>
    <row r="106" spans="1:1">
      <c r="A106" s="6">
        <v>-238</v>
      </c>
    </row>
    <row r="107" spans="1:1">
      <c r="A107" s="6">
        <v>-237.3</v>
      </c>
    </row>
    <row r="108" spans="1:1">
      <c r="A108" s="6">
        <v>-237.2</v>
      </c>
    </row>
    <row r="109" spans="1:1">
      <c r="A109" s="6">
        <v>-236.9</v>
      </c>
    </row>
    <row r="110" spans="1:1">
      <c r="A110" s="6">
        <v>-236.8</v>
      </c>
    </row>
    <row r="111" spans="1:1">
      <c r="A111" s="6">
        <v>-236.4</v>
      </c>
    </row>
    <row r="112" spans="1:1">
      <c r="A112" s="6">
        <v>-236.1</v>
      </c>
    </row>
    <row r="113" spans="1:1">
      <c r="A113" s="6">
        <v>-235.6</v>
      </c>
    </row>
    <row r="114" spans="1:1">
      <c r="A114" s="6">
        <v>-235.6</v>
      </c>
    </row>
    <row r="115" spans="1:1">
      <c r="A115" s="6">
        <v>-235.5</v>
      </c>
    </row>
    <row r="116" spans="1:1">
      <c r="A116" s="6">
        <v>-235</v>
      </c>
    </row>
    <row r="117" spans="1:1">
      <c r="A117" s="6">
        <v>-234.8</v>
      </c>
    </row>
    <row r="118" spans="1:1">
      <c r="A118" s="6">
        <v>-234.5</v>
      </c>
    </row>
    <row r="119" spans="1:1">
      <c r="A119" s="6">
        <v>-234.5</v>
      </c>
    </row>
    <row r="120" spans="1:1">
      <c r="A120" s="6">
        <v>-234.4</v>
      </c>
    </row>
    <row r="121" spans="1:1">
      <c r="A121" s="6">
        <v>-233.9</v>
      </c>
    </row>
    <row r="122" spans="1:1">
      <c r="A122" s="6">
        <v>-233.7</v>
      </c>
    </row>
    <row r="123" spans="1:1">
      <c r="A123" s="6">
        <v>-233.6</v>
      </c>
    </row>
    <row r="124" spans="1:1">
      <c r="A124" s="6">
        <v>-233.3</v>
      </c>
    </row>
    <row r="125" spans="1:1">
      <c r="A125" s="6">
        <v>-233.2</v>
      </c>
    </row>
    <row r="126" spans="1:1">
      <c r="A126" s="6">
        <v>-232.9</v>
      </c>
    </row>
    <row r="127" spans="1:1">
      <c r="A127" s="6">
        <v>-232.8</v>
      </c>
    </row>
    <row r="128" spans="1:1">
      <c r="A128" s="6">
        <v>-232.5</v>
      </c>
    </row>
    <row r="129" spans="1:1">
      <c r="A129" s="6">
        <v>-232</v>
      </c>
    </row>
    <row r="130" spans="1:1">
      <c r="A130" s="6">
        <v>-231.8</v>
      </c>
    </row>
    <row r="131" spans="1:1">
      <c r="A131" s="6">
        <v>-231.2</v>
      </c>
    </row>
    <row r="132" spans="1:1">
      <c r="A132" s="6">
        <v>-231.2</v>
      </c>
    </row>
    <row r="133" spans="1:1">
      <c r="A133" s="6">
        <v>-230.8</v>
      </c>
    </row>
    <row r="134" spans="1:1">
      <c r="A134" s="6">
        <v>-230.7</v>
      </c>
    </row>
    <row r="135" spans="1:1">
      <c r="A135" s="6">
        <v>-230.2</v>
      </c>
    </row>
    <row r="136" spans="1:1">
      <c r="A136" s="6">
        <v>-229.9</v>
      </c>
    </row>
    <row r="137" spans="1:1">
      <c r="A137" s="6">
        <v>-229.7</v>
      </c>
    </row>
    <row r="138" spans="1:1">
      <c r="A138" s="6">
        <v>-229.1</v>
      </c>
    </row>
    <row r="139" spans="1:1">
      <c r="A139" s="6">
        <v>-229</v>
      </c>
    </row>
    <row r="140" spans="1:1">
      <c r="A140" s="6">
        <v>-229</v>
      </c>
    </row>
    <row r="141" spans="1:1">
      <c r="A141" s="6">
        <v>-228.9</v>
      </c>
    </row>
    <row r="142" spans="1:1">
      <c r="A142" s="6">
        <v>-228.8</v>
      </c>
    </row>
    <row r="143" spans="1:1">
      <c r="A143" s="6">
        <v>-228.6</v>
      </c>
    </row>
    <row r="144" spans="1:1">
      <c r="A144" s="6">
        <v>-228.4</v>
      </c>
    </row>
    <row r="145" spans="1:1">
      <c r="A145" s="6">
        <v>-228.4</v>
      </c>
    </row>
    <row r="146" spans="1:1">
      <c r="A146" s="6">
        <v>-228.4</v>
      </c>
    </row>
    <row r="147" spans="1:1">
      <c r="A147" s="6">
        <v>-228.3</v>
      </c>
    </row>
    <row r="148" spans="1:1">
      <c r="A148" s="6">
        <v>-228.1</v>
      </c>
    </row>
    <row r="149" spans="1:1">
      <c r="A149" s="6">
        <v>-228</v>
      </c>
    </row>
    <row r="150" spans="1:1">
      <c r="A150" s="6">
        <v>-227.9</v>
      </c>
    </row>
    <row r="151" spans="1:1">
      <c r="A151" s="6">
        <v>-227.4</v>
      </c>
    </row>
    <row r="152" spans="1:1">
      <c r="A152" s="6">
        <v>-227.3</v>
      </c>
    </row>
    <row r="153" spans="1:1">
      <c r="A153" s="6">
        <v>-227.2</v>
      </c>
    </row>
    <row r="154" spans="1:1">
      <c r="A154" s="6">
        <v>-226.7</v>
      </c>
    </row>
    <row r="155" spans="1:1">
      <c r="A155" s="6">
        <v>-226.4</v>
      </c>
    </row>
    <row r="156" spans="1:1">
      <c r="A156" s="6">
        <v>-225.7</v>
      </c>
    </row>
    <row r="157" spans="1:1">
      <c r="A157" s="6">
        <v>-225.6</v>
      </c>
    </row>
    <row r="158" spans="1:1">
      <c r="A158" s="6">
        <v>-225.6</v>
      </c>
    </row>
    <row r="159" spans="1:1">
      <c r="A159" s="6">
        <v>-225.5</v>
      </c>
    </row>
    <row r="160" spans="1:1">
      <c r="A160" s="6">
        <v>-225.2</v>
      </c>
    </row>
    <row r="161" spans="1:1">
      <c r="A161" s="6">
        <v>-224.7</v>
      </c>
    </row>
    <row r="162" spans="1:1">
      <c r="A162" s="6">
        <v>-224.5</v>
      </c>
    </row>
    <row r="163" spans="1:1">
      <c r="A163" s="6">
        <v>-224.5</v>
      </c>
    </row>
    <row r="164" spans="1:1">
      <c r="A164" s="6">
        <v>-224.2</v>
      </c>
    </row>
    <row r="165" spans="1:1">
      <c r="A165" s="6">
        <v>-223.6</v>
      </c>
    </row>
    <row r="166" spans="1:1">
      <c r="A166" s="6">
        <v>-223.4</v>
      </c>
    </row>
    <row r="167" spans="1:1">
      <c r="A167" s="6">
        <v>-223.2</v>
      </c>
    </row>
    <row r="168" spans="1:1">
      <c r="A168" s="6">
        <v>-223.2</v>
      </c>
    </row>
    <row r="169" spans="1:1">
      <c r="A169" s="6">
        <v>-222.7</v>
      </c>
    </row>
    <row r="170" spans="1:1">
      <c r="A170" s="6">
        <v>-221.9</v>
      </c>
    </row>
    <row r="171" spans="1:1">
      <c r="A171" s="6">
        <v>-221.8</v>
      </c>
    </row>
    <row r="172" spans="1:1">
      <c r="A172" s="6">
        <v>-221.8</v>
      </c>
    </row>
    <row r="173" spans="1:1">
      <c r="A173" s="6">
        <v>-221.7</v>
      </c>
    </row>
    <row r="174" spans="1:1">
      <c r="A174" s="6">
        <v>-221.6</v>
      </c>
    </row>
    <row r="175" spans="1:1">
      <c r="A175" s="6">
        <v>-221.4</v>
      </c>
    </row>
    <row r="176" spans="1:1">
      <c r="A176" s="6">
        <v>-221.2</v>
      </c>
    </row>
    <row r="177" spans="1:1">
      <c r="A177" s="6">
        <v>-221</v>
      </c>
    </row>
    <row r="178" spans="1:1">
      <c r="A178" s="6">
        <v>-220.9</v>
      </c>
    </row>
    <row r="179" spans="1:1">
      <c r="A179" s="6">
        <v>-220.9</v>
      </c>
    </row>
    <row r="180" spans="1:1">
      <c r="A180" s="6">
        <v>-220.5</v>
      </c>
    </row>
    <row r="181" spans="1:1">
      <c r="A181" s="6">
        <v>-220.3</v>
      </c>
    </row>
    <row r="182" spans="1:1">
      <c r="A182" s="6">
        <v>-220.1</v>
      </c>
    </row>
    <row r="183" spans="1:1">
      <c r="A183" s="6">
        <v>-220</v>
      </c>
    </row>
    <row r="184" spans="1:1">
      <c r="A184" s="6">
        <v>-219.7</v>
      </c>
    </row>
    <row r="185" spans="1:1">
      <c r="A185" s="6">
        <v>-219.3</v>
      </c>
    </row>
    <row r="186" spans="1:1">
      <c r="A186" s="6">
        <v>-219.3</v>
      </c>
    </row>
    <row r="187" spans="1:1">
      <c r="A187" s="6">
        <v>-219.2</v>
      </c>
    </row>
    <row r="188" spans="1:1">
      <c r="A188" s="6">
        <v>-219.2</v>
      </c>
    </row>
    <row r="189" spans="1:1">
      <c r="A189" s="6">
        <v>-219</v>
      </c>
    </row>
    <row r="190" spans="1:1">
      <c r="A190" s="6">
        <v>-218.8</v>
      </c>
    </row>
    <row r="191" spans="1:1">
      <c r="A191" s="6">
        <v>-218.5</v>
      </c>
    </row>
    <row r="192" spans="1:1">
      <c r="A192" s="6">
        <v>-218.4</v>
      </c>
    </row>
    <row r="193" spans="1:1">
      <c r="A193" s="6">
        <v>-218.2</v>
      </c>
    </row>
    <row r="194" spans="1:1">
      <c r="A194" s="6">
        <v>-218.2</v>
      </c>
    </row>
    <row r="195" spans="1:1">
      <c r="A195" s="6">
        <v>-218.1</v>
      </c>
    </row>
    <row r="196" spans="1:1">
      <c r="A196" s="6">
        <v>-217.5</v>
      </c>
    </row>
    <row r="197" spans="1:1">
      <c r="A197" s="6">
        <v>-217.1</v>
      </c>
    </row>
    <row r="198" spans="1:1">
      <c r="A198" s="6">
        <v>-216.9</v>
      </c>
    </row>
    <row r="199" spans="1:1">
      <c r="A199" s="6">
        <v>-216.4</v>
      </c>
    </row>
    <row r="200" spans="1:1">
      <c r="A200" s="6">
        <v>-216.2</v>
      </c>
    </row>
    <row r="201" spans="1:1">
      <c r="A201" s="6">
        <v>-216</v>
      </c>
    </row>
    <row r="202" spans="1:1">
      <c r="A202" s="6">
        <v>-215</v>
      </c>
    </row>
    <row r="203" spans="1:1">
      <c r="A203" s="6">
        <v>-215</v>
      </c>
    </row>
    <row r="204" spans="1:1">
      <c r="A204" s="6">
        <v>-214.3</v>
      </c>
    </row>
    <row r="205" spans="1:1">
      <c r="A205" s="6">
        <v>-214.1</v>
      </c>
    </row>
    <row r="206" spans="1:1">
      <c r="A206" s="6">
        <v>-214.1</v>
      </c>
    </row>
    <row r="207" spans="1:1">
      <c r="A207" s="6">
        <v>-213.7</v>
      </c>
    </row>
    <row r="208" spans="1:1">
      <c r="A208" s="6">
        <v>-213.2</v>
      </c>
    </row>
    <row r="209" spans="1:1">
      <c r="A209" s="6">
        <v>-212.4</v>
      </c>
    </row>
    <row r="210" spans="1:1">
      <c r="A210" s="6">
        <v>-212.4</v>
      </c>
    </row>
    <row r="211" spans="1:1">
      <c r="A211" s="6">
        <v>-212.3</v>
      </c>
    </row>
    <row r="212" spans="1:1">
      <c r="A212" s="6">
        <v>-211.5</v>
      </c>
    </row>
    <row r="213" spans="1:1">
      <c r="A213" s="6">
        <v>-210.6</v>
      </c>
    </row>
    <row r="214" spans="1:1">
      <c r="A214" s="6">
        <v>-210.4</v>
      </c>
    </row>
    <row r="215" spans="1:1">
      <c r="A215" s="6">
        <v>-209.9</v>
      </c>
    </row>
    <row r="216" spans="1:1">
      <c r="A216" s="6">
        <v>-209.7</v>
      </c>
    </row>
    <row r="217" spans="1:1">
      <c r="A217" s="6">
        <v>-209.4</v>
      </c>
    </row>
    <row r="218" spans="1:1">
      <c r="A218" s="6">
        <v>-209.4</v>
      </c>
    </row>
    <row r="219" spans="1:1">
      <c r="A219" s="6">
        <v>-209.4</v>
      </c>
    </row>
    <row r="220" spans="1:1">
      <c r="A220" s="6">
        <v>-209</v>
      </c>
    </row>
    <row r="221" spans="1:1">
      <c r="A221" s="6">
        <v>-208.9</v>
      </c>
    </row>
    <row r="222" spans="1:1">
      <c r="A222" s="6">
        <v>-208.3</v>
      </c>
    </row>
    <row r="223" spans="1:1">
      <c r="A223" s="6">
        <v>-208.1</v>
      </c>
    </row>
    <row r="224" spans="1:1">
      <c r="A224" s="6">
        <v>-207.8</v>
      </c>
    </row>
    <row r="225" spans="1:1">
      <c r="A225" s="6">
        <v>-207.7</v>
      </c>
    </row>
    <row r="226" spans="1:1">
      <c r="A226" s="6">
        <v>-207.4</v>
      </c>
    </row>
    <row r="227" spans="1:1">
      <c r="A227" s="6">
        <v>-207.3</v>
      </c>
    </row>
    <row r="228" spans="1:1">
      <c r="A228" s="6">
        <v>-207.2</v>
      </c>
    </row>
    <row r="229" spans="1:1">
      <c r="A229" s="6">
        <v>-206.9</v>
      </c>
    </row>
    <row r="230" spans="1:1">
      <c r="A230" s="6">
        <v>-206.5</v>
      </c>
    </row>
    <row r="231" spans="1:1">
      <c r="A231" s="6">
        <v>-206.3</v>
      </c>
    </row>
    <row r="232" spans="1:1">
      <c r="A232" s="6">
        <v>-206.3</v>
      </c>
    </row>
    <row r="233" spans="1:1">
      <c r="A233" s="6">
        <v>-204.7</v>
      </c>
    </row>
    <row r="234" spans="1:1">
      <c r="A234" s="6">
        <v>-204.2</v>
      </c>
    </row>
    <row r="235" spans="1:1">
      <c r="A235" s="6">
        <v>-204</v>
      </c>
    </row>
    <row r="236" spans="1:1">
      <c r="A236" s="6">
        <v>-204</v>
      </c>
    </row>
    <row r="237" spans="1:1">
      <c r="A237" s="6">
        <v>-203.7</v>
      </c>
    </row>
    <row r="238" spans="1:1">
      <c r="A238" s="6">
        <v>-203.6</v>
      </c>
    </row>
    <row r="239" spans="1:1">
      <c r="A239" s="6">
        <v>-202.1</v>
      </c>
    </row>
    <row r="240" spans="1:1">
      <c r="A240" s="6">
        <v>-200.9</v>
      </c>
    </row>
    <row r="241" spans="1:1">
      <c r="A241" s="6">
        <v>-200.8</v>
      </c>
    </row>
    <row r="242" spans="1:1">
      <c r="A242" s="6">
        <v>-200.8</v>
      </c>
    </row>
    <row r="243" spans="1:1">
      <c r="A243" s="6">
        <v>-200.7</v>
      </c>
    </row>
    <row r="244" spans="1:1">
      <c r="A244" s="6">
        <v>-198.6</v>
      </c>
    </row>
    <row r="245" spans="1:1">
      <c r="A245" s="6">
        <v>-197.4</v>
      </c>
    </row>
    <row r="246" spans="1:1">
      <c r="A246" s="6">
        <v>-197.2</v>
      </c>
    </row>
    <row r="247" spans="1:1">
      <c r="A247" s="6">
        <v>-197.1</v>
      </c>
    </row>
    <row r="248" spans="1:1">
      <c r="A248" s="6">
        <v>-197.1</v>
      </c>
    </row>
    <row r="249" spans="1:1">
      <c r="A249" s="6">
        <v>-194.1</v>
      </c>
    </row>
    <row r="250" spans="1:1">
      <c r="A250" s="6">
        <v>-192.6</v>
      </c>
    </row>
    <row r="251" spans="1:1">
      <c r="A251" s="6">
        <v>-191.4</v>
      </c>
    </row>
    <row r="252" spans="1:1">
      <c r="A252" s="6">
        <v>-191.4</v>
      </c>
    </row>
    <row r="253" spans="1:1">
      <c r="A253" s="6">
        <v>-190.9</v>
      </c>
    </row>
    <row r="254" spans="1:1">
      <c r="A254" s="6">
        <v>-189.9</v>
      </c>
    </row>
    <row r="255" spans="1:1">
      <c r="A255" s="6">
        <v>-188.9</v>
      </c>
    </row>
    <row r="256" spans="1:1">
      <c r="A256" s="6">
        <v>-187.5</v>
      </c>
    </row>
    <row r="257" spans="1:1">
      <c r="A257" s="6">
        <v>-180</v>
      </c>
    </row>
    <row r="258" spans="1:1">
      <c r="A258" s="6">
        <v>-176</v>
      </c>
    </row>
    <row r="259" spans="1:1">
      <c r="A259" s="6">
        <v>-135.35</v>
      </c>
    </row>
    <row r="260" spans="1:1">
      <c r="A260" s="6">
        <v>-133.55000000000001</v>
      </c>
    </row>
    <row r="261" spans="1:1">
      <c r="A261" s="4"/>
    </row>
  </sheetData>
  <sortState ref="A4:A261">
    <sortCondition ref="A4"/>
  </sortState>
  <mergeCells count="2">
    <mergeCell ref="F20:F21"/>
    <mergeCell ref="F23:F24"/>
  </mergeCells>
  <hyperlinks>
    <hyperlink ref="D1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30" zoomScaleNormal="130" workbookViewId="0">
      <selection activeCell="D15" sqref="D15"/>
    </sheetView>
  </sheetViews>
  <sheetFormatPr defaultRowHeight="15"/>
  <sheetData>
    <row r="1" spans="1:2" ht="15.75" customHeight="1"/>
    <row r="2" spans="1:2" ht="14.25" customHeight="1">
      <c r="A2" s="7" t="s">
        <v>32</v>
      </c>
      <c r="B2" s="20" t="s">
        <v>31</v>
      </c>
    </row>
    <row r="3" spans="1:2" ht="14.25" customHeight="1">
      <c r="A3" s="6" t="s">
        <v>33</v>
      </c>
      <c r="B3" s="20" t="s">
        <v>34</v>
      </c>
    </row>
    <row r="4" spans="1:2" ht="14.25" customHeight="1">
      <c r="A4" s="10" t="s">
        <v>35</v>
      </c>
      <c r="B4" s="20" t="s">
        <v>36</v>
      </c>
    </row>
    <row r="5" spans="1:2" ht="14.25" customHeight="1">
      <c r="A5" s="6" t="s">
        <v>37</v>
      </c>
      <c r="B5" s="21" t="s">
        <v>38</v>
      </c>
    </row>
    <row r="6" spans="1:2" ht="15" customHeight="1">
      <c r="A6" s="6" t="s">
        <v>40</v>
      </c>
      <c r="B6" s="20" t="s">
        <v>39</v>
      </c>
    </row>
    <row r="7" spans="1:2" ht="15" customHeight="1">
      <c r="A7" s="6" t="s">
        <v>41</v>
      </c>
      <c r="B7" s="20" t="s">
        <v>42</v>
      </c>
    </row>
    <row r="8" spans="1:2" ht="13.5" customHeight="1">
      <c r="A8" s="6" t="s">
        <v>43</v>
      </c>
      <c r="B8" s="20" t="s">
        <v>44</v>
      </c>
    </row>
    <row r="9" spans="1:2" ht="15" customHeight="1">
      <c r="A9" s="6" t="s">
        <v>46</v>
      </c>
      <c r="B9" s="20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7" sqref="H27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2"/>
  <sheetViews>
    <sheetView workbookViewId="0">
      <selection activeCell="G36" sqref="G36"/>
    </sheetView>
  </sheetViews>
  <sheetFormatPr defaultRowHeight="15"/>
  <sheetData>
    <row r="4" spans="2:5">
      <c r="B4" s="23">
        <v>1</v>
      </c>
      <c r="C4" t="s">
        <v>11</v>
      </c>
      <c r="D4" s="1"/>
      <c r="E4" s="24" t="s">
        <v>47</v>
      </c>
    </row>
    <row r="5" spans="2:5">
      <c r="B5" s="23">
        <v>2</v>
      </c>
      <c r="C5" s="1" t="s">
        <v>12</v>
      </c>
      <c r="D5" s="1"/>
      <c r="E5" s="24"/>
    </row>
    <row r="6" spans="2:5">
      <c r="B6" s="23">
        <v>3</v>
      </c>
      <c r="C6" s="1" t="s">
        <v>5</v>
      </c>
      <c r="D6" s="1"/>
      <c r="E6" s="1"/>
    </row>
    <row r="7" spans="2:5">
      <c r="B7" s="23">
        <v>4</v>
      </c>
      <c r="C7" s="1" t="s">
        <v>0</v>
      </c>
      <c r="D7" s="1"/>
      <c r="E7" s="24" t="s">
        <v>47</v>
      </c>
    </row>
    <row r="8" spans="2:5">
      <c r="B8" s="23">
        <v>5</v>
      </c>
      <c r="C8" t="s">
        <v>1</v>
      </c>
      <c r="D8" s="1"/>
      <c r="E8" s="24"/>
    </row>
    <row r="9" spans="2:5">
      <c r="B9" s="23">
        <v>6</v>
      </c>
      <c r="C9" t="s">
        <v>13</v>
      </c>
    </row>
    <row r="10" spans="2:5">
      <c r="B10" s="23">
        <v>7</v>
      </c>
      <c r="C10" t="s">
        <v>2</v>
      </c>
    </row>
    <row r="11" spans="2:5">
      <c r="B11" s="23">
        <v>8</v>
      </c>
      <c r="C11" t="s">
        <v>14</v>
      </c>
    </row>
    <row r="12" spans="2:5">
      <c r="B12" s="23">
        <v>9</v>
      </c>
      <c r="C12" t="s">
        <v>3</v>
      </c>
    </row>
    <row r="13" spans="2:5">
      <c r="B13" s="23">
        <v>10</v>
      </c>
      <c r="C13" t="s">
        <v>15</v>
      </c>
    </row>
    <row r="14" spans="2:5">
      <c r="B14" s="23">
        <v>11</v>
      </c>
      <c r="C14" t="s">
        <v>16</v>
      </c>
    </row>
    <row r="15" spans="2:5">
      <c r="B15" s="23">
        <v>12</v>
      </c>
      <c r="C15" t="s">
        <v>17</v>
      </c>
    </row>
    <row r="16" spans="2:5">
      <c r="B16" s="23">
        <v>13</v>
      </c>
      <c r="C16" t="s">
        <v>4</v>
      </c>
    </row>
    <row r="17" spans="2:5">
      <c r="B17" s="23">
        <v>14</v>
      </c>
      <c r="C17" t="s">
        <v>18</v>
      </c>
    </row>
    <row r="18" spans="2:5">
      <c r="B18" s="23">
        <v>15</v>
      </c>
      <c r="C18" t="s">
        <v>7</v>
      </c>
      <c r="E18" s="25"/>
    </row>
    <row r="19" spans="2:5">
      <c r="B19" s="23">
        <v>16</v>
      </c>
      <c r="C19" t="s">
        <v>25</v>
      </c>
      <c r="E19" s="25"/>
    </row>
    <row r="20" spans="2:5">
      <c r="B20" s="23">
        <v>17</v>
      </c>
      <c r="C20" t="s">
        <v>8</v>
      </c>
    </row>
    <row r="21" spans="2:5">
      <c r="B21" s="23">
        <v>18</v>
      </c>
      <c r="C21" t="s">
        <v>9</v>
      </c>
      <c r="E21" s="25"/>
    </row>
    <row r="22" spans="2:5">
      <c r="B22" s="23">
        <v>19</v>
      </c>
      <c r="C22" t="s">
        <v>10</v>
      </c>
      <c r="E22" s="25"/>
    </row>
  </sheetData>
  <mergeCells count="4">
    <mergeCell ref="E4:E5"/>
    <mergeCell ref="E7:E8"/>
    <mergeCell ref="E18:E19"/>
    <mergeCell ref="E21:E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2024-01-29T19:21:15Z</dcterms:modified>
</cp:coreProperties>
</file>